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1E1D787E-013E-4128-AB9E-142233CD0FD8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20" i="371" l="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13" i="431"/>
  <c r="E9" i="431"/>
  <c r="F13" i="431"/>
  <c r="G9" i="431"/>
  <c r="G17" i="431"/>
  <c r="I9" i="431"/>
  <c r="J13" i="431"/>
  <c r="K17" i="431"/>
  <c r="M9" i="431"/>
  <c r="N13" i="431"/>
  <c r="P13" i="431"/>
  <c r="Q17" i="431"/>
  <c r="D14" i="431"/>
  <c r="H14" i="431"/>
  <c r="K10" i="431"/>
  <c r="M10" i="431"/>
  <c r="N14" i="431"/>
  <c r="P14" i="431"/>
  <c r="Q18" i="431"/>
  <c r="K11" i="431"/>
  <c r="M19" i="431"/>
  <c r="O19" i="431"/>
  <c r="Q19" i="431"/>
  <c r="C10" i="431"/>
  <c r="E10" i="431"/>
  <c r="G10" i="431"/>
  <c r="I18" i="431"/>
  <c r="L14" i="431"/>
  <c r="O10" i="431"/>
  <c r="K19" i="431"/>
  <c r="Q11" i="431"/>
  <c r="C11" i="431"/>
  <c r="C19" i="431"/>
  <c r="D15" i="431"/>
  <c r="E11" i="431"/>
  <c r="E19" i="431"/>
  <c r="F15" i="431"/>
  <c r="G11" i="431"/>
  <c r="G19" i="431"/>
  <c r="H15" i="431"/>
  <c r="I11" i="431"/>
  <c r="I19" i="431"/>
  <c r="L15" i="431"/>
  <c r="M11" i="431"/>
  <c r="O11" i="431"/>
  <c r="C12" i="431"/>
  <c r="C20" i="431"/>
  <c r="D16" i="431"/>
  <c r="E12" i="431"/>
  <c r="E20" i="431"/>
  <c r="F16" i="431"/>
  <c r="G12" i="431"/>
  <c r="G20" i="431"/>
  <c r="H16" i="431"/>
  <c r="I12" i="431"/>
  <c r="I20" i="431"/>
  <c r="J16" i="431"/>
  <c r="K12" i="431"/>
  <c r="K20" i="431"/>
  <c r="L16" i="431"/>
  <c r="M12" i="431"/>
  <c r="M20" i="431"/>
  <c r="N16" i="431"/>
  <c r="O12" i="431"/>
  <c r="O20" i="431"/>
  <c r="P16" i="431"/>
  <c r="Q12" i="431"/>
  <c r="Q20" i="431"/>
  <c r="F9" i="431"/>
  <c r="H17" i="431"/>
  <c r="J9" i="431"/>
  <c r="K13" i="431"/>
  <c r="L17" i="431"/>
  <c r="N9" i="431"/>
  <c r="O13" i="431"/>
  <c r="P17" i="431"/>
  <c r="D10" i="431"/>
  <c r="F10" i="431"/>
  <c r="F18" i="431"/>
  <c r="H10" i="431"/>
  <c r="H18" i="431"/>
  <c r="J18" i="431"/>
  <c r="L10" i="431"/>
  <c r="N10" i="431"/>
  <c r="P10" i="431"/>
  <c r="Q14" i="431"/>
  <c r="J19" i="431"/>
  <c r="N19" i="431"/>
  <c r="P19" i="431"/>
  <c r="C13" i="431"/>
  <c r="D9" i="431"/>
  <c r="D17" i="431"/>
  <c r="E13" i="431"/>
  <c r="F17" i="431"/>
  <c r="G13" i="431"/>
  <c r="H9" i="431"/>
  <c r="I13" i="431"/>
  <c r="J17" i="431"/>
  <c r="L9" i="431"/>
  <c r="M13" i="431"/>
  <c r="N17" i="431"/>
  <c r="P9" i="431"/>
  <c r="Q13" i="431"/>
  <c r="D18" i="431"/>
  <c r="I14" i="431"/>
  <c r="K14" i="431"/>
  <c r="M14" i="431"/>
  <c r="N18" i="431"/>
  <c r="P18" i="431"/>
  <c r="K15" i="431"/>
  <c r="N11" i="431"/>
  <c r="P11" i="431"/>
  <c r="C14" i="431"/>
  <c r="E14" i="431"/>
  <c r="G14" i="431"/>
  <c r="J10" i="431"/>
  <c r="L18" i="431"/>
  <c r="O14" i="431"/>
  <c r="L11" i="431"/>
  <c r="Q15" i="431"/>
  <c r="C15" i="431"/>
  <c r="D11" i="431"/>
  <c r="D19" i="431"/>
  <c r="E15" i="431"/>
  <c r="F11" i="431"/>
  <c r="F19" i="431"/>
  <c r="G15" i="431"/>
  <c r="H11" i="431"/>
  <c r="H19" i="431"/>
  <c r="I15" i="431"/>
  <c r="J11" i="431"/>
  <c r="L19" i="431"/>
  <c r="M15" i="431"/>
  <c r="O15" i="431"/>
  <c r="C16" i="431"/>
  <c r="D12" i="431"/>
  <c r="D20" i="431"/>
  <c r="E16" i="431"/>
  <c r="F12" i="431"/>
  <c r="F20" i="431"/>
  <c r="G16" i="431"/>
  <c r="H12" i="431"/>
  <c r="H20" i="431"/>
  <c r="I16" i="431"/>
  <c r="J12" i="431"/>
  <c r="J20" i="431"/>
  <c r="K16" i="431"/>
  <c r="L12" i="431"/>
  <c r="L20" i="431"/>
  <c r="M16" i="431"/>
  <c r="N12" i="431"/>
  <c r="N20" i="431"/>
  <c r="O16" i="431"/>
  <c r="P12" i="431"/>
  <c r="P20" i="431"/>
  <c r="Q16" i="431"/>
  <c r="E17" i="431"/>
  <c r="H13" i="431"/>
  <c r="I17" i="431"/>
  <c r="K9" i="431"/>
  <c r="L13" i="431"/>
  <c r="M17" i="431"/>
  <c r="O9" i="431"/>
  <c r="O17" i="431"/>
  <c r="Q9" i="431"/>
  <c r="C18" i="431"/>
  <c r="E18" i="431"/>
  <c r="F14" i="431"/>
  <c r="G18" i="431"/>
  <c r="I10" i="431"/>
  <c r="J14" i="431"/>
  <c r="K18" i="431"/>
  <c r="M18" i="431"/>
  <c r="O18" i="431"/>
  <c r="Q10" i="431"/>
  <c r="J15" i="431"/>
  <c r="N15" i="431"/>
  <c r="P15" i="431"/>
  <c r="R10" i="431" l="1"/>
  <c r="S10" i="431"/>
  <c r="S9" i="431"/>
  <c r="R9" i="431"/>
  <c r="R16" i="431"/>
  <c r="S16" i="431"/>
  <c r="R15" i="431"/>
  <c r="S15" i="431"/>
  <c r="S13" i="431"/>
  <c r="R13" i="431"/>
  <c r="R14" i="431"/>
  <c r="S14" i="431"/>
  <c r="S20" i="431"/>
  <c r="R20" i="431"/>
  <c r="S12" i="431"/>
  <c r="R12" i="431"/>
  <c r="R11" i="431"/>
  <c r="S11" i="431"/>
  <c r="R19" i="431"/>
  <c r="S19" i="431"/>
  <c r="S18" i="431"/>
  <c r="R18" i="431"/>
  <c r="R17" i="431"/>
  <c r="S17" i="431"/>
  <c r="N8" i="431"/>
  <c r="I8" i="431"/>
  <c r="P8" i="431"/>
  <c r="K8" i="431"/>
  <c r="F8" i="431"/>
  <c r="D8" i="431"/>
  <c r="H8" i="431"/>
  <c r="E8" i="431"/>
  <c r="Q8" i="431"/>
  <c r="J8" i="431"/>
  <c r="M8" i="431"/>
  <c r="C8" i="431"/>
  <c r="L8" i="431"/>
  <c r="O8" i="431"/>
  <c r="G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C19" i="414"/>
  <c r="C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H3" i="387"/>
  <c r="G3" i="387"/>
  <c r="F3" i="387"/>
  <c r="N3" i="220"/>
  <c r="L3" i="220" s="1"/>
  <c r="D24" i="414"/>
  <c r="C24" i="414"/>
  <c r="J3" i="372" l="1"/>
  <c r="J12" i="339"/>
  <c r="Q3" i="347"/>
  <c r="S3" i="347"/>
  <c r="U3" i="34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<sst xmlns="http://schemas.openxmlformats.org/spreadsheetml/2006/main" count="66089" uniqueCount="8329">
  <si>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</si>
  <si>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</si>
  <si>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</si>
  <si>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</si>
  <si>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</si>
  <si>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</si>
  <si>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</si>
  <si>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</si>
  <si>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</si>
  <si>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</si>
  <si>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</si>
  <si>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</si>
  <si>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</si>
  <si>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</si>
  <si>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</si>
  <si>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</si>
  <si>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</si>
  <si>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</si>
  <si>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</si>
  <si>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</si>
  <si>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</si>
  <si>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</si>
  <si>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</si>
  <si>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</si>
  <si>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</si>
  <si>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</si>
  <si>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</si>
  <si>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</si>
  <si>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</si>
  <si>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</si>
  <si>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</si>
  <si>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</si>
  <si>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</si>
  <si>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</si>
  <si>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</si>
  <si>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</si>
  <si>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</si>
  <si>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</si>
  <si>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</si>
  <si>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</si>
  <si>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</si>
  <si>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</si>
  <si>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</si>
  <si>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</si>
  <si>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</si>
  <si>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</si>
  <si>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</si>
  <si>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</si>
  <si>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</si>
  <si>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</si>
  <si>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</si>
  <si>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</si>
  <si>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</si>
  <si>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</si>
  <si>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</si>
  <si>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</si>
  <si>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</si>
  <si>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</si>
  <si>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</si>
  <si>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</si>
  <si>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</si>
  <si>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</si>
  <si>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</si>
  <si>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</si>
  <si>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</si>
  <si>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</si>
  <si>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</si>
  <si>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</si>
  <si>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</si>
  <si>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</si>
  <si>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</si>
  <si>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</si>
  <si>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</si>
  <si>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</si>
  <si>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</si>
  <si>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</si>
  <si>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</si>
  <si>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</si>
  <si>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</si>
  <si>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</si>
  <si>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</si>
  <si>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</si>
  <si>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</si>
  <si>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</si>
  <si>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</si>
  <si>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</si>
  <si>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</si>
  <si>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</si>
  <si>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</si>
  <si>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</si>
  <si>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</si>
  <si>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</si>
  <si>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</si>
  <si>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</si>
  <si>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</si>
  <si>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</si>
  <si>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</si>
  <si>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</si>
  <si>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</si>
  <si>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</si>
  <si>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</si>
  <si>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</si>
  <si>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</si>
  <si>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</si>
  <si>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</si>
  <si>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</si>
  <si>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</si>
  <si>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</si>
  <si>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</si>
  <si>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</si>
  <si>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</si>
  <si>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</si>
  <si>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</si>
  <si>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</si>
  <si>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</si>
  <si>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</si>
  <si>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</si>
  <si>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</si>
  <si>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</si>
  <si>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</si>
  <si>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</si>
  <si>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</si>
  <si>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</si>
  <si>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</si>
  <si>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</si>
  <si>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</si>
  <si>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</si>
  <si>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</si>
  <si>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</si>
  <si>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</si>
  <si>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</si>
  <si>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</si>
  <si>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</si>
  <si>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</si>
  <si>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</si>
  <si>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</si>
  <si>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</si>
  <si>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</si>
  <si>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</si>
  <si>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</si>
  <si>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</si>
  <si>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</si>
  <si>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</si>
  <si>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</si>
  <si>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</si>
  <si>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</si>
  <si>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</si>
  <si>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</si>
  <si>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</si>
  <si>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</si>
  <si>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</si>
  <si>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</si>
  <si>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</si>
  <si>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</si>
  <si>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</si>
  <si>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</si>
  <si>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</si>
  <si>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</si>
  <si>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</si>
  <si>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</si>
  <si>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</si>
  <si>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</si>
  <si>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</si>
  <si>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</si>
  <si>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</si>
  <si>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</si>
  <si>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</si>
  <si>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</si>
  <si>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</si>
  <si>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</si>
  <si>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</si>
  <si>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</si>
  <si>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</si>
  <si>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</si>
  <si>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</si>
  <si>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</si>
  <si>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</si>
  <si>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</si>
  <si>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</si>
  <si>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</si>
  <si>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</si>
  <si>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</si>
  <si>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</si>
  <si>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</si>
  <si>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</si>
  <si>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</si>
  <si>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</si>
  <si>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</si>
  <si>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</si>
  <si>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</si>
  <si>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</si>
  <si>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</si>
  <si>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</si>
  <si>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</si>
  <si>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</si>
  <si>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</si>
  <si>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</si>
  <si>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</si>
  <si>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</si>
  <si>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</si>
  <si>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</si>
  <si>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</si>
  <si>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</si>
  <si>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</si>
  <si>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</si>
  <si>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</si>
  <si>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</si>
  <si>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</si>
  <si>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</si>
  <si>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</si>
  <si>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</si>
  <si>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</si>
  <si>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</si>
  <si>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</si>
  <si>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</si>
  <si>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</si>
  <si>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</si>
  <si>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</si>
  <si>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</si>
  <si>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</si>
  <si>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</si>
  <si>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</si>
  <si>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</si>
  <si>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</si>
  <si>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</si>
  <si>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</si>
  <si>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</si>
  <si>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</si>
  <si>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</si>
  <si>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</si>
  <si>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</si>
  <si>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</si>
  <si>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</si>
  <si>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</si>
  <si>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</si>
  <si>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</si>
  <si>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</si>
  <si>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</si>
  <si>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</si>
  <si>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</si>
  <si>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</si>
  <si>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</si>
  <si>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</si>
  <si>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</si>
  <si>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</si>
  <si>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</si>
  <si>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</si>
  <si>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</si>
  <si>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</si>
  <si>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</si>
  <si>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</si>
  <si>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</si>
  <si>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</si>
  <si>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</si>
  <si>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</si>
  <si>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</si>
  <si>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</si>
  <si>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</si>
  <si>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</si>
  <si>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</si>
  <si>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</si>
  <si>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</si>
  <si>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</si>
  <si>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</si>
  <si>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</si>
  <si>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</si>
  <si>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</si>
  <si>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</si>
  <si>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</si>
  <si>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</si>
  <si>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</si>
  <si>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</si>
  <si>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</si>
  <si>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</si>
  <si>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</si>
  <si>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</si>
  <si>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</si>
  <si>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</si>
  <si>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</si>
  <si>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</si>
  <si>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</si>
  <si>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</si>
  <si>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</si>
  <si>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</si>
  <si>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</si>
  <si>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</si>
  <si>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</si>
  <si>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</si>
  <si>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</si>
  <si>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</si>
  <si>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</si>
  <si>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</si>
  <si>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</si>
  <si>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</si>
  <si>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</si>
  <si>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</si>
  <si>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</si>
  <si>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</si>
  <si>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</si>
  <si>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</si>
  <si>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</si>
  <si>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</si>
  <si>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</si>
  <si>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</si>
  <si>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</si>
  <si>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</si>
  <si>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</si>
  <si>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</si>
  <si>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</si>
  <si>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</si>
  <si>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</si>
  <si>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</si>
  <si>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</si>
  <si>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</si>
  <si>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</si>
  <si>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</si>
  <si>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</si>
  <si>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</si>
  <si>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</si>
  <si>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</si>
  <si>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</si>
  <si>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</si>
  <si>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</si>
  <si>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</si>
  <si>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</si>
  <si>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</si>
  <si>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</si>
  <si>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</si>
  <si>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I. chirurgická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</si>
  <si>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</si>
  <si>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</si>
  <si>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</si>
  <si>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</si>
  <si>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</si>
  <si>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</si>
  <si>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</si>
  <si>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</si>
  <si>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</si>
  <si>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</si>
  <si>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</si>
  <si>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</si>
  <si>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</si>
  <si>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</si>
  <si>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</si>
  <si>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</si>
  <si>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</si>
  <si>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</si>
  <si>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</si>
  <si>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</si>
  <si>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50115004     IUTN - kovové (Z506)</t>
  </si>
  <si>
    <t xml:space="preserve">                    50115011     IUTN - ostat.nákl.PZT (Z515)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</si>
  <si>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</si>
  <si>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</si>
  <si>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</si>
  <si>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</si>
  <si>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</si>
  <si>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</si>
  <si>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</si>
  <si>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</si>
  <si>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</si>
  <si>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50115075     ZPr - stenty (Z538)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</si>
  <si>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</si>
  <si>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</si>
  <si>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</si>
  <si>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</si>
  <si>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</si>
  <si>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</si>
  <si>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</si>
  <si>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</si>
  <si>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</si>
  <si>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</si>
  <si>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</si>
  <si>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</si>
  <si>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</si>
  <si>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</si>
  <si>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</si>
  <si>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50117011     Obalový mat. pro sterilizaci (sk.V20)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</si>
  <si>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</si>
  <si>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</si>
  <si>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</si>
  <si>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</si>
  <si>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</si>
  <si>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</si>
  <si>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</si>
  <si>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</si>
  <si>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</si>
  <si>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</si>
  <si>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</si>
  <si>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</si>
  <si>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</si>
  <si>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</si>
  <si>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</si>
  <si>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</si>
  <si>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</si>
  <si>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</si>
  <si>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</si>
  <si>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50119099     Netkaný textil (sk.T18)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</si>
  <si>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</si>
  <si>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</si>
  <si>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</si>
  <si>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</si>
  <si>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</si>
  <si>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</si>
  <si>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</si>
  <si>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</si>
  <si>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</si>
  <si>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</si>
  <si>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</si>
  <si>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</si>
  <si>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</si>
  <si>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</si>
  <si>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</si>
  <si>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</si>
  <si>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</si>
  <si>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</si>
  <si>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</si>
  <si>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</si>
  <si>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</si>
  <si>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</si>
  <si>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</si>
  <si>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</si>
  <si>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</si>
  <si>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</si>
  <si>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51203     Cestovné zaměstnanců-zahraniční</t>
  </si>
  <si>
    <t xml:space="preserve">                    51203000     Cestovné zahraniční - mzdy</t>
  </si>
  <si>
    <t xml:space="preserve">                    51203001     Cestovné zahraniční - OUC</t>
  </si>
  <si>
    <t xml:space="preserve">          518     Ostatní služby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</si>
  <si>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</si>
  <si>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</si>
  <si>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</si>
  <si>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</si>
  <si>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</si>
  <si>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</si>
  <si>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     51804003     Náj. přístrojů a techniky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</si>
  <si>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</si>
  <si>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</si>
  <si>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</si>
  <si>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</si>
  <si>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</si>
  <si>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</si>
  <si>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</si>
  <si>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</si>
  <si>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</si>
  <si>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</si>
  <si>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</si>
  <si>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</si>
  <si>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</si>
  <si>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</si>
  <si>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</si>
  <si>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</si>
  <si>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</si>
  <si>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</si>
  <si>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</si>
  <si>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</si>
  <si>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</si>
  <si>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52112     Placené služby</t>
  </si>
  <si>
    <t xml:space="preserve">                    52112000     Placené služby</t>
  </si>
  <si>
    <t xml:space="preserve">               52113     Refundace</t>
  </si>
  <si>
    <t xml:space="preserve">                    52113000     Refundace</t>
  </si>
  <si>
    <t xml:space="preserve">               52114     Půjčeno počítačem - SW VEMA</t>
  </si>
  <si>
    <t xml:space="preserve">                    52114000     Půjčeno počítačem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</si>
  <si>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</si>
  <si>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</si>
  <si>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</si>
  <si>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</si>
  <si>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</si>
  <si>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</si>
  <si>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</si>
  <si>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</si>
  <si>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</si>
  <si>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</si>
  <si>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</si>
  <si>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</si>
  <si>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</si>
  <si>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</si>
  <si>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</si>
  <si>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</si>
  <si>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</si>
  <si>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</si>
  <si>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</si>
  <si>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</si>
  <si>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</si>
  <si>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</si>
  <si>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</si>
  <si>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</si>
  <si>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</si>
  <si>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</si>
  <si>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</si>
  <si>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</si>
  <si>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</si>
  <si>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</si>
  <si>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</si>
  <si>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</si>
  <si>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</si>
  <si>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</si>
  <si>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</si>
  <si>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</si>
  <si>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</si>
  <si>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</si>
  <si>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     55110015     Odpisy DHM - ostatní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</si>
  <si>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</si>
  <si>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</si>
  <si>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</si>
  <si>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</si>
  <si>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</si>
  <si>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55801080     DDHM - zdravotnický a laboratorní (věcné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</si>
  <si>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</si>
  <si>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</si>
  <si>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55802003     DDHM - kacelářská technika (sk.V_37)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</si>
  <si>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</si>
  <si>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</si>
  <si>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</si>
  <si>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</si>
  <si>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</si>
  <si>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</si>
  <si>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</si>
  <si>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</si>
  <si>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</si>
  <si>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</si>
  <si>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</si>
  <si>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</si>
  <si>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</si>
  <si>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</si>
  <si>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</si>
  <si>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</si>
  <si>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</si>
  <si>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</si>
  <si>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</si>
  <si>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</si>
  <si>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</si>
  <si>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</si>
  <si>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</si>
  <si>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</si>
  <si>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</si>
  <si>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</si>
  <si>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</si>
  <si>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</si>
  <si>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</si>
  <si>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</si>
  <si>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</si>
  <si>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</si>
  <si>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</si>
  <si>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</si>
  <si>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</si>
  <si>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</si>
  <si>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</si>
  <si>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</si>
  <si>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</si>
  <si>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</si>
  <si>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</si>
  <si>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</si>
  <si>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</si>
  <si>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</si>
  <si>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</si>
  <si>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</si>
  <si>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</si>
  <si>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</si>
  <si>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</si>
  <si>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</si>
  <si>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</si>
  <si>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</si>
  <si>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</si>
  <si>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</si>
  <si>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</si>
  <si>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</si>
  <si>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</si>
  <si>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</si>
  <si>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</si>
  <si>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</si>
  <si>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</si>
  <si>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</si>
  <si>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</si>
  <si>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</si>
  <si>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</si>
  <si>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</si>
  <si>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</si>
  <si>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</si>
  <si>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</si>
  <si>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</si>
  <si>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</si>
  <si>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</si>
  <si>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>04</t>
  </si>
  <si>
    <t>1CHIR: I. Chirurgická klinika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</si>
  <si>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</si>
  <si>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</si>
  <si>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</si>
  <si>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</si>
  <si>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</si>
  <si>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</si>
  <si>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</si>
  <si>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</si>
  <si>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50113190 - léky - medicinální plyny (sklad SVM)</t>
  </si>
  <si>
    <t>1CHIR: I. Chirurgická klinika Celkem</t>
  </si>
  <si>
    <t>SumaKL</t>
  </si>
  <si>
    <t>0411</t>
  </si>
  <si>
    <t>1CHIR: lůžkové oddělení 8</t>
  </si>
  <si>
    <t>1CHIR: lůžkové oddělení 8 Celkem</t>
  </si>
  <si>
    <t>SumaNS</t>
  </si>
  <si>
    <t>mezeraNS</t>
  </si>
  <si>
    <t>0412</t>
  </si>
  <si>
    <t>1CHIR: lůžkové oddělení 9 + 9P</t>
  </si>
  <si>
    <t>1CHIR: lůžkové oddělení 9 + 9P Celkem</t>
  </si>
  <si>
    <t>0413</t>
  </si>
  <si>
    <t>1CHIR: lůžkové oddělení 3</t>
  </si>
  <si>
    <t>1CHIR: lůžkové oddělení 3 Celkem</t>
  </si>
  <si>
    <t>0421</t>
  </si>
  <si>
    <t>1CHIR: ambulance</t>
  </si>
  <si>
    <t>1CHIR: ambulance Celkem</t>
  </si>
  <si>
    <t>0432</t>
  </si>
  <si>
    <t>1CHIR: JIP  6</t>
  </si>
  <si>
    <t>1CHIR: JIP  6 Celkem</t>
  </si>
  <si>
    <t>0464</t>
  </si>
  <si>
    <t>1CHIR: pracoviště COS</t>
  </si>
  <si>
    <t>1CHIR: pracoviště COS Celkem</t>
  </si>
  <si>
    <t>0471</t>
  </si>
  <si>
    <t>1CHIR: odd. invaz. vyš. metotody-endoskopie</t>
  </si>
  <si>
    <t>1CHIR: odd. invaz. vyš. metotody-endoskopie Celkem</t>
  </si>
  <si>
    <t>léky - paušál (LEK)</t>
  </si>
  <si>
    <t>O</t>
  </si>
  <si>
    <t>ACC INJEKT</t>
  </si>
  <si>
    <t>INJ SOL 5X3ML/300MG</t>
  </si>
  <si>
    <t>ACIDUM FOLICUM LECIVA</t>
  </si>
  <si>
    <t>DRG 30X10MG</t>
  </si>
  <si>
    <t>ADRENALIN LECIVA</t>
  </si>
  <si>
    <t>INJ 5X1ML/1MG</t>
  </si>
  <si>
    <t>AESCIN-TEVA</t>
  </si>
  <si>
    <t>POR TBL FLM 30X20MG</t>
  </si>
  <si>
    <t>POR TBL ENT 90X20MG</t>
  </si>
  <si>
    <t>P</t>
  </si>
  <si>
    <t>AGEN 10</t>
  </si>
  <si>
    <t>POR TBL NOB 30X10MG</t>
  </si>
  <si>
    <t>AGEN 5</t>
  </si>
  <si>
    <t>POR TBL NOB 30X5MG</t>
  </si>
  <si>
    <t>ALGIFEN NEO</t>
  </si>
  <si>
    <t>POR GTT SOL 1X50ML</t>
  </si>
  <si>
    <t>ALLOPURINOL APOTEX</t>
  </si>
  <si>
    <t>100MG TBL NOB 100</t>
  </si>
  <si>
    <t>ALOPURINOL SANDOZ</t>
  </si>
  <si>
    <t>100MG TBL NOB 30</t>
  </si>
  <si>
    <t>AMBROBENE 7.5MG/ML</t>
  </si>
  <si>
    <t>SOL 1X100ML</t>
  </si>
  <si>
    <t>ANAFRANIL SR 75</t>
  </si>
  <si>
    <t>TBL RET 20X75MG</t>
  </si>
  <si>
    <t>ANALGIN</t>
  </si>
  <si>
    <t>INJ SOL 5X5ML</t>
  </si>
  <si>
    <t>ANOPYRIN 100MG</t>
  </si>
  <si>
    <t>TBL 20X100MG</t>
  </si>
  <si>
    <t>APAURIN</t>
  </si>
  <si>
    <t>INJ 10X2ML/10MG</t>
  </si>
  <si>
    <t>AQUA PRO INJECTIONE ARDEAPHARMA</t>
  </si>
  <si>
    <t>INF 1X250ML</t>
  </si>
  <si>
    <t>AQUA PRO INJECTIONE BRAUN</t>
  </si>
  <si>
    <t>PAR LQF 20X100ML-PE</t>
  </si>
  <si>
    <t>ARDEANUTRISOL G 20</t>
  </si>
  <si>
    <t>200G/L INF SOL 20X80ML</t>
  </si>
  <si>
    <t>ARDEANUTRISOL G 40</t>
  </si>
  <si>
    <t>400G/L INF SOL 20X80ML</t>
  </si>
  <si>
    <t>ATROVENT 0.025%</t>
  </si>
  <si>
    <t>INH SOL 1X20ML</t>
  </si>
  <si>
    <t>BERODUAL</t>
  </si>
  <si>
    <t>INH LIQ 1X20ML</t>
  </si>
  <si>
    <t>BETADINE</t>
  </si>
  <si>
    <t>DRM UNG 1X100GM 10%</t>
  </si>
  <si>
    <t>BETALOC</t>
  </si>
  <si>
    <t>1MG/ML INJ SOL 5X5ML</t>
  </si>
  <si>
    <t>BETALOC ZOK</t>
  </si>
  <si>
    <t>50MG TBL PRO 30</t>
  </si>
  <si>
    <t>200MG TBL PRO 30</t>
  </si>
  <si>
    <t>25MG TBL PRO 100</t>
  </si>
  <si>
    <t>BETASERC 24</t>
  </si>
  <si>
    <t>24MG TBL NOB 50</t>
  </si>
  <si>
    <t>BIGITAL</t>
  </si>
  <si>
    <t>5MG/5MG TBL NOB 30</t>
  </si>
  <si>
    <t>BISOPROLOL MYLAN</t>
  </si>
  <si>
    <t>10MG TBL FLM 30</t>
  </si>
  <si>
    <t>BISOPROLOL MYLAN 2,5 MG</t>
  </si>
  <si>
    <t>2,5MG TBL FLM 30</t>
  </si>
  <si>
    <t>BRAUNOVIDON MAST</t>
  </si>
  <si>
    <t>DRM UNG 1X250GM</t>
  </si>
  <si>
    <t>BROMHEXIN 8 BERLIN-CHEMIE</t>
  </si>
  <si>
    <t>DRG 25X8MG</t>
  </si>
  <si>
    <t>BUPIVACAINE ACCORD</t>
  </si>
  <si>
    <t>5MG/ML INJ SOL 1X20ML</t>
  </si>
  <si>
    <t>CALCIUM BIOTIKA</t>
  </si>
  <si>
    <t>INJ 10X10ML/1GM</t>
  </si>
  <si>
    <t>CARAMLO 16MG/10MG TABLETY</t>
  </si>
  <si>
    <t>POR TBL NOB 28</t>
  </si>
  <si>
    <t>CERNEVIT</t>
  </si>
  <si>
    <t>INJ PLV SOL10X750MG</t>
  </si>
  <si>
    <t>CITALEC</t>
  </si>
  <si>
    <t>20MG TBL FLM 60</t>
  </si>
  <si>
    <t>CITALEC 10 ZENTIVA</t>
  </si>
  <si>
    <t>CITALEC 20 ZENTIVA</t>
  </si>
  <si>
    <t>20MG TBL FLM 30</t>
  </si>
  <si>
    <t>CODEIN SLOVAKOFARMA</t>
  </si>
  <si>
    <t>15MG TBL NOB 10</t>
  </si>
  <si>
    <t>CODEIN SLOVAKOFARMA 30MG</t>
  </si>
  <si>
    <t>TBL 10X30MG-BLISTR</t>
  </si>
  <si>
    <t>CONTROLOC I.V.</t>
  </si>
  <si>
    <t>INJ PLV SOL 1X40MG</t>
  </si>
  <si>
    <t xml:space="preserve">COSYREL 5MG/10MG </t>
  </si>
  <si>
    <t>TBL FLM 30</t>
  </si>
  <si>
    <t>COSYREL 5MG/5MG</t>
  </si>
  <si>
    <t>DEGAN</t>
  </si>
  <si>
    <t>INJ 50X2ML/10MG</t>
  </si>
  <si>
    <t>TBL 40X10MG</t>
  </si>
  <si>
    <t>DIAZEPAM SLOVAKOFARMA</t>
  </si>
  <si>
    <t>10MG TBL NOB 20(1X20)</t>
  </si>
  <si>
    <t>5MG TBL NOB 20(1X20)</t>
  </si>
  <si>
    <t>DICLOFENAC DUO PHARMASWISS 75 MG</t>
  </si>
  <si>
    <t>POR CPS RDR 30X75MG</t>
  </si>
  <si>
    <t>DICYNONE 250</t>
  </si>
  <si>
    <t>INJ SOL 4X2ML/250MG</t>
  </si>
  <si>
    <t>DIPIDOLOR</t>
  </si>
  <si>
    <t>7,5MG/ML INJ SOL 5X2ML</t>
  </si>
  <si>
    <t>DIROTON 5MG</t>
  </si>
  <si>
    <t>TBL 28X5MG</t>
  </si>
  <si>
    <t>DITHIADEN</t>
  </si>
  <si>
    <t>TBL 20X2MG</t>
  </si>
  <si>
    <t>INJ 10X2ML</t>
  </si>
  <si>
    <t>DOLMINA 50</t>
  </si>
  <si>
    <t>TBL OBD 30X50MG</t>
  </si>
  <si>
    <t>DOLMINA INJ.</t>
  </si>
  <si>
    <t>INJ 5X3ML/75MG</t>
  </si>
  <si>
    <t>DORETA 75 MG/650 MG</t>
  </si>
  <si>
    <t>POR TBL FLM 20</t>
  </si>
  <si>
    <t>DUPHALAC</t>
  </si>
  <si>
    <t>667MG/ML POR SOL 1X500ML IV</t>
  </si>
  <si>
    <t>DUROGESIC 25MCG/H</t>
  </si>
  <si>
    <t>EMP 5X2.5MG(10CM2)</t>
  </si>
  <si>
    <t>DZ BRAUNOL 1 L</t>
  </si>
  <si>
    <t>DZ OCTENISEPT 250 ml</t>
  </si>
  <si>
    <t>sprej</t>
  </si>
  <si>
    <t>DZ PRONTODERM ROZTOK 5L</t>
  </si>
  <si>
    <t>DZ PRONTORAL 250ML</t>
  </si>
  <si>
    <t>DZ TRIXO LIND 500ML</t>
  </si>
  <si>
    <t>EBRANTIL 30 RETARD</t>
  </si>
  <si>
    <t>POR CPS PRO 50X30MG</t>
  </si>
  <si>
    <t>EGILOK</t>
  </si>
  <si>
    <t>25MG TBL NOB 60</t>
  </si>
  <si>
    <t>ELICEA 10 MG</t>
  </si>
  <si>
    <t>POR TBL FLM 28X10MG</t>
  </si>
  <si>
    <t>ENSURE PLUS ADVANCE JAHODOVÁ PŘÍCHUŤ</t>
  </si>
  <si>
    <t>POR SOL 4X220ML</t>
  </si>
  <si>
    <t>ENTEROL</t>
  </si>
  <si>
    <t>POR CPS DUR 50X250MG</t>
  </si>
  <si>
    <t>ERDOMED</t>
  </si>
  <si>
    <t>POR CPS DUR 60X300MG</t>
  </si>
  <si>
    <t>ESPUMISAN</t>
  </si>
  <si>
    <t>PORCPSMOL50X40MG-BL</t>
  </si>
  <si>
    <t>Espumisan cps.100x40mg-blistr</t>
  </si>
  <si>
    <t>0057585</t>
  </si>
  <si>
    <t>EUPHYLLIN CR N 100</t>
  </si>
  <si>
    <t>100MG CPS PRO 50</t>
  </si>
  <si>
    <t>EUPHYLLIN CR N 200</t>
  </si>
  <si>
    <t>200MG CPS PRO 50</t>
  </si>
  <si>
    <t>EUTHYROX</t>
  </si>
  <si>
    <t>100MCG TBL NOB 100 I</t>
  </si>
  <si>
    <t>FOKUSIN</t>
  </si>
  <si>
    <t>POR CPS RDR30X0.4MG</t>
  </si>
  <si>
    <t>FORTRANS</t>
  </si>
  <si>
    <t>POR PLV SOL 4</t>
  </si>
  <si>
    <t>FRAXIPARIN MULTI</t>
  </si>
  <si>
    <t>INJ 10X5ML/47.5KU</t>
  </si>
  <si>
    <t>FRAXIPARINE</t>
  </si>
  <si>
    <t>INJ SOL 10X0.4ML</t>
  </si>
  <si>
    <t>FRESUBIN 3,2 KCAL DRINK MANGO</t>
  </si>
  <si>
    <t>POR SOL 4X125ML</t>
  </si>
  <si>
    <t>FRESUBIN JUCY DRINK PŘÍCHUŤ ČERNÝ RYBÍZ</t>
  </si>
  <si>
    <t>POR SOL 4X200ML</t>
  </si>
  <si>
    <t>FURORESE 40</t>
  </si>
  <si>
    <t>TBL 50X40MG</t>
  </si>
  <si>
    <t>FUROSEMID ACCORD</t>
  </si>
  <si>
    <t>10MG/ML INJ/INF SOL 10X2ML</t>
  </si>
  <si>
    <t>FYZIOLOGICKÝ ROZTOK VIAFLO</t>
  </si>
  <si>
    <t>INF SOL 20X500ML</t>
  </si>
  <si>
    <t>GLUKÓZA 10 BRAUN</t>
  </si>
  <si>
    <t>INF SOL 10X500ML-PE</t>
  </si>
  <si>
    <t>GLUKÓZA 5 BRAUN</t>
  </si>
  <si>
    <t>INF SOL 10X250ML-PE</t>
  </si>
  <si>
    <t>GUTRON 2.5MG</t>
  </si>
  <si>
    <t>TBL 20X2.5MG</t>
  </si>
  <si>
    <t>HALOPERIDOL</t>
  </si>
  <si>
    <t>INJ 5X1ML/5MG</t>
  </si>
  <si>
    <t>HELICID 20 ZENTIVA</t>
  </si>
  <si>
    <t>POR CPS ETD 90X20MG</t>
  </si>
  <si>
    <t>HEMINEVRIN 192 MG</t>
  </si>
  <si>
    <t>POR CPS MOL 100X192MG (dříve název 300mg!)</t>
  </si>
  <si>
    <t>HIRUDOID</t>
  </si>
  <si>
    <t>DRM GEL 1X40GM</t>
  </si>
  <si>
    <t>DRM CRM 1X40GM</t>
  </si>
  <si>
    <t>HUMULIN R 100 M.J./ML</t>
  </si>
  <si>
    <t>INJ 1X10ML/1KU</t>
  </si>
  <si>
    <t>HYDROCORTISON VUAB 100 MG</t>
  </si>
  <si>
    <t>INJ PLV SOL 1X100MG</t>
  </si>
  <si>
    <t>HYLAK FORTE</t>
  </si>
  <si>
    <t>POR SOL 100ML</t>
  </si>
  <si>
    <t>CHLORID SODNÝ 0,9% BRAUN</t>
  </si>
  <si>
    <t>INF SOL 20X100MLPELAH</t>
  </si>
  <si>
    <t>INF SOL 10X250MLPELAH</t>
  </si>
  <si>
    <t>INF SOL 10X500MLPELAH</t>
  </si>
  <si>
    <t>IBUMAX 400 MG</t>
  </si>
  <si>
    <t>PORTBLFLM100X400MG</t>
  </si>
  <si>
    <t>IMAZOL KRÉMPASTA</t>
  </si>
  <si>
    <t>10MG/G DRM PST 1X30G</t>
  </si>
  <si>
    <t>IMIPENEM/CILASTATIN APTAPHARMA</t>
  </si>
  <si>
    <t>500MG/500MG INF PLV SOL 10</t>
  </si>
  <si>
    <t>IMODIUM</t>
  </si>
  <si>
    <t>2MG CPS DUR 20</t>
  </si>
  <si>
    <t>INDOMETACIN 100 BERLIN-CHEMIE</t>
  </si>
  <si>
    <t>SUP 10X100MG</t>
  </si>
  <si>
    <t>INDOMETACIN 50 BERLIN-CHEMIE</t>
  </si>
  <si>
    <t>SUP 10X50MG</t>
  </si>
  <si>
    <t>INHIBACE PLUS</t>
  </si>
  <si>
    <t>5MG/12,5MG TBL FLM 98</t>
  </si>
  <si>
    <t>INJ PROCAINII CHLORATI 0,2% ARD 10x500ml</t>
  </si>
  <si>
    <t>2MG/ML INJ SOL 10X500ML</t>
  </si>
  <si>
    <t>ISOLYTE BP - PLAST. LÁHEV</t>
  </si>
  <si>
    <t xml:space="preserve">INF SOL 10X1000ML KP </t>
  </si>
  <si>
    <t>JANUMET 50 MG/1000 MG</t>
  </si>
  <si>
    <t>POR TBL FLM 56X50MG/1000MG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</si>
  <si>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</si>
  <si>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</si>
  <si>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</si>
  <si>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</si>
  <si>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</si>
  <si>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</si>
  <si>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KANAVIT</t>
  </si>
  <si>
    <t>20MG/ML POR GTT EML 1X5ML</t>
  </si>
  <si>
    <t>INJ 5X1ML/10MG</t>
  </si>
  <si>
    <t>KINITO</t>
  </si>
  <si>
    <t>50MG TBL FLM 100(5X20)</t>
  </si>
  <si>
    <t>KL AQUA PURIF. BAG IN BOX 5 l</t>
  </si>
  <si>
    <t>KL Aqua purificata Bag in Box 2l Fagron</t>
  </si>
  <si>
    <t>KL BALS.VISNEVSKI 100G</t>
  </si>
  <si>
    <t>KL BENZINUM 200g</t>
  </si>
  <si>
    <t>KL CPS KOLITICKA  SMES, 50 CPS</t>
  </si>
  <si>
    <t>KL ETHANOL.C.BENZINO 160G</t>
  </si>
  <si>
    <t>KL ETHANOL.C.BENZINO 250G</t>
  </si>
  <si>
    <t>KL ETHANOLUM BENZ.DENAT. 500ml  /400g/</t>
  </si>
  <si>
    <t xml:space="preserve">KL CHLADIVE MAZANI 450 g  </t>
  </si>
  <si>
    <t>Fagron, Kulich</t>
  </si>
  <si>
    <t>KL SOL.ISOPROPANOLI CUM BENZINO, 200ML</t>
  </si>
  <si>
    <t>KL SUPP.BISACODYLI 0,01G  50KS</t>
  </si>
  <si>
    <t>KL SUPP.BISACODYLI 0,01G 100KS</t>
  </si>
  <si>
    <t>KL VASELINUM ALBUM, 20G</t>
  </si>
  <si>
    <t>Klysma salinické 10x135ml</t>
  </si>
  <si>
    <t>LAMICTAL</t>
  </si>
  <si>
    <t>100MG TBL NOB 42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</si>
  <si>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</si>
  <si>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</si>
  <si>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</si>
  <si>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</si>
  <si>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</si>
  <si>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</si>
  <si>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LEXAURIN 1,5</t>
  </si>
  <si>
    <t>POR TBL NOB 30X1.5MG</t>
  </si>
  <si>
    <t>LEXAURIN 3</t>
  </si>
  <si>
    <t>3MG TBL NOB 28</t>
  </si>
  <si>
    <t>3MG TBL NOB 30</t>
  </si>
  <si>
    <t>LOKREN 20 MG</t>
  </si>
  <si>
    <t>POR TBL FLM 28X20MG</t>
  </si>
  <si>
    <t>LOZAP 50 ZENTIVA</t>
  </si>
  <si>
    <t>POR TBL FLM 30X50MG</t>
  </si>
  <si>
    <t>LYRICA 75 MG</t>
  </si>
  <si>
    <t>POR CPSDUR14X75MG</t>
  </si>
  <si>
    <t>MAGNESII LACTICI 0,5 TBL. MEDICAMENTA</t>
  </si>
  <si>
    <t>TBL NOB 100X0,5GM</t>
  </si>
  <si>
    <t>MAGNESIUM SULFURICUM BBP 10%</t>
  </si>
  <si>
    <t>INJ 5X10ML 10%</t>
  </si>
  <si>
    <t>MAGNESIUM SULFURICUM BBP 20%</t>
  </si>
  <si>
    <t>200MG/ML INJ SOL 5X10ML</t>
  </si>
  <si>
    <t>MALTOFER FOL TABLETY</t>
  </si>
  <si>
    <t>POR TBL MND 30</t>
  </si>
  <si>
    <t>MALTOFER TABLETY</t>
  </si>
  <si>
    <t>POR TBL MND30X100MG</t>
  </si>
  <si>
    <t>MARCAINE 0,5%</t>
  </si>
  <si>
    <t>5MG/ML INJ SOL 5X20ML</t>
  </si>
  <si>
    <t>MESOCAIN</t>
  </si>
  <si>
    <t>GEL 1X20GM</t>
  </si>
  <si>
    <t>INJ 10X10ML 1%</t>
  </si>
  <si>
    <t>MORPHIN BIOTIKA 1%</t>
  </si>
  <si>
    <t>INJ 10X1ML/10MG</t>
  </si>
  <si>
    <t>MYCOPHENOLAT MOFETIL SANDOZ 250 MG</t>
  </si>
  <si>
    <t>POR CPS DUR 100X250MG</t>
  </si>
  <si>
    <t>NATRIUM CHLORATUM BIOTIKA 10%</t>
  </si>
  <si>
    <t>NEBIVOLOL SANDOZ 5 MG</t>
  </si>
  <si>
    <t>POR TBL NOB 28X5MG</t>
  </si>
  <si>
    <t>NEODOLPASSE</t>
  </si>
  <si>
    <t>75MG/30MG INF SOL 10X250ML</t>
  </si>
  <si>
    <t>NEUROL 0.25</t>
  </si>
  <si>
    <t>TBL 30X0.25MG</t>
  </si>
  <si>
    <t>NORADRENALIN LECIVA</t>
  </si>
  <si>
    <t>NOVALGIN</t>
  </si>
  <si>
    <t>INJ 5X5ML/2500MG</t>
  </si>
  <si>
    <t>500MG TBL FLM 20</t>
  </si>
  <si>
    <t>NOVORAPID 100 U/ML</t>
  </si>
  <si>
    <t>INJ SOL 1X10ML</t>
  </si>
  <si>
    <t>NUTRICOMP DRINK 2,0 KCAL FIBRE ČOKOLÁDOVÁ PRALINKA</t>
  </si>
  <si>
    <t>NUTRICOMP DRINK 2,0 KCAL FIBRE TŘEŠEŇ</t>
  </si>
  <si>
    <t>NUTRYELT</t>
  </si>
  <si>
    <t>INF CNC SOL 10X10ML</t>
  </si>
  <si>
    <t>OLANZAPIN MYLAN</t>
  </si>
  <si>
    <t>POR TBL DIS 28X10MG</t>
  </si>
  <si>
    <t>ONDANSETRON B. BRAUN 2 MG/ML</t>
  </si>
  <si>
    <t>INJ SOL 20X4ML/8MG LDPE</t>
  </si>
  <si>
    <t>PARACETAMOL ACCORD</t>
  </si>
  <si>
    <t>10MG/ML INF SOL 20X100ML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</si>
  <si>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</si>
  <si>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</si>
  <si>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</si>
  <si>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</si>
  <si>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</si>
  <si>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</si>
  <si>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PATENTBLAU V - MIMOŘ.DOVOZ!!!</t>
  </si>
  <si>
    <t>INJ 5X2ML/50MG</t>
  </si>
  <si>
    <t>PLASMALYTE ROZTOK S GLUKOZOU 5%</t>
  </si>
  <si>
    <t>INF SOL 10X1000ML</t>
  </si>
  <si>
    <t>PREDNISON 20 LECIVA</t>
  </si>
  <si>
    <t>TBL 20X20MG(BLISTR)</t>
  </si>
  <si>
    <t>PREDNISON 5 LECIVA</t>
  </si>
  <si>
    <t>TBL 20X5MG</t>
  </si>
  <si>
    <t>PRESTARIUM NEO</t>
  </si>
  <si>
    <t>POR TBL FLM 90X5MG</t>
  </si>
  <si>
    <t>PRESTARIUM NEO COMBI 5mg/1,25mg</t>
  </si>
  <si>
    <t>POR TBL FLM 30</t>
  </si>
  <si>
    <t>PROSTAVASIN</t>
  </si>
  <si>
    <t>INJ SIC 10X20RG</t>
  </si>
  <si>
    <t>PROTHIADEN</t>
  </si>
  <si>
    <t>DRG 30X25MG</t>
  </si>
  <si>
    <t>ROCALTROL 0.25 MCG</t>
  </si>
  <si>
    <t>POR CPSMOL30X0.25RG</t>
  </si>
  <si>
    <t>ROSUMOP 40 MG</t>
  </si>
  <si>
    <t>POR TBL FLM 30X40MG</t>
  </si>
  <si>
    <t>ROWATINEX</t>
  </si>
  <si>
    <t>GTT 1X10ML</t>
  </si>
  <si>
    <t>SANDOSTATIN 0.1 MG/ML</t>
  </si>
  <si>
    <t>INJ SOL 5X1ML/0.1MG</t>
  </si>
  <si>
    <t>SEROPRAM</t>
  </si>
  <si>
    <t>INF 5X0.5ML/20MG</t>
  </si>
  <si>
    <t>SIOFOR 500</t>
  </si>
  <si>
    <t>TBL OBD 60X500MG</t>
  </si>
  <si>
    <t>SOLU-MEDROL</t>
  </si>
  <si>
    <t>INJ SIC 1X125MG+2ML</t>
  </si>
  <si>
    <t>INJ SIC 1X40MG+1ML</t>
  </si>
  <si>
    <t>SORTIS 80 MG</t>
  </si>
  <si>
    <t>POR TBL FLM 30X80MG</t>
  </si>
  <si>
    <t>SPECIES UROLOGICAE PLANTA LEROS</t>
  </si>
  <si>
    <t>SPC 20X1.5GM(SÁČKY)</t>
  </si>
  <si>
    <t>SYNTOPHYLLIN</t>
  </si>
  <si>
    <t>INJ 5X10ML/240MG</t>
  </si>
  <si>
    <t>SYNTOSTIGMIN</t>
  </si>
  <si>
    <t>INJ 10X1ML/0.5MG</t>
  </si>
  <si>
    <t>15MG TBL NOB 20</t>
  </si>
  <si>
    <t>TANTUM VERDE</t>
  </si>
  <si>
    <t>1,5MG/ML GGR 240 ML</t>
  </si>
  <si>
    <t>TEBOKAN 120 MG</t>
  </si>
  <si>
    <t>POR TBL FLM 30X120MG</t>
  </si>
  <si>
    <t>TENSIOMIN</t>
  </si>
  <si>
    <t>TBL 30X25MG</t>
  </si>
  <si>
    <t>TIAPRIDAL</t>
  </si>
  <si>
    <t>INJ SOL 12X2ML/100MG</t>
  </si>
  <si>
    <t>POR TBLNOB 50X100MG</t>
  </si>
  <si>
    <t>TRAMADOL KALCEKS</t>
  </si>
  <si>
    <t>50MG/ML INJ/INF SOL 5X2ML</t>
  </si>
  <si>
    <t>Trental inj -MIMOŘÁDNÝ DOVOZ!!</t>
  </si>
  <si>
    <t>INJ 5X5ML/100MG</t>
  </si>
  <si>
    <t>TRITTICO AC 75</t>
  </si>
  <si>
    <t>TBL RET 30X75MG</t>
  </si>
  <si>
    <t>TULIP 10 MG POTAHOVANÉ TABLETY</t>
  </si>
  <si>
    <t>POR TBL FLM 90X10MG</t>
  </si>
  <si>
    <t>URSOSAN</t>
  </si>
  <si>
    <t>CPS 50X250MG</t>
  </si>
  <si>
    <t>VENTOLIN</t>
  </si>
  <si>
    <t>5MG/ML INH SOL 1X20ML</t>
  </si>
  <si>
    <t>VEROSPIRON</t>
  </si>
  <si>
    <t>TBL 100X25MG</t>
  </si>
  <si>
    <t>ZALDIAR</t>
  </si>
  <si>
    <t>37,5MG/325MG TBL FLM 30X1</t>
  </si>
  <si>
    <t>ZODAC</t>
  </si>
  <si>
    <t>TBL OBD 30X10MG</t>
  </si>
  <si>
    <t>ZOLPIDEM MYLAN</t>
  </si>
  <si>
    <t>POR TBL FLM 50X10MG</t>
  </si>
  <si>
    <t>ZOVIRAX 400 MG</t>
  </si>
  <si>
    <t>400MG TBL NOB 25</t>
  </si>
  <si>
    <t>léky - parenterální výživa (LEK)</t>
  </si>
  <si>
    <t>AMINOPLASMAL 15%</t>
  </si>
  <si>
    <t>INF 10X500ML</t>
  </si>
  <si>
    <t>AMINOPLASMAL B.BRAUN 10%</t>
  </si>
  <si>
    <t>INF SOL 10X500ML</t>
  </si>
  <si>
    <t>AMINOPLASMAL HEPA-10%</t>
  </si>
  <si>
    <t>LIPOPLUS 20%</t>
  </si>
  <si>
    <t>INFEML10X250ML-SKLO</t>
  </si>
  <si>
    <t>NEPHROTECT</t>
  </si>
  <si>
    <t>NUTRIFLEX BASAL</t>
  </si>
  <si>
    <t>INF SOL 5X2000ML</t>
  </si>
  <si>
    <t>NUTRIFLEX OMEGA SPECIAL 56/144</t>
  </si>
  <si>
    <t>INF EML 5X625ML</t>
  </si>
  <si>
    <t>INF EML 5X1875ML</t>
  </si>
  <si>
    <t>NUTRIFLEX PERI</t>
  </si>
  <si>
    <t>INF SOL 5X1000ML</t>
  </si>
  <si>
    <t>NUTRIFLEX PLUS</t>
  </si>
  <si>
    <t>OLIMEL N12</t>
  </si>
  <si>
    <t>INF EML 4X2000ML</t>
  </si>
  <si>
    <t>OLIMEL N7E</t>
  </si>
  <si>
    <t>INF EML4X2000ML</t>
  </si>
  <si>
    <t>OLIMEL N9</t>
  </si>
  <si>
    <t>OLIMEL N9E</t>
  </si>
  <si>
    <t>léky - enterální výživa (LEK)</t>
  </si>
  <si>
    <t>DIASIP S PŘÍCHUTÍ CAPPUCCINO</t>
  </si>
  <si>
    <t>DIASIP S PŘÍCHUTÍ JAHODOVOU</t>
  </si>
  <si>
    <t>DIASIP S PŘÍCHUTÍ VANILKOVOU</t>
  </si>
  <si>
    <t>FORTICARE S PŘÍCHUTÍ BROSKEV A ZÁZVOR</t>
  </si>
  <si>
    <t>FRESUBIN 2 KCAL CREME ČOKOLÁDA</t>
  </si>
  <si>
    <t>POR SOL 4X125G</t>
  </si>
  <si>
    <t>FRESUBIN 2 KCAL DRINK CAPPUCCINO</t>
  </si>
  <si>
    <t>FRESUBIN 2 KCAL DRINK KARAMEL</t>
  </si>
  <si>
    <t>FRESUBIN 2 KCAL DRINK LESNÍ PLODY</t>
  </si>
  <si>
    <t>FRESUBIN 2 KCAL DRINK NEUTRAL</t>
  </si>
  <si>
    <t>FRESUBIN 3,2 KCAL DRINK LÍSKOVÝ OŘÍŠEK</t>
  </si>
  <si>
    <t>FRESUBIN 3,2 KCAL DRINK VANILKA - KARAMEL</t>
  </si>
  <si>
    <t>FRESUBIN HP ENERGY</t>
  </si>
  <si>
    <t>POR SOL 15X500ML</t>
  </si>
  <si>
    <t>FRESUBIN PROTEIN ENERGY OŘÍŠEK</t>
  </si>
  <si>
    <t>FRESUBIN PROTEIN ENERGY VANILKA</t>
  </si>
  <si>
    <t>NUTILIS CLEAR</t>
  </si>
  <si>
    <t>POR PLV 1X175G</t>
  </si>
  <si>
    <t>NUTRIDRINK COMPACT PROTEIN S PŘÍCHUTÍ BANÁNOVOU</t>
  </si>
  <si>
    <t>NUTRIDRINK COMPACT PROTEIN S PŘÍCHUTÍ BROSKEV A MA</t>
  </si>
  <si>
    <t>NUTRIDRINK COMPACT PROTEIN S PŘÍCHUTÍ KÁVY</t>
  </si>
  <si>
    <t>NUTRIDRINK COMPACT S PŘÍCHUTÍ BANÁNOVOU</t>
  </si>
  <si>
    <t>NUTRIDRINK COMPACT S PŘÍCHUTÍ KÁVY</t>
  </si>
  <si>
    <t>NUTRIDRINK COMPACT S PŘÍCHUTÍ LESNÍHO OVOCE</t>
  </si>
  <si>
    <t>NUTRIDRINK COMPACT S PŘÍCHUTÍ MERUŇKOVOU</t>
  </si>
  <si>
    <t>NUTRIDRINK CREME S PŘÍCHUTÍ BANÁNOVOU</t>
  </si>
  <si>
    <t>POR SOL 4X125GM</t>
  </si>
  <si>
    <t>NUTRIDRINK CREME S PŘÍCHUTÍ LES.OVOCE</t>
  </si>
  <si>
    <t>4x125ml</t>
  </si>
  <si>
    <t>NUTRIDRINK JUICE STYLE S PŘÍCHUTÍ JABLEČNOU</t>
  </si>
  <si>
    <t>NUTRIDRINK MULTI FIBRE S PŘÍCHUTÍ VANILKOVOU</t>
  </si>
  <si>
    <t>NUTRIDRINK PROTEIN S PŘÍCHUTÍ ČOKOLÁDOVOU</t>
  </si>
  <si>
    <t>NUTRIDRINK PROTEIN S PŘÍCHUTÍ LESNÍHO OVOCE</t>
  </si>
  <si>
    <t>NUTRIDRINK S PŘÍCHUTÍ ČOKOLÁDOVOU</t>
  </si>
  <si>
    <t>NUTRIDRINK YOGHURT S PŘÍCHUTÍ MALINA</t>
  </si>
  <si>
    <t>NUTRIDRINK YOGHURT S PŘÍCHUTÍ VANILKA A CITRÓN</t>
  </si>
  <si>
    <t>NUTRISON ENERGY MULTI FIBRE</t>
  </si>
  <si>
    <t>POR SOL 8X1000ML</t>
  </si>
  <si>
    <t>NUTRISON MULTI FIBRE</t>
  </si>
  <si>
    <t>POR SOL 1X1000ML-VA</t>
  </si>
  <si>
    <t>NUTRISON PROTEIN PLUS MULTI FIBRE</t>
  </si>
  <si>
    <t>POR SOL 12X500ML</t>
  </si>
  <si>
    <t>PreOp 4x200ml</t>
  </si>
  <si>
    <t>PROTIFAR</t>
  </si>
  <si>
    <t>POR PLV SOL 1X225GM</t>
  </si>
  <si>
    <t>RESOURCE DESSERT COMPLETE BROSKEV</t>
  </si>
  <si>
    <t>RESOURCE DESSERT COMPLETE KAKAO</t>
  </si>
  <si>
    <t>léky - krev.deriváty ZUL (TO)</t>
  </si>
  <si>
    <t>OCPLEX</t>
  </si>
  <si>
    <t>500IU INF PSO LQF 1+1X20ML</t>
  </si>
  <si>
    <t>1000IU INF PSO LQF 1+1X40ML</t>
  </si>
  <si>
    <t>léky - hemofilici ZUL (TO)</t>
  </si>
  <si>
    <t>ALBUREX</t>
  </si>
  <si>
    <t>200G/L INF SOL 1X100ML</t>
  </si>
  <si>
    <t>léky - antibiotika (LEK)</t>
  </si>
  <si>
    <t>AMIKACIN MEDOCHEMIE 500MG/2ML INJ/INF</t>
  </si>
  <si>
    <t>SOL 10X2ML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</si>
  <si>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</si>
  <si>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</si>
  <si>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</si>
  <si>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</si>
  <si>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</si>
  <si>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</si>
  <si>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</si>
  <si>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</si>
  <si>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</si>
  <si>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</si>
  <si>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AMPIPLUS 1000mg/500mg - mimořádný dovoz</t>
  </si>
  <si>
    <t>inj.inf.sol 25 vials</t>
  </si>
  <si>
    <t>AXETINE 1,5GM</t>
  </si>
  <si>
    <t>INJ SIC 10X1.5GM</t>
  </si>
  <si>
    <t>AZEPO 1 G</t>
  </si>
  <si>
    <t>INJ+INF PLV SOL 10X1GM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</si>
  <si>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</si>
  <si>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</si>
  <si>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</si>
  <si>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</si>
  <si>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</si>
  <si>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</si>
  <si>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</si>
  <si>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</si>
  <si>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</si>
  <si>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</si>
  <si>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</si>
  <si>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</si>
  <si>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</si>
  <si>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COLOMYCIN INJEKCE 1 000 000 MJ</t>
  </si>
  <si>
    <t>1000000IU INJ PLV SOL/SOL NEB 10X1MIU</t>
  </si>
  <si>
    <t>FRAMYKOIN</t>
  </si>
  <si>
    <t>UNG 1X10GM</t>
  </si>
  <si>
    <t>GENTAMICIN B.BRAUN INF SOL 240MG</t>
  </si>
  <si>
    <t>20X80ML 3MG/ML</t>
  </si>
  <si>
    <t>Gentamicin B.Braun INF SOL 80MG</t>
  </si>
  <si>
    <t>20x80ML 1mg/ml</t>
  </si>
  <si>
    <t>KLACID</t>
  </si>
  <si>
    <t>500MG INF PLV CSL 1</t>
  </si>
  <si>
    <t>KLACID 500</t>
  </si>
  <si>
    <t>POR TBL FLM 14X500MG</t>
  </si>
  <si>
    <t>MEDOCLAV 1000 MG/200 MG</t>
  </si>
  <si>
    <t>INJ+INF PLV SOL 10X1.2GM</t>
  </si>
  <si>
    <t>MEROPENEM BRADEX</t>
  </si>
  <si>
    <t>1G INJ/INF PLV SOL 10</t>
  </si>
  <si>
    <t>METRONIDAZOL 500MG BRAUN</t>
  </si>
  <si>
    <t>INJ 10X100ML(LDPE)</t>
  </si>
  <si>
    <t>METRONIDAZOLE NORIDEM</t>
  </si>
  <si>
    <t>5MG/ML INF SOL 20X100ML</t>
  </si>
  <si>
    <t>5MG/ML INF SOL 10X100ML</t>
  </si>
  <si>
    <t>OFLOXIN INF</t>
  </si>
  <si>
    <t>INF SOL 10X100ML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</si>
  <si>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</si>
  <si>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</si>
  <si>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</si>
  <si>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</si>
  <si>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</si>
  <si>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</si>
  <si>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PIPERACILLIN/TAZOBACTAM PANPHARMA- MIMOŘÁDNÝ DOVOZ</t>
  </si>
  <si>
    <t>SEFOTAK 1 G</t>
  </si>
  <si>
    <t>INJ PLV SOL 1X1GM</t>
  </si>
  <si>
    <t>SUMETROLIM</t>
  </si>
  <si>
    <t>TBL 20X480MG</t>
  </si>
  <si>
    <t>TYGACIL 50 MG</t>
  </si>
  <si>
    <t>INF PLV SOL 10X50MG/5ML</t>
  </si>
  <si>
    <t>VANCOMYCIN MYLAN 1000 MG</t>
  </si>
  <si>
    <t>INF PLV SOL 1X1GM</t>
  </si>
  <si>
    <t>léky - antimykotika (LEK)</t>
  </si>
  <si>
    <t>DIFLUCAN 100 MG</t>
  </si>
  <si>
    <t>POR CPS DUR 28X100MG</t>
  </si>
  <si>
    <t>ECALTA 100 MG</t>
  </si>
  <si>
    <t>INF PLV CSL 100MG+30ML</t>
  </si>
  <si>
    <t>FLUCONAZOL KABI 2 MG/ML</t>
  </si>
  <si>
    <t>INF SOL 10X200ML/400MG</t>
  </si>
  <si>
    <t>INF SOL 10X100ML/200MG</t>
  </si>
  <si>
    <t>VFEND 200 MG</t>
  </si>
  <si>
    <t>INF PLV SOL 1X200MG</t>
  </si>
  <si>
    <t>ACIDUM ASCORBICUM</t>
  </si>
  <si>
    <t>INJ 5X5ML</t>
  </si>
  <si>
    <t>ACIDUM ASCORBICUM BBP</t>
  </si>
  <si>
    <t>100MG/ML INJ SOL 5X5ML</t>
  </si>
  <si>
    <t>AGAPURIN SR 400</t>
  </si>
  <si>
    <t>400MG TBL PRO 100</t>
  </si>
  <si>
    <t>ALMIRAL</t>
  </si>
  <si>
    <t>INJ 10X3ML/75MG</t>
  </si>
  <si>
    <t>AMARYL 2 MG</t>
  </si>
  <si>
    <t>POR TBL NOB 30X2MG</t>
  </si>
  <si>
    <t>AMBROBENE</t>
  </si>
  <si>
    <t>INJ 5X2ML/15MG</t>
  </si>
  <si>
    <t>AMICLOTON</t>
  </si>
  <si>
    <t>2,5MG/25MG TBL NOB 30</t>
  </si>
  <si>
    <t>ATARALGIN</t>
  </si>
  <si>
    <t>POR TBL NOB 20</t>
  </si>
  <si>
    <t>ATROPIN BIOTIKA 1MG</t>
  </si>
  <si>
    <t>INJ 10X1ML/1MG</t>
  </si>
  <si>
    <t>AULIN</t>
  </si>
  <si>
    <t>POR TBL NOB 30X100MG</t>
  </si>
  <si>
    <t>TBL 15X100MG</t>
  </si>
  <si>
    <t>BETALOC SR</t>
  </si>
  <si>
    <t>25MG TBL PRO 28</t>
  </si>
  <si>
    <t>BETASERC 16</t>
  </si>
  <si>
    <t>POR TBL NOB 60X16MG</t>
  </si>
  <si>
    <t>BETASERC 8</t>
  </si>
  <si>
    <t>8MG TBL NOB 100</t>
  </si>
  <si>
    <t>BETOPTIC</t>
  </si>
  <si>
    <t>GTT OPH 1X5ML</t>
  </si>
  <si>
    <t>BIOFENAC 100 MG POTAHOVANÉ TABLETY</t>
  </si>
  <si>
    <t>POR TBL FLM 20X100MG</t>
  </si>
  <si>
    <t>Biopron9 tob.60+20</t>
  </si>
  <si>
    <t>BISEPTOL</t>
  </si>
  <si>
    <t>400MG/80MG TBL NOB 28</t>
  </si>
  <si>
    <t>UNG 1X100GM-TUBA</t>
  </si>
  <si>
    <t>BRINTELLIX 5 MG</t>
  </si>
  <si>
    <t>TBL FLM 28X5MG</t>
  </si>
  <si>
    <t>BUSCOPAN</t>
  </si>
  <si>
    <t>20MG/ML INJ SOL 5X1ML</t>
  </si>
  <si>
    <t>CALTRATE PLUS</t>
  </si>
  <si>
    <t>CIPLOX 250</t>
  </si>
  <si>
    <t>250MG TBL FLM 10</t>
  </si>
  <si>
    <t>CIPLOX 500</t>
  </si>
  <si>
    <t>500MG TBL FLM 10</t>
  </si>
  <si>
    <t>CLEXANE</t>
  </si>
  <si>
    <t>inj sol  10x0,4ml/40 mg</t>
  </si>
  <si>
    <t>CONCOR</t>
  </si>
  <si>
    <t>5MG TBL FLM 100</t>
  </si>
  <si>
    <t>CONTROLOC 20 MG</t>
  </si>
  <si>
    <t>POR TBL ENT 28X20MG I</t>
  </si>
  <si>
    <t>POR TBL ENT 100X20MG</t>
  </si>
  <si>
    <t>CONTROLOC 40 MG</t>
  </si>
  <si>
    <t>POR TBL ENT 28X40MG</t>
  </si>
  <si>
    <t>DETRALEX</t>
  </si>
  <si>
    <t>TBL OBD 30</t>
  </si>
  <si>
    <t>DEXAMED</t>
  </si>
  <si>
    <t>INJ 10X2ML/8MG</t>
  </si>
  <si>
    <t>DIAPREL MR</t>
  </si>
  <si>
    <t>30MG TBL RET 60</t>
  </si>
  <si>
    <t>DICLOFENAC AL RETARD</t>
  </si>
  <si>
    <t>TBL OBD 20X100MG</t>
  </si>
  <si>
    <t>DIGOXIN 0.125 LECIVA</t>
  </si>
  <si>
    <t>TBL 30X0.125MG</t>
  </si>
  <si>
    <t>DITROPAN</t>
  </si>
  <si>
    <t>TBL 30X5MG</t>
  </si>
  <si>
    <t>667MG/ML POR SOL 1X200ML IV</t>
  </si>
  <si>
    <t>DUROGESIC 12 MCG/H</t>
  </si>
  <si>
    <t>DRM EMP TDR 5X2.1MG</t>
  </si>
  <si>
    <t>DZ OCTENISEPT 1 l</t>
  </si>
  <si>
    <t>DZ PRONTODERM ROZTOK 500 ml</t>
  </si>
  <si>
    <t>ENDIARON</t>
  </si>
  <si>
    <t>250MG TBL FLM 20</t>
  </si>
  <si>
    <t>ERDOMED 300MG</t>
  </si>
  <si>
    <t>CPS 20X300MG</t>
  </si>
  <si>
    <t>ESSENTIALE 300 mg</t>
  </si>
  <si>
    <t>POR CPS DUR 50</t>
  </si>
  <si>
    <t>EUTHYROX 50</t>
  </si>
  <si>
    <t>TBL 100X50RG</t>
  </si>
  <si>
    <t>EXACYL</t>
  </si>
  <si>
    <t>INJ 5X5ML/500MG</t>
  </si>
  <si>
    <t>FRAXIPARINE FORTE</t>
  </si>
  <si>
    <t>INJ 10X0.8ML/15.2KU</t>
  </si>
  <si>
    <t>FUROSEMID HAMELN</t>
  </si>
  <si>
    <t>10MG/ML INJ SOL 10X2ML</t>
  </si>
  <si>
    <t>GAVISCON LIQUID PEPPERMINT</t>
  </si>
  <si>
    <t>SUS 1X300ML</t>
  </si>
  <si>
    <t>GERATAM 1200</t>
  </si>
  <si>
    <t>TBL OBD 60X1200MG</t>
  </si>
  <si>
    <t>GERATAM 3 G</t>
  </si>
  <si>
    <t>INJ SOL 4X15ML/3GM</t>
  </si>
  <si>
    <t>GUTRON 5MG</t>
  </si>
  <si>
    <t>TBL 50X5MG</t>
  </si>
  <si>
    <t>HEPARIN LECIVA</t>
  </si>
  <si>
    <t>INJ 1X10ML/50KU</t>
  </si>
  <si>
    <t>HERPESIN 400</t>
  </si>
  <si>
    <t>POR TBL NOB 25X400MG</t>
  </si>
  <si>
    <t>HYDROCHLOROTHIAZID LECIVA</t>
  </si>
  <si>
    <t>TBL 20X25MG</t>
  </si>
  <si>
    <t>Hypromeloza -P 10ml</t>
  </si>
  <si>
    <t>IBALGIN 200</t>
  </si>
  <si>
    <t>200MG TBL FLM 12</t>
  </si>
  <si>
    <t>IBALGIN 400</t>
  </si>
  <si>
    <t>400MG TBL FLM 24</t>
  </si>
  <si>
    <t>PORTBLFLM30X400MG</t>
  </si>
  <si>
    <t>IBUPROFEN B. BRAUN 400MG</t>
  </si>
  <si>
    <t xml:space="preserve"> INF SOL 10X100ML</t>
  </si>
  <si>
    <t>IMASUP 50 MG</t>
  </si>
  <si>
    <t>POR TBL FLM 100X50MG</t>
  </si>
  <si>
    <t>INFADOLAN</t>
  </si>
  <si>
    <t>1600IU/G+300IU/G UNG 30G II</t>
  </si>
  <si>
    <t>INJ PROCAINII CHLORATI 0,2% ARD 10x200ml</t>
  </si>
  <si>
    <t>2MG/ML INJ SOL 10X200ML</t>
  </si>
  <si>
    <t>JODISOL SPRAY S MECHANICKÝM ROZPRAŠOVAČEM</t>
  </si>
  <si>
    <t>38,5MG/G DRM SPR SOL 1X7G</t>
  </si>
  <si>
    <t>KAPIDIN 20 MG</t>
  </si>
  <si>
    <t>50MG TBL FLM 40(2X20)</t>
  </si>
  <si>
    <t>KL BENZINUM 500 ml/330g HVLP</t>
  </si>
  <si>
    <t>KL CPS KOLITICKA SMES/EXTR.BELL.100CPS</t>
  </si>
  <si>
    <t>KL ETHANOL.C.BENZINO 200G</t>
  </si>
  <si>
    <t>KL PRIPRAVEK</t>
  </si>
  <si>
    <t>KL ROZTOK</t>
  </si>
  <si>
    <t>KL UNG.ICHT.5G,CaCO3 10G,ZnO 6GVAS.LEN. AA AD 100G</t>
  </si>
  <si>
    <t>100G 5% ichtamolu</t>
  </si>
  <si>
    <t>KL UNG.LENIENS, 100G</t>
  </si>
  <si>
    <t>KL UNGUENTUM</t>
  </si>
  <si>
    <t>KL VASELINUM ALBUM, 100G</t>
  </si>
  <si>
    <t>LAGOSA</t>
  </si>
  <si>
    <t>DRG 100X150MG</t>
  </si>
  <si>
    <t>LANZUL</t>
  </si>
  <si>
    <t>CPS 28X30MG</t>
  </si>
  <si>
    <t>LETROX 150</t>
  </si>
  <si>
    <t>POR TBL NOB 100X150RG</t>
  </si>
  <si>
    <t>LETROX 75</t>
  </si>
  <si>
    <t>POR TBL NOB 100X75MCG II</t>
  </si>
  <si>
    <t>LIPANTHYL 267 M</t>
  </si>
  <si>
    <t>267MG CPS DUR 30</t>
  </si>
  <si>
    <t>LIPERTANCE 20 MG/10 MG/5 MG</t>
  </si>
  <si>
    <t>TBL FLM 30X20MG/10MG/5MG I</t>
  </si>
  <si>
    <t>LOPERON CPS</t>
  </si>
  <si>
    <t>POR CPS DUR 20X2MG</t>
  </si>
  <si>
    <t>MAGNE B6</t>
  </si>
  <si>
    <t>DRG 50</t>
  </si>
  <si>
    <t>MAGNESIUM SULFATE KALCEKS</t>
  </si>
  <si>
    <t>100MG/ML INJ/INF SOL 5X10ML</t>
  </si>
  <si>
    <t>MAGNOSOLV</t>
  </si>
  <si>
    <t>365MG POR GRA SOL SCC 30</t>
  </si>
  <si>
    <t>MONOTAB 20</t>
  </si>
  <si>
    <t>20MG TBL NOB 20(2X10)</t>
  </si>
  <si>
    <t>MOXOSTAD 0.4 MG</t>
  </si>
  <si>
    <t>POR TBL FLM30X0.4MG</t>
  </si>
  <si>
    <t>MYDOCALM 150MG</t>
  </si>
  <si>
    <t>TBL OBD 30X150MG</t>
  </si>
  <si>
    <t>NEURONTIN 300MG</t>
  </si>
  <si>
    <t>CPS 50X300MG</t>
  </si>
  <si>
    <t>OPHTHALMO-SEPTONEX</t>
  </si>
  <si>
    <t>OPH GTT SOL 1X10ML PLAST</t>
  </si>
  <si>
    <t>OXAZEPAM TBL.20X10MG</t>
  </si>
  <si>
    <t>TBL 20X10MG(BLISTR)</t>
  </si>
  <si>
    <t>PALGOTAL 75 MG/650 MG</t>
  </si>
  <si>
    <t>PANCREOLAN FORTE</t>
  </si>
  <si>
    <t>6000U TBL ENT 30</t>
  </si>
  <si>
    <t>6000U TBL ENT 60</t>
  </si>
  <si>
    <t>PARACETA</t>
  </si>
  <si>
    <t>500MG TBL NOB 20</t>
  </si>
  <si>
    <t>PARALEN 500 SUP</t>
  </si>
  <si>
    <t>500MG SUP 5</t>
  </si>
  <si>
    <t>PENTASA SACHET 2 G</t>
  </si>
  <si>
    <t>POR GRA PRO 60X2G</t>
  </si>
  <si>
    <t>PENTILIN</t>
  </si>
  <si>
    <t>20MG/ML INJ/INF SOL 5X5ML</t>
  </si>
  <si>
    <t>PERINDOPRIL PMCS</t>
  </si>
  <si>
    <t>4MG TBL NOB 30</t>
  </si>
  <si>
    <t>Peroxid vodíku 3% 100 ml</t>
  </si>
  <si>
    <t>20% DPH</t>
  </si>
  <si>
    <t>PEROXID VODÍKU 3% COO</t>
  </si>
  <si>
    <t>DRM SOL 1X100ML 3%</t>
  </si>
  <si>
    <t>PIOGLITAZON MYLAN</t>
  </si>
  <si>
    <t>15MG TBL NOB 28</t>
  </si>
  <si>
    <t>PREDUCTAL MR</t>
  </si>
  <si>
    <t>POR TBL RET 60X35MG</t>
  </si>
  <si>
    <t>PREGABALIN SANDOZ</t>
  </si>
  <si>
    <t>75MG CPS DUR 84</t>
  </si>
  <si>
    <t>PRESTANCE 10 MG/10 MG</t>
  </si>
  <si>
    <t>POR TBL NOB 30</t>
  </si>
  <si>
    <t>PRESTANCE 5 MG/5 MG</t>
  </si>
  <si>
    <t>POR TBL FLM 30X5MG</t>
  </si>
  <si>
    <t>PRESTARIUM NEO FORTE</t>
  </si>
  <si>
    <t>POR TBL FLM 30X10MG</t>
  </si>
  <si>
    <t>PROSTAPHLIN 1000MG</t>
  </si>
  <si>
    <t>INJ PLV SOL 1</t>
  </si>
  <si>
    <t>ROSUMOP 20 MG</t>
  </si>
  <si>
    <t>RYTMONORM 300MG</t>
  </si>
  <si>
    <t>TBL FLM 50</t>
  </si>
  <si>
    <t>SIOFOR 850MG</t>
  </si>
  <si>
    <t>TBL FLM 60x850MG</t>
  </si>
  <si>
    <t>SUPPOSITORIA GLYCERINI LÉČIVA</t>
  </si>
  <si>
    <t>SUP 10X2,06G</t>
  </si>
  <si>
    <t>TELMISARTAN SANDOZ</t>
  </si>
  <si>
    <t>80MG TBL NOB 100</t>
  </si>
  <si>
    <t>TELMISARTAN SANDOZ 80 MG</t>
  </si>
  <si>
    <t>POR TBL NOB 30X80MG</t>
  </si>
  <si>
    <t>TELMISARTAN/HYDROCHLOROTHIAZID SANDOZ 80 MG/12,5 M</t>
  </si>
  <si>
    <t>TENAXUM</t>
  </si>
  <si>
    <t>TBL 30X1MG</t>
  </si>
  <si>
    <t>TBL 30X12.5MG</t>
  </si>
  <si>
    <t>TEZEO 40 MG</t>
  </si>
  <si>
    <t>POR TBL NOB 28X40MG</t>
  </si>
  <si>
    <t>THIAMIN LECIVA</t>
  </si>
  <si>
    <t>INJ 10X2ML/100MG</t>
  </si>
  <si>
    <t>TONARSSA 8 MG/5 MG</t>
  </si>
  <si>
    <t>TORECAN</t>
  </si>
  <si>
    <t>INJ 5X1ML/6.5MG</t>
  </si>
  <si>
    <t>TRANSMETIL 500 MG TABLETY</t>
  </si>
  <si>
    <t>POR TBL ENT 10X500MG</t>
  </si>
  <si>
    <t>TRIPLIXAM 5 MG/1,25 MG/5 MG</t>
  </si>
  <si>
    <t>TULIP 20 MG POTAHOVANÉ TABLETY</t>
  </si>
  <si>
    <t>POR TBL FLM 90X20MG</t>
  </si>
  <si>
    <t>UBRETID</t>
  </si>
  <si>
    <t>VENTOLIN INHALER N</t>
  </si>
  <si>
    <t>100MCG/DÁV INH SUS PSS 200DÁV</t>
  </si>
  <si>
    <t>VESSEL DUE F</t>
  </si>
  <si>
    <t>250SU CPS MOL 50</t>
  </si>
  <si>
    <t>VIANT</t>
  </si>
  <si>
    <t>INF PLV SOL 10</t>
  </si>
  <si>
    <t>VIGANTOL</t>
  </si>
  <si>
    <t>0,5MG/ML POR GTT SOL 1X10ML</t>
  </si>
  <si>
    <t>XALATAN</t>
  </si>
  <si>
    <t>OPH GTT SOL 1X2.5ML II</t>
  </si>
  <si>
    <t>XORIMAX</t>
  </si>
  <si>
    <t>500MG TBL FLM 14</t>
  </si>
  <si>
    <t>XYZAL</t>
  </si>
  <si>
    <t>POR TBL FLM 28X5MG</t>
  </si>
  <si>
    <t>ZIBOR 25 000 IU</t>
  </si>
  <si>
    <t>INJ SOL 2X0.4ML/10000IU</t>
  </si>
  <si>
    <t>ZOLOFT 100MG</t>
  </si>
  <si>
    <t>TBL OBD 28X100MG</t>
  </si>
  <si>
    <t>POR TBL FLM 20X10MG</t>
  </si>
  <si>
    <t>ZYLLT 75 MG</t>
  </si>
  <si>
    <t>POR TBL FLM 28X75MG</t>
  </si>
  <si>
    <t>INF EML 6X1000ML</t>
  </si>
  <si>
    <t>POR SOL 1X200ML</t>
  </si>
  <si>
    <t>FRESUBIN 2 KCAL DRINK VANILKA</t>
  </si>
  <si>
    <t>FRESUBIN 2 KCAL HP FIBRE</t>
  </si>
  <si>
    <t>NUTRIDRINK COMPACT PROTEIN S PŘÍCHUTÍ JAHODOVOU</t>
  </si>
  <si>
    <t>NUTRIDRINK CREME S PŘÍCHUTÍ ČOKOLÁDOVOU</t>
  </si>
  <si>
    <t>NUTRIDRINK CREME S PŘÍCHUTÍ VANILKOVOU</t>
  </si>
  <si>
    <t>NUTRIDRINK JUICE STYLE S PŘÍCHUTÍ JAHODOVOU</t>
  </si>
  <si>
    <t>NUTRIDRINK PROTEIN S PŘÍCHUTÍ VANILKOVOU</t>
  </si>
  <si>
    <t>NUTRISON</t>
  </si>
  <si>
    <t>Nutrison Advanced Diason 1000ml</t>
  </si>
  <si>
    <t>Nutrison Advanced DIASON LOW ENERGY</t>
  </si>
  <si>
    <t>por.sol.1000ml</t>
  </si>
  <si>
    <t>AMPICILIN 1,0 BIOTIKA</t>
  </si>
  <si>
    <t>INJ PLV SOL 10X1000MG</t>
  </si>
  <si>
    <t>AXETINE 750MG</t>
  </si>
  <si>
    <t>INJ SIC 10X750MG</t>
  </si>
  <si>
    <t>BACTROBAN</t>
  </si>
  <si>
    <t>20MG/G UNG 15G</t>
  </si>
  <si>
    <t>DALACIN C 300 MG</t>
  </si>
  <si>
    <t>POR CPS DUR 16X300MG</t>
  </si>
  <si>
    <t>DOXYHEXAL TABS</t>
  </si>
  <si>
    <t>TBL 10X100MG</t>
  </si>
  <si>
    <t>ENTIZOL</t>
  </si>
  <si>
    <t>TBL 20X250MG</t>
  </si>
  <si>
    <t xml:space="preserve">LINEZOLID SANDOZ 600 MG </t>
  </si>
  <si>
    <t>POR TBL FLM 10X600MG</t>
  </si>
  <si>
    <t>OPHTHALMO-FRAMYKOIN</t>
  </si>
  <si>
    <t>UNG OPH 1X5GM</t>
  </si>
  <si>
    <t>TAXIMED</t>
  </si>
  <si>
    <t>1G INJ/INF PLV SOL 1</t>
  </si>
  <si>
    <t>ZYVOXID</t>
  </si>
  <si>
    <t>INF SOL 10X300ML</t>
  </si>
  <si>
    <t>CLOTRIMAZOL AL 1%</t>
  </si>
  <si>
    <t>CRM 1X50GM 1%</t>
  </si>
  <si>
    <t>AERIUS 2,5 MG</t>
  </si>
  <si>
    <t>POR TBL DIS 30X2.5MG</t>
  </si>
  <si>
    <t>AMARYL 3 MG</t>
  </si>
  <si>
    <t>POR TBL NOB 30X3MG</t>
  </si>
  <si>
    <t>AMBROSAN</t>
  </si>
  <si>
    <t>30MG TBL NOB 20 II</t>
  </si>
  <si>
    <t>AMPRILAN H 2.5 MG/12.5 MG</t>
  </si>
  <si>
    <t>POR TBL NOB 30 BLI</t>
  </si>
  <si>
    <t>APO-GAB 300</t>
  </si>
  <si>
    <t>300MG CPS DUR 60</t>
  </si>
  <si>
    <t>ATROPIN BIOTIKA 0.5MG</t>
  </si>
  <si>
    <t>BRINTELLIX 10 MG</t>
  </si>
  <si>
    <t>CANCOMBINO 32 MG/12,5 MG</t>
  </si>
  <si>
    <t>POR TBL NOB 28 I</t>
  </si>
  <si>
    <t>CARZAP 8 MG</t>
  </si>
  <si>
    <t>POR TBL NOB 28X8MG</t>
  </si>
  <si>
    <t>CERUCAL</t>
  </si>
  <si>
    <t>10MG TBL NOB 50</t>
  </si>
  <si>
    <t>CILOSTAZOL STADA 100 MG TABLETY</t>
  </si>
  <si>
    <t>POR TBL NOB 28X100MG</t>
  </si>
  <si>
    <t>5MG TBL FLM 30</t>
  </si>
  <si>
    <t>CONCOR COMBI 5 MG/5 MG</t>
  </si>
  <si>
    <t>CORDARONE</t>
  </si>
  <si>
    <t>POR TBL NOB30X200MG</t>
  </si>
  <si>
    <t>CYCLO 3 FORT</t>
  </si>
  <si>
    <t>POR CPS DUR 30 II</t>
  </si>
  <si>
    <t>POR TBL FLM 60</t>
  </si>
  <si>
    <t>DICYNONE</t>
  </si>
  <si>
    <t>TBL 30x 500 mg</t>
  </si>
  <si>
    <t>DZ OCTENISEPT drm. sol. 250 ml</t>
  </si>
  <si>
    <t>DRM SOL 1X250ML</t>
  </si>
  <si>
    <t>EBIXA 20 MG</t>
  </si>
  <si>
    <t>POR TBL FLM 28X20MG PP</t>
  </si>
  <si>
    <t>EMLA</t>
  </si>
  <si>
    <t>25MG/G+25MG/G CRM 1X30G</t>
  </si>
  <si>
    <t>ESOPREX OROTAB</t>
  </si>
  <si>
    <t>10MG POR TBL DIS 30</t>
  </si>
  <si>
    <t>Essentiale 300 mg</t>
  </si>
  <si>
    <t>por.cps.dur.100</t>
  </si>
  <si>
    <t>75MCG TBL NOB 100 II</t>
  </si>
  <si>
    <t>FENTALIS 100 MCG/H TRANSDERMÁLNÍ NÁPLAST</t>
  </si>
  <si>
    <t>DRM EMP TDR 5X23.12MG</t>
  </si>
  <si>
    <t>POR CPS RDR 90X0.4MG</t>
  </si>
  <si>
    <t>INJ SOL 10X0.6ML</t>
  </si>
  <si>
    <t>FURORESE 125</t>
  </si>
  <si>
    <t>TBL 100X125MG</t>
  </si>
  <si>
    <t>GABANOX 100MG</t>
  </si>
  <si>
    <t>CPS DUR 90</t>
  </si>
  <si>
    <t>INF SOL 20X100ML-PE</t>
  </si>
  <si>
    <t>HYDROCORTISON M LECIVA</t>
  </si>
  <si>
    <t>UNG 10GM 1%</t>
  </si>
  <si>
    <t>IBUPROFEN B. BRAUN 600MG</t>
  </si>
  <si>
    <t>IMURAN</t>
  </si>
  <si>
    <t>50MG TBL FLM 100</t>
  </si>
  <si>
    <t>INDAP</t>
  </si>
  <si>
    <t>CPS 30X2.5MG</t>
  </si>
  <si>
    <t>INF CNC SOL 20X20ML</t>
  </si>
  <si>
    <t>KL SUPP.PREDNISON 0,001G,PAPAVERIN 0,02G</t>
  </si>
  <si>
    <t>30KS</t>
  </si>
  <si>
    <t>50KS</t>
  </si>
  <si>
    <t>LANTUS 100 JEDNOTEK/ML SOLOSTAR</t>
  </si>
  <si>
    <t xml:space="preserve">SDR INJ SOL 5X3ML </t>
  </si>
  <si>
    <t>LOCOID CRELO 0,1%</t>
  </si>
  <si>
    <t>LOT 1X30GM</t>
  </si>
  <si>
    <t>LOZAP H</t>
  </si>
  <si>
    <t>MEDROL 16 MG</t>
  </si>
  <si>
    <t>POR TBLNOB50X16MG-B</t>
  </si>
  <si>
    <t>MIFLONID BREEZHALER</t>
  </si>
  <si>
    <t>400MCG INH PLV CPS DUR 60</t>
  </si>
  <si>
    <t>MODURETIC</t>
  </si>
  <si>
    <t>MONOSAN 20MG</t>
  </si>
  <si>
    <t>TBL 30X20MG</t>
  </si>
  <si>
    <t>MOTILIUM</t>
  </si>
  <si>
    <t>NOVORAPID PENFILL 100 U/ML</t>
  </si>
  <si>
    <t>INJ SOL 5X3ML</t>
  </si>
  <si>
    <t>ONDANSETRON ACCORD</t>
  </si>
  <si>
    <t>2MG/ML INJ+INF SOL 5X4ML</t>
  </si>
  <si>
    <t>OTOBACID N</t>
  </si>
  <si>
    <t>0,2MG/G+5MG/G+479,8MG/G AUR GTT SOL 1X5ML</t>
  </si>
  <si>
    <t>PARACETAMOL KABI 10 MG/ML</t>
  </si>
  <si>
    <t>INF SOL 10X50ML/500MG</t>
  </si>
  <si>
    <t>PENTASA SACHET</t>
  </si>
  <si>
    <t>4G GRA PRO SCC 30</t>
  </si>
  <si>
    <t>PIMAFUCORT</t>
  </si>
  <si>
    <t>10MG/G+10MG/G+3,5MG/G CRM 15G</t>
  </si>
  <si>
    <t>PRENESSA</t>
  </si>
  <si>
    <t>POR TBL FLM 90</t>
  </si>
  <si>
    <t>PROTHAZIN</t>
  </si>
  <si>
    <t>25MG TBL FLM 20</t>
  </si>
  <si>
    <t>QUETIAPIN MYLAN 25 MG</t>
  </si>
  <si>
    <t>POR TBL FLM 30X25MG</t>
  </si>
  <si>
    <t>REMESTYP 1.0</t>
  </si>
  <si>
    <t>INJ 5X10ML/1MG</t>
  </si>
  <si>
    <t>ROSALGIN EASY 140 MG VAGINÁLNÍ ROZTOK</t>
  </si>
  <si>
    <t>VAG SOL 5X140ML</t>
  </si>
  <si>
    <t>CPS 50(NADOBKA)</t>
  </si>
  <si>
    <t>CPS 20/BLISTR/</t>
  </si>
  <si>
    <t>SIOFOR 1000</t>
  </si>
  <si>
    <t>POR TBL FLM 60X1000MG</t>
  </si>
  <si>
    <t>SPASMED 15</t>
  </si>
  <si>
    <t>POR TBL FLM 30X15MG</t>
  </si>
  <si>
    <t>TARKA 180/2 MG TBL.</t>
  </si>
  <si>
    <t>POR TBL RET 28</t>
  </si>
  <si>
    <t>TELMISARTAN XANTIS</t>
  </si>
  <si>
    <t>80MG TBL NOB 98</t>
  </si>
  <si>
    <t>Thiamin Generica tbl.30</t>
  </si>
  <si>
    <t>TOPAMAX 25 MG</t>
  </si>
  <si>
    <t>POR TBL FLM 28-BLI</t>
  </si>
  <si>
    <t>TOVIAZ 8 MG</t>
  </si>
  <si>
    <t>POR TBL PRO 28X8MG</t>
  </si>
  <si>
    <t>TRAJENTA 5 MG</t>
  </si>
  <si>
    <t>TRITACE 1,25 MG</t>
  </si>
  <si>
    <t>POR TBL NOB 20X1.25MG</t>
  </si>
  <si>
    <t>TRITACE 2,5 MG</t>
  </si>
  <si>
    <t>POR TBL NOB 20X2.5MG</t>
  </si>
  <si>
    <t>XADOS 20 MG TABLETY</t>
  </si>
  <si>
    <t>POR TBL NOB 30X20MG</t>
  </si>
  <si>
    <t>ZARZIO 48 MU/0,5 ML</t>
  </si>
  <si>
    <t>INJ+INF SOL 5X0.5ML</t>
  </si>
  <si>
    <t>TBL OBD 60X10MG</t>
  </si>
  <si>
    <t>ZOLOFT 50MG</t>
  </si>
  <si>
    <t>TBL OBD 28X50MG</t>
  </si>
  <si>
    <t>ZULBEX 10 MG</t>
  </si>
  <si>
    <t>POR TBL ENT 28X10MG</t>
  </si>
  <si>
    <t>NUTRIFLEX OMEGA PLUS 38/120</t>
  </si>
  <si>
    <t>FRESUBIN 2 KCAL CREME CAPPUCCINO</t>
  </si>
  <si>
    <t>FRESUBIN 2 KCAL CREME LESNÍ JAHODA</t>
  </si>
  <si>
    <t>FRESUBIN 2 KCAL CREME VANILKA</t>
  </si>
  <si>
    <t>Fresubin Protein Energy Drink 200ml 5+1</t>
  </si>
  <si>
    <t>NUTRIDRINK BALÍČEK 5+1</t>
  </si>
  <si>
    <t>POR SOL 6X200ML</t>
  </si>
  <si>
    <t>NUTRIDRINK COMPACT NEUTRAL</t>
  </si>
  <si>
    <t>NUTRIDRINK COMPACT S PŘÍCHUTÍ JAHODOVOU</t>
  </si>
  <si>
    <t>NUTRIDRINK COMPACT S PŘÍCHUTÍ VANILKOVOU</t>
  </si>
  <si>
    <t>RESOURCE DESSERT COMPLETE KARAMEL</t>
  </si>
  <si>
    <t>PLV ADS 1X20GM</t>
  </si>
  <si>
    <t>FUROLIN TABLETY</t>
  </si>
  <si>
    <t>MYCAMINE 100 MG</t>
  </si>
  <si>
    <t>INF PLV SOL 1X100MG</t>
  </si>
  <si>
    <t>BERODUAL N</t>
  </si>
  <si>
    <t>INH SOL PSS 200DÁV</t>
  </si>
  <si>
    <t>CARBOSORB</t>
  </si>
  <si>
    <t>320MG TBL NOB 20</t>
  </si>
  <si>
    <t>DEPO-MEDROL</t>
  </si>
  <si>
    <t>INJ 1X1ML/40MG</t>
  </si>
  <si>
    <t>ECOLAV Výplach očí 100ml</t>
  </si>
  <si>
    <t>100 ml</t>
  </si>
  <si>
    <t>KL MESOCAIN GEL, 250G v láhvi s pumpou</t>
  </si>
  <si>
    <t>NESTERILNÍ</t>
  </si>
  <si>
    <t>KL SOL.ARG.NITR.10% 10G</t>
  </si>
  <si>
    <t>KL SOL.ARG.NITR.3%,10G</t>
  </si>
  <si>
    <t>KL SOL.HYD.PEROX.3% 200G</t>
  </si>
  <si>
    <t>KL SOL.HYD.PEROX.3% 200G v sirokohrdle lahvi</t>
  </si>
  <si>
    <t>KL SOL.HYD.PEROX.3% 300G v sirokohrdle lahvi</t>
  </si>
  <si>
    <t>AMIODARON HAMELN</t>
  </si>
  <si>
    <t>50MG/ML INJ/INF CNC SOL 10X3ML</t>
  </si>
  <si>
    <t>APO-OME 20</t>
  </si>
  <si>
    <t>POR CPS ETD 28X20MG</t>
  </si>
  <si>
    <t>INJ SOL 10X1000ML-PE</t>
  </si>
  <si>
    <t>ARDEAELYTOSOL F 1/1</t>
  </si>
  <si>
    <t>BACTROBAN NASAL</t>
  </si>
  <si>
    <t>NAS UNG 1X3GM/60MG</t>
  </si>
  <si>
    <t>100MG TBL PRO 100</t>
  </si>
  <si>
    <t>CALCIUM GLUCONICUM 10% B.BRAUN</t>
  </si>
  <si>
    <t>INJ SOL 20X10ML</t>
  </si>
  <si>
    <t>Cathejell Lidokain 1x12,5g</t>
  </si>
  <si>
    <t>gel anestezující</t>
  </si>
  <si>
    <t>CEZERA 5 MG</t>
  </si>
  <si>
    <t>CONCOR COR 5 MG</t>
  </si>
  <si>
    <t>TBL OBD 28X5MG</t>
  </si>
  <si>
    <t>INJ SOL 6X3ML/150MG</t>
  </si>
  <si>
    <t xml:space="preserve">DIPIDOLOR </t>
  </si>
  <si>
    <t>INJ 5X2ML 7.5MG/ML</t>
  </si>
  <si>
    <t>DZ BRAUNOL 250 ML</t>
  </si>
  <si>
    <t>ENSURE PLUS ADVANCE KÁVOVÁ PŘÍCHUŤ</t>
  </si>
  <si>
    <t>CPS 10X300MG</t>
  </si>
  <si>
    <t>FAMOSAN 20MG</t>
  </si>
  <si>
    <t>TBL OBD 20X20MG</t>
  </si>
  <si>
    <t>FUROSEMID BIOTIKA FORTE</t>
  </si>
  <si>
    <t>INJ 10X10ML/125MG</t>
  </si>
  <si>
    <t>GLUCERNA 1,5 KCAL KÁVOVÁ PŘÍCHUŤ</t>
  </si>
  <si>
    <t>GLUCERNA 1,5 KCAL VANILKOVÁ PŘÍCHUŤ</t>
  </si>
  <si>
    <t>GLUKÓZA 40 BRAUN</t>
  </si>
  <si>
    <t>400MG/ML INF CNC SOL 20X10ML</t>
  </si>
  <si>
    <t>400MG/ML INF SOL 10X500ML</t>
  </si>
  <si>
    <t>GOPTEN</t>
  </si>
  <si>
    <t>2MG CPS DUR 28</t>
  </si>
  <si>
    <t>INF SOL 10X1000MLPLAH</t>
  </si>
  <si>
    <t>IBALGIN 600</t>
  </si>
  <si>
    <t>600MG TBL FLM 30</t>
  </si>
  <si>
    <t>IMUNOR</t>
  </si>
  <si>
    <t>LYO 4X10MG</t>
  </si>
  <si>
    <t>IR INJ.KH2PO4 13,6% 20 ml</t>
  </si>
  <si>
    <t>IR 20ml</t>
  </si>
  <si>
    <t>ISOLYTE</t>
  </si>
  <si>
    <t>KAPIDIN 10 MG</t>
  </si>
  <si>
    <t>KL SOL.BORGLYCEROLI  3% 100 G</t>
  </si>
  <si>
    <t>KREON 25 000</t>
  </si>
  <si>
    <t>25000U CPS ETD 50</t>
  </si>
  <si>
    <t>LYRICA 150 MG</t>
  </si>
  <si>
    <t>POR CPSDUR14X150MG</t>
  </si>
  <si>
    <t>200MG/ML INJ/INF SOL 5X10ML</t>
  </si>
  <si>
    <t>METYPRED 4 MG</t>
  </si>
  <si>
    <t>POR TBL NOB 100X4MG</t>
  </si>
  <si>
    <t>MIDAZOLAM ACCORD 5 MG/ML</t>
  </si>
  <si>
    <t>INJ+INF SOL 10X3ML</t>
  </si>
  <si>
    <t>NEUROL 0.5</t>
  </si>
  <si>
    <t>POR TBL NOB30X0.5MG</t>
  </si>
  <si>
    <t>NICORETTE INVISIPATCH 15 MG/16 H</t>
  </si>
  <si>
    <t>DRM EMP TDR 7X15MG</t>
  </si>
  <si>
    <t>NICORETTE INVISIPATCH 25 MG/16 H</t>
  </si>
  <si>
    <t>DRM EMP TDR 7X25MG</t>
  </si>
  <si>
    <t>NIMESIL</t>
  </si>
  <si>
    <t>PORGRASUS30X100MG-S</t>
  </si>
  <si>
    <t>NITRESAN 20 MG</t>
  </si>
  <si>
    <t>PERLINGANIT ROZTOK</t>
  </si>
  <si>
    <t>INF SOL10X10ML AMP</t>
  </si>
  <si>
    <t>PLASMALYTE ROZTOK</t>
  </si>
  <si>
    <t>PRESTANCE 5 MG/10 MG</t>
  </si>
  <si>
    <t>PROSULPIN 50MG</t>
  </si>
  <si>
    <t>TBL 30X50MG</t>
  </si>
  <si>
    <t>RISPERIDON FARMAX 3MG</t>
  </si>
  <si>
    <t>TBL FLM 60</t>
  </si>
  <si>
    <t>RP SUPPOSITORIA</t>
  </si>
  <si>
    <t>RYTMONORM</t>
  </si>
  <si>
    <t>150MG TBL FLM 50</t>
  </si>
  <si>
    <t>1,5MG/ML GGR 120ML</t>
  </si>
  <si>
    <t>TEZEO 80 MG</t>
  </si>
  <si>
    <t>POR TBL NOB 28X80MG</t>
  </si>
  <si>
    <t>TORECAN-ukončení dodání do ČR</t>
  </si>
  <si>
    <t>SUP 6X6.5MG</t>
  </si>
  <si>
    <t>TRAMAL</t>
  </si>
  <si>
    <t>50MG/ML INJ SOL 5X1ML</t>
  </si>
  <si>
    <t>TRITACE 10</t>
  </si>
  <si>
    <t>VOLTAREN EMULGEL 10MG/G</t>
  </si>
  <si>
    <t>GEL 50G</t>
  </si>
  <si>
    <t>AMINOMIX 2 NOVUM 4x1500</t>
  </si>
  <si>
    <t>INFSOL4X1500ML</t>
  </si>
  <si>
    <t>INFEML10X100ML-SKLO</t>
  </si>
  <si>
    <t>NUTRIFLEX OMEGA PERI</t>
  </si>
  <si>
    <t>INF EML 5X1250ML</t>
  </si>
  <si>
    <t>INF EML 5X2500ML</t>
  </si>
  <si>
    <t>OLIMEL N7E-1000 ml</t>
  </si>
  <si>
    <t>INF 6x1000ML</t>
  </si>
  <si>
    <t>SMOFKABIVEN</t>
  </si>
  <si>
    <t>INF EML 6X493ML II</t>
  </si>
  <si>
    <t>ENSURE PLUS ADVANCE BANÁNOVÁ PŘÍCHUŤ</t>
  </si>
  <si>
    <t>HUMAN ALBUMIN CSL BEHRING</t>
  </si>
  <si>
    <t>AMIKACIN MEDOPHARM 500 MG/2 ML</t>
  </si>
  <si>
    <t>INJ+INF SOL 10X2ML/500MG</t>
  </si>
  <si>
    <t>GENTAMICIN LEK 80 MG/2 ML</t>
  </si>
  <si>
    <t>INJ SOL 10X2ML/80MG</t>
  </si>
  <si>
    <t>LEVOBUPIVACAINE KABI 5 MG/ML</t>
  </si>
  <si>
    <t>INJ+INF SOL 5X10ML</t>
  </si>
  <si>
    <t>TACHOSIL</t>
  </si>
  <si>
    <t>DRM SPO 9.5X4.8CM</t>
  </si>
  <si>
    <t>Tisseel Lyo 4 ml</t>
  </si>
  <si>
    <t>0411 - 1CHIR: lůžkové oddělení 8</t>
  </si>
  <si>
    <t>0412 - 1CHIR: lůžkové oddělení 9 + 9P</t>
  </si>
  <si>
    <t>0432 - 1CHIR: JIP  6</t>
  </si>
  <si>
    <t>0413 - 1CHIR: lůžkové oddělení 3</t>
  </si>
  <si>
    <t>0471 - 1CHIR: odd. invaz. vyš. metotody-endoskopie</t>
  </si>
  <si>
    <t>0421 - 1CHIR: ambulance</t>
  </si>
  <si>
    <t>0464 - 1CHIR: pracoviště COS</t>
  </si>
  <si>
    <t>A02BC02 - PANTOPRAZOL</t>
  </si>
  <si>
    <t>A02BC03 - LANSOPRAZOL</t>
  </si>
  <si>
    <t>A04AA01 - ONDANSETRON</t>
  </si>
  <si>
    <t>A10BA02 - METFORMIN</t>
  </si>
  <si>
    <t>A10BB12 - GLIMEPIRID</t>
  </si>
  <si>
    <t>B01AB06 - NADROPARIN</t>
  </si>
  <si>
    <t>B01AC04 - KLOPIDOGREL</t>
  </si>
  <si>
    <t>C01BC03 - PROPAFENON</t>
  </si>
  <si>
    <t>C01BD01 - AMIODARON</t>
  </si>
  <si>
    <t>C02AC05 - MOXONIDIN</t>
  </si>
  <si>
    <t>C03CA01 - FUROSEMID</t>
  </si>
  <si>
    <t>C05BA01 - ORGANO-HEPARINOID</t>
  </si>
  <si>
    <t>C07AB02 - METOPROLOL</t>
  </si>
  <si>
    <t>C07AB05 - BETAXOLOL</t>
  </si>
  <si>
    <t>C07AB07 - BISOPROLOL</t>
  </si>
  <si>
    <t>C08CA01 - AMLODIPIN</t>
  </si>
  <si>
    <t>C08CA08 - NITRENDIPIN</t>
  </si>
  <si>
    <t>C08CA13 - LERKANIDIPIN</t>
  </si>
  <si>
    <t>C09AA04 - PERINDOPRIL</t>
  </si>
  <si>
    <t>C09AA05 - RAMIPRIL</t>
  </si>
  <si>
    <t>C09AA10 - TRANDOLAPRIL</t>
  </si>
  <si>
    <t>C09BA05 - RAMIPRIL A DIURETIKA</t>
  </si>
  <si>
    <t>C09BB04 - PERINDOPRIL A AMLODIPIN</t>
  </si>
  <si>
    <t>C09CA01 - LOSARTAN</t>
  </si>
  <si>
    <t>C09CA07 - TELMISARTAN</t>
  </si>
  <si>
    <t>C09DA01 - LOSARTAN A DIURETIKA</t>
  </si>
  <si>
    <t>C09DA07 - TELMISARTAN A DIURETIKA</t>
  </si>
  <si>
    <t>C10AA05 - ATORVASTATIN</t>
  </si>
  <si>
    <t>G04CA02 - TAMSULOSIN</t>
  </si>
  <si>
    <t>H01CB02 - OKTREOTID</t>
  </si>
  <si>
    <t>H02AB04 - METHYLPREDNISOLON</t>
  </si>
  <si>
    <t>J01AA12 - TIGECYKLIN</t>
  </si>
  <si>
    <t>J01CF04 - OXACILIN</t>
  </si>
  <si>
    <t>J01DC02 - CEFUROXIM</t>
  </si>
  <si>
    <t>J01DD01 - CEFOTAXIM</t>
  </si>
  <si>
    <t>J01DH02 - MEROPENEM</t>
  </si>
  <si>
    <t>J01EE01 - SULFAMETHOXAZOL A TRIMETHOPRIM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</si>
  <si>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</si>
  <si>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</si>
  <si>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</si>
  <si>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</si>
  <si>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</si>
  <si>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</si>
  <si>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J02AX06 - ANIDULAFUNGIN</t>
  </si>
  <si>
    <t>L03AA02 - FILGRASTIM</t>
  </si>
  <si>
    <t>L04AX01 - AZATHIOPRIN</t>
  </si>
  <si>
    <t>M04AA01 - ALOPURINOL</t>
  </si>
  <si>
    <t>N01BB10 - LEVOBUPIVAKAIN</t>
  </si>
  <si>
    <t>N02AB03 - FENTANYL</t>
  </si>
  <si>
    <t>N02BB02 - SODNÁ SŮL METAMIZOLU</t>
  </si>
  <si>
    <t>N02BE01 - PARACETAMOL</t>
  </si>
  <si>
    <t>N03AX09 - LAMOTRIGIN</t>
  </si>
  <si>
    <t>N03AX12 - GABAPENTIN</t>
  </si>
  <si>
    <t>N03AX16 - PREGABALIN</t>
  </si>
  <si>
    <t>N05AH03 - OLANZAPIN</t>
  </si>
  <si>
    <t>N05AL01 - SULPIRID</t>
  </si>
  <si>
    <t>N05AX08 - RISPERIDON</t>
  </si>
  <si>
    <t>N05BA12 - ALPRAZOLAM</t>
  </si>
  <si>
    <t>N05CD08 - MIDAZOLAM</t>
  </si>
  <si>
    <t>N05CF02 - ZOLPIDEM</t>
  </si>
  <si>
    <t>N06AB06 - SERTRALIN</t>
  </si>
  <si>
    <t>N06AB10 - ESCITALOPRAM</t>
  </si>
  <si>
    <t>N07CA01 - BETAHISTIN</t>
  </si>
  <si>
    <t>R03AC02 - SALBUTAMOL</t>
  </si>
  <si>
    <t>R05CB06 - AMBROXOL</t>
  </si>
  <si>
    <t>R06AE07 - CETIRIZIN</t>
  </si>
  <si>
    <t>A03FA07 - ITOPRIDUM</t>
  </si>
  <si>
    <t>L04AA06 - KYSELINA MYKOFENOLOVÁ</t>
  </si>
  <si>
    <t>J01CR02 - AMOXICILIN A  INHIBITOR BETA-LAKTAMASY</t>
  </si>
  <si>
    <t>J01DH51 - IMIPENEM A CILASTATIN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</si>
  <si>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</si>
  <si>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</si>
  <si>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</si>
  <si>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</si>
  <si>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</si>
  <si>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A02BC02</t>
  </si>
  <si>
    <t>214427</t>
  </si>
  <si>
    <t>CONTROLOC</t>
  </si>
  <si>
    <t>40MG INJ PLV SOL 1</t>
  </si>
  <si>
    <t>A03FA07</t>
  </si>
  <si>
    <t>237596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</si>
  <si>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</si>
  <si>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</si>
  <si>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</si>
  <si>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</si>
  <si>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</si>
  <si>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</si>
  <si>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</si>
  <si>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</si>
  <si>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A10BA02</t>
  </si>
  <si>
    <t>208204</t>
  </si>
  <si>
    <t>SIOFOR</t>
  </si>
  <si>
    <t>500MG TBL FLM 60 II</t>
  </si>
  <si>
    <t>B01AB06</t>
  </si>
  <si>
    <t>213477</t>
  </si>
  <si>
    <t>9500IU/ML INJ SOL 10X5ML</t>
  </si>
  <si>
    <t>213494</t>
  </si>
  <si>
    <t>9500IU/ML INJ SOL ISP 10X0,4ML</t>
  </si>
  <si>
    <t>C01CA03</t>
  </si>
  <si>
    <t>536</t>
  </si>
  <si>
    <t>NORADRENALIN LÉČIVA</t>
  </si>
  <si>
    <t>1MG/ML INF CNC SOL 5X1ML</t>
  </si>
  <si>
    <t>C03CA01</t>
  </si>
  <si>
    <t>214036</t>
  </si>
  <si>
    <t>239807</t>
  </si>
  <si>
    <t>56804</t>
  </si>
  <si>
    <t>40MG TBL NOB 50</t>
  </si>
  <si>
    <t>C05BA01</t>
  </si>
  <si>
    <t>100304</t>
  </si>
  <si>
    <t>300MG/100G GEL 40G</t>
  </si>
  <si>
    <t>100308</t>
  </si>
  <si>
    <t>300MG/100G CRM 40G</t>
  </si>
  <si>
    <t>C07AB02</t>
  </si>
  <si>
    <t>231695</t>
  </si>
  <si>
    <t>231696</t>
  </si>
  <si>
    <t>231701</t>
  </si>
  <si>
    <t>231703</t>
  </si>
  <si>
    <t>C07AB05</t>
  </si>
  <si>
    <t>49909</t>
  </si>
  <si>
    <t>LOKREN</t>
  </si>
  <si>
    <t>20MG TBL FLM 28</t>
  </si>
  <si>
    <t>C07AB07</t>
  </si>
  <si>
    <t>233559</t>
  </si>
  <si>
    <t>233600</t>
  </si>
  <si>
    <t>C08CA01</t>
  </si>
  <si>
    <t>2945</t>
  </si>
  <si>
    <t>AGEN</t>
  </si>
  <si>
    <t>5MG TBL NOB 30</t>
  </si>
  <si>
    <t>2954</t>
  </si>
  <si>
    <t>10MG TBL NOB 30</t>
  </si>
  <si>
    <t>C09AA04</t>
  </si>
  <si>
    <t>101211</t>
  </si>
  <si>
    <t>5MG TBL FLM 90(3X30)</t>
  </si>
  <si>
    <t>C09CA01</t>
  </si>
  <si>
    <t>114065</t>
  </si>
  <si>
    <t>50MG TBL FLM 30 II</t>
  </si>
  <si>
    <t>C10AA05</t>
  </si>
  <si>
    <t>122632</t>
  </si>
  <si>
    <t>SORTIS</t>
  </si>
  <si>
    <t>80MG TBL FLM 30</t>
  </si>
  <si>
    <t>50311</t>
  </si>
  <si>
    <t>TULIP</t>
  </si>
  <si>
    <t>10MG TBL FLM 90X1</t>
  </si>
  <si>
    <t>G04CA02</t>
  </si>
  <si>
    <t>14439</t>
  </si>
  <si>
    <t>0,4MG CPS RDR 30</t>
  </si>
  <si>
    <t>H01CB02</t>
  </si>
  <si>
    <t>15245</t>
  </si>
  <si>
    <t>SANDOSTATIN</t>
  </si>
  <si>
    <t>0,1MG/ML INJ/INF SOL 5X1ML</t>
  </si>
  <si>
    <t>H02AB04</t>
  </si>
  <si>
    <t>9709</t>
  </si>
  <si>
    <t>40MG/ML INJ PSO LQF 40MG+1ML</t>
  </si>
  <si>
    <t>9710</t>
  </si>
  <si>
    <t>62,5MG/ML INJ PSO LQF 125MG+2ML</t>
  </si>
  <si>
    <t>H03AA01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</si>
  <si>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</si>
  <si>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</si>
  <si>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</si>
  <si>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</si>
  <si>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</si>
  <si>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</si>
  <si>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</si>
  <si>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243130</t>
  </si>
  <si>
    <t>J01AA12</t>
  </si>
  <si>
    <t>26127</t>
  </si>
  <si>
    <t>TYGACIL</t>
  </si>
  <si>
    <t>50MG INF PLV SOL 10</t>
  </si>
  <si>
    <t>J01CR02</t>
  </si>
  <si>
    <t>134595</t>
  </si>
  <si>
    <t>MEDOCLAV</t>
  </si>
  <si>
    <t>1000MG/200MG INJ/INF PLV SOL 10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</si>
  <si>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</si>
  <si>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</si>
  <si>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</si>
  <si>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</si>
  <si>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</si>
  <si>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</si>
  <si>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</si>
  <si>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</si>
  <si>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J01DC02</t>
  </si>
  <si>
    <t>64831</t>
  </si>
  <si>
    <t>AXETINE</t>
  </si>
  <si>
    <t>1,5G INJ/INF PLV SOL 10</t>
  </si>
  <si>
    <t>J01DD01</t>
  </si>
  <si>
    <t>201030</t>
  </si>
  <si>
    <t>SEFOTAK</t>
  </si>
  <si>
    <t>J01DH02</t>
  </si>
  <si>
    <t>173750</t>
  </si>
  <si>
    <t>J01DH51</t>
  </si>
  <si>
    <t>227475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</si>
  <si>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</si>
  <si>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</si>
  <si>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</si>
  <si>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</si>
  <si>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</si>
  <si>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</si>
  <si>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</si>
  <si>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243369</t>
  </si>
  <si>
    <t>AMIKACIN MEDOCHEMIE</t>
  </si>
  <si>
    <t>500MG/2ML INJ/INF SOL 10X2ML</t>
  </si>
  <si>
    <t>J01XA01</t>
  </si>
  <si>
    <t>166269</t>
  </si>
  <si>
    <t>VANCOMYCIN MYLAN</t>
  </si>
  <si>
    <t>1000MG INF PLV SOL 1</t>
  </si>
  <si>
    <t>J01XD01</t>
  </si>
  <si>
    <t>11592</t>
  </si>
  <si>
    <t>METRONIDAZOL B. BRAUN</t>
  </si>
  <si>
    <t>224407</t>
  </si>
  <si>
    <t>5MG/ML INF SOL 10X100ML I</t>
  </si>
  <si>
    <t>242332</t>
  </si>
  <si>
    <t>5MG/ML INF SOL 20X100ML I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</si>
  <si>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</si>
  <si>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</si>
  <si>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</si>
  <si>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</si>
  <si>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</si>
  <si>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</si>
  <si>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</si>
  <si>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</si>
  <si>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</si>
  <si>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J02AX06</t>
  </si>
  <si>
    <t>149384</t>
  </si>
  <si>
    <t>ECALTA</t>
  </si>
  <si>
    <t>100MG INF PLV CSL 1</t>
  </si>
  <si>
    <t>L04AA06</t>
  </si>
  <si>
    <t>100973</t>
  </si>
  <si>
    <t>MYCOPHENOLAT MOFETIL SANDOZ</t>
  </si>
  <si>
    <t>250MG CPS DUR 100</t>
  </si>
  <si>
    <t>M04AA01</t>
  </si>
  <si>
    <t>127260</t>
  </si>
  <si>
    <t>N02AB03</t>
  </si>
  <si>
    <t>59448</t>
  </si>
  <si>
    <t>DUROGESIC</t>
  </si>
  <si>
    <t>25MCG/H TDR EMP 5X4,2MG</t>
  </si>
  <si>
    <t>N02BB02</t>
  </si>
  <si>
    <t>55823</t>
  </si>
  <si>
    <t>55824</t>
  </si>
  <si>
    <t>500MG/ML INJ SOL 5X5ML</t>
  </si>
  <si>
    <t>N02BE01</t>
  </si>
  <si>
    <t>157875</t>
  </si>
  <si>
    <t>PARACETAMOL KABI</t>
  </si>
  <si>
    <t>10MG/ML INF SOL 10X100ML</t>
  </si>
  <si>
    <t>N03AX09</t>
  </si>
  <si>
    <t>237787</t>
  </si>
  <si>
    <t>100MG TBL NOB 42 I</t>
  </si>
  <si>
    <t>N05AH03</t>
  </si>
  <si>
    <t>234588</t>
  </si>
  <si>
    <t>10MG POR TBL DIS 28X1</t>
  </si>
  <si>
    <t>N05BA12</t>
  </si>
  <si>
    <t>91788</t>
  </si>
  <si>
    <t>NEUROL</t>
  </si>
  <si>
    <t>0,25MG TBL NOB 30</t>
  </si>
  <si>
    <t>N05CF02</t>
  </si>
  <si>
    <t>233366</t>
  </si>
  <si>
    <t>10MG TBL FLM 50</t>
  </si>
  <si>
    <t>N06AB10</t>
  </si>
  <si>
    <t>134502</t>
  </si>
  <si>
    <t>ELICEA</t>
  </si>
  <si>
    <t>10MG TBL FLM 28</t>
  </si>
  <si>
    <t>N07CA01</t>
  </si>
  <si>
    <t>229648</t>
  </si>
  <si>
    <t>BETASERC</t>
  </si>
  <si>
    <t>R03AC02</t>
  </si>
  <si>
    <t>237705</t>
  </si>
  <si>
    <t>R06AE07</t>
  </si>
  <si>
    <t>66030</t>
  </si>
  <si>
    <t>V06XX</t>
  </si>
  <si>
    <t>217052</t>
  </si>
  <si>
    <t>217111</t>
  </si>
  <si>
    <t>217125</t>
  </si>
  <si>
    <t>217131</t>
  </si>
  <si>
    <t>33220</t>
  </si>
  <si>
    <t>POR SOL 1X225G</t>
  </si>
  <si>
    <t>33419</t>
  </si>
  <si>
    <t>33421</t>
  </si>
  <si>
    <t>33530</t>
  </si>
  <si>
    <t>POR SOL 1X1000ML</t>
  </si>
  <si>
    <t>33610</t>
  </si>
  <si>
    <t>FRESUBIN PROTEIN ENERGY DRINK PŘÍCHUŤ OŘÍŠEK</t>
  </si>
  <si>
    <t>33612</t>
  </si>
  <si>
    <t>FRESUBIN PROTEIN ENERGY DRINK PŘÍCHUŤ VANILKA</t>
  </si>
  <si>
    <t>33740</t>
  </si>
  <si>
    <t>33741</t>
  </si>
  <si>
    <t>33749</t>
  </si>
  <si>
    <t>33752</t>
  </si>
  <si>
    <t>NUTRIDRINK CREME S PŘÍCHUTÍ LESNÍHO OVOCE</t>
  </si>
  <si>
    <t>33833</t>
  </si>
  <si>
    <t>33848</t>
  </si>
  <si>
    <t>33850</t>
  </si>
  <si>
    <t>33852</t>
  </si>
  <si>
    <t>33856</t>
  </si>
  <si>
    <t>33857</t>
  </si>
  <si>
    <t>33859</t>
  </si>
  <si>
    <t>33864</t>
  </si>
  <si>
    <t>33865</t>
  </si>
  <si>
    <t>33866</t>
  </si>
  <si>
    <t>33897</t>
  </si>
  <si>
    <t>NUTRIDRINK COMPACT PROTEIN S PŘÍCHUTÍ BROSKEV A MANGO</t>
  </si>
  <si>
    <t>33915</t>
  </si>
  <si>
    <t>214433</t>
  </si>
  <si>
    <t>20MG TBL ENT 28 I</t>
  </si>
  <si>
    <t>214435</t>
  </si>
  <si>
    <t>20MG TBL ENT 100</t>
  </si>
  <si>
    <t>A02BC03</t>
  </si>
  <si>
    <t>17121</t>
  </si>
  <si>
    <t>30MG CPS DUR 28</t>
  </si>
  <si>
    <t>166759</t>
  </si>
  <si>
    <t>50MG TBL FLM 40(4X10)</t>
  </si>
  <si>
    <t>237595</t>
  </si>
  <si>
    <t>208207</t>
  </si>
  <si>
    <t>850MG TBL FLM 60 II</t>
  </si>
  <si>
    <t>A10BB12</t>
  </si>
  <si>
    <t>163077</t>
  </si>
  <si>
    <t>AMARYL</t>
  </si>
  <si>
    <t>2MG TBL NOB 30</t>
  </si>
  <si>
    <t>213482</t>
  </si>
  <si>
    <t>19000IU/ML INJ SOL ISP 10X0,8ML</t>
  </si>
  <si>
    <t>B01AC04</t>
  </si>
  <si>
    <t>149480</t>
  </si>
  <si>
    <t>ZYLLT</t>
  </si>
  <si>
    <t>75MG TBL FLM 28</t>
  </si>
  <si>
    <t>C01BC03</t>
  </si>
  <si>
    <t>215907</t>
  </si>
  <si>
    <t>300MG TBL FLM 50</t>
  </si>
  <si>
    <t>C02AC05</t>
  </si>
  <si>
    <t>16932</t>
  </si>
  <si>
    <t>MOXOSTAD</t>
  </si>
  <si>
    <t>0,4MG TBL FLM 30</t>
  </si>
  <si>
    <t>231688</t>
  </si>
  <si>
    <t>231697</t>
  </si>
  <si>
    <t>C08CA13</t>
  </si>
  <si>
    <t>169654</t>
  </si>
  <si>
    <t>KAPIDIN</t>
  </si>
  <si>
    <t>20MG TBL FLM 30 II</t>
  </si>
  <si>
    <t>101205</t>
  </si>
  <si>
    <t>101227</t>
  </si>
  <si>
    <t>169898</t>
  </si>
  <si>
    <t>C09BB04</t>
  </si>
  <si>
    <t>124087</t>
  </si>
  <si>
    <t>PRESTANCE</t>
  </si>
  <si>
    <t>124129</t>
  </si>
  <si>
    <t>10MG/10MG TBL NOB 30</t>
  </si>
  <si>
    <t>187804</t>
  </si>
  <si>
    <t>TONARSSA</t>
  </si>
  <si>
    <t>8MG/5MG TBL NOB 30</t>
  </si>
  <si>
    <t>C09DA07</t>
  </si>
  <si>
    <t>189657</t>
  </si>
  <si>
    <t>TELMISARTAN/HYDROCHLOROTHIAZID SANDOZ</t>
  </si>
  <si>
    <t>80MG/12,5MG TBL FLM 30</t>
  </si>
  <si>
    <t>50309</t>
  </si>
  <si>
    <t>10MG TBL FLM 30X1</t>
  </si>
  <si>
    <t>50316</t>
  </si>
  <si>
    <t>20MG TBL FLM 30X1</t>
  </si>
  <si>
    <t>50318</t>
  </si>
  <si>
    <t>20MG TBL FLM 90X1</t>
  </si>
  <si>
    <t>172044</t>
  </si>
  <si>
    <t>150MCG TBL NOB 100</t>
  </si>
  <si>
    <t>184245</t>
  </si>
  <si>
    <t>75MCG TBL NOB 100</t>
  </si>
  <si>
    <t>243138</t>
  </si>
  <si>
    <t>50MCG TBL NOB 100 II</t>
  </si>
  <si>
    <t>J01CF04</t>
  </si>
  <si>
    <t>233016</t>
  </si>
  <si>
    <t>PROSTAPHLIN</t>
  </si>
  <si>
    <t>1000MG INJ PLV SOL 1</t>
  </si>
  <si>
    <t>64835</t>
  </si>
  <si>
    <t>750MG INJ/INF PLV SOL 10</t>
  </si>
  <si>
    <t>206563</t>
  </si>
  <si>
    <t>J01EE01</t>
  </si>
  <si>
    <t>241307</t>
  </si>
  <si>
    <t>J01XX08</t>
  </si>
  <si>
    <t>197699</t>
  </si>
  <si>
    <t>LINEZOLID SANDOZ</t>
  </si>
  <si>
    <t>600MG TBL FLM 10</t>
  </si>
  <si>
    <t>3708</t>
  </si>
  <si>
    <t>2MG/ML INF SOL 10X300ML I</t>
  </si>
  <si>
    <t>L04AX01</t>
  </si>
  <si>
    <t>213021</t>
  </si>
  <si>
    <t>IMASUP</t>
  </si>
  <si>
    <t>11955</t>
  </si>
  <si>
    <t>12MCG/H TDR EMP 5X2,1MG</t>
  </si>
  <si>
    <t>232609</t>
  </si>
  <si>
    <t>N03AX12</t>
  </si>
  <si>
    <t>84399</t>
  </si>
  <si>
    <t>NEURONTIN</t>
  </si>
  <si>
    <t>300MG CPS DUR 50</t>
  </si>
  <si>
    <t>N03AX16</t>
  </si>
  <si>
    <t>210546</t>
  </si>
  <si>
    <t>233360</t>
  </si>
  <si>
    <t>10MG TBL FLM 20</t>
  </si>
  <si>
    <t>N06AB06</t>
  </si>
  <si>
    <t>53951</t>
  </si>
  <si>
    <t>ZOLOFT</t>
  </si>
  <si>
    <t>100MG TBL FLM 28</t>
  </si>
  <si>
    <t>215559</t>
  </si>
  <si>
    <t>229646</t>
  </si>
  <si>
    <t>16MG TBL NOB 60</t>
  </si>
  <si>
    <t>231956</t>
  </si>
  <si>
    <t>217054</t>
  </si>
  <si>
    <t>33339</t>
  </si>
  <si>
    <t>33340</t>
  </si>
  <si>
    <t>33422</t>
  </si>
  <si>
    <t>NUTRISON ADVANCED DIASON LOW ENERGY</t>
  </si>
  <si>
    <t>33742</t>
  </si>
  <si>
    <t>33750</t>
  </si>
  <si>
    <t>33751</t>
  </si>
  <si>
    <t>33851</t>
  </si>
  <si>
    <t>33858</t>
  </si>
  <si>
    <t>26789</t>
  </si>
  <si>
    <t>NOVORAPID PENFILL</t>
  </si>
  <si>
    <t>100U/ML INJ SOL 5X3ML</t>
  </si>
  <si>
    <t>191922</t>
  </si>
  <si>
    <t>1000MG TBL FLM 60</t>
  </si>
  <si>
    <t>163085</t>
  </si>
  <si>
    <t>213489</t>
  </si>
  <si>
    <t>9500IU/ML INJ SOL ISP 10X0,6ML</t>
  </si>
  <si>
    <t>C01BD01</t>
  </si>
  <si>
    <t>13767</t>
  </si>
  <si>
    <t>200MG TBL NOB 30</t>
  </si>
  <si>
    <t>56809</t>
  </si>
  <si>
    <t>125MG TBL NOB 100</t>
  </si>
  <si>
    <t>232164</t>
  </si>
  <si>
    <t>C09AA05</t>
  </si>
  <si>
    <t>56972</t>
  </si>
  <si>
    <t>TRITACE</t>
  </si>
  <si>
    <t>1,25MG TBL NOB 20</t>
  </si>
  <si>
    <t>56976</t>
  </si>
  <si>
    <t>2,5MG TBL NOB 20</t>
  </si>
  <si>
    <t>C09BA05</t>
  </si>
  <si>
    <t>51377</t>
  </si>
  <si>
    <t>AMPRILAN H</t>
  </si>
  <si>
    <t>2,5MG/12,5MG TBL NOB 30</t>
  </si>
  <si>
    <t>C09CA07</t>
  </si>
  <si>
    <t>221689</t>
  </si>
  <si>
    <t>C09DA01</t>
  </si>
  <si>
    <t>15316</t>
  </si>
  <si>
    <t>50MG/12,5MG TBL FLM 30</t>
  </si>
  <si>
    <t>49195</t>
  </si>
  <si>
    <t>0,4MG CPS RDR 90</t>
  </si>
  <si>
    <t>40373</t>
  </si>
  <si>
    <t>MEDROL</t>
  </si>
  <si>
    <t>16MG TBL NOB 50</t>
  </si>
  <si>
    <t>243131</t>
  </si>
  <si>
    <t>L03AA02</t>
  </si>
  <si>
    <t>500570</t>
  </si>
  <si>
    <t>ZARZIO</t>
  </si>
  <si>
    <t>48MU/0,5ML INJ/INF SOL ISP 5X0,5ML I</t>
  </si>
  <si>
    <t>199647</t>
  </si>
  <si>
    <t>122572</t>
  </si>
  <si>
    <t>FENTALIS</t>
  </si>
  <si>
    <t>100MCG/H TDR EMP 5</t>
  </si>
  <si>
    <t>157871</t>
  </si>
  <si>
    <t>10MG/ML INF SOL 10X50ML</t>
  </si>
  <si>
    <t>150781</t>
  </si>
  <si>
    <t>GABANOX</t>
  </si>
  <si>
    <t>100MG CPS DUR 90</t>
  </si>
  <si>
    <t>53950</t>
  </si>
  <si>
    <t>50MG TBL FLM 28</t>
  </si>
  <si>
    <t>185581</t>
  </si>
  <si>
    <t>31934</t>
  </si>
  <si>
    <t>R05CB06</t>
  </si>
  <si>
    <t>202900</t>
  </si>
  <si>
    <t>30MG TBL NOB 20</t>
  </si>
  <si>
    <t>5496</t>
  </si>
  <si>
    <t>10MG TBL FLM 60</t>
  </si>
  <si>
    <t>217129</t>
  </si>
  <si>
    <t>33418</t>
  </si>
  <si>
    <t>33420</t>
  </si>
  <si>
    <t>33855</t>
  </si>
  <si>
    <t>NUTRIDRINK BALÍČEK 5 + 1</t>
  </si>
  <si>
    <t>33898</t>
  </si>
  <si>
    <t>90044</t>
  </si>
  <si>
    <t>40MG/ML INJ SUS 1X1ML</t>
  </si>
  <si>
    <t>235813</t>
  </si>
  <si>
    <t>107938</t>
  </si>
  <si>
    <t>150MG/3ML INJ SOL 6X3ML</t>
  </si>
  <si>
    <t>231689</t>
  </si>
  <si>
    <t>C08CA08</t>
  </si>
  <si>
    <t>111902</t>
  </si>
  <si>
    <t>NITRESAN</t>
  </si>
  <si>
    <t>20MG TBL NOB 30</t>
  </si>
  <si>
    <t>169623</t>
  </si>
  <si>
    <t>10MG TBL FLM 30 II</t>
  </si>
  <si>
    <t>15864</t>
  </si>
  <si>
    <t>C09AA10</t>
  </si>
  <si>
    <t>215914</t>
  </si>
  <si>
    <t>124101</t>
  </si>
  <si>
    <t>5MG/10MG TBL NOB 30</t>
  </si>
  <si>
    <t>158811</t>
  </si>
  <si>
    <t>METYPRED</t>
  </si>
  <si>
    <t>4MG TBL NOB 100</t>
  </si>
  <si>
    <t>195147</t>
  </si>
  <si>
    <t>AMIKACIN MEDOPHARM</t>
  </si>
  <si>
    <t>N05AL01</t>
  </si>
  <si>
    <t>54432</t>
  </si>
  <si>
    <t>PROSULPIN</t>
  </si>
  <si>
    <t>50MG TBL NOB 30</t>
  </si>
  <si>
    <t>N05AX08</t>
  </si>
  <si>
    <t>197637</t>
  </si>
  <si>
    <t>RISPERIDON FARMAX</t>
  </si>
  <si>
    <t>3MG TBL FLM 60</t>
  </si>
  <si>
    <t>6618</t>
  </si>
  <si>
    <t>0,5MG TBL NOB 30</t>
  </si>
  <si>
    <t>N05CD08</t>
  </si>
  <si>
    <t>239965</t>
  </si>
  <si>
    <t>MIDAZOLAM ACCORD</t>
  </si>
  <si>
    <t>5MG/ML INJ/INF SOL 10X3ML</t>
  </si>
  <si>
    <t>N01BB10</t>
  </si>
  <si>
    <t>197125</t>
  </si>
  <si>
    <t>LEVOBUPIVACAINE KABI</t>
  </si>
  <si>
    <t>5MG/ML INJ/INF SOL 5X10ML</t>
  </si>
  <si>
    <t>Přehled plnění pozitivního listu - spotřeba léčivých přípravků - orientační přehled</t>
  </si>
  <si>
    <t>04 - 1CHIR: I. Chirurgická klinika</t>
  </si>
  <si>
    <t>I. Chirurgická klinika</t>
  </si>
  <si>
    <t>HVLP</t>
  </si>
  <si>
    <t>IPLP</t>
  </si>
  <si>
    <t>PZT</t>
  </si>
  <si>
    <t>4</t>
  </si>
  <si>
    <t>89301041</t>
  </si>
  <si>
    <t>Standardní lůžková péče Celkem</t>
  </si>
  <si>
    <t>89301042</t>
  </si>
  <si>
    <t>Všeobecná chirurgická ambulace Celkem</t>
  </si>
  <si>
    <t>89301045</t>
  </si>
  <si>
    <t>Gastroenterologie a endoskopie Celkem</t>
  </si>
  <si>
    <t>89301047</t>
  </si>
  <si>
    <t>Ambulance dětská Celkem</t>
  </si>
  <si>
    <t>89301048</t>
  </si>
  <si>
    <t>I. Chirurgická klinika Celkem</t>
  </si>
  <si>
    <t>* Legenda</t>
  </si>
  <si>
    <t>DIAPZT = Pomůcky pro diabetiky, jejichž název začíná slovem "Pumpa"</t>
  </si>
  <si>
    <t>Ambrož Radek</t>
  </si>
  <si>
    <t>Aujeský René</t>
  </si>
  <si>
    <t>Badida Gabriel</t>
  </si>
  <si>
    <t>Bébarová Linda</t>
  </si>
  <si>
    <t>Gregořík Michal</t>
  </si>
  <si>
    <t>Halama Jiří</t>
  </si>
  <si>
    <t>Hanuliak Jan</t>
  </si>
  <si>
    <t>Hlaváčová Lucie</t>
  </si>
  <si>
    <t>Chudáček Josef</t>
  </si>
  <si>
    <t>Janák Michal</t>
  </si>
  <si>
    <t>Janda Petr</t>
  </si>
  <si>
    <t>Janský Petr</t>
  </si>
  <si>
    <t>Jaroščiaková Júlia</t>
  </si>
  <si>
    <t>Jeřábková Jana</t>
  </si>
  <si>
    <t>Juchelka Jan</t>
  </si>
  <si>
    <t>Klementa Ivo</t>
  </si>
  <si>
    <t>Klos Dušan</t>
  </si>
  <si>
    <t>Knápková Kateřina</t>
  </si>
  <si>
    <t>Kolcún Štefan</t>
  </si>
  <si>
    <t>Koporová Gabriela</t>
  </si>
  <si>
    <t>Kriváčková Dominika</t>
  </si>
  <si>
    <t>Kysučan Jiří</t>
  </si>
  <si>
    <t>Loveček Martin</t>
  </si>
  <si>
    <t>Machovská Jana</t>
  </si>
  <si>
    <t>Malý Tomáš</t>
  </si>
  <si>
    <t>Molnár Ján</t>
  </si>
  <si>
    <t>Neoral Čestmír</t>
  </si>
  <si>
    <t>Ochmanová Petra</t>
  </si>
  <si>
    <t>Riško Juraj</t>
  </si>
  <si>
    <t>Řehulková Alona</t>
  </si>
  <si>
    <t>Řezáč Tomáš</t>
  </si>
  <si>
    <t>Skalický Pavel</t>
  </si>
  <si>
    <t>Skopal František</t>
  </si>
  <si>
    <t>Starý Lubomír</t>
  </si>
  <si>
    <t>Stašek Martin</t>
  </si>
  <si>
    <t>Szkorupa Marek</t>
  </si>
  <si>
    <t>Špička Petr</t>
  </si>
  <si>
    <t>Tkachyk Oksana</t>
  </si>
  <si>
    <t>Vomáčková Katherine</t>
  </si>
  <si>
    <t>Vrba Radek</t>
  </si>
  <si>
    <t>Vysloužil Kamil</t>
  </si>
  <si>
    <t>Zbořil Pavel</t>
  </si>
  <si>
    <t>Zlámalová Nora</t>
  </si>
  <si>
    <t>DIKLOFENAK</t>
  </si>
  <si>
    <t>58425</t>
  </si>
  <si>
    <t>DOLMINA</t>
  </si>
  <si>
    <t>50MG TBL FLM 30</t>
  </si>
  <si>
    <t>AMOXICILIN A  INHIBITOR BETA-LAKTAMASY</t>
  </si>
  <si>
    <t>JINÉ KAPILÁRY STABILIZUJÍCÍ LÁTKY</t>
  </si>
  <si>
    <t>107806</t>
  </si>
  <si>
    <t>AESCIN TEVA</t>
  </si>
  <si>
    <t>20MG TBL ENT 30</t>
  </si>
  <si>
    <t>DEXAMETHASON</t>
  </si>
  <si>
    <t>243143</t>
  </si>
  <si>
    <t>FORTECORTIN</t>
  </si>
  <si>
    <t>NADROPARIN</t>
  </si>
  <si>
    <t>213485</t>
  </si>
  <si>
    <t>9500IU/ML INJ SOL ISP 10X0,8ML</t>
  </si>
  <si>
    <t>PANTOPRAZOL</t>
  </si>
  <si>
    <t>HYDROKORTISON</t>
  </si>
  <si>
    <t>858</t>
  </si>
  <si>
    <t>HYDROCORTISON LÉČIVA</t>
  </si>
  <si>
    <t>10MG/G UNG 10G</t>
  </si>
  <si>
    <t>RUTOSID, KOMBINACE</t>
  </si>
  <si>
    <t>216471</t>
  </si>
  <si>
    <t>150MG/150MG/100MG CPS DUR 30 II</t>
  </si>
  <si>
    <t>SACCHAROMYCES BOULARDII</t>
  </si>
  <si>
    <t>162083</t>
  </si>
  <si>
    <t>250MG CPS DUR 50</t>
  </si>
  <si>
    <t>SODNÁ SŮL METAMIZOLU</t>
  </si>
  <si>
    <t>LAKTULOSA</t>
  </si>
  <si>
    <t>215715</t>
  </si>
  <si>
    <t>667MG/ML POR SOL 1X500ML II</t>
  </si>
  <si>
    <t>POTRAVINY PRO ZVLÁŠTNÍ LÉKAŘSKÉ ÚČELY (PZLÚ) (ČESKÁ ATC SKUP</t>
  </si>
  <si>
    <t>Jiná</t>
  </si>
  <si>
    <t>*3006</t>
  </si>
  <si>
    <t>Jiný</t>
  </si>
  <si>
    <t>AMLODIPIN</t>
  </si>
  <si>
    <t>125066</t>
  </si>
  <si>
    <t>APO-AMLO</t>
  </si>
  <si>
    <t>5MG TBL NOB 100</t>
  </si>
  <si>
    <t>METOKLOPRAMID</t>
  </si>
  <si>
    <t>93104</t>
  </si>
  <si>
    <t>10MG TBL NOB 40</t>
  </si>
  <si>
    <t>METRONIDAZOL</t>
  </si>
  <si>
    <t>2430</t>
  </si>
  <si>
    <t>500MG VAG TBL 10</t>
  </si>
  <si>
    <t>ROSUVASTATIN</t>
  </si>
  <si>
    <t>148078</t>
  </si>
  <si>
    <t>ROSUCARD</t>
  </si>
  <si>
    <t>40MG TBL FLM 90</t>
  </si>
  <si>
    <t>52335</t>
  </si>
  <si>
    <t>FORTECORTIN 4</t>
  </si>
  <si>
    <t>KYSELINA LISTOVÁ</t>
  </si>
  <si>
    <t>76064</t>
  </si>
  <si>
    <t>ACIDUM FOLICUM LÉČIVA</t>
  </si>
  <si>
    <t>10MG TBL OBD 30</t>
  </si>
  <si>
    <t>TRAMADOL A PARACETAMOL</t>
  </si>
  <si>
    <t>132872</t>
  </si>
  <si>
    <t>37,5MG/325MG TBL FLM 30</t>
  </si>
  <si>
    <t>KLOPIDOGREL</t>
  </si>
  <si>
    <t>149483</t>
  </si>
  <si>
    <t>75MG TBL FLM 56</t>
  </si>
  <si>
    <t>KYSELINA ACETYLSALICYLOVÁ</t>
  </si>
  <si>
    <t>235897</t>
  </si>
  <si>
    <t>ANOPYRIN</t>
  </si>
  <si>
    <t>100MG TBL NOB 60(6X10)</t>
  </si>
  <si>
    <t>160373</t>
  </si>
  <si>
    <t>PANTOMYL</t>
  </si>
  <si>
    <t>40MG TBL ENT 30</t>
  </si>
  <si>
    <t>MULTIENZYMOVÉ PŘÍPRAVKY (LIPASA, PROTEASA APOD.)</t>
  </si>
  <si>
    <t>230614</t>
  </si>
  <si>
    <t>125053</t>
  </si>
  <si>
    <t>10MG TBL NOB 100</t>
  </si>
  <si>
    <t>BILASTIN</t>
  </si>
  <si>
    <t>148675</t>
  </si>
  <si>
    <t>XADOS</t>
  </si>
  <si>
    <t>20MG TBL NOB 50</t>
  </si>
  <si>
    <t>BROMAZEPAM</t>
  </si>
  <si>
    <t>88217</t>
  </si>
  <si>
    <t>LEXAURIN</t>
  </si>
  <si>
    <t>1,5MG TBL NOB 30</t>
  </si>
  <si>
    <t>CITALOPRAM</t>
  </si>
  <si>
    <t>230409</t>
  </si>
  <si>
    <t>DEXAMETHASON A ANTIINFEKTIVA</t>
  </si>
  <si>
    <t>225172</t>
  </si>
  <si>
    <t>TOBRADEX</t>
  </si>
  <si>
    <t>3MG/ML+1MG/ML OPH GTT SUS 1X5ML</t>
  </si>
  <si>
    <t>FLUKONAZOL</t>
  </si>
  <si>
    <t>FLUVOXAMIN</t>
  </si>
  <si>
    <t>215479</t>
  </si>
  <si>
    <t>FEVARIN</t>
  </si>
  <si>
    <t>KETOPROFEN</t>
  </si>
  <si>
    <t>16287</t>
  </si>
  <si>
    <t>FASTUM</t>
  </si>
  <si>
    <t>25MG/G GEL 100G</t>
  </si>
  <si>
    <t>METOPROLOL</t>
  </si>
  <si>
    <t>MOMETASON</t>
  </si>
  <si>
    <t>192200</t>
  </si>
  <si>
    <t>ELOCOM</t>
  </si>
  <si>
    <t>1MG/G CRM 1X100G</t>
  </si>
  <si>
    <t>NIMESULID</t>
  </si>
  <si>
    <t>12892</t>
  </si>
  <si>
    <t>OMEPRAZOL</t>
  </si>
  <si>
    <t>25366</t>
  </si>
  <si>
    <t>20MG CPS ETD 90 I</t>
  </si>
  <si>
    <t>PITOFENON A ANALGETIKA</t>
  </si>
  <si>
    <t>176954</t>
  </si>
  <si>
    <t>500MG/ML+5MG/ML POR GTT SOL 1X50ML</t>
  </si>
  <si>
    <t>RIVAROXABAN</t>
  </si>
  <si>
    <t>168904</t>
  </si>
  <si>
    <t>XARELTO</t>
  </si>
  <si>
    <t>20MG TBL FLM 98 II</t>
  </si>
  <si>
    <t>148074</t>
  </si>
  <si>
    <t>20MG TBL FLM 90</t>
  </si>
  <si>
    <t>SILDENAFIL</t>
  </si>
  <si>
    <t>166801</t>
  </si>
  <si>
    <t>OLVION</t>
  </si>
  <si>
    <t>100MG TBL FLM 8</t>
  </si>
  <si>
    <t>157899</t>
  </si>
  <si>
    <t>SILDENAFIL MYLAN</t>
  </si>
  <si>
    <t>TADALAFIL</t>
  </si>
  <si>
    <t>133446</t>
  </si>
  <si>
    <t>GEROCILAN</t>
  </si>
  <si>
    <t>20MG TBL FLM 4</t>
  </si>
  <si>
    <t>TELMISARTAN</t>
  </si>
  <si>
    <t>26556</t>
  </si>
  <si>
    <t>MICARDIS</t>
  </si>
  <si>
    <t>URAPIDIL</t>
  </si>
  <si>
    <t>215476</t>
  </si>
  <si>
    <t>EBRANTIL RETARD</t>
  </si>
  <si>
    <t>30MG CPS PRO 50</t>
  </si>
  <si>
    <t>VENLAFAXIN</t>
  </si>
  <si>
    <t>142080</t>
  </si>
  <si>
    <t>VENLAFAXIN MYLAN</t>
  </si>
  <si>
    <t>150MG CPS PRO 90</t>
  </si>
  <si>
    <t>233706</t>
  </si>
  <si>
    <t>5000452</t>
  </si>
  <si>
    <t>MAXIS-KOMPRESNÍ PUNČOCHY COMFORT II.KT</t>
  </si>
  <si>
    <t>LÝTKOVÁ PUNČOCHA</t>
  </si>
  <si>
    <t>AZITHROMYCIN</t>
  </si>
  <si>
    <t>45010</t>
  </si>
  <si>
    <t>AZITROMYCIN SANDOZ</t>
  </si>
  <si>
    <t>500MG TBL FLM 3</t>
  </si>
  <si>
    <t>DESLORATADIN</t>
  </si>
  <si>
    <t>27899</t>
  </si>
  <si>
    <t>AERIUS</t>
  </si>
  <si>
    <t>5MG TBL FLM 90</t>
  </si>
  <si>
    <t>225171</t>
  </si>
  <si>
    <t>3MG/G+1MG/G OPH UNG 3,5G</t>
  </si>
  <si>
    <t>192521</t>
  </si>
  <si>
    <t>NASONEX</t>
  </si>
  <si>
    <t>50MCG/DÁV NAS SPR SUS 140DÁV</t>
  </si>
  <si>
    <t>MOXONIDIN</t>
  </si>
  <si>
    <t>16913</t>
  </si>
  <si>
    <t>0,2MG TBL FLM 30</t>
  </si>
  <si>
    <t>12895</t>
  </si>
  <si>
    <t>100MG POR GRA SUS 30 I</t>
  </si>
  <si>
    <t>NITROFURANTOIN</t>
  </si>
  <si>
    <t>207280</t>
  </si>
  <si>
    <t>FUROLIN</t>
  </si>
  <si>
    <t>25365</t>
  </si>
  <si>
    <t>20MG CPS ETD 28 I</t>
  </si>
  <si>
    <t>TOLPERISON</t>
  </si>
  <si>
    <t>57525</t>
  </si>
  <si>
    <t>MYDOCALM</t>
  </si>
  <si>
    <t>150MG TBL FLM 30</t>
  </si>
  <si>
    <t>DIENOGEST A ETHINYLESTRADIOL</t>
  </si>
  <si>
    <t>132749</t>
  </si>
  <si>
    <t>JEANINE</t>
  </si>
  <si>
    <t>2MG/0,03MG TBL OBD 3X21</t>
  </si>
  <si>
    <t>NATRIUM-PIKOSULFÁT, KOMBINACE</t>
  </si>
  <si>
    <t>160806</t>
  </si>
  <si>
    <t>PICOPREP</t>
  </si>
  <si>
    <t>10MG/3,5G/12G POR PLV SOL 2</t>
  </si>
  <si>
    <t>HOŘČÍK (KOMBINACE RŮZNÝCH SOLÍ)</t>
  </si>
  <si>
    <t>215978</t>
  </si>
  <si>
    <t>5009029</t>
  </si>
  <si>
    <t>ARGOGEN SPRAY</t>
  </si>
  <si>
    <t>PŘÍPRAVEK NA BÁZI IONIZOVANÉHO STŘÍBRA 125 ML</t>
  </si>
  <si>
    <t>5010373</t>
  </si>
  <si>
    <t>NU-GEL HYDROGEL S ALGINÁTEM</t>
  </si>
  <si>
    <t>25G, 6KS BALENÍ</t>
  </si>
  <si>
    <t>5009754</t>
  </si>
  <si>
    <t>MEPILEX BORDER</t>
  </si>
  <si>
    <t>15X15 CM, 5 KS, SAMOLEPÍCÍ ABSORPČNÍ PĚNOVÉ KRYTÍ SE SILIKONOVOU VRSTVOU</t>
  </si>
  <si>
    <t>ACIKLOVIR</t>
  </si>
  <si>
    <t>13703</t>
  </si>
  <si>
    <t>ZOVIRAX</t>
  </si>
  <si>
    <t>200MG TBL NOB 25</t>
  </si>
  <si>
    <t>AMIODARON</t>
  </si>
  <si>
    <t>13768</t>
  </si>
  <si>
    <t>200MG TBL NOB 60</t>
  </si>
  <si>
    <t>AMOROLFIN</t>
  </si>
  <si>
    <t>45304</t>
  </si>
  <si>
    <t>LOCERYL</t>
  </si>
  <si>
    <t>50MG/ML LAC UGC 1X2,5ML I</t>
  </si>
  <si>
    <t>DABIGATRAN-ETEXILÁT</t>
  </si>
  <si>
    <t>168373</t>
  </si>
  <si>
    <t>PRADAXA</t>
  </si>
  <si>
    <t>150MG CPS DUR 60X1 I</t>
  </si>
  <si>
    <t>FUROSEMID</t>
  </si>
  <si>
    <t>KARVEDILOL</t>
  </si>
  <si>
    <t>102600</t>
  </si>
  <si>
    <t>CARVESAN</t>
  </si>
  <si>
    <t>6,25MG TBL NOB 100</t>
  </si>
  <si>
    <t>KODEIN</t>
  </si>
  <si>
    <t>56992</t>
  </si>
  <si>
    <t>MAKROGOL</t>
  </si>
  <si>
    <t>58827</t>
  </si>
  <si>
    <t>122114</t>
  </si>
  <si>
    <t>20MG CPS ETD 100</t>
  </si>
  <si>
    <t>214526</t>
  </si>
  <si>
    <t>40MG TBL ENT 100 I</t>
  </si>
  <si>
    <t>PERINDOPRIL</t>
  </si>
  <si>
    <t>140127</t>
  </si>
  <si>
    <t>5MG POR TBL DIS 90(3X30)</t>
  </si>
  <si>
    <t>PROMETHAZIN</t>
  </si>
  <si>
    <t>172476</t>
  </si>
  <si>
    <t>25MG TBL FLM 20X1</t>
  </si>
  <si>
    <t>SERTRALIN</t>
  </si>
  <si>
    <t>SODNÁ SŮL DOKUSÁTU, VČETNĚ KOMBINACÍ</t>
  </si>
  <si>
    <t>12770</t>
  </si>
  <si>
    <t>YAL</t>
  </si>
  <si>
    <t>13,4G/67,5ML+10MG/67,5ML RCT SOL 2X67,5ML</t>
  </si>
  <si>
    <t>SPIRONOLAKTON</t>
  </si>
  <si>
    <t>3550</t>
  </si>
  <si>
    <t>25MG TBL NOB 20</t>
  </si>
  <si>
    <t>TRAMADOL</t>
  </si>
  <si>
    <t>207639</t>
  </si>
  <si>
    <t>TRAMAL RETARD</t>
  </si>
  <si>
    <t>100MG TBL PRO 30 I</t>
  </si>
  <si>
    <t>ITOPRIDUM</t>
  </si>
  <si>
    <t>166760</t>
  </si>
  <si>
    <t>50MG TBL FLM 100(10X10)</t>
  </si>
  <si>
    <t>203097</t>
  </si>
  <si>
    <t>875MG/125MG TBL FLM 21</t>
  </si>
  <si>
    <t>207229</t>
  </si>
  <si>
    <t>CITRAFLEET</t>
  </si>
  <si>
    <t>10MG/3,5G/10,97G POR PLV SOL SCC 2</t>
  </si>
  <si>
    <t>*1026</t>
  </si>
  <si>
    <t>5000345</t>
  </si>
  <si>
    <t>PÁS BŘIŠNÍ STOMICKÝ AT04603</t>
  </si>
  <si>
    <t>STOMICKÝ PÁS TEXTILNÍ,ELASTICKÝ</t>
  </si>
  <si>
    <t>5000459</t>
  </si>
  <si>
    <t>STEHENNÍ PUNČOCHA S NEKLOUZAVÝM ZAKONČENÍM</t>
  </si>
  <si>
    <t>5000931</t>
  </si>
  <si>
    <t>DANSAC NOVALIFE 2 CONVEX WAFER</t>
  </si>
  <si>
    <t>PODLOŽKA,KROUŽEK 70MM,OTVOR 10-59MM,5KS,1970-10</t>
  </si>
  <si>
    <t>5000937</t>
  </si>
  <si>
    <t>DANSAC NOVALIFE 1 SOFT CONVEX MIDI</t>
  </si>
  <si>
    <t>VÝPUSTNÝ,S OKÉNKEM,BÉŽOVÝ,15-34MM,10KS,981-34</t>
  </si>
  <si>
    <t>5000956</t>
  </si>
  <si>
    <t>DANSAC NOVA 2 CONVEX WAFER</t>
  </si>
  <si>
    <t>PODLOŽKA, KROUŽEK 55MM,OTVOR 15-42MM,KONVEXNÍ,5KS,1555-15</t>
  </si>
  <si>
    <t>5000959</t>
  </si>
  <si>
    <t>PODLOŽKA, KROUŽEK 43MM,OTVOR 15-30MM,KONVEXNÍ,5KS,1543-15</t>
  </si>
  <si>
    <t>5001045</t>
  </si>
  <si>
    <t>KOMPRESY KOMBINOVANÉ SAVÉ ZETUVIT</t>
  </si>
  <si>
    <t>NESTERILNÍ, 10X10CM,30KS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</si>
  <si>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</si>
  <si>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</si>
  <si>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</si>
  <si>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</si>
  <si>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</si>
  <si>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</si>
  <si>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</si>
  <si>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</si>
  <si>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</si>
  <si>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5002790</t>
  </si>
  <si>
    <t>CONFIDENCE NATURAL</t>
  </si>
  <si>
    <t>SÁČEK 1D VÝPUSTNÝ S ALOE VERA VELKÝ S CHLOPNÍ, DO 70 MM, 30KS</t>
  </si>
  <si>
    <t>5002807</t>
  </si>
  <si>
    <t>SÁČEK 1D VÝPUSTNÝ SOFT CONVEX S ALOE VERA STŘEDNÍ S KRYCÍ CHLOPNÍ, 13-52MM, 10KS</t>
  </si>
  <si>
    <t>5002826</t>
  </si>
  <si>
    <t>CONFIDENCE NATURAL ADVANCE</t>
  </si>
  <si>
    <t>5003237</t>
  </si>
  <si>
    <t>ODSTRAŇOVAČ LEPU VE SPREJI</t>
  </si>
  <si>
    <t>SILIKONOVÝ, WAS050, 1KS</t>
  </si>
  <si>
    <t>5003248</t>
  </si>
  <si>
    <t>UBROUSKY ČISTÍCÍ</t>
  </si>
  <si>
    <t>ROUŠKY, WAD050, 50KS</t>
  </si>
  <si>
    <t>5003269</t>
  </si>
  <si>
    <t>WELLAND STOMICKÝ PUDR</t>
  </si>
  <si>
    <t>S ALOE VERA, WPP025, TUBA 25G, 1KS</t>
  </si>
  <si>
    <t>5003295</t>
  </si>
  <si>
    <t>WELLAND STOMICKÁ PASTA</t>
  </si>
  <si>
    <t>BEZ ALKOHOLU, WSP100, 100G, 1KS</t>
  </si>
  <si>
    <t>5003320</t>
  </si>
  <si>
    <t>ULTRAFRAME ULTRA TENKÉ PŘÍDRŽNÉ PŮLKROUŽKY</t>
  </si>
  <si>
    <t>ULTRA TENKÉ, VYROVNÁVACÍ, XUFWAFH33, 20KS</t>
  </si>
  <si>
    <t>5003679</t>
  </si>
  <si>
    <t>WELLAND BARIÉROVÝ FILM WBF</t>
  </si>
  <si>
    <t>ROUŠKY BEZ ALKOHOLU, WBF050, 50KS</t>
  </si>
  <si>
    <t>5003681</t>
  </si>
  <si>
    <t>WELLAND BARIÉROVÝ SPREJ</t>
  </si>
  <si>
    <t>BEZ ALKOHOLU, WBS050, 50ML, 1KS</t>
  </si>
  <si>
    <t>5004935</t>
  </si>
  <si>
    <t>SALTS SKIN LOTION</t>
  </si>
  <si>
    <t>ROZTOK ČISTÍCÍ, 28 ML</t>
  </si>
  <si>
    <t>5004936</t>
  </si>
  <si>
    <t>SALTS PROTECTIVE WAFER</t>
  </si>
  <si>
    <t>DESTIČKA HYDROKOLOIDNÍ OCHRANNÁ 10X10 CM, 10KS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</si>
  <si>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</si>
  <si>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</si>
  <si>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</si>
  <si>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</si>
  <si>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</si>
  <si>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</si>
  <si>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</si>
  <si>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</si>
  <si>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</si>
  <si>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</si>
  <si>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</si>
  <si>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</si>
  <si>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</si>
  <si>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</si>
  <si>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</si>
  <si>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5005046</t>
  </si>
  <si>
    <t>SÁČEK 1D STOMOCUR PROTECT ILEO, VÝPUSTNÝ</t>
  </si>
  <si>
    <t>BÉŽOVÝ S OKÉNKEM,FILTR, HYDROKOLOID, 20-60MM</t>
  </si>
  <si>
    <t>5005055</t>
  </si>
  <si>
    <t>SÁČEK 1D STOMOCUR PROTECT ILEO CONVEX, VÝPUSTNÝ</t>
  </si>
  <si>
    <t>BÉŽOVÝ S OKÉNKEM,FILTR,20-43MM</t>
  </si>
  <si>
    <t>5005175</t>
  </si>
  <si>
    <t>SÁČEK 2D STOMOCUR VÝPUSTNÝ CLIC ILEO VIDF5757CW</t>
  </si>
  <si>
    <t>BÉŽOVÝ S OKÉNKEM, FILTR, KROUŽEK 57MM SAFE SEAL SYSTÉM</t>
  </si>
  <si>
    <t>5005223</t>
  </si>
  <si>
    <t>ADHESIVE REMOVER</t>
  </si>
  <si>
    <t>ODSTRAŇOVAČ STOMICKÉ PODLOŽKY, SPRAY, 50 ML, 1 KS</t>
  </si>
  <si>
    <t>5005248</t>
  </si>
  <si>
    <t>PASTA VYROVNÁVACÍ STOMOCUR</t>
  </si>
  <si>
    <t>56G</t>
  </si>
  <si>
    <t>5005640</t>
  </si>
  <si>
    <t>ORTÉZA BŘIŠNÍ PÁS</t>
  </si>
  <si>
    <t>VÝŠKA 25CM, ABDOMINÁLNÍ VÝZTUŽ, SUCHÝ ZIP, BARVA BÍLÁ</t>
  </si>
  <si>
    <t>5005641</t>
  </si>
  <si>
    <t>ORTÉZA BŘIŠNÍ PÁS A.S.B.</t>
  </si>
  <si>
    <t>VÝŠKA 25CM, ABDOMINÁLNÍ VÝZTUŽ, SUCHÝ ZIP, BARVA ČERNÁ</t>
  </si>
  <si>
    <t>5005790</t>
  </si>
  <si>
    <t>B2N710 ZENSIV 2-P NORMAL BASEPLATE</t>
  </si>
  <si>
    <t>PODLOŽKA 2D HYDROKOLOIDNÍ K VYSTŘIŽENÍ, KROUŽEK 70MM, 5KS</t>
  </si>
  <si>
    <t>5005802</t>
  </si>
  <si>
    <t>A2020 ZENSETIV ABSORBENT SACHETS</t>
  </si>
  <si>
    <t>POLŠTÁŘKY SUPERABSORPČNÍ PRO ZAHUŠTĚNÍ OBSAHU SÁČKU, 90 KS</t>
  </si>
  <si>
    <t>5005988</t>
  </si>
  <si>
    <t>VYROVNÁVACÍ PÁSEK VARIMATE, ROVNÝ TVAR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</si>
  <si>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</si>
  <si>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</si>
  <si>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</si>
  <si>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</si>
  <si>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</si>
  <si>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</si>
  <si>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5006563</t>
  </si>
  <si>
    <t>FILM OCHRANNÝ SILESSE</t>
  </si>
  <si>
    <t>UBROUSKY, 30 KS</t>
  </si>
  <si>
    <t>5006567</t>
  </si>
  <si>
    <t>SPREJ, 50 ML</t>
  </si>
  <si>
    <t>5006573</t>
  </si>
  <si>
    <t>PODLOŽKA 2D NATURA KONVEXNÍ S HARMONIKOVÝM KROUŽKE</t>
  </si>
  <si>
    <t>70/13-48 MM, 5 KS</t>
  </si>
  <si>
    <t>5006604</t>
  </si>
  <si>
    <t>PODLOŽKA 2D NATURA FLEXIBILNÍ S HARMONIKOVÝM KROUŽ</t>
  </si>
  <si>
    <t>70/13-45 MM, 5 KS</t>
  </si>
  <si>
    <t>5006617</t>
  </si>
  <si>
    <t>PODLOŽKA 2D NATURA PLOCHÁ TVAROVATELNÁ S HARMONIKO</t>
  </si>
  <si>
    <t>70/33-45 MM, 5 KS</t>
  </si>
  <si>
    <t>5006632</t>
  </si>
  <si>
    <t>SÁČEK 2D NATURA+ VÝPUSTNÝ</t>
  </si>
  <si>
    <t>57 MM, BÉŽOVÝ, STANDARD, FILTR, 10 KS</t>
  </si>
  <si>
    <t>5006635</t>
  </si>
  <si>
    <t>SÁČKY GELUJICÍ DIAMONDS</t>
  </si>
  <si>
    <t>100 KS</t>
  </si>
  <si>
    <t>5006650</t>
  </si>
  <si>
    <t>ODSTRAŇOVAČ PODLOŽKY NILTAC</t>
  </si>
  <si>
    <t>5006662</t>
  </si>
  <si>
    <t>5006668</t>
  </si>
  <si>
    <t>57/22-33 MM, 5 KS</t>
  </si>
  <si>
    <t>5006683</t>
  </si>
  <si>
    <t>SÁČEK 2D NATURA+ UZAVŘENÝ</t>
  </si>
  <si>
    <t>70 MM, BÉŽOVÝ, STANDARD, FILTR, 30 KS</t>
  </si>
  <si>
    <t>5006732</t>
  </si>
  <si>
    <t>70 MM, BÉŽOVÝ, STANDARD, FILTR, 10 KS</t>
  </si>
  <si>
    <t>5006771</t>
  </si>
  <si>
    <t>ZKLIDŇUJÍCÍ KRÉM SENSI-CARE</t>
  </si>
  <si>
    <t>85 G</t>
  </si>
  <si>
    <t>5006803</t>
  </si>
  <si>
    <t>PASTA VYROVNÁVACÍ STOMAHESIVE</t>
  </si>
  <si>
    <t>60 G</t>
  </si>
  <si>
    <t>5006813</t>
  </si>
  <si>
    <t>TĚLOVÁ PĚNA ALOE VESTA</t>
  </si>
  <si>
    <t>236 ML</t>
  </si>
  <si>
    <t>5006818</t>
  </si>
  <si>
    <t>ČISTICÍ UBROUSKY ALOE VESTA</t>
  </si>
  <si>
    <t>UBROUSKY, 8 KS</t>
  </si>
  <si>
    <t>5006844</t>
  </si>
  <si>
    <t>FILM OCHRANNÝ CONVACARE</t>
  </si>
  <si>
    <t>UBROUSKY, 100 KS</t>
  </si>
  <si>
    <t>5006849</t>
  </si>
  <si>
    <t>PUDR STOMAHESIVE</t>
  </si>
  <si>
    <t>ZÁSYPOVÝ, 25 G</t>
  </si>
  <si>
    <t>5006860</t>
  </si>
  <si>
    <t>PÁSEK</t>
  </si>
  <si>
    <t>PŘÍDRŽNÝ, 1 KS</t>
  </si>
  <si>
    <t>5007442</t>
  </si>
  <si>
    <t>PASTA OCHRANNÁ BEZ ALKOHOLU,839010</t>
  </si>
  <si>
    <t>COHESIVE PASTE,60G,1KS</t>
  </si>
  <si>
    <t>5007443</t>
  </si>
  <si>
    <t>KROUŽEK VYROVNÁVACÍ,839005</t>
  </si>
  <si>
    <t>COHESIVE KROUŽEK MALÝ,TENKÝ, EAKIN - 48MM, 30KS</t>
  </si>
  <si>
    <t>5007472</t>
  </si>
  <si>
    <t>SÁČEK 1D VÝPUSTNÝ KONVEX PELICAN MAXI 839489</t>
  </si>
  <si>
    <t>PRŮHLEDNÝ,K ÚPRAVĚ VELIKOSTI, BEZSVORKOVÝ UZÁVĚR,10KS</t>
  </si>
  <si>
    <t>5007512</t>
  </si>
  <si>
    <t>SÁČEK 1D VÝPUSTNÝ KONVEX PELICAN STANDARD 839512</t>
  </si>
  <si>
    <t>PRŮHLEDNÝ, K ÚPRAVĚ VELIKOSTI DO 60MM, 10KS</t>
  </si>
  <si>
    <t>5007519</t>
  </si>
  <si>
    <t>ODSTRAŇOVAČ LEPU REMOVER SPRAY 839023</t>
  </si>
  <si>
    <t>1KS</t>
  </si>
  <si>
    <t>5007525</t>
  </si>
  <si>
    <t>KROUŽEK EAKIN COHESIVE SEAL VELKÝ, OBJ.Č.839001</t>
  </si>
  <si>
    <t>98 MM,10KS</t>
  </si>
  <si>
    <t>5007568</t>
  </si>
  <si>
    <t>PŮLKROUŽKY EAKIN FLANGE EXTENDER 839040</t>
  </si>
  <si>
    <t>VYROVNÁVACÍ ELASTICKÝ PÁSEK S VÝŘEZY,30KS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</si>
  <si>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</si>
  <si>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</si>
  <si>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</si>
  <si>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</si>
  <si>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</si>
  <si>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</si>
  <si>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</si>
  <si>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</si>
  <si>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</si>
  <si>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</si>
  <si>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</si>
  <si>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</si>
  <si>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</si>
  <si>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</si>
  <si>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</si>
  <si>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</si>
  <si>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</si>
  <si>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</si>
  <si>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</si>
  <si>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</si>
  <si>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</si>
  <si>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</si>
  <si>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</si>
  <si>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</si>
  <si>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</si>
  <si>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</si>
  <si>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</si>
  <si>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</si>
  <si>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</si>
  <si>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</si>
  <si>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</si>
  <si>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</si>
  <si>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</si>
  <si>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</si>
  <si>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</si>
  <si>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5008121</t>
  </si>
  <si>
    <t>BRAVA PASTA</t>
  </si>
  <si>
    <t>TUBA, 60G, NEOBSAHUJE ALKOHOL, 12050</t>
  </si>
  <si>
    <t>5008125</t>
  </si>
  <si>
    <t>BRAVA ELASTICKÉ VYROVNÁVACÍ PÁSKY, XL</t>
  </si>
  <si>
    <t>12076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</si>
  <si>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</si>
  <si>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</si>
  <si>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</si>
  <si>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</si>
  <si>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</si>
  <si>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</si>
  <si>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5008133</t>
  </si>
  <si>
    <t>PRŮMĚR 27MM, TLOUŠŤKA 2,5MM, 12037</t>
  </si>
  <si>
    <t>5008292</t>
  </si>
  <si>
    <t>SENSURA MIO CLICK</t>
  </si>
  <si>
    <t>2D UZAVŘENÝ SÁČEK, NEUTRÁLNÍ ŠEDÝ, 60MM, MAXI, KRUHOVÝ FILTR, 11222</t>
  </si>
  <si>
    <t>5008432</t>
  </si>
  <si>
    <t>SENSURA</t>
  </si>
  <si>
    <t>1D VÝPUSTNÝ SÁČEK, BÉŽOVÝ, 10-76, MAXI, FILTR, KONTROLNÍ OKÉNKO, 15281</t>
  </si>
  <si>
    <t>5008589</t>
  </si>
  <si>
    <t>SENSURA CLICK</t>
  </si>
  <si>
    <t>2D VÝPUSTNÝ SÁČEK, BÉŽOVÝ, 60MM, MAXI, FILTR, 10366</t>
  </si>
  <si>
    <t>5008646</t>
  </si>
  <si>
    <t>SENSURA CLICK CONVEX</t>
  </si>
  <si>
    <t>2D PODLOŽKA, MÍRNÝ KONVEX, S OUŠKY, 50MM, 11021</t>
  </si>
  <si>
    <t>5008647</t>
  </si>
  <si>
    <t>2D PODLOŽKA, MÍRNÝ KONVEX, S OUŠKY, 60MM, 11031</t>
  </si>
  <si>
    <t>5009110</t>
  </si>
  <si>
    <t>COLOPLAST STOMICKÝ PÁSEK</t>
  </si>
  <si>
    <t>2 OUŠKA, 50MM, 40209</t>
  </si>
  <si>
    <t>5009127</t>
  </si>
  <si>
    <t>ASKINA BARRIER CREAM</t>
  </si>
  <si>
    <t>OCHRANNÝ KRÉM, 92 G, 1 KS</t>
  </si>
  <si>
    <t>5009134</t>
  </si>
  <si>
    <t>ASKINA BARRIER FILM SPRAY</t>
  </si>
  <si>
    <t>OCHRANNÝ FILM, SPRAY, 28 ML, 1 KS</t>
  </si>
  <si>
    <t>5009664</t>
  </si>
  <si>
    <t>DANSAC ZAJIŠŤOVACÍ PÁSEK</t>
  </si>
  <si>
    <t>1KS,09000-0000</t>
  </si>
  <si>
    <t>5009673</t>
  </si>
  <si>
    <t>DANSAC SKIN CREME</t>
  </si>
  <si>
    <t>KRÉM,100ML,1KS,085-00</t>
  </si>
  <si>
    <t>5009678</t>
  </si>
  <si>
    <t>DANSAC SOFT PASTE</t>
  </si>
  <si>
    <t>PASTA,50G,1KS,77550-0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</si>
  <si>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</si>
  <si>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</si>
  <si>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</si>
  <si>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</si>
  <si>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</si>
  <si>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5009704</t>
  </si>
  <si>
    <t>DANSAC NOVA 2</t>
  </si>
  <si>
    <t>UZAVŘENÝ,KROUŽEK 55MM,30KS,1201-55</t>
  </si>
  <si>
    <t>5009741</t>
  </si>
  <si>
    <t>DANSAC EASISPRAY ADHESIVE REMOVER</t>
  </si>
  <si>
    <t>ODSTRAŇOVAČ ADHEZIV,VE SPREJI,50ML,083-01</t>
  </si>
  <si>
    <t>5009744</t>
  </si>
  <si>
    <t>DANSAC X-TRA STRIPS</t>
  </si>
  <si>
    <t>PŮLKROUŽKY,30KS,075-30</t>
  </si>
  <si>
    <t>5009917</t>
  </si>
  <si>
    <t>GÁZA SKLÁDANÁ KOMPRESY NESTERILNÍ STERILUX ES</t>
  </si>
  <si>
    <t>10X10CM,8 VRSTEV,100KS</t>
  </si>
  <si>
    <t>5004609</t>
  </si>
  <si>
    <t>FLEXIMA-SOFTIMA 3S FLAT BASE PLATE</t>
  </si>
  <si>
    <t>PLOCHÁ PODLOŽKA, PR. 55, K ÚPRAVĚ 15-40 MM, 5 KS</t>
  </si>
  <si>
    <t>5004914</t>
  </si>
  <si>
    <t>SALTS FLANGE EXTENDER WITH ALOE</t>
  </si>
  <si>
    <t>PÁSEK VYROVNÁVACÍ HYDROKOLOIDNÍ S ALOE VERA, 30KS</t>
  </si>
  <si>
    <t>5005257</t>
  </si>
  <si>
    <t>PUDR STOMOCUR HP 30</t>
  </si>
  <si>
    <t>30G</t>
  </si>
  <si>
    <t>5000912</t>
  </si>
  <si>
    <t>DANSAC NOVALIFE 2 OPEN MAXI</t>
  </si>
  <si>
    <t>VÝPUSTNÝ,BÉŽOVÝ,KROUŽEK 70MM,10KS,1321-70</t>
  </si>
  <si>
    <t>5002633</t>
  </si>
  <si>
    <t>AURUM ILEOSTOMICKÝ SÁČEK MINI</t>
  </si>
  <si>
    <t>BÉŽOVÝ S MANUKOVÝM MEDEM, 13-50/70MM, XMHDS513, 30KS</t>
  </si>
  <si>
    <t>5003384</t>
  </si>
  <si>
    <t>PÁS BŘIŠNÍ STOMICKÝ - STOMA</t>
  </si>
  <si>
    <t>PÁS BŘIŠNÍ STOMICKÝ S OTVOREM</t>
  </si>
  <si>
    <t>5004561</t>
  </si>
  <si>
    <t>FLEXIMA-SOFTIMA CLOSED</t>
  </si>
  <si>
    <t>1D SÁČEK COLO, MIDI, BÉŽOVÝ, PR. 15-50 MM, 30 KS</t>
  </si>
  <si>
    <t>5004631</t>
  </si>
  <si>
    <t>FLEXIMA-SOFTIMA 3S DRAINABLE ROLL'UP</t>
  </si>
  <si>
    <t>2D SÁČEK ILEO, MAXI, BÉŽOVÝ, PR. 65 MM, 30 KS</t>
  </si>
  <si>
    <t>5004942</t>
  </si>
  <si>
    <t>SALTS ADJUSTABLE OSTOMY BELT</t>
  </si>
  <si>
    <t>PÁSEK PŘÍDRŽNÝ TEXTILNÍ, 100 CM</t>
  </si>
  <si>
    <t>5004951</t>
  </si>
  <si>
    <t>TRIO ELITE STING FREE ADHESIVE REMOVER</t>
  </si>
  <si>
    <t>ODSTRAŇOVAČ MEDICÍNSKÝCH ADHEZIV SILIKONOVÝ, UBROUSKY 30 KS</t>
  </si>
  <si>
    <t>5005141</t>
  </si>
  <si>
    <t>PODLOŽKA 2D STOMOCUR CLIC FLEXIBILNÍ CFLPE 5715</t>
  </si>
  <si>
    <t>PRŮMĚR KROUŽKU 57MM,ROZSAH STŘIHU 15-40MM</t>
  </si>
  <si>
    <t>5005169</t>
  </si>
  <si>
    <t>SÁČEK 2D STOMOCUR UZAVŘENÝ CLIC CD5757CW</t>
  </si>
  <si>
    <t>BÉŽOVÝ S OKÉNKEM,FILTR,57MM</t>
  </si>
  <si>
    <t>5005251</t>
  </si>
  <si>
    <t>SÁČKY ŽELATINAČNÍ SGX</t>
  </si>
  <si>
    <t>ZAHUŠŤOVACÍ SÁČKY 10KS</t>
  </si>
  <si>
    <t>5005265</t>
  </si>
  <si>
    <t>STOMOCUR S SAFETY LOTION 100ML</t>
  </si>
  <si>
    <t>KRÉM K OCHRANĚ POKOŽKY</t>
  </si>
  <si>
    <t>5005267</t>
  </si>
  <si>
    <t>STOMOCUR S SAFETY LOTION 50ML</t>
  </si>
  <si>
    <t>5005270</t>
  </si>
  <si>
    <t>STOMOCUR BEZALKOHOLOVÁ OCHRANNÁ PASTA</t>
  </si>
  <si>
    <t>5005796</t>
  </si>
  <si>
    <t>D2B7XV ZENSIV 2-P ILEOSTOMY</t>
  </si>
  <si>
    <t>SÁČEK 2D VÝPUSTNÝ BÉŽOVÝ S OKÉNKEM A VENTILEM, KROUŽEK 70 MM, 15 KS</t>
  </si>
  <si>
    <t>5006435</t>
  </si>
  <si>
    <t>SÁČEK 1D ESTEEM+ SOFT CONVEX VÝPUSTNÝ</t>
  </si>
  <si>
    <t>V3/10-28 MM, MĚKKÝ KONVEXNÍ, BÉŽOVÝ, S OKÉNKEM, STANDARD, FILTR, 10 KS</t>
  </si>
  <si>
    <t>5006437</t>
  </si>
  <si>
    <t>V1/20-47 MM, MĚKKÝ KONVEXNÍ, BÉŽOVÝ, STANDARD, FILTR, 10 KS</t>
  </si>
  <si>
    <t>V1/20-47 MM, MĚKKÝ KONVEXNÍ, BÉŽOVÝ, S OKÉNKEM, STANDARD, FILTR, 10 KS</t>
  </si>
  <si>
    <t>5006693</t>
  </si>
  <si>
    <t>45 MM, BÉŽOVÝ, STANDARD, FILTR, 10 KS</t>
  </si>
  <si>
    <t>5006719</t>
  </si>
  <si>
    <t>SÁČEK 1D ESTEEM+ UZAVŘENÝ</t>
  </si>
  <si>
    <t>20-70 MM, BÉŽOVÝ, STANDARD, FILTR, 30 KS</t>
  </si>
  <si>
    <t>5006738</t>
  </si>
  <si>
    <t>PODLOŽKA 2D NATURA KONVEXNÍ TVAROVATELNÁ</t>
  </si>
  <si>
    <t>45/22-33 MM, 10 KS</t>
  </si>
  <si>
    <t>5006752</t>
  </si>
  <si>
    <t>45 MM, BÉŽOVÝ, STANDARD, FILTR, 30 KS</t>
  </si>
  <si>
    <t>5006778</t>
  </si>
  <si>
    <t>ODSTRAŇOVAČ PODLOŽKY CONVACARE</t>
  </si>
  <si>
    <t>5006783</t>
  </si>
  <si>
    <t>KRYTKA STOMIE 1D STOMADRESS</t>
  </si>
  <si>
    <t>9-50 MM, JEDNODÍLNÁ, BÉŽOVÁ, FILTR, 30 KS</t>
  </si>
  <si>
    <t>5007457</t>
  </si>
  <si>
    <t>SÁČEK 1D UZAVŘENÝ PELICAN MAXI 839401</t>
  </si>
  <si>
    <t>PRŮHLEDNÝ,K ÚPRAVĚ VELIKOSTI 20-65MM, 30KS</t>
  </si>
  <si>
    <t>5007493</t>
  </si>
  <si>
    <t>SÁČEK 1D UZAVŘENÝ KONVEX PELICAN MAXI 839562</t>
  </si>
  <si>
    <t>PRŮHLEDNÝ,K ÚPRAVĚ VELIKOSTI, 10KS</t>
  </si>
  <si>
    <t>5007521</t>
  </si>
  <si>
    <t>FILM BARIÉROVÝ V ROUŠKÁCH 839025</t>
  </si>
  <si>
    <t>5007549</t>
  </si>
  <si>
    <t>FILM BARIÉROVÝ VE SPRAYI 839026</t>
  </si>
  <si>
    <t>50ML,1KS</t>
  </si>
  <si>
    <t>5008173</t>
  </si>
  <si>
    <t>SENSURA MIO</t>
  </si>
  <si>
    <t>1D VÝPUSTNÝ SÁČEK, NEUTRÁLNÍ ŠEDÝ,10-55, MAXI, KRUHOVÝ FILTR, 10421</t>
  </si>
  <si>
    <t>5008585</t>
  </si>
  <si>
    <t>2D VÝPUSTNÝ SÁČEK, BÉŽOVÝ, 40MM, MAXI, FILTR, 10364</t>
  </si>
  <si>
    <t>5009150</t>
  </si>
  <si>
    <t>1D UZAVŘENÝ SÁČEK, BÉŽOVÝ, 10-76, MAXI, FILTR, 15480</t>
  </si>
  <si>
    <t>5009195</t>
  </si>
  <si>
    <t>2D PODLOŽKA, S OUŠKY, 40MM, 10-35MM, 10011</t>
  </si>
  <si>
    <t>5009649</t>
  </si>
  <si>
    <t>DANSAC NOVALIFE 2 OPEN MIDI</t>
  </si>
  <si>
    <t>VÝPUSTNÝ,BÉŽOVÝ,KROUŽEK 43MM,10KS,1315-43</t>
  </si>
  <si>
    <t>5009680</t>
  </si>
  <si>
    <t>DANSAC SKIN LOTION</t>
  </si>
  <si>
    <t>TĚLOVÁ VODA,200ML,1KS,70000-0000</t>
  </si>
  <si>
    <t>5009702</t>
  </si>
  <si>
    <t>UZAVŘENÝ,KROUŽEK 43MM,30KS,1201-43</t>
  </si>
  <si>
    <t>5009729</t>
  </si>
  <si>
    <t>DANSAC NOVA 1 FOLD UP MAXI</t>
  </si>
  <si>
    <t>VÝPUSTNÝ,BÉŽOVÝ,KROUŽEK 15-90MM,10KS,815-15</t>
  </si>
  <si>
    <t>5003466</t>
  </si>
  <si>
    <t>ABENA LIGHT SUPER 4</t>
  </si>
  <si>
    <t>VLOŽKY ABSORPČNÍ, 850ML, 30KS</t>
  </si>
  <si>
    <t>5011681</t>
  </si>
  <si>
    <t>SÁČEK 1D STOMOCUR ILEO PROTECT, SAFE AND EASY</t>
  </si>
  <si>
    <t>VÝPUSTNÝ, BÉŽOVÝ S OKÉNKEM, FILTR, UZÁVĚR SAFE AND EASY, PR.20MM-60MM</t>
  </si>
  <si>
    <t>5011683</t>
  </si>
  <si>
    <t xml:space="preserve">SÁČEK 1D STOMOCUR  ILEO PROTECT CONVEX, SAFE AND  </t>
  </si>
  <si>
    <t>VÝPUSTNÝ, BÉŽOVÝ S  OKÉNKEM, FILTR, UZÁVĚR SAFE AND EASY, 20MM-43MM</t>
  </si>
  <si>
    <t>5002818</t>
  </si>
  <si>
    <t>SÁČEK 1D UZAVŘENÝ S ALOE VERA STŘEDNÍ S CHLOPNÍ, 32 MM, 30KS</t>
  </si>
  <si>
    <t>5002819</t>
  </si>
  <si>
    <t>SÁČEK 1D UZAVŘENÝ S ALOE VERA STŘEDNÍ S CHLOPNÍ, 35 MM, 30KS</t>
  </si>
  <si>
    <t>5004562</t>
  </si>
  <si>
    <t>1D SÁČEK COLO, MAXI, BÉŽOVÝ, PR. 15-70 MM, 30 KS</t>
  </si>
  <si>
    <t>5005862</t>
  </si>
  <si>
    <t>OR 14B PÁS BŘIŠNÍ STOMICKÝ</t>
  </si>
  <si>
    <t>S - XXXL, 6 / 7 / 8, TĚLOVÁ / MODRÁ</t>
  </si>
  <si>
    <t>5009668</t>
  </si>
  <si>
    <t>DANSAC NOVA 2 WAFER</t>
  </si>
  <si>
    <t>PRSTENEC 70MM,15-62MM,5KS,1170-15</t>
  </si>
  <si>
    <t>AMBROXOL</t>
  </si>
  <si>
    <t>200156</t>
  </si>
  <si>
    <t>60MG TBL NOB 20</t>
  </si>
  <si>
    <t>180550</t>
  </si>
  <si>
    <t>MUCOSOLVAN LONG EFFECT</t>
  </si>
  <si>
    <t>75MG CPS PRO 20</t>
  </si>
  <si>
    <t>BISOPROLOL</t>
  </si>
  <si>
    <t>47740</t>
  </si>
  <si>
    <t>RIVOCOR</t>
  </si>
  <si>
    <t>CETIRIZIN</t>
  </si>
  <si>
    <t>99600</t>
  </si>
  <si>
    <t>10MG TBL FLM 90</t>
  </si>
  <si>
    <t>84700</t>
  </si>
  <si>
    <t>FENOXYMETHYLPENICILIN</t>
  </si>
  <si>
    <t>45997</t>
  </si>
  <si>
    <t>OSPEN 1000</t>
  </si>
  <si>
    <t>1000000IU TBL FLM 30</t>
  </si>
  <si>
    <t>FLUTIKASON</t>
  </si>
  <si>
    <t>173423</t>
  </si>
  <si>
    <t>FLIXONASE</t>
  </si>
  <si>
    <t>50MCG/DÁV NAS SPR SUS 60DÁV</t>
  </si>
  <si>
    <t>JINÁ ANTIBIOTIKA PRO LOKÁLNÍ APLIKACI</t>
  </si>
  <si>
    <t>1066</t>
  </si>
  <si>
    <t>250IU/G+5,2MG/G UNG 10G</t>
  </si>
  <si>
    <t>KLINDAMYCIN</t>
  </si>
  <si>
    <t>107135</t>
  </si>
  <si>
    <t>DALACIN C</t>
  </si>
  <si>
    <t>150MG CPS DUR 16</t>
  </si>
  <si>
    <t>KYSELINA URSODEOXYCHOLOVÁ</t>
  </si>
  <si>
    <t>13808</t>
  </si>
  <si>
    <t>250MG CPS DUR 100 I</t>
  </si>
  <si>
    <t>LEVOCETIRIZIN</t>
  </si>
  <si>
    <t>124346</t>
  </si>
  <si>
    <t>CEZERA</t>
  </si>
  <si>
    <t>5MG TBL FLM 90 I</t>
  </si>
  <si>
    <t>LEVOKABASTIN</t>
  </si>
  <si>
    <t>119923</t>
  </si>
  <si>
    <t>LIVOSTIN</t>
  </si>
  <si>
    <t>0,5MG/ML OPH GTT SUS 1X4ML</t>
  </si>
  <si>
    <t>170760</t>
  </si>
  <si>
    <t>MOMMOX</t>
  </si>
  <si>
    <t>0,05MG/DÁV NAS SPR SUS 140DÁV</t>
  </si>
  <si>
    <t>NAFAZOLIN</t>
  </si>
  <si>
    <t>208645</t>
  </si>
  <si>
    <t>SANORIN EMULZE</t>
  </si>
  <si>
    <t>1MG/ML NAS GTT EML 1X10ML</t>
  </si>
  <si>
    <t>OFLOXACIN</t>
  </si>
  <si>
    <t>55636</t>
  </si>
  <si>
    <t>OFLOXIN</t>
  </si>
  <si>
    <t>200MG TBL FLM 10</t>
  </si>
  <si>
    <t>215605</t>
  </si>
  <si>
    <t>SUMATRIPTAN</t>
  </si>
  <si>
    <t>234945</t>
  </si>
  <si>
    <t>SUMATRIPTAN MYLAN</t>
  </si>
  <si>
    <t>50MG TBL FLM 6</t>
  </si>
  <si>
    <t>TAMSULOSIN</t>
  </si>
  <si>
    <t>TETRYZOLIN, KOMBINACE</t>
  </si>
  <si>
    <t>187418</t>
  </si>
  <si>
    <t>SPERSALLERG</t>
  </si>
  <si>
    <t>0,5MG/ML+0,4MG/ML OPH GTT SOL 10ML</t>
  </si>
  <si>
    <t>5000453</t>
  </si>
  <si>
    <t>MAXIS-KOMPRESNÍ PUNČOCHY MICRO II.KT</t>
  </si>
  <si>
    <t>POLOSTEHENNÍ PUNČOCHA</t>
  </si>
  <si>
    <t>5000794</t>
  </si>
  <si>
    <t>PAS KÝLNÍ TŘÍSELNÝ JEDNOSTRANNÝ INGUIN I</t>
  </si>
  <si>
    <t>793135400100,200 PRAVO NEBO LEVOSTRANNÝ S 1 PELOTOU,7VEL.70-140/PO 10CM/TĚLOVÝ</t>
  </si>
  <si>
    <t>5009911</t>
  </si>
  <si>
    <t>PÁS BŘIŠNÍ VERBA 932 520 5</t>
  </si>
  <si>
    <t>OBDVOD TRUPU 95-105CM,VEL.4</t>
  </si>
  <si>
    <t>5009945</t>
  </si>
  <si>
    <t>GÁZA SKLÁDANÁ KOMPRESY STERILNÍ STERILUX</t>
  </si>
  <si>
    <t>10X10CM,8 VRSTEV,25X2KS</t>
  </si>
  <si>
    <t>5009946</t>
  </si>
  <si>
    <t>KOMPRESY MEDICOMP NESTERILNÍ</t>
  </si>
  <si>
    <t>10X10CM,NETKANÝ TEXTIL,100KS</t>
  </si>
  <si>
    <t>5005720</t>
  </si>
  <si>
    <t>DLAHA PRO FIXACI PRSTŮ RUKY TYP A</t>
  </si>
  <si>
    <t>VELIKOST A3</t>
  </si>
  <si>
    <t>5011240</t>
  </si>
  <si>
    <t>ACTISORB PLUS 25 KRYTÍ S AKTIVNÍM UHLÍM A STŘÍBREM</t>
  </si>
  <si>
    <t>19,0X10,5CM (10 KS V BALENÍ); MAP190-1/5</t>
  </si>
  <si>
    <t>ACEKLOFENAK</t>
  </si>
  <si>
    <t>191730</t>
  </si>
  <si>
    <t>BIOFENAC</t>
  </si>
  <si>
    <t>100MG TBL FLM 60</t>
  </si>
  <si>
    <t>BETAMETHASON</t>
  </si>
  <si>
    <t>19757</t>
  </si>
  <si>
    <t>BELODERM</t>
  </si>
  <si>
    <t>0,5MG/G UNG 30G</t>
  </si>
  <si>
    <t>19759</t>
  </si>
  <si>
    <t>0,5MG/G CRM 30G</t>
  </si>
  <si>
    <t>BUTYLSKOPOLAMINIUM</t>
  </si>
  <si>
    <t>225146</t>
  </si>
  <si>
    <t>10MG TBL OBD 20</t>
  </si>
  <si>
    <t>CEFUROXIM</t>
  </si>
  <si>
    <t>47725</t>
  </si>
  <si>
    <t>ZINNAT</t>
  </si>
  <si>
    <t>66029</t>
  </si>
  <si>
    <t>10MG TBL FLM 10</t>
  </si>
  <si>
    <t>98219</t>
  </si>
  <si>
    <t>FURON</t>
  </si>
  <si>
    <t>201970</t>
  </si>
  <si>
    <t>PAMYCON</t>
  </si>
  <si>
    <t>33000IU/2500IU DRM PLV SOL 1</t>
  </si>
  <si>
    <t>JINÁ ANTIHISTAMINIKA PRO SYSTÉMOVOU APLIKACI</t>
  </si>
  <si>
    <t>2479</t>
  </si>
  <si>
    <t>2MG TBL NOB 20</t>
  </si>
  <si>
    <t>100339</t>
  </si>
  <si>
    <t>300MG CPS DUR 16</t>
  </si>
  <si>
    <t>LANSOPRAZOL</t>
  </si>
  <si>
    <t>17122</t>
  </si>
  <si>
    <t>30MG CPS DUR 56</t>
  </si>
  <si>
    <t>MAKROGOL, KOMBINACE</t>
  </si>
  <si>
    <t>170243</t>
  </si>
  <si>
    <t>MOVIPREP</t>
  </si>
  <si>
    <t>POR PLV SOL 1+1</t>
  </si>
  <si>
    <t>MEFENOXALON</t>
  </si>
  <si>
    <t>85656</t>
  </si>
  <si>
    <t>DORSIFLEX</t>
  </si>
  <si>
    <t>2427</t>
  </si>
  <si>
    <t>250MG TBL NOB 20</t>
  </si>
  <si>
    <t>215606</t>
  </si>
  <si>
    <t>ONDANSETRON</t>
  </si>
  <si>
    <t>185206</t>
  </si>
  <si>
    <t>NOVETRON</t>
  </si>
  <si>
    <t>8MG POR TBL DIS 10</t>
  </si>
  <si>
    <t>30434</t>
  </si>
  <si>
    <t>25MG TBL NOB 100</t>
  </si>
  <si>
    <t>SUKRALFÁT</t>
  </si>
  <si>
    <t>91217</t>
  </si>
  <si>
    <t>VENTER</t>
  </si>
  <si>
    <t>1G TBL NOB 50</t>
  </si>
  <si>
    <t>SULFAMETHOXAZOL A TRIMETHOPRIM</t>
  </si>
  <si>
    <t>203954</t>
  </si>
  <si>
    <t>ZOLPIDEM</t>
  </si>
  <si>
    <t>94292</t>
  </si>
  <si>
    <t>ZOLPIDEM RATIOPHARM</t>
  </si>
  <si>
    <t>132654</t>
  </si>
  <si>
    <t>5000445</t>
  </si>
  <si>
    <t>MAXIS-KOMPRESNÍ PUNČOCHY BRILLANT II.KT</t>
  </si>
  <si>
    <t>5000476</t>
  </si>
  <si>
    <t>PUNČOCHOVÉ KALHOTY DÁMSKÉ</t>
  </si>
  <si>
    <t>5000796</t>
  </si>
  <si>
    <t>PAS KÝLNÍ TŘÍSELNÝ OBOUSTRANNÝ INGUIN II</t>
  </si>
  <si>
    <t>SE 2 PELOTAMI,7 VEL.70-140/PO 10CM/TĚLOVÝ</t>
  </si>
  <si>
    <t>ALOPURINOL</t>
  </si>
  <si>
    <t>127272</t>
  </si>
  <si>
    <t>300MG TBL NOB 30</t>
  </si>
  <si>
    <t>ALPRAZOLAM</t>
  </si>
  <si>
    <t>AMOXICILIN</t>
  </si>
  <si>
    <t>32559</t>
  </si>
  <si>
    <t>OSPAMOX</t>
  </si>
  <si>
    <t>1000MG TBL FLM 14</t>
  </si>
  <si>
    <t>233584</t>
  </si>
  <si>
    <t>88219</t>
  </si>
  <si>
    <t>98169</t>
  </si>
  <si>
    <t>178675</t>
  </si>
  <si>
    <t>JOVESTO</t>
  </si>
  <si>
    <t>89026</t>
  </si>
  <si>
    <t>DICLOFENAC AL</t>
  </si>
  <si>
    <t>50MG TBL ENT 100</t>
  </si>
  <si>
    <t>DIMETINDEN</t>
  </si>
  <si>
    <t>173498</t>
  </si>
  <si>
    <t>FENISTIL</t>
  </si>
  <si>
    <t>1MG/G GEL 1X50G</t>
  </si>
  <si>
    <t>HYDROKORTISON-BUTYRÁT</t>
  </si>
  <si>
    <t>9305</t>
  </si>
  <si>
    <t>LOCOID 0,1%</t>
  </si>
  <si>
    <t>1MG/G CRM 30G</t>
  </si>
  <si>
    <t>CHLORID DRASELNÝ</t>
  </si>
  <si>
    <t>17189</t>
  </si>
  <si>
    <t>500MG TBL ENT 100</t>
  </si>
  <si>
    <t>IBUPROFEN</t>
  </si>
  <si>
    <t>207893</t>
  </si>
  <si>
    <t>IBALGIN</t>
  </si>
  <si>
    <t>400MG TBL FLM 100</t>
  </si>
  <si>
    <t>48261</t>
  </si>
  <si>
    <t>3300IU/G+250IU/G DRM PLV ADS 1X20G</t>
  </si>
  <si>
    <t>KLARITHROMYCIN</t>
  </si>
  <si>
    <t>216199</t>
  </si>
  <si>
    <t>KLONAZEPAM</t>
  </si>
  <si>
    <t>14957</t>
  </si>
  <si>
    <t>RIVOTRIL</t>
  </si>
  <si>
    <t>0,5MG TBL NOB 50</t>
  </si>
  <si>
    <t>KLOTRIMAZOL</t>
  </si>
  <si>
    <t>65485</t>
  </si>
  <si>
    <t>CLOTRIMAZOL AL</t>
  </si>
  <si>
    <t>0,01G/ML DRM SPR SOL 1X30ML</t>
  </si>
  <si>
    <t>KYSELINA TIAPROFENOVÁ</t>
  </si>
  <si>
    <t>96484</t>
  </si>
  <si>
    <t>SURGAM LÉČIVA</t>
  </si>
  <si>
    <t>300MG TBL NOB 20</t>
  </si>
  <si>
    <t>MELPERON</t>
  </si>
  <si>
    <t>199466</t>
  </si>
  <si>
    <t>BURONIL</t>
  </si>
  <si>
    <t>25MG TBL FLM 50</t>
  </si>
  <si>
    <t>NAFTIFIN</t>
  </si>
  <si>
    <t>49505</t>
  </si>
  <si>
    <t>EXODERIL</t>
  </si>
  <si>
    <t>10MG/G CRM 30G</t>
  </si>
  <si>
    <t>17187</t>
  </si>
  <si>
    <t>100MG POR GRA SUS 30</t>
  </si>
  <si>
    <t>PERINDOPRIL A DIURETIKA</t>
  </si>
  <si>
    <t>122685</t>
  </si>
  <si>
    <t>PRESTARIUM NEO COMBI</t>
  </si>
  <si>
    <t>5MG/1,25MG TBL FLM 30</t>
  </si>
  <si>
    <t>122690</t>
  </si>
  <si>
    <t>5MG/1,25MG TBL FLM 90(3X30)</t>
  </si>
  <si>
    <t>88708</t>
  </si>
  <si>
    <t>ALGIFEN</t>
  </si>
  <si>
    <t>500MG/5,25MG/0,1MG TBL NOB 20</t>
  </si>
  <si>
    <t>RAMIPRIL</t>
  </si>
  <si>
    <t>16369</t>
  </si>
  <si>
    <t>PIRAMIL</t>
  </si>
  <si>
    <t>5MG TBL NOB 100 I</t>
  </si>
  <si>
    <t>3377</t>
  </si>
  <si>
    <t>400MG/80MG TBL NOB 20</t>
  </si>
  <si>
    <t>183078</t>
  </si>
  <si>
    <t>TELMISARTAN EGIS</t>
  </si>
  <si>
    <t>80MG TBL FLM 98</t>
  </si>
  <si>
    <t>TRAZODON</t>
  </si>
  <si>
    <t>46444</t>
  </si>
  <si>
    <t>TRITTICO AC</t>
  </si>
  <si>
    <t>150MG TBL RET 60</t>
  </si>
  <si>
    <t>221061</t>
  </si>
  <si>
    <t>STILNOX</t>
  </si>
  <si>
    <t>JINÁ LÉČIVA K TERAPII PEPTICKÉHO VŘEDU A REFLUXNÍ CHOROBY JÍ</t>
  </si>
  <si>
    <t>158447</t>
  </si>
  <si>
    <t>GAVISCON</t>
  </si>
  <si>
    <t>250MG/133,5MG/80MG TBL MND 48</t>
  </si>
  <si>
    <t>166776</t>
  </si>
  <si>
    <t>ITOPRID PMCS</t>
  </si>
  <si>
    <t>50MG TBL FLM 100 I</t>
  </si>
  <si>
    <t>166777</t>
  </si>
  <si>
    <t>50MG TBL FLM 100 II</t>
  </si>
  <si>
    <t>197863</t>
  </si>
  <si>
    <t>PALGOTAL</t>
  </si>
  <si>
    <t>75MG/650MG TBL FLM 30</t>
  </si>
  <si>
    <t>215713</t>
  </si>
  <si>
    <t>667MG/ML POR SOL 1X200ML II</t>
  </si>
  <si>
    <t>SODNÁ SŮL LEVOTHYROXINU</t>
  </si>
  <si>
    <t>69189</t>
  </si>
  <si>
    <t>5009910</t>
  </si>
  <si>
    <t>PÁS BŘIŠNÍ VERBA 932 521 4</t>
  </si>
  <si>
    <t>OBDVOD TRUPU 105-115CM,VEL.5</t>
  </si>
  <si>
    <t>5009912</t>
  </si>
  <si>
    <t>PÁS BŘIŠNÍ VERBA 932 519 8</t>
  </si>
  <si>
    <t>OBDVOD TRUPU 85-95CM,VEL.3</t>
  </si>
  <si>
    <t>ACETYLCYSTEIN</t>
  </si>
  <si>
    <t>57396</t>
  </si>
  <si>
    <t>ACC LONG</t>
  </si>
  <si>
    <t>600MG TBL EFF 20</t>
  </si>
  <si>
    <t>132841</t>
  </si>
  <si>
    <t>107869</t>
  </si>
  <si>
    <t>APO-ALLOPURINOL</t>
  </si>
  <si>
    <t>86656</t>
  </si>
  <si>
    <t>1MG TBL NOB 30</t>
  </si>
  <si>
    <t>90959</t>
  </si>
  <si>
    <t>XANAX</t>
  </si>
  <si>
    <t>18523</t>
  </si>
  <si>
    <t>200901</t>
  </si>
  <si>
    <t>CIPROFLOXACIN</t>
  </si>
  <si>
    <t>238142</t>
  </si>
  <si>
    <t>CIPLOX</t>
  </si>
  <si>
    <t>225168</t>
  </si>
  <si>
    <t>MAXITROL</t>
  </si>
  <si>
    <t>OPH GTT SUS 1X5ML</t>
  </si>
  <si>
    <t>DEXPANTHENOL</t>
  </si>
  <si>
    <t>132694</t>
  </si>
  <si>
    <t>BEPANTHEN</t>
  </si>
  <si>
    <t>50MG/G UNG 100G</t>
  </si>
  <si>
    <t>DIAZEPAM</t>
  </si>
  <si>
    <t>208695</t>
  </si>
  <si>
    <t>230421</t>
  </si>
  <si>
    <t>75632</t>
  </si>
  <si>
    <t>100MG TBL PRO 50</t>
  </si>
  <si>
    <t>75633</t>
  </si>
  <si>
    <t>173497</t>
  </si>
  <si>
    <t>1MG/G GEL 1X30G</t>
  </si>
  <si>
    <t>DIOSMIN, KOMBINACE</t>
  </si>
  <si>
    <t>132634</t>
  </si>
  <si>
    <t>500MG TBL FLM 60</t>
  </si>
  <si>
    <t>132907</t>
  </si>
  <si>
    <t>225549</t>
  </si>
  <si>
    <t>500MG TBL FLM 180(2X90)</t>
  </si>
  <si>
    <t>ERDOSTEIN</t>
  </si>
  <si>
    <t>199680</t>
  </si>
  <si>
    <t>FAMOTIDIN</t>
  </si>
  <si>
    <t>47863</t>
  </si>
  <si>
    <t>FAMOSAN</t>
  </si>
  <si>
    <t>40MG TBL FLM 100</t>
  </si>
  <si>
    <t>59595</t>
  </si>
  <si>
    <t>20MG TBL FLM 50</t>
  </si>
  <si>
    <t>96193</t>
  </si>
  <si>
    <t>20MG TBL FLM 20</t>
  </si>
  <si>
    <t>FLUTRIMAZOL</t>
  </si>
  <si>
    <t>208276</t>
  </si>
  <si>
    <t>MICETAL</t>
  </si>
  <si>
    <t>10MG/ML DRM SPR SOL 1X30ML</t>
  </si>
  <si>
    <t>56805</t>
  </si>
  <si>
    <t>40MG TBL NOB 100</t>
  </si>
  <si>
    <t>9310</t>
  </si>
  <si>
    <t>1MG/G UNG 30G</t>
  </si>
  <si>
    <t>218239</t>
  </si>
  <si>
    <t>218233</t>
  </si>
  <si>
    <t>1MG/G DRM EML 1X30G</t>
  </si>
  <si>
    <t>218236</t>
  </si>
  <si>
    <t>185634</t>
  </si>
  <si>
    <t>BRUFEN</t>
  </si>
  <si>
    <t>600MG GRA EFF 20</t>
  </si>
  <si>
    <t>234195</t>
  </si>
  <si>
    <t>400MG TBL FLM 30 II</t>
  </si>
  <si>
    <t>INDOMETACIN</t>
  </si>
  <si>
    <t>93723</t>
  </si>
  <si>
    <t>INDOMETACIN BERLIN-CHEMIE</t>
  </si>
  <si>
    <t>50MG SUP 10</t>
  </si>
  <si>
    <t>93724</t>
  </si>
  <si>
    <t>100MG SUP 10</t>
  </si>
  <si>
    <t>JINÁ LÉČIVA K TERAPII ONEMOCNĚNÍ ŽLUČOVÝCH CEST</t>
  </si>
  <si>
    <t>699</t>
  </si>
  <si>
    <t>CHOLAGOL</t>
  </si>
  <si>
    <t>POR GTT SOL 1X10ML</t>
  </si>
  <si>
    <t>JODOVANÝ POVIDON</t>
  </si>
  <si>
    <t>62320</t>
  </si>
  <si>
    <t>100MG/G UNG 20G</t>
  </si>
  <si>
    <t>56993</t>
  </si>
  <si>
    <t>30MG TBL NOB 10</t>
  </si>
  <si>
    <t>LORATADIN</t>
  </si>
  <si>
    <t>216113</t>
  </si>
  <si>
    <t>CLARITINE</t>
  </si>
  <si>
    <t>METFORMIN A SITAGLIPTIN</t>
  </si>
  <si>
    <t>500133</t>
  </si>
  <si>
    <t>JANUMET</t>
  </si>
  <si>
    <t>50MG/850MG TBL FLM 56</t>
  </si>
  <si>
    <t>500143</t>
  </si>
  <si>
    <t>50MG/1000MG TBL FLM 196</t>
  </si>
  <si>
    <t>213480</t>
  </si>
  <si>
    <t>19000IU/ML INJ SOL ISP 10X0,6ML</t>
  </si>
  <si>
    <t>132723</t>
  </si>
  <si>
    <t>OXIKONAZOL</t>
  </si>
  <si>
    <t>99248</t>
  </si>
  <si>
    <t>MYFUNGAR</t>
  </si>
  <si>
    <t>109415</t>
  </si>
  <si>
    <t>NOLPAZA</t>
  </si>
  <si>
    <t>40MG TBL ENT 84</t>
  </si>
  <si>
    <t>PARACETAMOL</t>
  </si>
  <si>
    <t>91249</t>
  </si>
  <si>
    <t>PARALEN 100</t>
  </si>
  <si>
    <t>100MG SUP 5</t>
  </si>
  <si>
    <t>PROPIVERIN</t>
  </si>
  <si>
    <t>231612</t>
  </si>
  <si>
    <t>MICTONETTEN</t>
  </si>
  <si>
    <t>5MG TBL OBD 100</t>
  </si>
  <si>
    <t>RABEPRAZOL</t>
  </si>
  <si>
    <t>157139</t>
  </si>
  <si>
    <t>ZULBEX</t>
  </si>
  <si>
    <t>20MG TBL ENT 28</t>
  </si>
  <si>
    <t>RIFAXIMIN</t>
  </si>
  <si>
    <t>202740</t>
  </si>
  <si>
    <t>NORMIX</t>
  </si>
  <si>
    <t>200MG TBL FLM 28</t>
  </si>
  <si>
    <t>225543</t>
  </si>
  <si>
    <t>10502</t>
  </si>
  <si>
    <t>250MG CPS DUR 10</t>
  </si>
  <si>
    <t>SALBUTAMOL</t>
  </si>
  <si>
    <t>160212</t>
  </si>
  <si>
    <t>SILDENAFIL ACCORD</t>
  </si>
  <si>
    <t>SILIKONY</t>
  </si>
  <si>
    <t>57585</t>
  </si>
  <si>
    <t>40MG CPS MOL 100</t>
  </si>
  <si>
    <t>57586</t>
  </si>
  <si>
    <t>40MG CPS MOL 50</t>
  </si>
  <si>
    <t>3378</t>
  </si>
  <si>
    <t>100MG/20MG TBL NOB 20</t>
  </si>
  <si>
    <t>SULODEXID</t>
  </si>
  <si>
    <t>225450</t>
  </si>
  <si>
    <t>250SU CPS MOL 60</t>
  </si>
  <si>
    <t>207053</t>
  </si>
  <si>
    <t>ROSEMIG</t>
  </si>
  <si>
    <t>100MG TBL FLM 6 II</t>
  </si>
  <si>
    <t>219402</t>
  </si>
  <si>
    <t>SUMATRIPTAN AUROVITAS</t>
  </si>
  <si>
    <t>50MG TBL NOB 6</t>
  </si>
  <si>
    <t>210247</t>
  </si>
  <si>
    <t>TADALAFIL MYLAN</t>
  </si>
  <si>
    <t>20MG TBL FLM 8</t>
  </si>
  <si>
    <t>THIETHYLPERAZIN</t>
  </si>
  <si>
    <t>9844</t>
  </si>
  <si>
    <t>6,5MG TBL OBD 50</t>
  </si>
  <si>
    <t>201138</t>
  </si>
  <si>
    <t>100MG TBL PRO 30 II</t>
  </si>
  <si>
    <t>178235</t>
  </si>
  <si>
    <t>TRAMADOL MYLAN</t>
  </si>
  <si>
    <t>TRIAMCINOLON</t>
  </si>
  <si>
    <t>4160</t>
  </si>
  <si>
    <t>TRIAMCINOLON S LÉČIVA</t>
  </si>
  <si>
    <t>1MG/G+30MG/G UNG 30G</t>
  </si>
  <si>
    <t>TROXERUTIN, KOMBINACE</t>
  </si>
  <si>
    <t>107581</t>
  </si>
  <si>
    <t>VENORUTON FORTE</t>
  </si>
  <si>
    <t>500MG TBL NOB 60</t>
  </si>
  <si>
    <t>VINPOCETIN</t>
  </si>
  <si>
    <t>10253</t>
  </si>
  <si>
    <t>CAVINTON FORTE</t>
  </si>
  <si>
    <t>10MG TBL NOB 90</t>
  </si>
  <si>
    <t>146877</t>
  </si>
  <si>
    <t>APO-ZOLPIDEM</t>
  </si>
  <si>
    <t>10MG TBL FLM 100</t>
  </si>
  <si>
    <t>198058</t>
  </si>
  <si>
    <t>SANVAL</t>
  </si>
  <si>
    <t>KANDESARTAN A AMLODIPIN</t>
  </si>
  <si>
    <t>195484</t>
  </si>
  <si>
    <t>CARAMLO</t>
  </si>
  <si>
    <t>16MG/10MG TBL NOB 28</t>
  </si>
  <si>
    <t>METFORMIN A EMPAGLIFLOZIN</t>
  </si>
  <si>
    <t>210449</t>
  </si>
  <si>
    <t>SYNJARDY</t>
  </si>
  <si>
    <t>5MG/1000MG TBL FLM 180(2X90X1)</t>
  </si>
  <si>
    <t>IMIDAZOLOVÉ/TRIAZOLOVÉ DERIVÁTY V KOMBINACI S KORTIKOSTEROID</t>
  </si>
  <si>
    <t>224965</t>
  </si>
  <si>
    <t>IMAZOL PLUS</t>
  </si>
  <si>
    <t>10MG/G+2,5MG/G CRM 30G</t>
  </si>
  <si>
    <t>226525</t>
  </si>
  <si>
    <t>202701</t>
  </si>
  <si>
    <t>20MG TBL ENT 90</t>
  </si>
  <si>
    <t>33331</t>
  </si>
  <si>
    <t>234736</t>
  </si>
  <si>
    <t>*1004</t>
  </si>
  <si>
    <t>*1005</t>
  </si>
  <si>
    <t>*3008</t>
  </si>
  <si>
    <t>5000897</t>
  </si>
  <si>
    <t>DANSAC NOVALIFE 1C MIDI</t>
  </si>
  <si>
    <t>UZAVŘENÝ,BÉŽOVÝ,OTVOR 30-55/70MM,30KS,901-30</t>
  </si>
  <si>
    <t>5000904</t>
  </si>
  <si>
    <t>PODLOŽKA,55MM,OTVOR 10-42MM,5KS,1955-10</t>
  </si>
  <si>
    <t>5000913</t>
  </si>
  <si>
    <t>VÝPUSTNÝ,BÉŽOVÝ,KROUŽEK 55MM,10KS,1321-55</t>
  </si>
  <si>
    <t>5000936</t>
  </si>
  <si>
    <t>DANSAC NOVALIFE 1 SOFT CONVEX MAXI</t>
  </si>
  <si>
    <t>VÝPUSTNÝ,S OKÉNKEM,BÉŽOVÝ,15-54MM,10KS,981-54</t>
  </si>
  <si>
    <t>5000939</t>
  </si>
  <si>
    <t>UZAVŘENÝ,S OKÉNKEM,BÉŽOVÝ,15-34MM,10KS,971-34</t>
  </si>
  <si>
    <t>5000982</t>
  </si>
  <si>
    <t>DANSAC NOVA 1 FOLD UP</t>
  </si>
  <si>
    <t>VÝPUSTNÝ,BÉŽOVÝ,15-60MM,30KS,823-15</t>
  </si>
  <si>
    <t>5002762</t>
  </si>
  <si>
    <t>CONFIDENCE COMFORT</t>
  </si>
  <si>
    <t>SÁČEK 1D NOVOROZENECKÝ VÝPUSTNÝ PRŮHLEDNÝ, PODL. FLEXIFIT, 8-40 MM, 30KS</t>
  </si>
  <si>
    <t>5002806</t>
  </si>
  <si>
    <t>SÁČEK 1D VÝPUSTNÝ SOFT CONVEX S ALOE VERA STŘEDNÍ S KRYCÍ CHLOPNÍ, 13-38MM, 10KS</t>
  </si>
  <si>
    <t>5003304</t>
  </si>
  <si>
    <t>HYPERSEAL KROUŽEK S MANUKOVÝM MEDEM</t>
  </si>
  <si>
    <t>TĚSNÍCÍ VYROVNÁVACÍ MALÝ,50X2,5MM, XMHWA300, 20KS</t>
  </si>
  <si>
    <t>5003309</t>
  </si>
  <si>
    <t>HYDROFRAME PŘÍDRŽNÉ PŮLKROUŽKY S MANUKOVÝM MEDEM</t>
  </si>
  <si>
    <t>VYROVNÁVACÍ, XMHWAFH33, 20KS</t>
  </si>
  <si>
    <t>5003684</t>
  </si>
  <si>
    <t>WELLAND BARIÉROVÝ KRÉM</t>
  </si>
  <si>
    <t>ZKLIDŇUJÍCÍ, WBC100, 100G, 1KS</t>
  </si>
  <si>
    <t>5004542</t>
  </si>
  <si>
    <t>FLEXIMA-SOFTIMA DRAINABLE ROLL'UP</t>
  </si>
  <si>
    <t>1D SÁČEK ILEO, MIDI, BÉŽOVÝ, PR. 15-60 MM, 30 KS</t>
  </si>
  <si>
    <t>5004680</t>
  </si>
  <si>
    <t>ILEO GEL+</t>
  </si>
  <si>
    <t>ABSORPČNÍ GEL, SÁČKY, 45 KS</t>
  </si>
  <si>
    <t>5004915</t>
  </si>
  <si>
    <t>SALTS MOULDABLE SEALS</t>
  </si>
  <si>
    <t>KROUŽEK TĚSNÍCÍ HYDROKOLOIDNÍ TVAROVATELNÝ TENKÝ 50 MM, 30KS</t>
  </si>
  <si>
    <t>5004950</t>
  </si>
  <si>
    <t>ODSTRAŇOVAČ MEDICÍNSKÝCH ADHEZIV SILIKONOVÝ, SPREJ 50 ML</t>
  </si>
  <si>
    <t>5005051</t>
  </si>
  <si>
    <t>AURUM CONVEX ILEOSTOMICKÝ SÁČEK MAXI</t>
  </si>
  <si>
    <t>BÉŽOVÝ S MANUKOVÝM MEDEM, 13-48MM, XMHNDL913, 10KS</t>
  </si>
  <si>
    <t>5005253</t>
  </si>
  <si>
    <t>ODSTRAŇOVAČ NÁPLASTI STOMOCUR EMPLASECTAL SPRAY</t>
  </si>
  <si>
    <t>50ML</t>
  </si>
  <si>
    <t>5005789</t>
  </si>
  <si>
    <t>B2N610 ZENSIV 2-P NORMAL BASEPLATE</t>
  </si>
  <si>
    <t>PODLOŽKA 2D HYDROKOLOIDNÍ K VYSTŘIŽENÍ, KROUŽEK 60MM, 5KS</t>
  </si>
  <si>
    <t>5005801</t>
  </si>
  <si>
    <t>A2018 ZENSETIV PROTECTIVE POWDER</t>
  </si>
  <si>
    <t>PUDR PRO OŠETŘENÍ POKOŽKY U STOMIKŮ, 28,3G</t>
  </si>
  <si>
    <t>5006575</t>
  </si>
  <si>
    <t>57/13-35 MM, 5 KS</t>
  </si>
  <si>
    <t>70 MM, 5 KS</t>
  </si>
  <si>
    <t>5006620</t>
  </si>
  <si>
    <t>30 MM, BÉŽOVÝ, MALÝ, FILTR, 30 KS</t>
  </si>
  <si>
    <t>5006651</t>
  </si>
  <si>
    <t>57 MM, BÉŽOVÝ, STANDARD, FILTR, 30 KS</t>
  </si>
  <si>
    <t>5006703</t>
  </si>
  <si>
    <t>SÁČEK 1D ESTEEM+ VÝPUSTNÝ</t>
  </si>
  <si>
    <t>20-70 MM, BÉŽOVÝ, STANDARD, FILTR, 10 KS</t>
  </si>
  <si>
    <t>5006720</t>
  </si>
  <si>
    <t>57/33-45 MM, 10 KS</t>
  </si>
  <si>
    <t>5006848</t>
  </si>
  <si>
    <t>SÁČEK 1D STOMADRESS VÝPUSTNÝ</t>
  </si>
  <si>
    <t>8-50 MM, PRŮHLEDNÝ, DĚTSKÝ, FILTR, 15 KS</t>
  </si>
  <si>
    <t>5007446</t>
  </si>
  <si>
    <t>SÁČEK 1D VÝPUSTNÝ PELICAN MAXI 839312</t>
  </si>
  <si>
    <t>PRŮHL.,K ÚPRAVĚ VELIKOSTI 15-65MM,BEZSVORKOVÝ UZÁVĚR, 30KS</t>
  </si>
  <si>
    <t>5007520</t>
  </si>
  <si>
    <t>ODSTRAŇOVAČ LEPU REMOVER ROUŠKY 839024</t>
  </si>
  <si>
    <t>5007991</t>
  </si>
  <si>
    <t>PÁSEK STOMICKÝ PŘÍDRŽNÝ STOMOCUR</t>
  </si>
  <si>
    <t>DÉLKA 1M</t>
  </si>
  <si>
    <t>5008135</t>
  </si>
  <si>
    <t>PRŮMĚR 34MM, TLOUŠŤKA 2,5MM, 12039</t>
  </si>
  <si>
    <t>5008330</t>
  </si>
  <si>
    <t>2D VÝPUSTNÝ SÁČEK, NEUTRÁLNÍ ŠEDÝ, 60MM, MAXI, KRUHOVÝ FILTR, 11252</t>
  </si>
  <si>
    <t>5008366</t>
  </si>
  <si>
    <t>SENSURA MIO CLICK CONVEX</t>
  </si>
  <si>
    <t>2D PODLOŽKA, HLUBOKÝ KONVEX, S OUŠKY, 60MM, 16961</t>
  </si>
  <si>
    <t>5008428</t>
  </si>
  <si>
    <t>1D VÝPUSTNÝ SÁČEK, BÉŽOVÝ, 10-76, MAXI, FILTR, 15580</t>
  </si>
  <si>
    <t>5008587</t>
  </si>
  <si>
    <t>2D VÝPUSTNÝ SÁČEK, BÉŽOVÝ, 50MM, MAXI, FILTR, 10365</t>
  </si>
  <si>
    <t>5008955</t>
  </si>
  <si>
    <t>BRAVA PŘÍDRŽNÝ PÁSEK PRO SENSURA MIO</t>
  </si>
  <si>
    <t>STANDARD, 4 OUŠKA, 00423</t>
  </si>
  <si>
    <t>5009115</t>
  </si>
  <si>
    <t>SENSURA MIO CONVEX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</si>
  <si>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</si>
  <si>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</si>
  <si>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</si>
  <si>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5009122</t>
  </si>
  <si>
    <t>1D VÝPUSTNÝ SÁČEK, MÍRNÝ KONVEX, NEUTRÁLNÍ ŠEDÝ, 31-43, MAXI, FILTR, 16627</t>
  </si>
  <si>
    <t>5009125</t>
  </si>
  <si>
    <t>1D VÝPUSTNÝ SÁČEK, HLUBOKÝ KONVEX, NEUTRÁLNÍ ŠEDÝ, 15-33, MAXI, FILTR, 16646</t>
  </si>
  <si>
    <t>5009139</t>
  </si>
  <si>
    <t>2D PODLOŽKA, S OUŠKY, 60MM, 10-55MM, 10522</t>
  </si>
  <si>
    <t>5009663</t>
  </si>
  <si>
    <t>DANSAC NOVA 1 INFANT</t>
  </si>
  <si>
    <t>VÝPUSTNÝ,PRŮHLEDNÝ,10-40MM,DĚTSKÝ,30KS,818-10</t>
  </si>
  <si>
    <t>5009730</t>
  </si>
  <si>
    <t>VÝPUSTNÝ,PRŮHLEDNÝ,KROUŽEK 15-90MM,10KS,816-15</t>
  </si>
  <si>
    <t>5000942</t>
  </si>
  <si>
    <t>DANSAC NOVA 1 HIGH OUTPUT</t>
  </si>
  <si>
    <t>VÝPUSTNÝ,BÉŽOVÝ,20-60MM,10KS,821-20</t>
  </si>
  <si>
    <t>5000975</t>
  </si>
  <si>
    <t>VÝPUSTNÝ,PRŮHLEDNÝ,15-60MM,30KS,824-15</t>
  </si>
  <si>
    <t>5002631</t>
  </si>
  <si>
    <t>AURUM ILEOSTOMICKÝ SÁČEK MIDI</t>
  </si>
  <si>
    <t>BÉŽOVÝ S MANUKOVÝM MEDEM, 13-60/80MM, XMHDM513, 30KS</t>
  </si>
  <si>
    <t>5002825</t>
  </si>
  <si>
    <t>SÁČEK 1D VÝPUSTNÝ S ALOE VERA VELKÝ S CHLOPNÍ, DO 90 MM, 30KS</t>
  </si>
  <si>
    <t>5004580</t>
  </si>
  <si>
    <t>FLEXIMA-SOFTIMA KEY BASE PLATE</t>
  </si>
  <si>
    <t>PLOCHÁ PODLOŽKA, PR. 60 MM, K ÚPRAVĚ 15-55 MM, 5 KS</t>
  </si>
  <si>
    <t>5004681</t>
  </si>
  <si>
    <t>B. BRAUN DEODOUR</t>
  </si>
  <si>
    <t>NEUTRALIZÁTOR ZÁPACHU, DEODORAČNÍ SÁČKY, 30 KS</t>
  </si>
  <si>
    <t>5004743</t>
  </si>
  <si>
    <t>FLEXIMA-SOFTIMA KEY DRAINABLE ROLL'UP</t>
  </si>
  <si>
    <t>2D SÁČEK ILEO, MIDI, BÉŽOVÝ, PR. 60 MM, 30 KS</t>
  </si>
  <si>
    <t>5004913</t>
  </si>
  <si>
    <t>SALTS FLANGE EXTENDER</t>
  </si>
  <si>
    <t>PÁSEK VYROVNÁVACÍ HYDROKOLOIDNÍ, 30KS</t>
  </si>
  <si>
    <t>5005795</t>
  </si>
  <si>
    <t>D2B6XV ZENSIV 2-P ILEOSTOMY</t>
  </si>
  <si>
    <t>SÁČEK 2D VÝPUSTNÝ BÉŽOVÝ S OKÉNKEM A VENTILEM, KROUŽEK 60 MM, 15 KS</t>
  </si>
  <si>
    <t>5005987</t>
  </si>
  <si>
    <t>5X22 CM, HYDROKOLOIDNÍ, 20 KS</t>
  </si>
  <si>
    <t>5006436</t>
  </si>
  <si>
    <t>V2/15-40 MM, MĚKKÝ KONVEXNÍ, BÉŽOVÝ, STANDARD, FILTR, 10 KS</t>
  </si>
  <si>
    <t>V2/15-40 MM, MĚKKÝ KONVEXNÍ, BÉŽOVÝ, S OKÉNKEM, STANDARD, FILTR, 10 KS</t>
  </si>
  <si>
    <t>5006605</t>
  </si>
  <si>
    <t>100 MM, PRŮHLEDNÝ, VELKOOBJEMOVÝ, 10 KS</t>
  </si>
  <si>
    <t>5006659</t>
  </si>
  <si>
    <t>SÁČEK 1D ESTEEM+ VÝPUSTNÝ KONVEXNÍ</t>
  </si>
  <si>
    <t>22 MM, BÉŽOVÝ, STANDARD, FILTR, 10 KS</t>
  </si>
  <si>
    <t>5006685</t>
  </si>
  <si>
    <t>TĚSNICÍ KROUŽEK STOMAHESIVE</t>
  </si>
  <si>
    <t>48 MM, 10 KS</t>
  </si>
  <si>
    <t>5006718</t>
  </si>
  <si>
    <t>PODLOŽKA 2D NATURA PLOCHÁ TVAROVATELNÁ</t>
  </si>
  <si>
    <t>5006782</t>
  </si>
  <si>
    <t>70/45-61 MM, 10 KS</t>
  </si>
  <si>
    <t>19-50 MM, JEDNODÍLNÁ, BÉŽOVÁ, FILTR, 30 KS</t>
  </si>
  <si>
    <t>5006795</t>
  </si>
  <si>
    <t>PASTA VYPLŇOVACÍ STOMAHESIVE</t>
  </si>
  <si>
    <t>30 G</t>
  </si>
  <si>
    <t>5007505</t>
  </si>
  <si>
    <t>SÁČEK 1D VÝPUSTNÝ PELICAN PED DĚTSKÝ 839701</t>
  </si>
  <si>
    <t>BÉŽOVÝ,K ÚPRAVĚ VELIKOSTI, BEZSVORKOVÝ UZÁVĚR, 30KS</t>
  </si>
  <si>
    <t>5008596</t>
  </si>
  <si>
    <t>2D VÝPUSTNÝ SÁČEK, BÉŽOVÝ, 70MM, MAXI, FILTR, 10367</t>
  </si>
  <si>
    <t>5008638</t>
  </si>
  <si>
    <t>2D PODLOŽKA, S OUŠKY, 70MM, 10-65MM, 10041</t>
  </si>
  <si>
    <t>5008645</t>
  </si>
  <si>
    <t>2D PODLOŽKA, MÍRNÝ KONVEX, S OUŠKY, 40MM, 11011</t>
  </si>
  <si>
    <t>5009114</t>
  </si>
  <si>
    <t>1D VÝPUSTNÝ SÁČEK, MĚKKÝ KONVEX, NEUTRÁLNÍ ŠEDÝ, 15-33, MIDI, FILTR, 16601</t>
  </si>
  <si>
    <t>5009137</t>
  </si>
  <si>
    <t>2D PODLOŽKA, S OUŠKY, 50MM, 10-45MM, 10512</t>
  </si>
  <si>
    <t>5009185</t>
  </si>
  <si>
    <t>2D UZAVŘENÝ SÁČEK, BÉŽOVÝ, 50MM, MAXI, FILTR, 10165</t>
  </si>
  <si>
    <t>5009196</t>
  </si>
  <si>
    <t>2D PODLOŽKA, S OUŠKY, 50MM, 10-45MM, 10021</t>
  </si>
  <si>
    <t>5010638</t>
  </si>
  <si>
    <t>SUPERFILLER</t>
  </si>
  <si>
    <t>OCHRANNÁ PASTA, 60 G, 1 KS</t>
  </si>
  <si>
    <t>5000793</t>
  </si>
  <si>
    <t>PÁS BŘIŠNÍ KÝLNÍ S PELOTOU ABDOMEN II</t>
  </si>
  <si>
    <t>VEL.80-140CM,VÝŠKA BŘ.ČÁSTI 24-34CM,ZPEVN.PLANŽ.</t>
  </si>
  <si>
    <t>5002985</t>
  </si>
  <si>
    <t>AURUM PODLOŽKA 2D</t>
  </si>
  <si>
    <t>S MANUKOVÝM MEDEM, KROUŽEK 55MM, 13-50MM, XMH2F513, 5KS</t>
  </si>
  <si>
    <t>5003006</t>
  </si>
  <si>
    <t>AURUM KOLOSTOMICKÝ SÁČEK 2D</t>
  </si>
  <si>
    <t>BÉŽOVÝ, KROUŽEK 55MM, XMH2C155, 30KS</t>
  </si>
  <si>
    <t>5004937</t>
  </si>
  <si>
    <t>DESTIČKA HYDROKOLOIDNÍ OCHRANNÁ 15X15 CM, 5KS</t>
  </si>
  <si>
    <t>5007476</t>
  </si>
  <si>
    <t>SÁČEK 1D VÝPUSTNÝ KONVEX PELICAN STAN 839500</t>
  </si>
  <si>
    <t>PRŮHLEDNÝ,K ÚPRAVĚ VELIKOSTI, BEZSVORKOVÝ UZÁVĚR, 10KS</t>
  </si>
  <si>
    <t>5008109</t>
  </si>
  <si>
    <t>COLOPLAST STOMICKÁ OCHRANNÁ DESTIČKA</t>
  </si>
  <si>
    <t>10X10CM, 3210</t>
  </si>
  <si>
    <t>5008117</t>
  </si>
  <si>
    <t>COLOPLAST PASTA</t>
  </si>
  <si>
    <t>TUBA, 60G, 2650</t>
  </si>
  <si>
    <t>5008738</t>
  </si>
  <si>
    <t>ALTERNA FREE</t>
  </si>
  <si>
    <t>2D VÝPUSTNÝ SÁČEK, BÉŽOVÝ, 50MM, MAXI, FILTR, 13985</t>
  </si>
  <si>
    <t>5009654</t>
  </si>
  <si>
    <t>DANSAC NOVALIFE 1C MAXI</t>
  </si>
  <si>
    <t>UZAVŘENÝ,BÉŽOVÝ,OTVOR 10-70/90MM,30KS,905-10</t>
  </si>
  <si>
    <t>5006440</t>
  </si>
  <si>
    <t>SÁČEK 1D ESTEEM+ SOFT CONVEX UZAVŘENÝ</t>
  </si>
  <si>
    <t>V1/20-47 MM, MĚKKÝ KONVEXNÍ, BÉŽOVÝ, S OKÉNKEM, STANDARD, FILTR, 30 KS</t>
  </si>
  <si>
    <t>5011698</t>
  </si>
  <si>
    <t>57 MM, BÉŽOVÝ, MALÝ, FILTR, 10 KS</t>
  </si>
  <si>
    <t>5011704</t>
  </si>
  <si>
    <t>57 MM, BÉŽOVÝ, MALÝ, FILTR, 30 KS</t>
  </si>
  <si>
    <t>5004622</t>
  </si>
  <si>
    <t>2D SÁČEK ILEO, MAXI, BÉŽOVÝ, PR. 55 MM, 30 KS</t>
  </si>
  <si>
    <t>5004750</t>
  </si>
  <si>
    <t>FLEXIMA-SOFTIMA 3S CONVEX BASE PLATE</t>
  </si>
  <si>
    <t>KONVEXNÍ PODLOŽKA, PR. 55, K ÚPRAVĚ 15-40 MM, 5 KS</t>
  </si>
  <si>
    <t>5004979</t>
  </si>
  <si>
    <t>PÁS BŘIŠNÍ F601</t>
  </si>
  <si>
    <t>ZN.JASPER, S PELOTAMI, VÝŠKA 23 CM, VEL. L</t>
  </si>
  <si>
    <t>5008154</t>
  </si>
  <si>
    <t>ALTERNA IRIGAČNÍ SOUPRAVA</t>
  </si>
  <si>
    <t>NÁDRŽKA NA VODU, ZAVÁDĚCÍ KONUS, PŘÍDRŽNÁ PODLOŽKA, ODVOD. SÁČKY 2KS, PÁS, 12830</t>
  </si>
  <si>
    <t>5002824</t>
  </si>
  <si>
    <t>SÁČEK 1D VÝPUSTNÝ S ALOE VERA STŘEDNÍ PRŮHLEDNÝ, DO 70 MM, 30KS</t>
  </si>
  <si>
    <t>ADEMETHIONIN</t>
  </si>
  <si>
    <t>215851</t>
  </si>
  <si>
    <t>500MG TBL ENT 10</t>
  </si>
  <si>
    <t>169033</t>
  </si>
  <si>
    <t>500MG TBL FLM 16</t>
  </si>
  <si>
    <t>15658</t>
  </si>
  <si>
    <t>230417</t>
  </si>
  <si>
    <t>132908</t>
  </si>
  <si>
    <t>500MG TBL FLM 120</t>
  </si>
  <si>
    <t>230583</t>
  </si>
  <si>
    <t>500MG TBL FLM 180</t>
  </si>
  <si>
    <t>CHOLEKALCIFEROL</t>
  </si>
  <si>
    <t>12023</t>
  </si>
  <si>
    <t>KOLCHICIN</t>
  </si>
  <si>
    <t>119698</t>
  </si>
  <si>
    <t>COLCHICUM-DISPERT</t>
  </si>
  <si>
    <t>0,5MG TBL OBD 50</t>
  </si>
  <si>
    <t>207935</t>
  </si>
  <si>
    <t>MĚKKÝ PARAFIN A TUKOVÉ PRODUKTY</t>
  </si>
  <si>
    <t>89997</t>
  </si>
  <si>
    <t>LINOLA FETT ÖLBAD</t>
  </si>
  <si>
    <t>ADT BAL 1X400ML</t>
  </si>
  <si>
    <t>PENTOXIFYLIN</t>
  </si>
  <si>
    <t>47085</t>
  </si>
  <si>
    <t>PENTOMER RETARD</t>
  </si>
  <si>
    <t>157892</t>
  </si>
  <si>
    <t>50MG TBL FLM 4</t>
  </si>
  <si>
    <t>SILYMARIN</t>
  </si>
  <si>
    <t>19570</t>
  </si>
  <si>
    <t>TBL OBD 50</t>
  </si>
  <si>
    <t>19571</t>
  </si>
  <si>
    <t>TBL OBD 100</t>
  </si>
  <si>
    <t>249106</t>
  </si>
  <si>
    <t>TAMSULOSIN AUROVITAS</t>
  </si>
  <si>
    <t>0,4MG CPS PRO 100</t>
  </si>
  <si>
    <t>214604</t>
  </si>
  <si>
    <t>HYPNOGEN</t>
  </si>
  <si>
    <t>147454</t>
  </si>
  <si>
    <t>88MCG TBL NOB 100 II</t>
  </si>
  <si>
    <t>147462</t>
  </si>
  <si>
    <t>200MCG TBL NOB 100 II</t>
  </si>
  <si>
    <t>69191</t>
  </si>
  <si>
    <t>150MCG TBL NOB 100 II</t>
  </si>
  <si>
    <t>243140</t>
  </si>
  <si>
    <t>MOČOVINA</t>
  </si>
  <si>
    <t>241226</t>
  </si>
  <si>
    <t>EXCIPIAL U HYDROLOTIO</t>
  </si>
  <si>
    <t>20MG/ML DRM EML 200ML</t>
  </si>
  <si>
    <t>EPINEFRIN</t>
  </si>
  <si>
    <t>180471</t>
  </si>
  <si>
    <t>EPIPEN</t>
  </si>
  <si>
    <t>300MCG INJ SOL PEP 1X0,3ML</t>
  </si>
  <si>
    <t>33578</t>
  </si>
  <si>
    <t>5000944</t>
  </si>
  <si>
    <t>DANSAC NOVALIFE 2 C MAXI</t>
  </si>
  <si>
    <t>UZAVŘENÝ,BÉŽOVÝ,KROUŽEK 55MM,30KS,1305-55</t>
  </si>
  <si>
    <t>5004552</t>
  </si>
  <si>
    <t>FLEXIMA-SOFTIMA CONVEX DRAINABLE</t>
  </si>
  <si>
    <t>1D SÁČEK ILEO KONVEXNÍ, MIDI, BÉŽOVÝ, PR. 15-45 MM, 10 KS</t>
  </si>
  <si>
    <t>5006784</t>
  </si>
  <si>
    <t>5008323</t>
  </si>
  <si>
    <t>2D VÝPUSTNÝ SÁČEK, NEUTRÁLNÍ ŠEDÝ, 50MM, MAXI, KRUHOVÝ FILTR, 11243</t>
  </si>
  <si>
    <t>5000482</t>
  </si>
  <si>
    <t>MAXIS-KOMPRESNÍ PUNČOCHY COMFORT - COTTON II.KT</t>
  </si>
  <si>
    <t>STEHENNÍ PUNČOCHA S LEMEM</t>
  </si>
  <si>
    <t>5009660</t>
  </si>
  <si>
    <t>DANSAC SKIN TISSUES</t>
  </si>
  <si>
    <t>UBROUSKY TĚLOVÉ,1KS,71000-0000</t>
  </si>
  <si>
    <t>5009951</t>
  </si>
  <si>
    <t>OBINADLO ELASTICKÉ FIXAČNÍ PEHA FIX</t>
  </si>
  <si>
    <t>4CMX4M,V NAPN.STAVU,20KS</t>
  </si>
  <si>
    <t>5011707</t>
  </si>
  <si>
    <t>20-70 MM, BÉŽOVÝ, MALÝ, FILTR, 30 KS</t>
  </si>
  <si>
    <t>CIKLOPIROX</t>
  </si>
  <si>
    <t>76150</t>
  </si>
  <si>
    <t>BATRAFEN</t>
  </si>
  <si>
    <t>10MG/G CRM 20G</t>
  </si>
  <si>
    <t>46621</t>
  </si>
  <si>
    <t>UNO</t>
  </si>
  <si>
    <t>150MG TBL PRO 20</t>
  </si>
  <si>
    <t>ENOXAPARIN</t>
  </si>
  <si>
    <t>115401</t>
  </si>
  <si>
    <t>4000IU(40MG)/0,4ML INJ SOL ISP 10X0,4ML I</t>
  </si>
  <si>
    <t>115402</t>
  </si>
  <si>
    <t>6000IU(60MG)/0,6ML INJ SOL ISP 10X0,6ML I</t>
  </si>
  <si>
    <t>76756</t>
  </si>
  <si>
    <t>KETONAL</t>
  </si>
  <si>
    <t>50MG/G CRM 50G</t>
  </si>
  <si>
    <t>14958</t>
  </si>
  <si>
    <t>KOMPLEX ŽELEZA S ISOMALTOSOU</t>
  </si>
  <si>
    <t>16594</t>
  </si>
  <si>
    <t>100MG TBL MND 30</t>
  </si>
  <si>
    <t>130610</t>
  </si>
  <si>
    <t>URSOFALK</t>
  </si>
  <si>
    <t>250MG/5ML POR SUS 1X250ML</t>
  </si>
  <si>
    <t>MEBEVERIN</t>
  </si>
  <si>
    <t>215568</t>
  </si>
  <si>
    <t>DUSPATALIN RETARD</t>
  </si>
  <si>
    <t>200MG CPS RDR 30</t>
  </si>
  <si>
    <t>3645</t>
  </si>
  <si>
    <t>DIMEXOL</t>
  </si>
  <si>
    <t>213487</t>
  </si>
  <si>
    <t>9500IU/ML INJ SOL ISP 10X0,3ML</t>
  </si>
  <si>
    <t>PEFLOXACIN</t>
  </si>
  <si>
    <t>94156</t>
  </si>
  <si>
    <t>ABAKTAL</t>
  </si>
  <si>
    <t>400MG TBL FLM 10</t>
  </si>
  <si>
    <t>PREGABALIN</t>
  </si>
  <si>
    <t>210570</t>
  </si>
  <si>
    <t>150MG CPS DUR 84</t>
  </si>
  <si>
    <t>207644</t>
  </si>
  <si>
    <t>PRELICA</t>
  </si>
  <si>
    <t>150MG CPS DUR 98</t>
  </si>
  <si>
    <t>216866</t>
  </si>
  <si>
    <t>150MG TBL PRO 30 III</t>
  </si>
  <si>
    <t>13704</t>
  </si>
  <si>
    <t>400MG TBL NOB 70</t>
  </si>
  <si>
    <t>FYTOMENADION</t>
  </si>
  <si>
    <t>720</t>
  </si>
  <si>
    <t>489</t>
  </si>
  <si>
    <t>10MG/ML INJ EML 5X1ML</t>
  </si>
  <si>
    <t>230426</t>
  </si>
  <si>
    <t>GLIKLAZID</t>
  </si>
  <si>
    <t>188465</t>
  </si>
  <si>
    <t>GLYCLADA</t>
  </si>
  <si>
    <t>60MG TBL RET 60 II</t>
  </si>
  <si>
    <t>KOMBINACE A KOMPLEXY SLOUČENIN HLINÍKU, VÁPNÍKU A HOŘČÍKU</t>
  </si>
  <si>
    <t>185512</t>
  </si>
  <si>
    <t>MAALOX SUSPENZE</t>
  </si>
  <si>
    <t>35MG/ML+40MG/ML POR SUS 1X250ML II</t>
  </si>
  <si>
    <t>16592</t>
  </si>
  <si>
    <t>MALTOFER</t>
  </si>
  <si>
    <t>10MG/ML SIR 150ML</t>
  </si>
  <si>
    <t>125114</t>
  </si>
  <si>
    <t>100MG TBL NOB 60(3X20)</t>
  </si>
  <si>
    <t>214619</t>
  </si>
  <si>
    <t>TRENTAL 400</t>
  </si>
  <si>
    <t>PREDNISON</t>
  </si>
  <si>
    <t>2963</t>
  </si>
  <si>
    <t>PREDNISON LÉČIVA</t>
  </si>
  <si>
    <t>20MG TBL NOB 20</t>
  </si>
  <si>
    <t>SÍRAN ŽELEZNATÝ A KYSELINA LISTOVÁ</t>
  </si>
  <si>
    <t>92195</t>
  </si>
  <si>
    <t>TARDYFERON-FOL</t>
  </si>
  <si>
    <t>247,25MG/0,35MG TBL RET 100</t>
  </si>
  <si>
    <t>46755</t>
  </si>
  <si>
    <t>50MG CPS DUR 30</t>
  </si>
  <si>
    <t>96118</t>
  </si>
  <si>
    <t>TELMISARTAN A AMLODIPIN</t>
  </si>
  <si>
    <t>167859</t>
  </si>
  <si>
    <t>TWYNSTA</t>
  </si>
  <si>
    <t>80MG/10MG TBL NOB 28</t>
  </si>
  <si>
    <t>THIAMIN (VITAMIN B1)</t>
  </si>
  <si>
    <t>75025</t>
  </si>
  <si>
    <t>THIAMIN LÉČIVA</t>
  </si>
  <si>
    <t>50MG TBL NOB 20</t>
  </si>
  <si>
    <t>67569</t>
  </si>
  <si>
    <t>MABRON</t>
  </si>
  <si>
    <t>50MG CPS DUR 20</t>
  </si>
  <si>
    <t>198054</t>
  </si>
  <si>
    <t>215172</t>
  </si>
  <si>
    <t>215168</t>
  </si>
  <si>
    <t>KREON 10 000</t>
  </si>
  <si>
    <t>10000U CPS ETD 50</t>
  </si>
  <si>
    <t>230359</t>
  </si>
  <si>
    <t>87076</t>
  </si>
  <si>
    <t>300MG CPS DUR 20</t>
  </si>
  <si>
    <t>JINÁ IMUNOSTIMULANCIA</t>
  </si>
  <si>
    <t>17802</t>
  </si>
  <si>
    <t>BRONCHO-VAXOM PRO ADULTIS</t>
  </si>
  <si>
    <t>7MG CPS DUR 30</t>
  </si>
  <si>
    <t>141036</t>
  </si>
  <si>
    <t>TROMBEX</t>
  </si>
  <si>
    <t>75MG TBL FLM 90</t>
  </si>
  <si>
    <t>169252</t>
  </si>
  <si>
    <t>METFORMIN A LINAGLIPTIN</t>
  </si>
  <si>
    <t>193608</t>
  </si>
  <si>
    <t>JENTADUETO</t>
  </si>
  <si>
    <t>2,5MG/1000MG TBL FLM 180(2X90X1)</t>
  </si>
  <si>
    <t>REPAGLINID</t>
  </si>
  <si>
    <t>26782</t>
  </si>
  <si>
    <t>NOVONORM</t>
  </si>
  <si>
    <t>2MG TBL NOB 90</t>
  </si>
  <si>
    <t>219466</t>
  </si>
  <si>
    <t>ZOLPIDEM AUROVITAS</t>
  </si>
  <si>
    <t>EMPAGLIFLOZIN</t>
  </si>
  <si>
    <t>210026</t>
  </si>
  <si>
    <t>JARDIANCE</t>
  </si>
  <si>
    <t>AMIDY</t>
  </si>
  <si>
    <t>2684</t>
  </si>
  <si>
    <t>10MG/G+2MG/G GEL 1X20G</t>
  </si>
  <si>
    <t>219840</t>
  </si>
  <si>
    <t>CONCOR COR</t>
  </si>
  <si>
    <t>2,5MG TBL FLM 100</t>
  </si>
  <si>
    <t>155685</t>
  </si>
  <si>
    <t>ZYRTEC</t>
  </si>
  <si>
    <t>230415</t>
  </si>
  <si>
    <t>14075</t>
  </si>
  <si>
    <t>EZETIMIB</t>
  </si>
  <si>
    <t>47997</t>
  </si>
  <si>
    <t>EZETROL</t>
  </si>
  <si>
    <t>10MG TBL NOB 98 II</t>
  </si>
  <si>
    <t>FENOFIBRÁT</t>
  </si>
  <si>
    <t>207097</t>
  </si>
  <si>
    <t>LIPANTHYL SUPRA</t>
  </si>
  <si>
    <t>160MG TBL FLM 90</t>
  </si>
  <si>
    <t>FLUTIKASON-FUROÁT</t>
  </si>
  <si>
    <t>29816</t>
  </si>
  <si>
    <t>AVAMYS</t>
  </si>
  <si>
    <t>27,5MCG/VSTŘIK NAS SPR SUS 1X120DÁV</t>
  </si>
  <si>
    <t>200935</t>
  </si>
  <si>
    <t>1G TBL PRO 30</t>
  </si>
  <si>
    <t>INDAPAMID</t>
  </si>
  <si>
    <t>151949</t>
  </si>
  <si>
    <t>2,5MG CPS DUR 100</t>
  </si>
  <si>
    <t>IPRATROPIUM-BROMID</t>
  </si>
  <si>
    <t>32992</t>
  </si>
  <si>
    <t>ATROVENT N</t>
  </si>
  <si>
    <t>0,020MG/DÁV INH SOL PSS 200DÁV</t>
  </si>
  <si>
    <t>203323</t>
  </si>
  <si>
    <t>100MG/G UNG 100G</t>
  </si>
  <si>
    <t>KLINDAMYCIN, KOMBINACE</t>
  </si>
  <si>
    <t>169740</t>
  </si>
  <si>
    <t>DUAC</t>
  </si>
  <si>
    <t>10MG/G+50MG/G GEL 15G</t>
  </si>
  <si>
    <t>155782</t>
  </si>
  <si>
    <t>GODASAL</t>
  </si>
  <si>
    <t>100MG/50MG TBL NOB 100 II</t>
  </si>
  <si>
    <t>162859</t>
  </si>
  <si>
    <t>ASPIRIN PROTECT 100</t>
  </si>
  <si>
    <t>100MG TBL ENT 98</t>
  </si>
  <si>
    <t>LÉČIVA K TERAPII ONEMOCNĚNÍ JATER</t>
  </si>
  <si>
    <t>125753</t>
  </si>
  <si>
    <t>ESSENTIALE</t>
  </si>
  <si>
    <t>300MG CPS DUR 100</t>
  </si>
  <si>
    <t>243409</t>
  </si>
  <si>
    <t>31536</t>
  </si>
  <si>
    <t>49941</t>
  </si>
  <si>
    <t>58038</t>
  </si>
  <si>
    <t>50MG TBL PRO 100</t>
  </si>
  <si>
    <t>NAFTIDROFURYL</t>
  </si>
  <si>
    <t>66015</t>
  </si>
  <si>
    <t>ENELBIN 100 RETARD</t>
  </si>
  <si>
    <t>185432</t>
  </si>
  <si>
    <t>PANTOPRAZOLE ZENTIVA</t>
  </si>
  <si>
    <t>20MG TBL ENT 98</t>
  </si>
  <si>
    <t>146917</t>
  </si>
  <si>
    <t>6264</t>
  </si>
  <si>
    <t>SULTAMICILIN</t>
  </si>
  <si>
    <t>17149</t>
  </si>
  <si>
    <t>UNASYN</t>
  </si>
  <si>
    <t>375MG TBL FLM 12</t>
  </si>
  <si>
    <t>TERBINAFIN</t>
  </si>
  <si>
    <t>15892</t>
  </si>
  <si>
    <t>LAMISIL</t>
  </si>
  <si>
    <t>10MG/G CRM 15G I</t>
  </si>
  <si>
    <t>9847</t>
  </si>
  <si>
    <t>6,5MG SUP 6</t>
  </si>
  <si>
    <t>230437</t>
  </si>
  <si>
    <t>TRALGIT SR</t>
  </si>
  <si>
    <t>100MG TBL PRO 30</t>
  </si>
  <si>
    <t>188157</t>
  </si>
  <si>
    <t>TRITTICO PROLONG</t>
  </si>
  <si>
    <t>150MG TBL PRO 14</t>
  </si>
  <si>
    <t>MAGNESIUM-OROTÁT</t>
  </si>
  <si>
    <t>32889</t>
  </si>
  <si>
    <t>MAGNEROT</t>
  </si>
  <si>
    <t>500MG TBL NOB 100 I</t>
  </si>
  <si>
    <t>206113</t>
  </si>
  <si>
    <t>SIRMYA</t>
  </si>
  <si>
    <t>2MG/0,03MG TBL FLM 3X21</t>
  </si>
  <si>
    <t>SALMETEROL A FLUTIKASON</t>
  </si>
  <si>
    <t>205583</t>
  </si>
  <si>
    <t>AIRFLUSAN FORSPIRO</t>
  </si>
  <si>
    <t>50MCG/250MCG INH PLV DOS 1X60DÁV</t>
  </si>
  <si>
    <t>AKLIDINIUM-BROMID</t>
  </si>
  <si>
    <t>185300</t>
  </si>
  <si>
    <t>BRETARIS GENUAIR</t>
  </si>
  <si>
    <t>322MCG INH PLV 1X60DÁV</t>
  </si>
  <si>
    <t>201608</t>
  </si>
  <si>
    <t>37,5MG/325MG TBL FLM 20X1</t>
  </si>
  <si>
    <t>147458</t>
  </si>
  <si>
    <t>112MCG TBL NOB 100 II</t>
  </si>
  <si>
    <t>33739</t>
  </si>
  <si>
    <t>NUTRIDRINK COMPACT PROTEIN S PŘÍCHUTÍ VANILKOVOU</t>
  </si>
  <si>
    <t>33614</t>
  </si>
  <si>
    <t>FRESUBIN PROTEIN ENERGY DRINK PŘÍCHUŤ LESNÍ JAHODA</t>
  </si>
  <si>
    <t>*2076</t>
  </si>
  <si>
    <t>*2077</t>
  </si>
  <si>
    <t>5009120</t>
  </si>
  <si>
    <t>1D VÝPUSTNÝ SÁČEK, MÍRNÝ KONVEX, NEUTRÁLNÍ ŠEDÝ, 15-33, MAXI, FILTR, 16626</t>
  </si>
  <si>
    <t>5000210</t>
  </si>
  <si>
    <t>KRYTÍ SUPRASORB A</t>
  </si>
  <si>
    <t>10X10CM KALCUMALGINÁTOVÉ,S VLÁKNY MOŘSKÝCH ŘAS,10KS</t>
  </si>
  <si>
    <t>5004827</t>
  </si>
  <si>
    <t>PRONTOSAN WOUND GEL X</t>
  </si>
  <si>
    <t>HYDROGEL NA AKTIVNÍ ODTRANĚNÍ BIOFILMU, 250G</t>
  </si>
  <si>
    <t>45/22-36 MM, 10 KS</t>
  </si>
  <si>
    <t>5008363</t>
  </si>
  <si>
    <t>2D PODLOŽKA, HLUBOKÝ KONVEX, S OUŠKY, 50MM, 16951</t>
  </si>
  <si>
    <t>82200</t>
  </si>
  <si>
    <t>KRYTÍ ABSORPČNÍ PĚNOVÉ ASKINA DRESSIL</t>
  </si>
  <si>
    <t>10X20 CM SE SILIKONOVOU VRSTVOU,10KS/BAL</t>
  </si>
  <si>
    <t>5011682</t>
  </si>
  <si>
    <t>SÁČEK 1D STOMOCUR ILEO ALGINÁT, SAFE AND EASY</t>
  </si>
  <si>
    <t>5000935</t>
  </si>
  <si>
    <t>DANSAC NOVALIFE 1 MIDI</t>
  </si>
  <si>
    <t>UZAVŘENÝ,S OKÉNKEM,BÉŽOVÝ,10-55/70MM,30KS,9010-10</t>
  </si>
  <si>
    <t>5004613</t>
  </si>
  <si>
    <t>PLOCHÁ PODLOŽKA, PR. 80, K ÚPRAVĚ 15-65 MM, 5 KS</t>
  </si>
  <si>
    <t>5004756</t>
  </si>
  <si>
    <t>2D SÁČEK ILEO, MAXI, PRŮHLEDNÝ, PR. 80 MM, 30 KS</t>
  </si>
  <si>
    <t>5009794</t>
  </si>
  <si>
    <t>KALHOTKY NAVLÉKACÍ MOLICARE MOBILE 6 KAPEK M</t>
  </si>
  <si>
    <t>BOKY 80-120CM,1662ML,14KS</t>
  </si>
  <si>
    <t>BETAMETHASON A ANTIBIOTIKA</t>
  </si>
  <si>
    <t>17170</t>
  </si>
  <si>
    <t>BELOGENT</t>
  </si>
  <si>
    <t>0,5MG/G+1MG/G CRM 30G</t>
  </si>
  <si>
    <t>14828</t>
  </si>
  <si>
    <t>FLECTOR EP RAPID</t>
  </si>
  <si>
    <t>50MG POR GRA SOL SCC 20</t>
  </si>
  <si>
    <t>148927</t>
  </si>
  <si>
    <t>500MG TBL FLM 100</t>
  </si>
  <si>
    <t>NYSTATIN, KOMBINACE</t>
  </si>
  <si>
    <t>59450</t>
  </si>
  <si>
    <t>POLYGYNAX</t>
  </si>
  <si>
    <t>35000IU/35000IU/100000IU VAG CPS MOL 6 I</t>
  </si>
  <si>
    <t>115318</t>
  </si>
  <si>
    <t>20MG CPS ETD 90 II</t>
  </si>
  <si>
    <t>107987</t>
  </si>
  <si>
    <t>0,5G/ML+2MG/ML+0,02MG/ML INJ SOL 5X5ML</t>
  </si>
  <si>
    <t>RŮZNÉ JINÉ KOMBINACE ŽELEZA</t>
  </si>
  <si>
    <t>225688</t>
  </si>
  <si>
    <t>SORBIFER DURULES</t>
  </si>
  <si>
    <t>320MG/60MG TBL RET 30</t>
  </si>
  <si>
    <t>WARFARIN</t>
  </si>
  <si>
    <t>94114</t>
  </si>
  <si>
    <t>WARFARIN ORION</t>
  </si>
  <si>
    <t>221131</t>
  </si>
  <si>
    <t>54534</t>
  </si>
  <si>
    <t>PANZYTRAT 25 000</t>
  </si>
  <si>
    <t>25000U CPS ETD 50 II</t>
  </si>
  <si>
    <t>218892</t>
  </si>
  <si>
    <t>*1038</t>
  </si>
  <si>
    <t>158697</t>
  </si>
  <si>
    <t>GLIMEPIRID</t>
  </si>
  <si>
    <t>203564</t>
  </si>
  <si>
    <t>LOSARTAN</t>
  </si>
  <si>
    <t>13897</t>
  </si>
  <si>
    <t>LOZAP 100 ZENTIVA</t>
  </si>
  <si>
    <t>100MG TBL FLM 90 AL</t>
  </si>
  <si>
    <t>47610</t>
  </si>
  <si>
    <t>LORISTA 50</t>
  </si>
  <si>
    <t>50MG TBL FLM 84</t>
  </si>
  <si>
    <t>114070</t>
  </si>
  <si>
    <t>100MG TBL FLM 90 PVC</t>
  </si>
  <si>
    <t>METFORMIN A VILDAGLIPTIN</t>
  </si>
  <si>
    <t>29740</t>
  </si>
  <si>
    <t>EUCREAS</t>
  </si>
  <si>
    <t>50MG/1000MG TBL FLM 60 I</t>
  </si>
  <si>
    <t>193966</t>
  </si>
  <si>
    <t>50MG/1000MG TBL FLM 60 II</t>
  </si>
  <si>
    <t>148070</t>
  </si>
  <si>
    <t>4063</t>
  </si>
  <si>
    <t>CAVINTON</t>
  </si>
  <si>
    <t>5MG TBL NOB 50</t>
  </si>
  <si>
    <t>62052</t>
  </si>
  <si>
    <t>DUOMOX</t>
  </si>
  <si>
    <t>1000MG TBL SUS 20</t>
  </si>
  <si>
    <t>53913</t>
  </si>
  <si>
    <t>250MG TBL FLM 6</t>
  </si>
  <si>
    <t>DOXYCYKLIN</t>
  </si>
  <si>
    <t>32954</t>
  </si>
  <si>
    <t>DOXYHEXAL</t>
  </si>
  <si>
    <t>100MG TBL NOB 20</t>
  </si>
  <si>
    <t>12738</t>
  </si>
  <si>
    <t>200MG TBL NOB 20</t>
  </si>
  <si>
    <t>HYDROKORTISON A ANTIBIOTIKA</t>
  </si>
  <si>
    <t>173196</t>
  </si>
  <si>
    <t>207721</t>
  </si>
  <si>
    <t>VITAMIN D3 AXONIA</t>
  </si>
  <si>
    <t>1000IU TBL FLM 90</t>
  </si>
  <si>
    <t>235808</t>
  </si>
  <si>
    <t>7981</t>
  </si>
  <si>
    <t>500MG/ML INJ SOL 10X2ML</t>
  </si>
  <si>
    <t>PERINDOPRIL, AMLODIPIN A INDAPAMID</t>
  </si>
  <si>
    <t>190975</t>
  </si>
  <si>
    <t>TRIPLIXAM</t>
  </si>
  <si>
    <t>10MG/2,5MG/10MG TBL FLM 90(3X30)</t>
  </si>
  <si>
    <t>4000009</t>
  </si>
  <si>
    <t>BANDÁŽ TRUPU INDIV. ZHOTOVENÁ</t>
  </si>
  <si>
    <t>OD 19 LET</t>
  </si>
  <si>
    <t>5002758</t>
  </si>
  <si>
    <t>SÁČEK 1D DĚTSKÝ VÝPUSTNÝ  S KRYCÍ CHLOPNÍ, PODL. FLEXIFIT, 8-40 MM, 30KS</t>
  </si>
  <si>
    <t>5005158</t>
  </si>
  <si>
    <t>PODLOŽKA 2D STOMOCUR CLIC KONVEXNÍ CFK5715</t>
  </si>
  <si>
    <t>PRŮMĚR KROUŽKU 57MM, ROZSAH STŘIHU 15-43MM</t>
  </si>
  <si>
    <t>5000523</t>
  </si>
  <si>
    <t>MEDIVEN-KOMPRESNÍ PUNČOCHY PLUS II. KT</t>
  </si>
  <si>
    <t>STEHENNÍ PUNČOCHA S UCHYCENÍM V PASE</t>
  </si>
  <si>
    <t>5004539</t>
  </si>
  <si>
    <t>FLEXIMA-SOFTIMA ACTIVE DRAINABLE ROLL'UP</t>
  </si>
  <si>
    <t>1D SÁČEK ILEO, MINI, BÉŽOVÝ, PR. 15-45 MM, 30 KS</t>
  </si>
  <si>
    <t>5004579</t>
  </si>
  <si>
    <t>FLEXIMA-SOFTIMA KEY CONVEX BASE PLATE</t>
  </si>
  <si>
    <t>KONVEXNÍ PODLOŽKA, PR. 60 MM, K ÚPRAVĚ 15-45 MM, 5 KS</t>
  </si>
  <si>
    <t>57/33-48 MM, 10 KS</t>
  </si>
  <si>
    <t>5008140</t>
  </si>
  <si>
    <t>PRŮMĚR 18MM, TLOUŠŤKA 4,2MM, 12045</t>
  </si>
  <si>
    <t>5009188</t>
  </si>
  <si>
    <t>2D UZAVŘENÝ SÁČEK, BÉŽOVÝ, 60MM, MAXI, FILTR, 10166</t>
  </si>
  <si>
    <t>5009197</t>
  </si>
  <si>
    <t>2D PODLOŽKA, S OUŠKY, 60MM, 10-55MM, 10031</t>
  </si>
  <si>
    <t>5004550</t>
  </si>
  <si>
    <t>1D SÁČEK ILEO KONVEXNÍ, MIDI, BÉŽOVÝ, PR. 15-35 MM, 10 KS</t>
  </si>
  <si>
    <t>5004611</t>
  </si>
  <si>
    <t>PLOCHÁ PODLOŽKA, PR. 65, K ÚPRAVĚ 15-50 MM, 5 KS</t>
  </si>
  <si>
    <t>41155</t>
  </si>
  <si>
    <t>18547</t>
  </si>
  <si>
    <t>96039</t>
  </si>
  <si>
    <t>CIPRINOL</t>
  </si>
  <si>
    <t>28814</t>
  </si>
  <si>
    <t>5MG POR TBL DIS 60</t>
  </si>
  <si>
    <t>2478</t>
  </si>
  <si>
    <t>10MG TBL NOB 20(2X10)</t>
  </si>
  <si>
    <t>75631</t>
  </si>
  <si>
    <t>100MG TBL PRO 20</t>
  </si>
  <si>
    <t>DOMPERIDON</t>
  </si>
  <si>
    <t>47271</t>
  </si>
  <si>
    <t>DROTAVERIN</t>
  </si>
  <si>
    <t>192729</t>
  </si>
  <si>
    <t>NO-SPA</t>
  </si>
  <si>
    <t>40MG TBL NOB 24</t>
  </si>
  <si>
    <t>98630</t>
  </si>
  <si>
    <t>QUAMATEL</t>
  </si>
  <si>
    <t>40MG TBL FLM 56</t>
  </si>
  <si>
    <t>GABAPENTIN</t>
  </si>
  <si>
    <t>GLYCEROL</t>
  </si>
  <si>
    <t>3688</t>
  </si>
  <si>
    <t>2,06G SUP 10</t>
  </si>
  <si>
    <t>5693</t>
  </si>
  <si>
    <t>MAALOX</t>
  </si>
  <si>
    <t>400MG/400MG TBL MND 40</t>
  </si>
  <si>
    <t>153535</t>
  </si>
  <si>
    <t>MAALOX BEZ CUKRU CITRON</t>
  </si>
  <si>
    <t>KOMPLEX ŽELEZA S ISOMALTOSOU A KYSELINA LISTOVÁ</t>
  </si>
  <si>
    <t>16593</t>
  </si>
  <si>
    <t>100MG/0,35MG TBL MND 30</t>
  </si>
  <si>
    <t>207889</t>
  </si>
  <si>
    <t>METFORMIN</t>
  </si>
  <si>
    <t>208203</t>
  </si>
  <si>
    <t>500MG TBL FLM 120 II</t>
  </si>
  <si>
    <t>METHYLPREDNISOLON</t>
  </si>
  <si>
    <t>213479</t>
  </si>
  <si>
    <t>19000IU/ML INJ SOL ISP 2X0,6ML</t>
  </si>
  <si>
    <t>NEOSTIGMIN</t>
  </si>
  <si>
    <t>318</t>
  </si>
  <si>
    <t>NORETHISTERON</t>
  </si>
  <si>
    <t>216963</t>
  </si>
  <si>
    <t>NORETHISTERON ZENTIVA</t>
  </si>
  <si>
    <t>5MG TBL NOB 45</t>
  </si>
  <si>
    <t>NORFLOXACIN</t>
  </si>
  <si>
    <t>93465</t>
  </si>
  <si>
    <t>NOLICIN</t>
  </si>
  <si>
    <t>400MG TBL FLM 20</t>
  </si>
  <si>
    <t>185202</t>
  </si>
  <si>
    <t>PROTIPRŮJMOVÉ MIKROORGANISMY</t>
  </si>
  <si>
    <t>107584</t>
  </si>
  <si>
    <t>MUTAFLOR</t>
  </si>
  <si>
    <t>2,5-25X10^9CFU CPS ETD 20</t>
  </si>
  <si>
    <t>58380</t>
  </si>
  <si>
    <t>SULPIRID</t>
  </si>
  <si>
    <t>11468</t>
  </si>
  <si>
    <t>50MG TBL NOB 60</t>
  </si>
  <si>
    <t>TIAPRID</t>
  </si>
  <si>
    <t>48578</t>
  </si>
  <si>
    <t>100MG TBL NOB 50</t>
  </si>
  <si>
    <t>APIXABAN</t>
  </si>
  <si>
    <t>193745</t>
  </si>
  <si>
    <t>ELIQUIS</t>
  </si>
  <si>
    <t>5MG TBL FLM 60</t>
  </si>
  <si>
    <t>HOŘČÍK</t>
  </si>
  <si>
    <t>96635</t>
  </si>
  <si>
    <t>470MG/5MG TBL OBD 50</t>
  </si>
  <si>
    <t>33888</t>
  </si>
  <si>
    <t>33891</t>
  </si>
  <si>
    <t>CINCHOKAIN</t>
  </si>
  <si>
    <t>214595</t>
  </si>
  <si>
    <t>FAKTU</t>
  </si>
  <si>
    <t>100MG/2,5MG SUP 20</t>
  </si>
  <si>
    <t>214596</t>
  </si>
  <si>
    <t>50MG/G+10MG/G RCT UNG 20G</t>
  </si>
  <si>
    <t>108606</t>
  </si>
  <si>
    <t>CIFLOXINAL</t>
  </si>
  <si>
    <t>26330</t>
  </si>
  <si>
    <t>5MG TBL FLM 50</t>
  </si>
  <si>
    <t>215604</t>
  </si>
  <si>
    <t>20MG CPS ETD 14 I</t>
  </si>
  <si>
    <t>247210</t>
  </si>
  <si>
    <t>PREDNISON AVMC</t>
  </si>
  <si>
    <t>5MG TBL NOB 40</t>
  </si>
  <si>
    <t>135442</t>
  </si>
  <si>
    <t>TADILECTO</t>
  </si>
  <si>
    <t>10MG TBL FLM 4</t>
  </si>
  <si>
    <t>HYDROCHLOROTHIAZID A KALIUM ŠETŘÍCÍ DIURETIKA</t>
  </si>
  <si>
    <t>47478</t>
  </si>
  <si>
    <t>LORADUR MITE</t>
  </si>
  <si>
    <t>2,5MG/25MG TBL NOB 50</t>
  </si>
  <si>
    <t>224964</t>
  </si>
  <si>
    <t>KOMBINACE RŮZNÝCH ANTIBIOTIK</t>
  </si>
  <si>
    <t>1076</t>
  </si>
  <si>
    <t>OPH UNG 5G</t>
  </si>
  <si>
    <t>TELMISARTAN A DIURETIKA</t>
  </si>
  <si>
    <t>193884</t>
  </si>
  <si>
    <t>TOLUCOMBI</t>
  </si>
  <si>
    <t>80MG/12,5MG TBL NOB 28X1 II</t>
  </si>
  <si>
    <t>5005483</t>
  </si>
  <si>
    <t>AMOENA ESSENTIAL LIGHT 2S</t>
  </si>
  <si>
    <t>ODLEHČENÁ, SYMETRICKÁ, 442</t>
  </si>
  <si>
    <t>5005505</t>
  </si>
  <si>
    <t>AMOENA PRIFORM STANDARD</t>
  </si>
  <si>
    <t>POOPERAČNÍ, LEHKÁ TEXTILNÍ, 214</t>
  </si>
  <si>
    <t>5009270</t>
  </si>
  <si>
    <t>PUNČOCHY KOMPRESNÍ STEHENNÍ II.K.T.</t>
  </si>
  <si>
    <t>DEONA COTTON B A-G</t>
  </si>
  <si>
    <t>5009728</t>
  </si>
  <si>
    <t>MEPITEL FILM</t>
  </si>
  <si>
    <t>10X12 CM, 10 KS, FILMOVÉ KRYTÍ SE SILIKONOUVOU VRSTVOU, SAFETAC TECHNOLOGIE</t>
  </si>
  <si>
    <t>201613</t>
  </si>
  <si>
    <t>ZALDIAR EFFERVESCENS</t>
  </si>
  <si>
    <t>37,5MG/325MG TBL EFF 10</t>
  </si>
  <si>
    <t>33678</t>
  </si>
  <si>
    <t>POR SOL 6X1500ML</t>
  </si>
  <si>
    <t>217088</t>
  </si>
  <si>
    <t>217042</t>
  </si>
  <si>
    <t>217188</t>
  </si>
  <si>
    <t>NUTRIDRINK COMPACT S PŘÍCHUTÍ ČOKOLÁDOVOU</t>
  </si>
  <si>
    <t>33580</t>
  </si>
  <si>
    <t>33074</t>
  </si>
  <si>
    <t>FRESUBIN ENERGY</t>
  </si>
  <si>
    <t>33617</t>
  </si>
  <si>
    <t>FRESUBIN PROTEIN ENERGY DRINK PŘÍCHUŤ ČOKOLÁDA</t>
  </si>
  <si>
    <t>POR SOL 24X200ML</t>
  </si>
  <si>
    <t>3801</t>
  </si>
  <si>
    <t>2,5MG TBL FLM 28</t>
  </si>
  <si>
    <t>23528</t>
  </si>
  <si>
    <t>FENOFIX</t>
  </si>
  <si>
    <t>200MG CPS DUR 90</t>
  </si>
  <si>
    <t>225970</t>
  </si>
  <si>
    <t>207720</t>
  </si>
  <si>
    <t>1000IU TBL FLM 30</t>
  </si>
  <si>
    <t>CHONDROITIN-SULFÁT</t>
  </si>
  <si>
    <t>14821</t>
  </si>
  <si>
    <t>CONDROSULF</t>
  </si>
  <si>
    <t>800MG TBL FLM 30</t>
  </si>
  <si>
    <t>KYSELINA ALENDRONOVÁ A CHOLEKALCIFEROL</t>
  </si>
  <si>
    <t>29955</t>
  </si>
  <si>
    <t>FOSAVANCE</t>
  </si>
  <si>
    <t>70MG/5600IU TBL NOB 12</t>
  </si>
  <si>
    <t>247206</t>
  </si>
  <si>
    <t>26910</t>
  </si>
  <si>
    <t>VIAGRA</t>
  </si>
  <si>
    <t>50MG TBL FLM 12 I</t>
  </si>
  <si>
    <t>205931</t>
  </si>
  <si>
    <t>METAMIZOL STADA</t>
  </si>
  <si>
    <t>VÁPNÍK, KOMBINACE S VITAMINEM D A/NEBO JINÝMI LÉČIVY</t>
  </si>
  <si>
    <t>189079</t>
  </si>
  <si>
    <t>CALCICHEW D3 LEMON</t>
  </si>
  <si>
    <t>500MG/400IU TBL MND 60</t>
  </si>
  <si>
    <t>TAMSULOSIN A SOLIFENACIN</t>
  </si>
  <si>
    <t>197787</t>
  </si>
  <si>
    <t>URIZIA</t>
  </si>
  <si>
    <t>6MG/0,4MG TBL RET 100</t>
  </si>
  <si>
    <t>179333</t>
  </si>
  <si>
    <t>DORETA</t>
  </si>
  <si>
    <t>75MG/650MG TBL FLM 90 I</t>
  </si>
  <si>
    <t>96416</t>
  </si>
  <si>
    <t>250MG/62,5MG/5ML POR PLV SUS 1</t>
  </si>
  <si>
    <t>132992</t>
  </si>
  <si>
    <t>187406</t>
  </si>
  <si>
    <t>PANGROL</t>
  </si>
  <si>
    <t>20000IU TBL ENT 50 II</t>
  </si>
  <si>
    <t>LIDSKÝ INSULIN</t>
  </si>
  <si>
    <t>26486</t>
  </si>
  <si>
    <t>ACTRAPID PENFILL</t>
  </si>
  <si>
    <t>100IU/ML INJ SOL 5X3ML</t>
  </si>
  <si>
    <t>5003281</t>
  </si>
  <si>
    <t>KOMPAKTNÍ BEDERNÍ PÁS LOMBASKIN 0870</t>
  </si>
  <si>
    <t>ZADNÍ DLAHY, VÝŠKA 26 CM, 5 VELIKOSTÍ</t>
  </si>
  <si>
    <t>ANALGETIKA A ANESTETIKA, KOMBINACE</t>
  </si>
  <si>
    <t>107143</t>
  </si>
  <si>
    <t>OTIPAX</t>
  </si>
  <si>
    <t>40MG/G+10MG/G AUR GTT SOL 16G</t>
  </si>
  <si>
    <t>AVOKÁDOVÝ A SÓJOVÝ OLEJ, NEZMÝDELNITELNÉ</t>
  </si>
  <si>
    <t>216478</t>
  </si>
  <si>
    <t>PIASCLEDINE 300</t>
  </si>
  <si>
    <t>CPS DUR 30</t>
  </si>
  <si>
    <t>BUDESONID</t>
  </si>
  <si>
    <t>134861</t>
  </si>
  <si>
    <t>BUDENOFALK</t>
  </si>
  <si>
    <t>2MG RCT SPM 1X14DÁV</t>
  </si>
  <si>
    <t>201992</t>
  </si>
  <si>
    <t>DISTIGMIN</t>
  </si>
  <si>
    <t>2130</t>
  </si>
  <si>
    <t>88734</t>
  </si>
  <si>
    <t>FLONIDAN</t>
  </si>
  <si>
    <t>10MG TBL NOB 10</t>
  </si>
  <si>
    <t>184035</t>
  </si>
  <si>
    <t>FORLAX</t>
  </si>
  <si>
    <t>10G POR PLV SOL SCC 20</t>
  </si>
  <si>
    <t>MESALAZIN</t>
  </si>
  <si>
    <t>75569</t>
  </si>
  <si>
    <t>SALOFALK</t>
  </si>
  <si>
    <t>500MG SUP 30</t>
  </si>
  <si>
    <t>203805</t>
  </si>
  <si>
    <t>ASACOL</t>
  </si>
  <si>
    <t>400MG TBL ENT 100</t>
  </si>
  <si>
    <t>195911</t>
  </si>
  <si>
    <t>3000MG GRA ENP 60</t>
  </si>
  <si>
    <t>202855</t>
  </si>
  <si>
    <t>HELICID</t>
  </si>
  <si>
    <t>40MG CPS ETD 28 I</t>
  </si>
  <si>
    <t>201133</t>
  </si>
  <si>
    <t>100MG/ML POR SOL 1X96ML+PUMPA</t>
  </si>
  <si>
    <t>166775</t>
  </si>
  <si>
    <t>50MG TBL FLM 40 II</t>
  </si>
  <si>
    <t>94933</t>
  </si>
  <si>
    <t>AUGMENTIN 1 G</t>
  </si>
  <si>
    <t>875MG/125MG TBL FLM 14 II</t>
  </si>
  <si>
    <t>72972</t>
  </si>
  <si>
    <t>AMOKSIKLAV 1,2 G</t>
  </si>
  <si>
    <t>1000MG/200MG INJ/INF PLV SOL 5</t>
  </si>
  <si>
    <t>172961</t>
  </si>
  <si>
    <t>GEL ACTIMARIS NA HOJENÍ RAN 20G</t>
  </si>
  <si>
    <t>NA KŮŽI I SLIZNICI ÚST,NOSU,GENITÁLIÍ.PROTI MRSA/VRE</t>
  </si>
  <si>
    <t>5009505</t>
  </si>
  <si>
    <t>MELGISORB AG</t>
  </si>
  <si>
    <t>10X10CM, 10KS, VYSOCE ABSORPČNÍ ANTIMIKROBIÁLNÍ KRYTÍ Z ALGINÁTU</t>
  </si>
  <si>
    <t>5005031</t>
  </si>
  <si>
    <t>SÁČEK 1D STOMOCUR MICROSKIN, UZAVŘENÝ, KOLOSTOMICK</t>
  </si>
  <si>
    <t>BÉŽOVÝ S OKÉNKEM, FILTR,13-50MM</t>
  </si>
  <si>
    <t>5005048</t>
  </si>
  <si>
    <t>SÁČEK 1D STOMOCUR PROTECT ILEO ALGINAT, VÝPUSTNÝ</t>
  </si>
  <si>
    <t>BÉŽOVÝ S OKÉNKEM,FILTR,20-60MM</t>
  </si>
  <si>
    <t>5005053</t>
  </si>
  <si>
    <t>SÁČEK 1D STOMOCUR PROTECT ILEO MICROSKIN + HYDROKO</t>
  </si>
  <si>
    <t>BÉŽOVÝ S OKÉNKEM,FILTR,15-50MM</t>
  </si>
  <si>
    <t>5009123</t>
  </si>
  <si>
    <t>1D VÝPUSTNÝ SÁČEK, MÍRNÝ KONVEX, NEUTRÁLNÍ ŠEDÝ, 10-43, MAXI, FILTR, 16633</t>
  </si>
  <si>
    <t>5004923</t>
  </si>
  <si>
    <t>SALTS STOMA PASTE</t>
  </si>
  <si>
    <t>STOMICKÁ PASTA  HYDROKOLOIDNÍ 60 G, 1KS</t>
  </si>
  <si>
    <t>5004924</t>
  </si>
  <si>
    <t>SALTS NO-STING STOMA PASTE</t>
  </si>
  <si>
    <t>PASTA STOMICKÁ NEDRÁŽDIVÁ BEZ ALKOHOLU, 60G, 1KS</t>
  </si>
  <si>
    <t>155936</t>
  </si>
  <si>
    <t>47728</t>
  </si>
  <si>
    <t>202089</t>
  </si>
  <si>
    <t>ANALERGIN</t>
  </si>
  <si>
    <t>15653</t>
  </si>
  <si>
    <t>LEFLUNOMID</t>
  </si>
  <si>
    <t>26259</t>
  </si>
  <si>
    <t>ARAVA</t>
  </si>
  <si>
    <t>201938</t>
  </si>
  <si>
    <t>ANALERGIN NEO</t>
  </si>
  <si>
    <t>207527</t>
  </si>
  <si>
    <t>4MG TBL NOB 30 II</t>
  </si>
  <si>
    <t>46980</t>
  </si>
  <si>
    <t>200MG TBL PRO 100</t>
  </si>
  <si>
    <t>168903</t>
  </si>
  <si>
    <t>20MG TBL FLM 28 II</t>
  </si>
  <si>
    <t>46754</t>
  </si>
  <si>
    <t>100MG CPS DUR 30</t>
  </si>
  <si>
    <t>75023</t>
  </si>
  <si>
    <t>COTRIMOXAZOL AL FORTE</t>
  </si>
  <si>
    <t>800MG/160MG TBL NOB 20</t>
  </si>
  <si>
    <t>167666</t>
  </si>
  <si>
    <t>TOLURA</t>
  </si>
  <si>
    <t>40MG TBL NOB 28</t>
  </si>
  <si>
    <t>2828</t>
  </si>
  <si>
    <t>TRIAMCINOLON LÉČIVA CRM</t>
  </si>
  <si>
    <t>1MG/G CRM 10G</t>
  </si>
  <si>
    <t>225850</t>
  </si>
  <si>
    <t>DULAGLUTID</t>
  </si>
  <si>
    <t>210230</t>
  </si>
  <si>
    <t>TRULICITY</t>
  </si>
  <si>
    <t>1,5MG INJ SOL 2X0,5ML</t>
  </si>
  <si>
    <t>5005395</t>
  </si>
  <si>
    <t>SARAH 0778</t>
  </si>
  <si>
    <t>KOMPRESIVNÍ PODPRSENKA SARAH BÍLÁ</t>
  </si>
  <si>
    <t>5009948</t>
  </si>
  <si>
    <t>7,5X7,5CM,NETKANÝ TEXTIL,4 VRSTVY,100KS</t>
  </si>
  <si>
    <t>5005397</t>
  </si>
  <si>
    <t>SARAH 0779</t>
  </si>
  <si>
    <t>KOMPRESIVNÍ PODPRSENKA SARAH ČERNÁ</t>
  </si>
  <si>
    <t>5005467</t>
  </si>
  <si>
    <t>AMOENA NATURA 1S</t>
  </si>
  <si>
    <t>SYMETRICKÁ, TERMOREGULAČNÍ MATERIÁL COMFORT+, 396</t>
  </si>
  <si>
    <t>5005476</t>
  </si>
  <si>
    <t>AMOENA NATURA COSMETIC 2S</t>
  </si>
  <si>
    <t>ODLEHČENÁ, SYMETRICKÁ, TERMOREGULAČNÍ MATERIÁL COMFORT+, 320</t>
  </si>
  <si>
    <t>5005480</t>
  </si>
  <si>
    <t>AMOENA ESSENTIAL LIGHT 2A</t>
  </si>
  <si>
    <t>ODLEHČENÁ, ASYMETRICKÁ, 356</t>
  </si>
  <si>
    <t>155938</t>
  </si>
  <si>
    <t>HERPESIN 200</t>
  </si>
  <si>
    <t>ADAPALEN</t>
  </si>
  <si>
    <t>46643</t>
  </si>
  <si>
    <t>DIFFERINE</t>
  </si>
  <si>
    <t>94918</t>
  </si>
  <si>
    <t>155859</t>
  </si>
  <si>
    <t>SUMAMED</t>
  </si>
  <si>
    <t>BROMHEXIN</t>
  </si>
  <si>
    <t>51621</t>
  </si>
  <si>
    <t>BROMHEXIN BERLIN-CHEMIE</t>
  </si>
  <si>
    <t>8MG TBL OBD 25</t>
  </si>
  <si>
    <t>ERYTHROMYCIN</t>
  </si>
  <si>
    <t>97513</t>
  </si>
  <si>
    <t>AKNEMYCIN</t>
  </si>
  <si>
    <t>20MG/G UNG 25G</t>
  </si>
  <si>
    <t>FORMOTEROL</t>
  </si>
  <si>
    <t>19147</t>
  </si>
  <si>
    <t>FORMOVENT</t>
  </si>
  <si>
    <t>12MCG INH PLV CPS DUR 60+1 INH</t>
  </si>
  <si>
    <t>242536</t>
  </si>
  <si>
    <t>100MG TBL MND 100</t>
  </si>
  <si>
    <t>97864</t>
  </si>
  <si>
    <t>250MG CPS DUR 50 I</t>
  </si>
  <si>
    <t>132871</t>
  </si>
  <si>
    <t>37,5MG/325MG TBL FLM 10</t>
  </si>
  <si>
    <t>28831</t>
  </si>
  <si>
    <t>2,5MG POR TBL DIS 30</t>
  </si>
  <si>
    <t>178683</t>
  </si>
  <si>
    <t>5MG TBL FLM 50 I</t>
  </si>
  <si>
    <t>16320</t>
  </si>
  <si>
    <t>BRAUNOVIDON</t>
  </si>
  <si>
    <t>LINEZOLID</t>
  </si>
  <si>
    <t>206261</t>
  </si>
  <si>
    <t>LINEZOLID  ACCORD</t>
  </si>
  <si>
    <t>ROZPOUŠTĚDLA A ŘEDIDLA, VČETNĚ IRIGAČNÍCH ROZTOKŮ</t>
  </si>
  <si>
    <t>147253</t>
  </si>
  <si>
    <t>SODIUM CHLORIDE KABI 0,9%</t>
  </si>
  <si>
    <t>9MG/ML PAR LQF 20X10ML</t>
  </si>
  <si>
    <t>23291</t>
  </si>
  <si>
    <t>0,4MG/ML SIR 150ML I</t>
  </si>
  <si>
    <t>SPAZMOLYTIKA, PSYCHOLEPTIKA A ANALGETIKA V KOMBINACI</t>
  </si>
  <si>
    <t>91261</t>
  </si>
  <si>
    <t>SPASMOPAN</t>
  </si>
  <si>
    <t>500MG/19,2MG/10MG/0,1MG SUP 5</t>
  </si>
  <si>
    <t>234931</t>
  </si>
  <si>
    <t>100MG TBL FLM 2</t>
  </si>
  <si>
    <t>168327</t>
  </si>
  <si>
    <t>2,5MG TBL FLM 60</t>
  </si>
  <si>
    <t>179325</t>
  </si>
  <si>
    <t>75MG/650MG TBL FLM 10 I</t>
  </si>
  <si>
    <t>85524</t>
  </si>
  <si>
    <t>AMOKSIKLAV 375 MG</t>
  </si>
  <si>
    <t>250MG/125MG TBL FLM 21</t>
  </si>
  <si>
    <t>33890</t>
  </si>
  <si>
    <t>5006654</t>
  </si>
  <si>
    <t>PÁS HRUDNÍ PAN 3.01</t>
  </si>
  <si>
    <t>ELASTICKÝ, VÝŠKA PÁSU 16 CM</t>
  </si>
  <si>
    <t>127263</t>
  </si>
  <si>
    <t>162908</t>
  </si>
  <si>
    <t>ORCAL NEO</t>
  </si>
  <si>
    <t>ATORVASTATIN</t>
  </si>
  <si>
    <t>49006</t>
  </si>
  <si>
    <t>ATORIS</t>
  </si>
  <si>
    <t>28839</t>
  </si>
  <si>
    <t>0,5MG/ML POR SOL 120ML+LŽ</t>
  </si>
  <si>
    <t>89024</t>
  </si>
  <si>
    <t>50MG TBL ENT 20</t>
  </si>
  <si>
    <t>89025</t>
  </si>
  <si>
    <t>50MG TBL ENT 50</t>
  </si>
  <si>
    <t>DROSPIRENON A ETHINYLESTRADIOL</t>
  </si>
  <si>
    <t>208132</t>
  </si>
  <si>
    <t>JANGEE</t>
  </si>
  <si>
    <t>0,03MG/3MG TBL FLM 3X28(21+7)</t>
  </si>
  <si>
    <t>66195</t>
  </si>
  <si>
    <t>YADINE</t>
  </si>
  <si>
    <t>3MG/0,03MG TBL FLM 1X21</t>
  </si>
  <si>
    <t>132740</t>
  </si>
  <si>
    <t>3MG/0,03MG TBL FLM 3X21</t>
  </si>
  <si>
    <t>132994</t>
  </si>
  <si>
    <t>0,02MG/3MG TBL FLM 3X28(21+7)</t>
  </si>
  <si>
    <t>JINÁ ANTIEMETIKA</t>
  </si>
  <si>
    <t>17996</t>
  </si>
  <si>
    <t>KINEDRYL</t>
  </si>
  <si>
    <t>25MG/30MG TBL NOB 10</t>
  </si>
  <si>
    <t>125752</t>
  </si>
  <si>
    <t>213490</t>
  </si>
  <si>
    <t>9500IU/ML INJ SOL ISP 10X1ML</t>
  </si>
  <si>
    <t>NIFUROXAZID</t>
  </si>
  <si>
    <t>214593</t>
  </si>
  <si>
    <t>ERCEFURYL</t>
  </si>
  <si>
    <t>200MG CPS DUR 14</t>
  </si>
  <si>
    <t>202869</t>
  </si>
  <si>
    <t>40MG CPS ETD 28 II</t>
  </si>
  <si>
    <t>POLYSTYREN-SULFONÁT</t>
  </si>
  <si>
    <t>137275</t>
  </si>
  <si>
    <t>CALCIUM RESONIUM</t>
  </si>
  <si>
    <t>POR/RCT PLV SUS 1</t>
  </si>
  <si>
    <t>219404</t>
  </si>
  <si>
    <t>100MG TBL NOB 6</t>
  </si>
  <si>
    <t>133321</t>
  </si>
  <si>
    <t>TRAMADOL AUROVITAS</t>
  </si>
  <si>
    <t>TRANDOLAPRIL A VERAPAMIL</t>
  </si>
  <si>
    <t>185638</t>
  </si>
  <si>
    <t>180MG/2MG TBL RET 98</t>
  </si>
  <si>
    <t>TROSPIUM</t>
  </si>
  <si>
    <t>17162</t>
  </si>
  <si>
    <t>SPASMED</t>
  </si>
  <si>
    <t>15MG TBL FLM 30</t>
  </si>
  <si>
    <t>16462</t>
  </si>
  <si>
    <t>EXCIPIAL U LIPOLOTIO</t>
  </si>
  <si>
    <t>40MG/ML DRM EML 200ML</t>
  </si>
  <si>
    <t>33937</t>
  </si>
  <si>
    <t>NUTRIDRINK COMPACT PROTEIN S PŘÍCHUTÍ LESNÍHO OVOCE</t>
  </si>
  <si>
    <t>33781</t>
  </si>
  <si>
    <t>DIFENOXYLÁT</t>
  </si>
  <si>
    <t>30652</t>
  </si>
  <si>
    <t>REASEC</t>
  </si>
  <si>
    <t>2,5MG/0,025MG TBL NOB 20</t>
  </si>
  <si>
    <t>5009949</t>
  </si>
  <si>
    <t>10CMX4M,V NAPN.STAVU,20KS</t>
  </si>
  <si>
    <t>5004822</t>
  </si>
  <si>
    <t>PRONTOSAN WOUND IRRIGATION SOLUTION</t>
  </si>
  <si>
    <t>ROZTOK NA AKTIVNÍ ODSTRANĚNÍ BIOFILMU,1000ML</t>
  </si>
  <si>
    <t>5000749</t>
  </si>
  <si>
    <t>ORTEX 031A PÁS BŘIŠNÍ ELASTICKÝ</t>
  </si>
  <si>
    <t>S/22, S/26, M/22, M/26, L/22, L/26, XL/22, XL/26, XXL/22, XXL/26, 3XL/22, 3XL/26</t>
  </si>
  <si>
    <t>5006494</t>
  </si>
  <si>
    <t>AQUACEL AG</t>
  </si>
  <si>
    <t>15X15 CM, KRYTÍ S TECHNOLOGIÍ HYDROFIBER A SE STŘÍBREM, 5 KS</t>
  </si>
  <si>
    <t>5010407</t>
  </si>
  <si>
    <t>25G</t>
  </si>
  <si>
    <t>172964</t>
  </si>
  <si>
    <t>ROZTOK ACTIMARIS SENSITIV NA HOJENÍ RAN 300ML</t>
  </si>
  <si>
    <t>NA KŮŽI I SLIZNICI ÚST,NOSU,GENITÁLIÍ.I PRO DĚTI A KOJENCE.PROTI MRSA/VRE</t>
  </si>
  <si>
    <t>5005468</t>
  </si>
  <si>
    <t>ROZTOK ACTIMARIS SENSITIV NA RÁNY 1000ML</t>
  </si>
  <si>
    <t>NA CHRONICKÉ RÁNY A ZÁNĚTY. NA KŮŽI I SLIZNICE. I PROTI MRSA/VRE</t>
  </si>
  <si>
    <t>5009503</t>
  </si>
  <si>
    <t>5X5CM, 10KS, VYSOCE ABSORPČNÍ ANTIMIKROBIÁLNÍ KRYTÍ Z ALGINÁTU</t>
  </si>
  <si>
    <t>5002901</t>
  </si>
  <si>
    <t>PÁS BŘIŠNÍ KÝLNÍ ROVNÝ SNÍŽEK 100H</t>
  </si>
  <si>
    <t>VEL.OBV.PASU S-65-75CM,M-76-85CM,L-86-95CM,XL-96-105CM,XXL-106-115CM</t>
  </si>
  <si>
    <t>5005860</t>
  </si>
  <si>
    <t>OR 14 PÁS BŘIŠNÍ STANDARD</t>
  </si>
  <si>
    <t>S - XXXXL, ŠIROKÝ / ÚZKÝ, BÍLÁ</t>
  </si>
  <si>
    <t>5010411</t>
  </si>
  <si>
    <t>15G,10KS</t>
  </si>
  <si>
    <t>5002663</t>
  </si>
  <si>
    <t>AVICENUM PHLEBO 360 PUNČOCHY STEHENNÍ</t>
  </si>
  <si>
    <t>LEM, OTEVŘENÁ ŠPICE, II. KT, VEL. S - XXL ULTRA KRÁTKÉ,S MINUS - XXL PLUS NORMAL</t>
  </si>
  <si>
    <t>169211</t>
  </si>
  <si>
    <t>15MG/5ML SIR 100ML</t>
  </si>
  <si>
    <t>17171</t>
  </si>
  <si>
    <t>0,5MG/G+1MG/G UNG 30G</t>
  </si>
  <si>
    <t>CEFPROZIL</t>
  </si>
  <si>
    <t>199796</t>
  </si>
  <si>
    <t>CEFZIL</t>
  </si>
  <si>
    <t>132524</t>
  </si>
  <si>
    <t>17433</t>
  </si>
  <si>
    <t>225169</t>
  </si>
  <si>
    <t>OPH UNG 3,5G</t>
  </si>
  <si>
    <t>200315</t>
  </si>
  <si>
    <t>MYWY</t>
  </si>
  <si>
    <t>0,02MG/3MG TBL FLM 3X28</t>
  </si>
  <si>
    <t>ETAMSYLÁT</t>
  </si>
  <si>
    <t>40538</t>
  </si>
  <si>
    <t>DICYNONE 500</t>
  </si>
  <si>
    <t>500MG CPS DUR 30</t>
  </si>
  <si>
    <t>218234</t>
  </si>
  <si>
    <t>LOCOID LIPOCREAM 0,1%</t>
  </si>
  <si>
    <t>13798</t>
  </si>
  <si>
    <t>CANESTEN</t>
  </si>
  <si>
    <t>NAPROXEN</t>
  </si>
  <si>
    <t>207253</t>
  </si>
  <si>
    <t>NALGESIN</t>
  </si>
  <si>
    <t>550MG TBL FLM 30</t>
  </si>
  <si>
    <t>101233</t>
  </si>
  <si>
    <t>10MG TBL FLM 90(3X30)</t>
  </si>
  <si>
    <t>66820</t>
  </si>
  <si>
    <t>PSEUDOEFEDRIN, KOMBINACE</t>
  </si>
  <si>
    <t>216104</t>
  </si>
  <si>
    <t>CLARINASE REPETABS</t>
  </si>
  <si>
    <t>5MG/120MG TBL PRO 14</t>
  </si>
  <si>
    <t>RILMENIDIN</t>
  </si>
  <si>
    <t>166423</t>
  </si>
  <si>
    <t>RILMENIDIN TEVA</t>
  </si>
  <si>
    <t>1MG TBL NOB 90</t>
  </si>
  <si>
    <t>75022</t>
  </si>
  <si>
    <t>800MG/160MG TBL NOB 10</t>
  </si>
  <si>
    <t>9999910</t>
  </si>
  <si>
    <t>5008285</t>
  </si>
  <si>
    <t>2D UZAVŘENÝ SÁČEK, NEUTRÁLNÍ ŠEDÝ, 50MM, MAXI, KRUHOVÝ FILTR, 11213</t>
  </si>
  <si>
    <t>5008351</t>
  </si>
  <si>
    <t>2D PODLOŽKA, MÍRNÝ KONVEX, S OUŠKY, 50MM, 16911</t>
  </si>
  <si>
    <t>5002805</t>
  </si>
  <si>
    <t>SÁČEK 1D VÝPUSTNÝ SOFT CONVEX S ALOE VERA STŘEDNÍ S KRYCÍ CHLOPNÍ, 13-25MM, 10KS</t>
  </si>
  <si>
    <t>2592</t>
  </si>
  <si>
    <t>MILURIT</t>
  </si>
  <si>
    <t>32558</t>
  </si>
  <si>
    <t>750MG TBL FLM 14</t>
  </si>
  <si>
    <t>47727</t>
  </si>
  <si>
    <t>231948</t>
  </si>
  <si>
    <t>132844</t>
  </si>
  <si>
    <t>0,5MG/ML POR GTT SOL 10ML</t>
  </si>
  <si>
    <t>INOSIN PRANOBEX</t>
  </si>
  <si>
    <t>107676</t>
  </si>
  <si>
    <t>ISOPRINOSINE</t>
  </si>
  <si>
    <t>500MG TBL NOB 50</t>
  </si>
  <si>
    <t>162748</t>
  </si>
  <si>
    <t>500MG TBL NOB 100</t>
  </si>
  <si>
    <t>155781</t>
  </si>
  <si>
    <t>100MG/50MG TBL NOB 50 II</t>
  </si>
  <si>
    <t>221421</t>
  </si>
  <si>
    <t>KYSELINA ACETYLSALICYLOVÁ XANTIS</t>
  </si>
  <si>
    <t>216531</t>
  </si>
  <si>
    <t>ZENARO</t>
  </si>
  <si>
    <t>5MG TBL FLM 50 IV</t>
  </si>
  <si>
    <t>145185</t>
  </si>
  <si>
    <t>5MG TBL FLM 90 III</t>
  </si>
  <si>
    <t>MIRTAZAPIN</t>
  </si>
  <si>
    <t>107639</t>
  </si>
  <si>
    <t>MIRTAZAPIN SANDOZ</t>
  </si>
  <si>
    <t>122112</t>
  </si>
  <si>
    <t>20MG CPS ETD 28</t>
  </si>
  <si>
    <t>247208</t>
  </si>
  <si>
    <t>2,5MG TBL NOB 40</t>
  </si>
  <si>
    <t>15866</t>
  </si>
  <si>
    <t>202580</t>
  </si>
  <si>
    <t>ROSUVASTATIN TEVA PHARMA</t>
  </si>
  <si>
    <t>10MG TBL FLM 90 II</t>
  </si>
  <si>
    <t>SÍRAN ŽELEZNATÝ</t>
  </si>
  <si>
    <t>14711</t>
  </si>
  <si>
    <t>TARDYFERON</t>
  </si>
  <si>
    <t>80MG TBL RET 30 I</t>
  </si>
  <si>
    <t>VALSARTAN A DIURETIKA</t>
  </si>
  <si>
    <t>134281</t>
  </si>
  <si>
    <t>VALSACOMBI</t>
  </si>
  <si>
    <t>160MG/12,5MG TBL FLM 28</t>
  </si>
  <si>
    <t>155093</t>
  </si>
  <si>
    <t>160MG/12,5MG TBL FLM 84</t>
  </si>
  <si>
    <t>207594</t>
  </si>
  <si>
    <t>BIOMIN H</t>
  </si>
  <si>
    <t>1110MG/15MG/1,8MG POR PLV 60X3G</t>
  </si>
  <si>
    <t>FERRUM(II)-FUMARÁT A KYSELINA LISTOVÁ</t>
  </si>
  <si>
    <t>169452</t>
  </si>
  <si>
    <t>FERRETAB COMP.</t>
  </si>
  <si>
    <t>50MG/0,5MG CPS DUR 100</t>
  </si>
  <si>
    <t>217041</t>
  </si>
  <si>
    <t>5009920</t>
  </si>
  <si>
    <t>GÁZA SKLÁDANÁ KOMPRESY STERILNÍ STERILUX ES</t>
  </si>
  <si>
    <t>10X10CM,8 VRSTEV,2KS</t>
  </si>
  <si>
    <t>214525</t>
  </si>
  <si>
    <t>40MG TBL ENT 28 I</t>
  </si>
  <si>
    <t>CEFADROXIL</t>
  </si>
  <si>
    <t>199803</t>
  </si>
  <si>
    <t>DURACEF</t>
  </si>
  <si>
    <t>500MG CPS DUR 12</t>
  </si>
  <si>
    <t>97522</t>
  </si>
  <si>
    <t>500MG TBL FLM 30</t>
  </si>
  <si>
    <t>14817</t>
  </si>
  <si>
    <t>400MG CPS DUR 60</t>
  </si>
  <si>
    <t>176921</t>
  </si>
  <si>
    <t>400MG CPS DUR 180(3X60)</t>
  </si>
  <si>
    <t>213484</t>
  </si>
  <si>
    <t>19000IU/ML INJ SOL ISP 10X1ML</t>
  </si>
  <si>
    <t>269</t>
  </si>
  <si>
    <t>5MG TBL NOB 20</t>
  </si>
  <si>
    <t>119653</t>
  </si>
  <si>
    <t>320MG/60MG TBL RET 60</t>
  </si>
  <si>
    <t>TRIAMCINOLON A ANTISEPTIKA</t>
  </si>
  <si>
    <t>4178</t>
  </si>
  <si>
    <t>TRIAMCINOLON E LÉČIVA</t>
  </si>
  <si>
    <t>1MG/G+10MG/G UNG 1X20G</t>
  </si>
  <si>
    <t>179327</t>
  </si>
  <si>
    <t>75MG/650MG TBL FLM 30 I</t>
  </si>
  <si>
    <t>33782</t>
  </si>
  <si>
    <t>FRESUBIN JUCY DRINK PŘÍCHUŤ VIŠŇOVÁ</t>
  </si>
  <si>
    <t>33780</t>
  </si>
  <si>
    <t>FRESUBIN JUCY DRINK PŘÍCHUŤ JABLEČNÁ</t>
  </si>
  <si>
    <t>5006493</t>
  </si>
  <si>
    <t>AQUACEL AG+ EXTRA</t>
  </si>
  <si>
    <t>5006735</t>
  </si>
  <si>
    <t>DEBRIECASAN AQUAGEL</t>
  </si>
  <si>
    <t>500G, LÁHEV S UZÁVĚREM, KAT.ČÍSLO 0265</t>
  </si>
  <si>
    <t>5000814</t>
  </si>
  <si>
    <t>ORTÉZA RAMENE OMATEX</t>
  </si>
  <si>
    <t>5 VELIKOSTÍ, OBOUSTRANNÉ PROVEDENÍ, ZÁHŘEVNÁ</t>
  </si>
  <si>
    <t>BETAHISTIN</t>
  </si>
  <si>
    <t>215566</t>
  </si>
  <si>
    <t>204740</t>
  </si>
  <si>
    <t>CETIRIZIN DR.MAX</t>
  </si>
  <si>
    <t>4013</t>
  </si>
  <si>
    <t>DOXYBENE</t>
  </si>
  <si>
    <t>200MG TBL NOB 10</t>
  </si>
  <si>
    <t>195351</t>
  </si>
  <si>
    <t>OMEPRAZOL FARMAX</t>
  </si>
  <si>
    <t>119654</t>
  </si>
  <si>
    <t>320MG/60MG TBL RET 100</t>
  </si>
  <si>
    <t>14712</t>
  </si>
  <si>
    <t>80MG TBL RET 100 I</t>
  </si>
  <si>
    <t>57339</t>
  </si>
  <si>
    <t>158198</t>
  </si>
  <si>
    <t>26578</t>
  </si>
  <si>
    <t>MICARDISPLUS</t>
  </si>
  <si>
    <t>80MG/12,5MG TBL NOB 28</t>
  </si>
  <si>
    <t>230438</t>
  </si>
  <si>
    <t>VORIKONAZOL</t>
  </si>
  <si>
    <t>189220</t>
  </si>
  <si>
    <t>VORIKONAZOL SANDOZ</t>
  </si>
  <si>
    <t>200MG TBL FLM 14</t>
  </si>
  <si>
    <t>FORMOTEROL A BUDESONID</t>
  </si>
  <si>
    <t>194931</t>
  </si>
  <si>
    <t>DUORESP SPIROMAX</t>
  </si>
  <si>
    <t>160MCG/4,5MCG INH PLV 1X120DÁV</t>
  </si>
  <si>
    <t>VILANTEROL A FLUTIKASON-FUROÁT</t>
  </si>
  <si>
    <t>194564</t>
  </si>
  <si>
    <t>RELVAR ELLIPTA</t>
  </si>
  <si>
    <t>92MCG/22MCG INH PLV DOS 1X30DÁV</t>
  </si>
  <si>
    <t>138841</t>
  </si>
  <si>
    <t>37,5MG/325MG TBL FLM 30 I</t>
  </si>
  <si>
    <t>33825</t>
  </si>
  <si>
    <t>FRESUBIN ENERGY DRINK ČOKOLÁDA</t>
  </si>
  <si>
    <t>33823</t>
  </si>
  <si>
    <t>FRESUBIN ENERGY DRINK CAPPUCCINO</t>
  </si>
  <si>
    <t>16319</t>
  </si>
  <si>
    <t>156719</t>
  </si>
  <si>
    <t>TRALGIT OROTAB</t>
  </si>
  <si>
    <t>50MG POR TBL DIS 30 II</t>
  </si>
  <si>
    <t>45961</t>
  </si>
  <si>
    <t>SERETIDE DISKUS</t>
  </si>
  <si>
    <t>50MCG/100MCG INH PLV DOS 1X60DÁV</t>
  </si>
  <si>
    <t>205588</t>
  </si>
  <si>
    <t>50MCG/500MCG INH PLV DOS 1X60DÁV</t>
  </si>
  <si>
    <t>190958</t>
  </si>
  <si>
    <t>5MG/1,25MG/5MG TBL FLM 30</t>
  </si>
  <si>
    <t>99366</t>
  </si>
  <si>
    <t>AMOKSIKLAV 457 MG/5 ML</t>
  </si>
  <si>
    <t>400MG/5ML+57MG/5ML POR PLV SUS 70ML</t>
  </si>
  <si>
    <t>LACTOBACILLUS</t>
  </si>
  <si>
    <t>215976</t>
  </si>
  <si>
    <t>GYNOFLOR</t>
  </si>
  <si>
    <t>50MG/0,03MG VAG TBL 2X6</t>
  </si>
  <si>
    <t>5000016</t>
  </si>
  <si>
    <t>ORTÉZA KOLENNÍ SE STAVITELNÝM KLOUBEM</t>
  </si>
  <si>
    <t>KK 001</t>
  </si>
  <si>
    <t>170795</t>
  </si>
  <si>
    <t>KRYTÍ AQUACEL AG+ EXTRA-HYDROFIBER</t>
  </si>
  <si>
    <t>20X30CM TECHNOLOGIE HYDROFIBER,V BALENÍ 5KS,CENA ZA 1KS</t>
  </si>
  <si>
    <t>5004823</t>
  </si>
  <si>
    <t>ROZTOK NA AKTIVNÍ ODSTRANĚNÍ BIOFILMU, STERILNÍ AMPULE, 24X40ML</t>
  </si>
  <si>
    <t>MEDROXYPROGESTERON</t>
  </si>
  <si>
    <t>121241</t>
  </si>
  <si>
    <t>SAYANA</t>
  </si>
  <si>
    <t>104MG/0,65ML INJ SUS 1+1J</t>
  </si>
  <si>
    <t>217040</t>
  </si>
  <si>
    <t>217075</t>
  </si>
  <si>
    <t>33889</t>
  </si>
  <si>
    <t>217087</t>
  </si>
  <si>
    <t>217315</t>
  </si>
  <si>
    <t>NUTRIDRINK COMPACT PROTEIN S PŘÍCHUTÍ NEUTRÁLNÍ</t>
  </si>
  <si>
    <t>33788</t>
  </si>
  <si>
    <t>ENSURE PLUS ADVANCE PŘÍCHUŤ BANÁN</t>
  </si>
  <si>
    <t>POR SOL 1X220ML</t>
  </si>
  <si>
    <t>33978</t>
  </si>
  <si>
    <t>PROSURE VANILKOVÁ PŘÍCHUŤ</t>
  </si>
  <si>
    <t>33990</t>
  </si>
  <si>
    <t>PROSURE ČOKOLÁDOVÁ PŘÍCHUŤ</t>
  </si>
  <si>
    <t>FENTANYL</t>
  </si>
  <si>
    <t>122600</t>
  </si>
  <si>
    <t>50MCG/H TDR EMP 5</t>
  </si>
  <si>
    <t>62315</t>
  </si>
  <si>
    <t>100MG/ML DRM SOL 30ML</t>
  </si>
  <si>
    <t>207931</t>
  </si>
  <si>
    <t>100MG TBL NOB 20(2X10)</t>
  </si>
  <si>
    <t>226453</t>
  </si>
  <si>
    <t>URSOSAN FORTE</t>
  </si>
  <si>
    <t>192202</t>
  </si>
  <si>
    <t>1MG/G CRM 1X30G</t>
  </si>
  <si>
    <t>195337</t>
  </si>
  <si>
    <t>ORGANISMY PRODUKUJÍCÍ KYSELINU MLÉČNOU</t>
  </si>
  <si>
    <t>221079</t>
  </si>
  <si>
    <t>160379</t>
  </si>
  <si>
    <t>40MG TBL ENT 100</t>
  </si>
  <si>
    <t>TIKAGRELOR</t>
  </si>
  <si>
    <t>167939</t>
  </si>
  <si>
    <t>BRILIQUE</t>
  </si>
  <si>
    <t>90MG TBL FLM 56 KAL I</t>
  </si>
  <si>
    <t>217076</t>
  </si>
  <si>
    <t>ENSURE PLUS ADVANCE ČOKOLÁDOVÁ PŘÍCHUŤ</t>
  </si>
  <si>
    <t>48262</t>
  </si>
  <si>
    <t>22122</t>
  </si>
  <si>
    <t>KRYTÍ ACTISORB PLUS</t>
  </si>
  <si>
    <t>19X10,5CM,5KS; CENA ZA 1KS</t>
  </si>
  <si>
    <t>5005460</t>
  </si>
  <si>
    <t>INTERTON, READY 2, RD2ITC</t>
  </si>
  <si>
    <t>SLUCHADLO ITC, BATERIE V312, 6 KANÁLŮ, WIRELESS</t>
  </si>
  <si>
    <t>5007798</t>
  </si>
  <si>
    <t>PÁS BŘIŠNÍ 2162</t>
  </si>
  <si>
    <t>ELASTICKÝ  PRODYŠNÝ MATERIÁL, 5  VELIKOSTÍ, BÉŽOVÝ</t>
  </si>
  <si>
    <t>BAKLOFEN</t>
  </si>
  <si>
    <t>40274</t>
  </si>
  <si>
    <t>BACLOFEN POLPHARMA</t>
  </si>
  <si>
    <t>95249</t>
  </si>
  <si>
    <t>20MG TBL FLM 56</t>
  </si>
  <si>
    <t>157141</t>
  </si>
  <si>
    <t>20MG TBL ENT 56</t>
  </si>
  <si>
    <t>140082</t>
  </si>
  <si>
    <t>1G SUP 30</t>
  </si>
  <si>
    <t>181293</t>
  </si>
  <si>
    <t>ESSENTIALE FORTE</t>
  </si>
  <si>
    <t>600MG CPS DUR 30</t>
  </si>
  <si>
    <t>1147</t>
  </si>
  <si>
    <t>SILYMARIN AL 50</t>
  </si>
  <si>
    <t>50MG TBL OBD 100</t>
  </si>
  <si>
    <t>THIOKOLCHIKOSID</t>
  </si>
  <si>
    <t>107943</t>
  </si>
  <si>
    <t>MUSCORIL CPS</t>
  </si>
  <si>
    <t>4MG CPS DUR 20</t>
  </si>
  <si>
    <t>201128</t>
  </si>
  <si>
    <t>ESOMEPRAZOL</t>
  </si>
  <si>
    <t>191108</t>
  </si>
  <si>
    <t>EMANERA</t>
  </si>
  <si>
    <t>40MG CPS ETD 90 II</t>
  </si>
  <si>
    <t>5005645</t>
  </si>
  <si>
    <t>KÝLNÍ PÁS TŘÍSELNÝ</t>
  </si>
  <si>
    <t>1-STRANNÁ I OBOUSTRANNÁ KÝLA, ODNÍMATELNÉ PELOTY 10,5X6CM, BARVA BÍLÁ</t>
  </si>
  <si>
    <t>ANTIBIOTIKA V KOMBINACI S OSTATNÍMI LÉČIVY</t>
  </si>
  <si>
    <t>1077</t>
  </si>
  <si>
    <t>OPHTHALMO-FRAMYKOIN COMP.</t>
  </si>
  <si>
    <t>Standardní lůžková péče</t>
  </si>
  <si>
    <t>Všeobecná chirurgická ambulace</t>
  </si>
  <si>
    <t>Gastroenterologie a endoskopie</t>
  </si>
  <si>
    <t>Ambulance dětská</t>
  </si>
  <si>
    <t>Preskripce a záchyt receptů a poukazů - orientační přehled</t>
  </si>
  <si>
    <t>Přehled plnění pozitivního listu (PL) - 
   preskripce léčivých přípravků dle objemu Kč mimo PL</t>
  </si>
  <si>
    <t>L04AA13 - LEFLUNOMID</t>
  </si>
  <si>
    <t>C10AX09 - EZETIMIB</t>
  </si>
  <si>
    <t>R03AK07 - FORMOTEROL A BUDESONID</t>
  </si>
  <si>
    <t>N06AX16 - VENLAFAXIN</t>
  </si>
  <si>
    <t>N02CC01 - SUMATRIPTAN</t>
  </si>
  <si>
    <t>J05AX05 - INOSIN PRANOBEX</t>
  </si>
  <si>
    <t>C10AB05 - FENOFIBRÁT</t>
  </si>
  <si>
    <t>A02BC01 - OMEPRAZOL</t>
  </si>
  <si>
    <t>R06AX27 - DESLORATADIN</t>
  </si>
  <si>
    <t>A02BC05 - ESOMEPRAZOL</t>
  </si>
  <si>
    <t>C10AA07 - ROSUVASTATIN</t>
  </si>
  <si>
    <t>B01AA03 - WARFARIN</t>
  </si>
  <si>
    <t>J01FA10 - AZITHROMYCIN</t>
  </si>
  <si>
    <t>N02AJ13 - TRAMADOL A PARACETAMOL</t>
  </si>
  <si>
    <t>R06AX13 - LORATADIN</t>
  </si>
  <si>
    <t>J02AC03 - VORIKONAZOL</t>
  </si>
  <si>
    <t>A10AB01 - LIDSKÝ INSULIN</t>
  </si>
  <si>
    <t>N06AB04 - CITALOPRAM</t>
  </si>
  <si>
    <t>J01MA02 - CIPROFLOXACIN</t>
  </si>
  <si>
    <t>N06AB08 - FLUVOXAMIN</t>
  </si>
  <si>
    <t>B01AF02 - APIXABAN</t>
  </si>
  <si>
    <t>R03AK06 - SALMETEROL A FLUTIKASON</t>
  </si>
  <si>
    <t>N06BX18 - VINPOCETIN</t>
  </si>
  <si>
    <t>C09DB04 - TELMISARTAN A AMLODIPIN</t>
  </si>
  <si>
    <t>A06AD11 - LAKTULOSA</t>
  </si>
  <si>
    <t>R01AD09 - MOMETASON</t>
  </si>
  <si>
    <t>A07DA01 - ANTIPROPULZIVA</t>
  </si>
  <si>
    <t>R03CC02 - SALBUTAMOL</t>
  </si>
  <si>
    <t>R05CB01 - ACETYLCYSTEIN</t>
  </si>
  <si>
    <t>N06BX18</t>
  </si>
  <si>
    <t>R03AK06</t>
  </si>
  <si>
    <t>N06AB08</t>
  </si>
  <si>
    <t>N06AX16</t>
  </si>
  <si>
    <t>J01FA10</t>
  </si>
  <si>
    <t>R06AX27</t>
  </si>
  <si>
    <t>R01AD09</t>
  </si>
  <si>
    <t>N02CC01</t>
  </si>
  <si>
    <t>A07DA01</t>
  </si>
  <si>
    <t>A06AD11</t>
  </si>
  <si>
    <t>R03AK07</t>
  </si>
  <si>
    <t>J02AC03</t>
  </si>
  <si>
    <t>N02AJ13</t>
  </si>
  <si>
    <t>R05CB01</t>
  </si>
  <si>
    <t>R06AX13</t>
  </si>
  <si>
    <t>C10AA07</t>
  </si>
  <si>
    <t>J05AX05</t>
  </si>
  <si>
    <t>C09DB04</t>
  </si>
  <si>
    <t>J01MA02</t>
  </si>
  <si>
    <t>R03CC02</t>
  </si>
  <si>
    <t>B01AF02</t>
  </si>
  <si>
    <t>C10AB05</t>
  </si>
  <si>
    <t>C10AX09</t>
  </si>
  <si>
    <t>A02BC01</t>
  </si>
  <si>
    <t>B01AA03</t>
  </si>
  <si>
    <t>N06AB04</t>
  </si>
  <si>
    <t>A02BC05</t>
  </si>
  <si>
    <t>A10AB01</t>
  </si>
  <si>
    <t>L04AA13</t>
  </si>
  <si>
    <t>Přehled plnění PL - Preskripce léčivých přípravků - orientační přehled</t>
  </si>
  <si>
    <t>50115004 - IUTN - kovové (Z506)</t>
  </si>
  <si>
    <t>50115011 - IUTN - ostat.nákl.PZT (Z515)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</si>
  <si>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</si>
  <si>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</si>
  <si>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</si>
  <si>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</si>
  <si>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</si>
  <si>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</si>
  <si>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</si>
  <si>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</si>
  <si>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</si>
  <si>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</si>
  <si>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</si>
  <si>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</si>
  <si>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</si>
  <si>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</si>
  <si>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0466</t>
  </si>
  <si>
    <t>1CHIR: pracoviště DK COS</t>
  </si>
  <si>
    <t>1CHIR: pracoviště DK COS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</si>
  <si>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</si>
  <si>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</si>
  <si>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</si>
  <si>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</si>
  <si>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</si>
  <si>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</si>
  <si>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50115030</t>
  </si>
  <si>
    <t>ZPr. - ostatní (testy) - COVID19 (Z556)</t>
  </si>
  <si>
    <t>ZS149</t>
  </si>
  <si>
    <t>Sada testovacĂ­ Disposable Virus Specimen Collection Tube VS202012S</t>
  </si>
  <si>
    <t>50115050</t>
  </si>
  <si>
    <t>obvazový materiál (Z502)</t>
  </si>
  <si>
    <t>ZF749</t>
  </si>
  <si>
    <t>Fixace nosnĂ­ch katetrĹŻ nasofix niko stĹ™ednĂ­ S+M, bal. Ăˇ 100 ks 49-625-S-M</t>
  </si>
  <si>
    <t>ZA454</t>
  </si>
  <si>
    <t>Kompresa AB 10 x 10 cm/1 ks sterilnĂ­ NT savĂˇ (1230114011) 1327114011</t>
  </si>
  <si>
    <t>ZA459</t>
  </si>
  <si>
    <t>Kompresa AB 10 x 20 cm/1 ks sterilnĂ­ NT savĂˇ (1230114021) 1327114021</t>
  </si>
  <si>
    <t>ZC846</t>
  </si>
  <si>
    <t>Kompresa AB 15 x 25 cm/1 ks sterilnĂ­ NT savĂˇ (1230114031) 1327114031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</si>
  <si>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</si>
  <si>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</si>
  <si>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</si>
  <si>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</si>
  <si>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ZC506</t>
  </si>
  <si>
    <t>Kompresa NT 10 x 10 cm/5 ks sterilnĂ­ 1325020275</t>
  </si>
  <si>
    <t>ZC845</t>
  </si>
  <si>
    <t>Kompresa NT 10 x 20 cm/5 ks sterilnĂ­ 26621</t>
  </si>
  <si>
    <t>ZH403</t>
  </si>
  <si>
    <t>KrytĂ­ excilon 5 x 5 cm NT i.v. s nĂˇstĹ™ihem do kĹ™Ă­Ĺľe antiseptickĂ˝ bal. Ăˇ 70 ks 7089</t>
  </si>
  <si>
    <t>ZD482</t>
  </si>
  <si>
    <t>KrytĂ­ filmovĂ© transparentnĂ­ Opsite spray 240 ml bal. Ăˇ 12 ks 66004980</t>
  </si>
  <si>
    <t>ZL410</t>
  </si>
  <si>
    <t>KrytĂ­ gelovĂ© Hemagel 100 g A2681147</t>
  </si>
  <si>
    <t>ZA664</t>
  </si>
  <si>
    <t>KrytĂ­ gelovĂ© hydrokoloidnĂ­ Flamigel 250 ml FLAM250</t>
  </si>
  <si>
    <t>ZL662</t>
  </si>
  <si>
    <t>KrytĂ­ mastnĂ˝ tyl pharmatull   5 x   5 cm bal. Ăˇ 10 ks P-Tull5050</t>
  </si>
  <si>
    <t>ZL663</t>
  </si>
  <si>
    <t>KrytĂ­ mastnĂ˝ tyl pharmatull 10 x 10 cm bal. Ăˇ 50 ks P-Tull1010</t>
  </si>
  <si>
    <t>ZQ966</t>
  </si>
  <si>
    <t>KrytĂ­ octenilin roztok oplachovĂ˝ na rĂˇny 350 ml 121701</t>
  </si>
  <si>
    <t>ZK404</t>
  </si>
  <si>
    <t>KrytĂ­ prontosan roztok 350 ml 400416</t>
  </si>
  <si>
    <t>ZE090</t>
  </si>
  <si>
    <t>KrytĂ­ sterilnĂ­ VECA-C na perif.kanyly trans.okĂ©nko stĹ™Ă­bro bal. Ăˇ 50 ks BED:392020</t>
  </si>
  <si>
    <t>ZC702</t>
  </si>
  <si>
    <t>KrytĂ­ tegaderm   6,0 cm x  7,0 cm bal. Ăˇ 100 ks 1624W</t>
  </si>
  <si>
    <t>ZL669</t>
  </si>
  <si>
    <t>KrytĂ­ tegaderm diamond 10,0 cm x 12,0 cm bal. Ăˇ 50 ks 1686</t>
  </si>
  <si>
    <t>ZE775</t>
  </si>
  <si>
    <t>KrytĂ­ tegaderm CHG 10,0 cm x 12,0 cm na CĹ˝K-antibakt. bal. Ăˇ 25 ks 1658R</t>
  </si>
  <si>
    <t>ZB404</t>
  </si>
  <si>
    <t>NĂˇplast cosmos 8 cm x 1 m 5403353</t>
  </si>
  <si>
    <t>ZI558</t>
  </si>
  <si>
    <t>NĂˇplast curapor   7 x   5 cm 32912  (22120,  nĂˇhrada za cosmopor )</t>
  </si>
  <si>
    <t>ZI601</t>
  </si>
  <si>
    <t>NĂˇplast curapor 10 x 20 cm 32915 ( nĂˇhrada za cosmopor )</t>
  </si>
  <si>
    <t>ZR399</t>
  </si>
  <si>
    <t>NĂˇplast CURE AID â€“ Cure 25, s polĹˇtĂˇĹ™kem, kruh, prĹŻmÄ›r 25 mm, baleno jednotlivÄ›, bal. Ăˇ Â 100 ks CURE25</t>
  </si>
  <si>
    <t>ZH012</t>
  </si>
  <si>
    <t>NĂˇplast micropore 2,50 cm x 9,10 m 840W-1</t>
  </si>
  <si>
    <t>ZS112</t>
  </si>
  <si>
    <t>NĂˇplast micropore 2,50 cm x 9,10 m bal. Ăˇ 12 ks 1530-1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</si>
  <si>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</si>
  <si>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</si>
  <si>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</si>
  <si>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</si>
  <si>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ZQ117</t>
  </si>
  <si>
    <t>NĂˇplast transparentnĂ­ Airoplast cĂ­vka 2,5 cm x 9,14 m (nĂˇhrada za transpore) P-AIRO2591</t>
  </si>
  <si>
    <t>ZM582</t>
  </si>
  <si>
    <t>Obinadlo elastickĂ© lenkideal krĂˇtkotaĹľnĂ© 15 cm x 5 m bal. Ăˇ 10 ks 19585</t>
  </si>
  <si>
    <t>ZA329</t>
  </si>
  <si>
    <t>Obinadlo fixa crep   6 cm x 4 m 1323100102</t>
  </si>
  <si>
    <t>ZA601</t>
  </si>
  <si>
    <t>Obinadlo fixa crep 12 cm x 4 m 1323100105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</si>
  <si>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</si>
  <si>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</si>
  <si>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</si>
  <si>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</si>
  <si>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ZQ575</t>
  </si>
  <si>
    <t>Obvaz elastickĂ˝ sĂ­ĹĄovĂ˝ CareFix Tube k zajiĹˇtÄ›nĂ­ a ochranÄ› fixace IV kanyl vel.X L bal. Ăˇ 15 ks 0151 XL</t>
  </si>
  <si>
    <t>ZP212</t>
  </si>
  <si>
    <t>Obvaz elastickĂ˝ sĂ­ĹĄovĂ˝ pruban Tg-fix vel. C paĹľe, noha, loket 25 m 24252</t>
  </si>
  <si>
    <t>ZA067</t>
  </si>
  <si>
    <t>PĂˇs bĹ™iĹˇnĂ­ - Verba ÄŤ. 3 - 85 - 95 cm 932533</t>
  </si>
  <si>
    <t>ZD232</t>
  </si>
  <si>
    <t>Podkolenky antitrombotickĂ© pro imobilnĂ­ pacienty mediven thrombexin L normĂˇlnĂ­ VENOSAN SG 57004 (26935)</t>
  </si>
  <si>
    <t>ZA662</t>
  </si>
  <si>
    <t>Podkolenky antitrombotickĂ© pro imobilnĂ­ pacienty mediven thrombexin M normĂˇlnĂ­ VENOSAN (SG 57002) 150027</t>
  </si>
  <si>
    <t>ZD616</t>
  </si>
  <si>
    <t>Set na malĂ© zĂˇkroky sterilnĂ­ pro moÄŤovou katetrizaci+ aqua permanent 4 Mediset 4753886</t>
  </si>
  <si>
    <t>ZA444</t>
  </si>
  <si>
    <t>Tampon nesterilnĂ­ stĂˇÄŤenĂ˝ 20 x 19 cm bez RTG nitĂ­ bal. Ăˇ 100 ks 1320300404</t>
  </si>
  <si>
    <t>ZF076</t>
  </si>
  <si>
    <t>Tampon sterilnĂ­ stĂˇÄŤenĂ˝ 19 x 20 cm / 3 ks 0444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</si>
  <si>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</si>
  <si>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</si>
  <si>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</si>
  <si>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</si>
  <si>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ZA530</t>
  </si>
  <si>
    <t>VloĹľky hygienickĂ© samu 7162212</t>
  </si>
  <si>
    <t>50115060</t>
  </si>
  <si>
    <t>ZPr - ostatní (Z503)</t>
  </si>
  <si>
    <t>ZB772</t>
  </si>
  <si>
    <t>AdaptĂ©r pĹ™echodka luer 450070</t>
  </si>
  <si>
    <t>ZN618</t>
  </si>
  <si>
    <t>BrĂ˝le kyslĂ­kovĂ© pro dospÄ›lĂ© bal. Ăˇ 100 ks A0100</t>
  </si>
  <si>
    <t>ZC680</t>
  </si>
  <si>
    <t>DrĂ©n Easy Flow 12 mm/30 cm 97.816.92.143</t>
  </si>
  <si>
    <t>ZB771</t>
  </si>
  <si>
    <t>DrĹľĂˇk jehly zĂˇkladnĂ­ 450201</t>
  </si>
  <si>
    <t>ZC498</t>
  </si>
  <si>
    <t>DrĹľĂˇk moÄŤovĂ˝ch sĂˇÄŤkĹŻ UH 800800100</t>
  </si>
  <si>
    <t>ZA738</t>
  </si>
  <si>
    <t>Filtr mini spike zelenĂ˝ 4550242</t>
  </si>
  <si>
    <t>ZQ249</t>
  </si>
  <si>
    <t>HadiÄŤka spojovacĂ­ HS 1,8 x 1800 mm LL DEPH free 2200 180 ND</t>
  </si>
  <si>
    <t>ZQ248</t>
  </si>
  <si>
    <t>HadiÄŤka spojovacĂ­ HS 1,8 x 450 mm LL DEPH free 2200 045 ND</t>
  </si>
  <si>
    <t>ZD809</t>
  </si>
  <si>
    <t>Kanyla vasofix 20G rĹŻĹľovĂˇ safety 4269110S-01</t>
  </si>
  <si>
    <t>ZD808</t>
  </si>
  <si>
    <t>Kanyla vasofix 22G modrĂˇ safety 4269098S-01</t>
  </si>
  <si>
    <t>ZH816</t>
  </si>
  <si>
    <t>Katetr moÄŤovĂ˝ foley CH14 180605-000140</t>
  </si>
  <si>
    <t>ZH493</t>
  </si>
  <si>
    <t>Katetr moÄŤovĂ˝ foley CH16 180605-000160</t>
  </si>
  <si>
    <t>ZK884</t>
  </si>
  <si>
    <t>Kohout trojcestnĂ˝ discofix modrĂ˝ 4095111</t>
  </si>
  <si>
    <t>ZO372</t>
  </si>
  <si>
    <t>Konektor bezjehlovĂ˝ OptiSyte JIM:JSM4001</t>
  </si>
  <si>
    <t>ZD903</t>
  </si>
  <si>
    <t>Kontejner+ lopatka 30 ml nesterilnĂ­ FLME25133</t>
  </si>
  <si>
    <t>ZB102</t>
  </si>
  <si>
    <t>LĂˇhev k odsĂˇvaÄŤce flovac 1l hadice 1,8 m Ăˇ 45 ks 000-036-020</t>
  </si>
  <si>
    <t>ZB103</t>
  </si>
  <si>
    <t>LĂˇhev k odsĂˇvaÄŤce flovac 2l hadice 1,8 m 000-036-021</t>
  </si>
  <si>
    <t>ZN206</t>
  </si>
  <si>
    <t>Lopatka ĂşstnĂ­ dĹ™evÄ›nĂˇ lĂ©kaĹ™skĂˇ sterilnĂ­ 150 x 17 mm bal. Ăˇ 5 x 100 ks 4002/SG/CS/L</t>
  </si>
  <si>
    <t>ZA713</t>
  </si>
  <si>
    <t>MÄ›Ĺ™iÄŤ ĹľilnĂ­ho tlaku 01 646992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</si>
  <si>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</si>
  <si>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</si>
  <si>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</si>
  <si>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</si>
  <si>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ZE159</t>
  </si>
  <si>
    <t>NĂˇdoba na kontaminovanĂ˝ odpad 2 l 15-0003</t>
  </si>
  <si>
    <t>ZL105</t>
  </si>
  <si>
    <t>NĂˇstavec pro odbÄ›r moÄŤe ke zkumavce vacuete 450251</t>
  </si>
  <si>
    <t>ZB753</t>
  </si>
  <si>
    <t>NebulizĂˇtor s maskou+hadiÄŤkou (1483 starĂ© k. ÄŤ.) 1453015</t>
  </si>
  <si>
    <t>ZA897</t>
  </si>
  <si>
    <t>NĹŻĹľ na stehy sterilnĂ­  krĂˇtkĂ˝ bal. Ăˇ 100 ks 11.000.00.010</t>
  </si>
  <si>
    <t>ZL688</t>
  </si>
  <si>
    <t>ProuĹľky diagnostickĂ© Accu-Check Inform II Strip 50 EU1 Ăˇ 50 ks 05942861041</t>
  </si>
  <si>
    <t>ZA883</t>
  </si>
  <si>
    <t>Rourka rektĂˇlnĂ­ CH18 dĂ©lka 40 cm 19-18.100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</si>
  <si>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</si>
  <si>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</si>
  <si>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</si>
  <si>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</si>
  <si>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ZN906</t>
  </si>
  <si>
    <t>Set Flocare pro enterĂˇlnĂ­ vĂ˝Ĺľivu Infinity Pack s konektory ENFit, kompatibilnĂ­ s vaky Nutrison, pro pumpy Flocare 586514</t>
  </si>
  <si>
    <t>ZD010</t>
  </si>
  <si>
    <t>Set na malĂ© zĂˇkroky sterilnĂ­ pro ĹľilnĂ­ katetrizaci Mediset 4752004</t>
  </si>
  <si>
    <t>ZB407</t>
  </si>
  <si>
    <t>Sonda gastrojejunĂˇlnĂ­ VANKEMMEL bal. Ăˇ 5 ks LA6218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</si>
  <si>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</si>
  <si>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</si>
  <si>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</si>
  <si>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</si>
  <si>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ZB303</t>
  </si>
  <si>
    <t>Spojka asymetrickĂˇ 4 x 7 mm 60.21.00 (120 420)</t>
  </si>
  <si>
    <t>ZB598</t>
  </si>
  <si>
    <t>Spojka symetrickĂˇ pĹ™Ă­mĂˇ 7 x 7 mm 60.23.00 (120 430)</t>
  </si>
  <si>
    <t>ZB488</t>
  </si>
  <si>
    <t>Sprej cavilon 28 ml bal. Ăˇ 12 ks 3346E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</si>
  <si>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</si>
  <si>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</si>
  <si>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</si>
  <si>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</si>
  <si>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</si>
  <si>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</si>
  <si>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</si>
  <si>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</si>
  <si>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ZH168</t>
  </si>
  <si>
    <t>StĹ™Ă­kaÄŤka injekÄŤnĂ­ 3-dĂ­lnĂˇ 1 ml L tuberculin s jehlou KD-JECT III 26G x 1/2" 0,45 x 12 mm 831786</t>
  </si>
  <si>
    <t>ZH491</t>
  </si>
  <si>
    <t>StĹ™Ă­kaÄŤka injekÄŤnĂ­ 3-dĂ­lnĂˇ 50 - 60 ml LL MRG00711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</si>
  <si>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</si>
  <si>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</si>
  <si>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</si>
  <si>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</si>
  <si>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ZQ040</t>
  </si>
  <si>
    <t>StĹ™Ă­kaÄŤka inzulĂ­novĂˇ 1 ml s jehlou 29 G bal. Ăˇ 100 ks IS1029G</t>
  </si>
  <si>
    <t>ZA964</t>
  </si>
  <si>
    <t>StĹ™Ă­kaÄŤka janett 3-dĂ­lnĂˇ 60 ml sterilnĂ­ vyplachovacĂ­ 050ML3CZ-CEW (MRG564)</t>
  </si>
  <si>
    <t>ZK353</t>
  </si>
  <si>
    <t>Trokar hrudnĂ­ redax F20 atraumatickĂ˝ bal. Ăˇ 10 ks 21120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</si>
  <si>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</si>
  <si>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</si>
  <si>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</si>
  <si>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</si>
  <si>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</si>
  <si>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</si>
  <si>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ZK799</t>
  </si>
  <si>
    <t>ZĂˇtka combi ÄŤervenĂˇ 4495101</t>
  </si>
  <si>
    <t>ZB755</t>
  </si>
  <si>
    <t>Zkumavka 1,0 ml K3 edta fialovĂˇ 454034</t>
  </si>
  <si>
    <t>ZB756</t>
  </si>
  <si>
    <t>Zkumavka 3 ml K3 edta fialovĂˇ 454086</t>
  </si>
  <si>
    <t>ZB757</t>
  </si>
  <si>
    <t>Zkumavka 6 ml K3 edta fialovĂˇ 456036</t>
  </si>
  <si>
    <t>ZB777</t>
  </si>
  <si>
    <t>Zkumavka ÄŤervenĂˇ 3,5 ml gel 454071</t>
  </si>
  <si>
    <t>ZB762</t>
  </si>
  <si>
    <t>Zkumavka ÄŤervenĂˇ 6 ml 456092</t>
  </si>
  <si>
    <t>ZB759</t>
  </si>
  <si>
    <t>Zkumavka ÄŤervenĂˇ 8 ml gel 455071</t>
  </si>
  <si>
    <t>ZB775</t>
  </si>
  <si>
    <t>Zkumavka koagulace modrĂˇ Quick 4,5 ml modrĂˇ 454329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</si>
  <si>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</si>
  <si>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</si>
  <si>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</si>
  <si>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</si>
  <si>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</si>
  <si>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</si>
  <si>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ZI179</t>
  </si>
  <si>
    <t>Zkumavka s mediem+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</si>
  <si>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</si>
  <si>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</si>
  <si>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</si>
  <si>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</si>
  <si>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</si>
  <si>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</si>
  <si>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ZS013</t>
  </si>
  <si>
    <t>Set sterilnĂ­ pro hrudnĂ­ punkci Mediset (sloĹľenĂ­ setu viz zĂˇloĹľka popis) 4785511</t>
  </si>
  <si>
    <t>ZB742</t>
  </si>
  <si>
    <t>Set transfĂşznĂ­ pro pĹ™etlakovou transfuzi bez vzduĹˇnĂ©ho filtru KD301N</t>
  </si>
  <si>
    <t>50115065</t>
  </si>
  <si>
    <t>ZPr - vpichovací materiál (Z530)</t>
  </si>
  <si>
    <t>ZB781</t>
  </si>
  <si>
    <t>Jehla cytocan ĹľlutĂˇ s fix.plotĂ©nkou pro inf.20G/20 mm bal. Ăˇ 25 ks 4439767</t>
  </si>
  <si>
    <t>ZA999</t>
  </si>
  <si>
    <t>Jehla injekÄŤnĂ­ 0,5 x 16 mm oranĹľovĂˇ 4657853</t>
  </si>
  <si>
    <t>ZB556</t>
  </si>
  <si>
    <t>Jehla injekÄŤnĂ­ 1,2 x 40 mm rĹŻĹľovĂˇ 4665120</t>
  </si>
  <si>
    <t>ZB768</t>
  </si>
  <si>
    <t>Jehla vakuovĂˇ 216/38 mm zelenĂˇ 450076</t>
  </si>
  <si>
    <t>ZB767</t>
  </si>
  <si>
    <t>Jehla vakuovĂˇ 226/38 mm ÄŤernĂˇ 450075</t>
  </si>
  <si>
    <t>50115067</t>
  </si>
  <si>
    <t>ZPr - rukavice (Z532)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</si>
  <si>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</si>
  <si>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</si>
  <si>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</si>
  <si>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</si>
  <si>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</si>
  <si>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</si>
  <si>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</si>
  <si>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</si>
  <si>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50115070</t>
  </si>
  <si>
    <t>ZPr - katetry ostatní (Z513)</t>
  </si>
  <si>
    <t>ZD848</t>
  </si>
  <si>
    <t>Katetr CVC 2 lumen 7 Fr x 30 cm certofix duo ECO 730 Ăˇ 10 ks 4162307E-07</t>
  </si>
  <si>
    <t>50115079</t>
  </si>
  <si>
    <t>ZPr - internzivní péče (Z542)</t>
  </si>
  <si>
    <t>ZL423</t>
  </si>
  <si>
    <t>Hadice odsĂˇvacĂ­ sterilnĂ­ SERRES s koncovkami CH 26, bal. 20 ks dĂ©lka 3 m FFM CT4032, CT-4034, H-4034/ST</t>
  </si>
  <si>
    <t>DG395</t>
  </si>
  <si>
    <t>DiagnostickĂˇ souprava AB0 set monoklonĂˇlnĂ­ na 30</t>
  </si>
  <si>
    <t>ZA465</t>
  </si>
  <si>
    <t>FĂłlie inciznĂ­ raucodrape sterilnĂ­ 45 x 50 cm 25445</t>
  </si>
  <si>
    <t>ZA539</t>
  </si>
  <si>
    <t>Kompresa NT 10 x 10 cm nesterilnĂ­ 06103</t>
  </si>
  <si>
    <t>ZA464</t>
  </si>
  <si>
    <t>Kompresa NT 10 x 10 cm/2 ks sterilnĂ­ 26520</t>
  </si>
  <si>
    <t>ZA463</t>
  </si>
  <si>
    <t>Kompresa NT 10 x 20 cm/2 ks sterilnĂ­ 26620</t>
  </si>
  <si>
    <t>ZA643</t>
  </si>
  <si>
    <t>Kompresa vliwasoft 10 x 20 nesterilnĂ­ Ăˇ 100 ks 12070</t>
  </si>
  <si>
    <t>ZA521</t>
  </si>
  <si>
    <t>Kompresa vliwazel 20 x 20 nesterilnĂ­ bal. Ăˇ 25 ks 30434</t>
  </si>
  <si>
    <t>ZA458</t>
  </si>
  <si>
    <t>Kompresa vliwazel 20 x 40/50 ks nesterilnĂ­ bal. Ăˇ 25 ks 30436</t>
  </si>
  <si>
    <t>ZA544</t>
  </si>
  <si>
    <t>KrytĂ­ inadine nepĹ™ilnavĂ© 5,0 x 5,0 cm 1/10 SYS01481EE</t>
  </si>
  <si>
    <t>ZA547</t>
  </si>
  <si>
    <t>KrytĂ­ inadine nepĹ™ilnavĂ© 9,5 x 9,5 cm 1/10 SYS01512EE</t>
  </si>
  <si>
    <t>ZL664</t>
  </si>
  <si>
    <t>KrytĂ­ mastnĂ˝ tyl pharmatull 10 x 20 cm bal. Ăˇ 10 ks P-Tull1020</t>
  </si>
  <si>
    <t>ZA581</t>
  </si>
  <si>
    <t>KrytĂ­ mepore film 10 x 12 cm bal. Ăˇ 70 ks 271500</t>
  </si>
  <si>
    <t>ZA505</t>
  </si>
  <si>
    <t>KrytĂ­ mepore film 15 x 20 cm bal. Ăˇ 10 ks 273000-02</t>
  </si>
  <si>
    <t>ZQ964</t>
  </si>
  <si>
    <t>KrytĂ­ octenilin gel na rĂˇny 250 ml 121616</t>
  </si>
  <si>
    <t>ZB974</t>
  </si>
  <si>
    <t>KrytĂ­ prontosan Gel wound hydrogel x 250 gr 400508</t>
  </si>
  <si>
    <t>ZA509</t>
  </si>
  <si>
    <t>KrytĂ­ tegaderm 8,5 cm x 7,0 cm bal. Ăˇ 100 ks s vĂ˝Ĺ™ezem 1633</t>
  </si>
  <si>
    <t>ZA443</t>
  </si>
  <si>
    <t>Ĺ Ăˇtek trojcĂ­pĂ˝ NT 136 x 96 x 96 cm 20002</t>
  </si>
  <si>
    <t>ZA562</t>
  </si>
  <si>
    <t>NĂˇplast cosmopor i. v. 6 x 8 cm bal. Ăˇ 50 ks 9008054</t>
  </si>
  <si>
    <t>ZI599</t>
  </si>
  <si>
    <t>NĂˇplast curapor 10 x   8 cm 32913 ( 22121,  nĂˇhrada za cosmopor )</t>
  </si>
  <si>
    <t>ZA540</t>
  </si>
  <si>
    <t>NĂˇplast omnifix E 15 cm x 10 m 9006513</t>
  </si>
  <si>
    <t>ZD111</t>
  </si>
  <si>
    <t>NĂˇplast omnifix E 5 cm x 10 m 9006493</t>
  </si>
  <si>
    <t>ZF352</t>
  </si>
  <si>
    <t>NĂˇplast transpore bĂ­lĂˇ 2,50 cm x 9,14 m bal. Ăˇ 12 ks 1534-1</t>
  </si>
  <si>
    <t>ZF454</t>
  </si>
  <si>
    <t>Obinadlo elastickĂ© lenkideal krĂˇtkotaĹľnĂ© 12 cm x 5 m bal. Ăˇ 10 ks 19584</t>
  </si>
  <si>
    <t>ZC352</t>
  </si>
  <si>
    <t>Obinadlo elastickĂ© universalnĂ­ 12 cm x 10 m bal. Ăˇ 12 ks 1320200207</t>
  </si>
  <si>
    <t>ZA330</t>
  </si>
  <si>
    <t>Obinadlo fixa crep   8 cm x 4 m 1323100103</t>
  </si>
  <si>
    <t>ZA331</t>
  </si>
  <si>
    <t>Obinadlo fixa crep 10 cm x 4 m 1323100104</t>
  </si>
  <si>
    <t>ZL995</t>
  </si>
  <si>
    <t>Obinadlo hyrofilnĂ­ sterilnĂ­  6 cm x 5 m  004310190</t>
  </si>
  <si>
    <t>ZN322</t>
  </si>
  <si>
    <t>Obvaz elastickĂ˝ sĂ­ĹĄovĂ˝ CareFix Head velikost XL bal. Ăˇ 10 ks 0170 XL</t>
  </si>
  <si>
    <t>ZP221</t>
  </si>
  <si>
    <t>Obvaz elastickĂ˝ sĂ­ĹĄovĂ˝ pruban Tg-fix vel. D vÄ›tĹˇĂ­ hlava, slabĹˇĂ­ trup 25 m 24253</t>
  </si>
  <si>
    <t>ZG221</t>
  </si>
  <si>
    <t>PĹ™Ă­Ĺ™ez steril. sklĂˇdanĂ˝ - longeta 23 x 23 cm ster/ 5 ks baleno po 300 ks 1230117105</t>
  </si>
  <si>
    <t>ZA441</t>
  </si>
  <si>
    <t>Steh nĂˇplasĹĄovĂ˝ Steri-strip 6 x 38 mm bal. Ăˇ 50 ks R1542</t>
  </si>
  <si>
    <t>ZA593</t>
  </si>
  <si>
    <t>Tampon sterilnĂ­ stĂˇÄŤenĂ˝ 20 x 20 cm / 5 ks 28003+</t>
  </si>
  <si>
    <t>ZB770</t>
  </si>
  <si>
    <t>DrĹľĂˇk jehly excentrickĂ˝ Holdex 450263</t>
  </si>
  <si>
    <t>ZA737</t>
  </si>
  <si>
    <t>Filtr mini spike modrĂ˝ 4550234</t>
  </si>
  <si>
    <t>ZQ402</t>
  </si>
  <si>
    <t>Katetr moÄŤovĂ˝ foley pro mÄ›Ĺ™enĂ­ teploty 14 Fr 2- cestnĂ˝ silikonovĂ˝ M1024239</t>
  </si>
  <si>
    <t>ZQ403</t>
  </si>
  <si>
    <t>Katetr moÄŤovĂ˝ foley pro mÄ›Ĺ™enĂ­ teploty 16 Fr 2- cestnĂ˝ silikonovĂ˝ M1024242</t>
  </si>
  <si>
    <t>ZN409</t>
  </si>
  <si>
    <t>Katetr moÄŤovĂ˝ nelaton 14CH Silasil balĂłnkovĂ˝ 28 dnĂ­ bal. Ăˇ 10 ks 186005-000140</t>
  </si>
  <si>
    <t>ZN410</t>
  </si>
  <si>
    <t>Katetr moÄŤovĂ˝ nelaton 16CH Silasil balĂłnkovĂ˝ 28 dnĂ­ bal. Ăˇ 10 ks 186005-000160</t>
  </si>
  <si>
    <t>ZB671</t>
  </si>
  <si>
    <t>LĂˇhev zvlhÄŤovaÄŤe 0,25 l autoklĂˇvovatelnĂ˝ P06416  (P00442)</t>
  </si>
  <si>
    <t>ZR946</t>
  </si>
  <si>
    <t>Lanceta bezpeÄŤnostnĂ­ Sarstedt MINI vel. 28G/hloubka vpichu 1,6 mm, bal. Ăˇ 200 ks modrĂˇ 85.1015</t>
  </si>
  <si>
    <t>ZB690</t>
  </si>
  <si>
    <t>Lanceta bezpeÄŤnostnĂ­ Welion vel. 23G bal. Ăˇ 200 ks modrĂˇ WEL-223</t>
  </si>
  <si>
    <t>ZB475</t>
  </si>
  <si>
    <t>OdstraĹovaÄŤ koĹľnĂ­ch svorek bal. Ăˇ 20 ks</t>
  </si>
  <si>
    <t>ZP509</t>
  </si>
  <si>
    <t>Pinzeta UH sterilnĂ­ I0600</t>
  </si>
  <si>
    <t>ZA884</t>
  </si>
  <si>
    <t>Rourka rektĂˇlnĂ­ CH22 dĂ©lka 40 cm 19-22.100</t>
  </si>
  <si>
    <t>ZB384</t>
  </si>
  <si>
    <t>StĹ™Ă­kaÄŤka injekÄŤnĂ­ 3-dĂ­lnĂˇ 20 ml LL Omnifix Solo se zĂˇvitem bal. Ăˇ 100 ks 4617207V</t>
  </si>
  <si>
    <t>ZA749</t>
  </si>
  <si>
    <t>StĹ™Ă­kaÄŤka injekÄŤnĂ­ 3-dĂ­lnĂˇ 50 ml LL Omnifix Solo 4617509F</t>
  </si>
  <si>
    <t>ZC900</t>
  </si>
  <si>
    <t>SystĂ©m odsĂˇvacĂ­ hi-vac 200 ml-komplet bal. Ăˇ 60 ks 05.000.22.801</t>
  </si>
  <si>
    <t>ZB758</t>
  </si>
  <si>
    <t>Zkumavka 9 ml K3 edta NR 455036</t>
  </si>
  <si>
    <t>ZB763</t>
  </si>
  <si>
    <t>Zkumavka ÄŤervenĂˇ 9 ml 455092</t>
  </si>
  <si>
    <t>ZI180</t>
  </si>
  <si>
    <t>Zkumavka s mediem+ flovakovanĂ˝ tampon eSwab minitip oranĹľovĂ˝ (oko,ucho,krk,nos,dutiny,urogenitĂˇlnĂ­ tra) 491CE.A</t>
  </si>
  <si>
    <t>ZE079</t>
  </si>
  <si>
    <t>Set transfĂşznĂ­ non PVC s odvzduĹˇnÄ›nĂ­m a bakteriĂˇlnĂ­m filtrem ZAR-I-TS</t>
  </si>
  <si>
    <t>ZA834</t>
  </si>
  <si>
    <t>Jehla injekÄŤnĂ­ 0,7 x 40 mm ÄŤernĂˇ 4660021</t>
  </si>
  <si>
    <t>ZO935</t>
  </si>
  <si>
    <t>Rukavice operaÄŤnĂ­ latex bez pudru sterilnĂ­ sempermed derma PF vel. 7,0 39473</t>
  </si>
  <si>
    <t>ZP946</t>
  </si>
  <si>
    <t>Rukavice vyĹˇetĹ™ovacĂ­ nitril basic bez pudru modrĂ© S bal. Ăˇ 200 ks 44750</t>
  </si>
  <si>
    <t>ZD881</t>
  </si>
  <si>
    <t>Katetr CVC 3 lumen 7 Fr x 30 cm certofix trio SB730 bal. Ăˇ 10 ks 4163303E</t>
  </si>
  <si>
    <t>ZN620</t>
  </si>
  <si>
    <t>Maska kyslĂ­kovĂˇ dospÄ›lĂˇ s nebulizacĂ­ a hadiÄŤkou 2 m bal. Ăˇ 100 ks A0400</t>
  </si>
  <si>
    <t>ZL977</t>
  </si>
  <si>
    <t>Kanystr renasys GO 750 ml pro podtlakovou terapii 66800916</t>
  </si>
  <si>
    <t>ZA453</t>
  </si>
  <si>
    <t>Kompresa vliwazel 10 x 20 nesterilnĂ­ bal. Ăˇ 25 ks 30431</t>
  </si>
  <si>
    <t>ZS244</t>
  </si>
  <si>
    <t>KrytĂ­ Exufiber Ag+ 10 x10 cm absorpÄŤnĂ­ hydrovlĂˇknovĂ© antimikrobiĂˇlnĂ­, bal. Ăˇ 10 ks 603402</t>
  </si>
  <si>
    <t>ZE748</t>
  </si>
  <si>
    <t>KrytĂ­ melgisorb Ag alginĂˇtovĂ© absorpÄŤnĂ­ 10 x 10 cm bal. Ăˇ 10 ks 256105</t>
  </si>
  <si>
    <t>ZS266</t>
  </si>
  <si>
    <t>KrytĂ­ roztok Granudacin oplachovĂ˝ roztok 1000 ml  bal. Ăˇ 6 ks 360102-01</t>
  </si>
  <si>
    <t>ZI600</t>
  </si>
  <si>
    <t>NĂˇplast curapor 10 x 15 cm 32914 ( nĂˇhrada za cosmopor )</t>
  </si>
  <si>
    <t>ZN475</t>
  </si>
  <si>
    <t>Obinadlo elastickĂ© universal   8 cm x 5 m 1323100312</t>
  </si>
  <si>
    <t>ZK853</t>
  </si>
  <si>
    <t>Set na malĂ© zĂˇkroky sterilnĂ­ pro malĂ© vĂ˝kony Steriset bal. Ăˇ 50 ks 41002</t>
  </si>
  <si>
    <t>ZD212</t>
  </si>
  <si>
    <t>BrĂ˝le kyslĂ­kovĂ© pro dospÄ›lĂ© 1,8 m standard 1161000/L</t>
  </si>
  <si>
    <t>ZN371</t>
  </si>
  <si>
    <t>DrĂ©n silikonovĂ˝ CH20 laparotomickĂ˝ s RTG znaÄŤenĂ­m sterilnĂ­ d = 50 cm bal. Ăˇ 10 ks WLM60702000</t>
  </si>
  <si>
    <t>ZD945</t>
  </si>
  <si>
    <t>Filtr antibakteriĂˇlnĂ­ a virovĂ˝ 1344000S</t>
  </si>
  <si>
    <t>ZP078</t>
  </si>
  <si>
    <t>Kontejner 25 ml PP ĹˇroubovĂ˝ sterilnĂ­ uzĂˇvÄ›r 2680/EST/SG</t>
  </si>
  <si>
    <t>ZS270</t>
  </si>
  <si>
    <t>Kontejner na moÄŤ Greiner, PE, vÄŤetnÄ› odbÄ›rovĂ©ho adaptĂ©ru a vĂ­ÄŤka, vĂ­ÄŤko ĹľlutĂ©, nĂˇdoba ÄŤirĂˇ,  matnĂˇ plocha na popis, objem 100 ml, sterilnĂ­, jednorĂˇzovĂ˝, bal. Ăˇ 200 ks 724310</t>
  </si>
  <si>
    <t>ZB553</t>
  </si>
  <si>
    <t>LĂˇhev redon hi-vac 400 ml-kompletnĂ­ 05.000.22.803</t>
  </si>
  <si>
    <t>ZA831</t>
  </si>
  <si>
    <t>Rourka rektĂˇlnĂ­ CH20 dĂ©lka 40 cm 19-20.100</t>
  </si>
  <si>
    <t>ZK179</t>
  </si>
  <si>
    <t>Sonda ĹľaludeÄŤnĂ­ CH12 1200 mm s RTG linkou bal. Ăˇ 50 ks 412012</t>
  </si>
  <si>
    <t>ZJ696</t>
  </si>
  <si>
    <t>Sonda ĹľaludeÄŤnĂ­ CH18 1200 mm s RTG linkou bal. Ăˇ 30 ks 412018</t>
  </si>
  <si>
    <t>ZB774</t>
  </si>
  <si>
    <t>Zkumavka ÄŤervenĂˇ 5 ml gel 456071</t>
  </si>
  <si>
    <t>ZA833</t>
  </si>
  <si>
    <t>Jehla injekÄŤnĂ­ 0,8 x 40 mm zelenĂˇ 4657527</t>
  </si>
  <si>
    <t>ZA360</t>
  </si>
  <si>
    <t>Jehla sterican 0,5 x 25 mm oranĹľovĂˇ 9186158</t>
  </si>
  <si>
    <t>ZE027</t>
  </si>
  <si>
    <t>Katetr CVC 1 lumen 5 Fr x 30 cm certofix mono ECO 330 bal. Ăˇ 10 ks 4160282E</t>
  </si>
  <si>
    <t>ZN624</t>
  </si>
  <si>
    <t>Kohout trojcestnĂ˝ modrĂ˝ bal. Ăˇ 50 ks E0502(773475M)</t>
  </si>
  <si>
    <t>ZD668</t>
  </si>
  <si>
    <t>Kompresa gĂˇza 10 x 10 cm/5 ks sterilnĂ­ 1325019275</t>
  </si>
  <si>
    <t>ZA551</t>
  </si>
  <si>
    <t>Kompresa gĂˇza 10 x 20 cm/3 ks sterilnĂ­ karton Ăˇ 1200 ks 26016</t>
  </si>
  <si>
    <t>ZA557</t>
  </si>
  <si>
    <t>Kompresa gĂˇza 10 x 20 cm/5 ks, 8 vrstev, 17 nitĂ­ sterilnĂ­ 26013</t>
  </si>
  <si>
    <t>ZD740</t>
  </si>
  <si>
    <t>Kompresa gĂˇza sterilkompres 7,5 x 7,5 cm/5 ks, 100% bavlna, sterilnĂ­ 1325019265(1230119225)</t>
  </si>
  <si>
    <t>ZA452</t>
  </si>
  <si>
    <t>Kompresa vliwazel 10 x 10  nesterilnĂ­ 30430</t>
  </si>
  <si>
    <t>ZP306</t>
  </si>
  <si>
    <t>KrytĂ­ - gel na rĂˇny DebriEcaSan aquagel 500 ml 2510197</t>
  </si>
  <si>
    <t>ZP200</t>
  </si>
  <si>
    <t>KrytĂ­ - roztok na oĹˇetĹ™enĂ­ ran Aqvitox D s rozpraĹˇovaÄŤem 500 ml 002745710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</si>
  <si>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</si>
  <si>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</si>
  <si>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</si>
  <si>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</si>
  <si>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ZA545</t>
  </si>
  <si>
    <t>KrytĂ­ hydrogelovĂ© nu-gel s algin. 15 g bal. Ăˇ 10 ks SYSMNG415EE</t>
  </si>
  <si>
    <t>ZB571</t>
  </si>
  <si>
    <t>KrytĂ­ melgisorb Ag alginĂˇtovĂ© 5 x 5 cm bal. Ăˇ 10 ks 256055</t>
  </si>
  <si>
    <t>ZN816</t>
  </si>
  <si>
    <t>KrytĂ­ roztok k vĂ˝plachu a ÄŤiĹˇtÄ›nĂ­ ran ActiMaris Sensitiv 300 ml 3098093</t>
  </si>
  <si>
    <t>ZA476</t>
  </si>
  <si>
    <t>KrytĂ­ silikonovĂ© pÄ›novĂ© mepilex border lite 10 x 10 cm bal. Ăˇ 5 ks 281300-00</t>
  </si>
  <si>
    <t>ZC885</t>
  </si>
  <si>
    <t>NĂˇplast omnifix E 10 cm x 10 m 900650</t>
  </si>
  <si>
    <t>ZA450</t>
  </si>
  <si>
    <t>NĂˇplast omniplast 1,25 cm x 9,1 m bal. Ăˇ 24 ks 9004520</t>
  </si>
  <si>
    <t>ZA318</t>
  </si>
  <si>
    <t>NĂˇplast transpore 1,25 cm x 9,14 m 1527-0</t>
  </si>
  <si>
    <t>ZF351</t>
  </si>
  <si>
    <t>NĂˇplast transpore bĂ­lĂˇ 1,25 cm x 9,14 m bal. Ăˇ 24 ks 1534-0</t>
  </si>
  <si>
    <t>ZA527</t>
  </si>
  <si>
    <t>Set na malĂ© zĂˇkroky sterilnĂ­ pro malĂ© chir.vĂ˝kony Mediset 4709673</t>
  </si>
  <si>
    <t>ZA572</t>
  </si>
  <si>
    <t>Set na malĂ© zĂˇkroky sterilnĂ­ pro pĹ™evaz rĂˇny Mediset 4706322</t>
  </si>
  <si>
    <t>ZD237</t>
  </si>
  <si>
    <t>Sprej argogen 125 m sprej se stĹ™Ă­brem l SIGNO-1268500001</t>
  </si>
  <si>
    <t>ZA604</t>
  </si>
  <si>
    <t>TyÄŤinka vatovĂˇ sterilnĂ­ jednotlivÄ› balalenĂˇ bal. Ăˇ 1000 ks 5100/SG/CS</t>
  </si>
  <si>
    <t>ZC678</t>
  </si>
  <si>
    <t>Anoskop jednorĂˇzovĂ˝ ĹˇikmĂ© zakonÄŤenĂ­ pr. tubusu 23 mm dĂ©lka 88 mm bal. Ăˇ 50 ks A.4023.1</t>
  </si>
  <si>
    <t>ZC751</t>
  </si>
  <si>
    <t>ÄŚepelka skalpelovĂˇ 11 BB511</t>
  </si>
  <si>
    <t>ZB686</t>
  </si>
  <si>
    <t>DrĂ©n plochĂ˝ bal. Ăˇ 10 ks 97.816.92.135</t>
  </si>
  <si>
    <t>ZP300</t>
  </si>
  <si>
    <t>Ĺ krtidlo se sponou pro dospÄ›lĂ© bez latexu modrĂ© dĂ©lka 400 mm 09820-B</t>
  </si>
  <si>
    <t>ZC059</t>
  </si>
  <si>
    <t>LĂˇhev redon drenofast 400 ml-kompletnĂ­ bal. Ăˇ 40 ks 28400</t>
  </si>
  <si>
    <t>ZH808</t>
  </si>
  <si>
    <t>NĂˇdoba na histologickĂ˝ mat. s pufrovanĂ˝m formalĂ­nem HISTOFOR 20 ml bal. Ăˇ 100 ks BFS-20</t>
  </si>
  <si>
    <t>ZH809</t>
  </si>
  <si>
    <t>NĂˇdoba na histologickĂ˝ mat. s pufrovanĂ˝m formalĂ­nem HISTOFOR 40 ml bal. Ăˇ 100 ks BFS-40</t>
  </si>
  <si>
    <t>ZP491</t>
  </si>
  <si>
    <t>Pinzeta anatomickĂˇ ĂşzkĂˇ 160 mm B397114910036</t>
  </si>
  <si>
    <t>ZM910</t>
  </si>
  <si>
    <t>PohĂˇr na odbÄ›r moÄŤe PS 200 ml 88 x 62 mm bal. Ăˇ 660 ks GOSSPC200A-11</t>
  </si>
  <si>
    <t>ZQ439</t>
  </si>
  <si>
    <t>SĂˇÄŤek ileostomickĂ˝ 1D STOMOCUR ILEO MINI IM 3610 C, vĂ˝pustnĂ˝, 10-40 mm, filtr, transparentnĂ­ bal. Ăˇ 20 ks IM3610C</t>
  </si>
  <si>
    <t>ZB066</t>
  </si>
  <si>
    <t>StĹ™Ă­kaÄŤka janett 3-dĂ­lnĂˇ 100 ml sterilnĂ­ vyplachovacĂ­ adaptĂ©r TS-100ML( PLS1710)</t>
  </si>
  <si>
    <t>ZK798</t>
  </si>
  <si>
    <t>ZĂˇtka combi modrĂˇ 4495152</t>
  </si>
  <si>
    <t>ZE468</t>
  </si>
  <si>
    <t>Zkumavka koagulace modrĂˇ Quick 1 ml 454320 - jiĹľ se nevyrĂˇbĂ­</t>
  </si>
  <si>
    <t>ZB479</t>
  </si>
  <si>
    <t>Jehla chirurgickĂˇ 0,7 x 28 B12</t>
  </si>
  <si>
    <t>ZB478</t>
  </si>
  <si>
    <t>Jehla chirurgickĂˇ 0,8 x 32 B11</t>
  </si>
  <si>
    <t>ZN041</t>
  </si>
  <si>
    <t>Rukavice operaÄŤnĂ­ latex bez pudru sterilnĂ­  PF ansell gammex vel. 6,5 330048065</t>
  </si>
  <si>
    <t>ZP949</t>
  </si>
  <si>
    <t>Rukavice vyĹˇetĹ™ovacĂ­ nitril basic bez pudru modrĂ© XL bal. Ăˇ 170 ks 44753</t>
  </si>
  <si>
    <t>50115040</t>
  </si>
  <si>
    <t>laboratorní materiál (Z505)</t>
  </si>
  <si>
    <t>ZC081</t>
  </si>
  <si>
    <t>MoÄŤomÄ›r bez teplomÄ›ru 710363</t>
  </si>
  <si>
    <t>ZC854</t>
  </si>
  <si>
    <t>Kompresa NT 7,5 x 7,5 cm/2 ks sterilnĂ­ 26510</t>
  </si>
  <si>
    <t>ZK087</t>
  </si>
  <si>
    <t>KrĂ©m cavilon ochrannĂ˝ bariĂ©rovĂ˝ Ăˇ 28 g bal. Ăˇ 12 ks 3391E - firma jiĹľ nedodĂˇvĂˇ</t>
  </si>
  <si>
    <t>ZP328</t>
  </si>
  <si>
    <t>KrytĂ­ hemostatickĂ© traumacel FAM trium 2,5 x 5 cm bal. Ăˇ 10 ks 10131</t>
  </si>
  <si>
    <t>ZF042</t>
  </si>
  <si>
    <t>KrytĂ­ mastnĂ˝ tyl jelonet 10 x 10 cm Ăˇ 10 ks 7404</t>
  </si>
  <si>
    <t>ZN201</t>
  </si>
  <si>
    <t>KrytĂ­ silikonovĂ© pÄ›novĂ© mepilex border heel 18,5 x 24,5 cm bal. Ăˇ 5 ks 283250 - jiĹľ se nevyrĂˇbĂ­</t>
  </si>
  <si>
    <t>ZD633</t>
  </si>
  <si>
    <t>KrytĂ­ silikonovĂ© pÄ›novĂ© mepilex border sacrum 18 x 18 cm bal. Ăˇ 5 ks 282000-01 jiĹľ se nevyrĂˇbĂ­</t>
  </si>
  <si>
    <t>ZA324</t>
  </si>
  <si>
    <t>KrytĂ­ tegaderm 10,0 cm x 12,0 cm bal. Ăˇ 50 ks 1626W</t>
  </si>
  <si>
    <t>ZF450</t>
  </si>
  <si>
    <t>Obinadlo elastickĂ© lenkideal krĂˇtkotaĹľnĂ© 10 cm x 5 m bal. Ăˇ 10 ks 19583</t>
  </si>
  <si>
    <t>ZQ113</t>
  </si>
  <si>
    <t>Steh nĂˇplasĹĄovĂ˝ pevnĂ˝ Pharmastrip 6,4 mm x 76 mm 1 obĂˇlka Ăˇ 6 stehĹŻ bal. Ăˇ 100 obĂˇlek (nĂˇhrada za steri-strip) P-PHST6476</t>
  </si>
  <si>
    <t>ZA615</t>
  </si>
  <si>
    <t>TampĂłn cavilon 1 ml bal. Ăˇ 25 ks 3343E</t>
  </si>
  <si>
    <t>ZK976</t>
  </si>
  <si>
    <t>CĂ©vka odsĂˇvacĂ­ CH12 s pĹ™eruĹˇovaÄŤem sĂˇnĂ­, dĂ©lka 50 cm, P01171a</t>
  </si>
  <si>
    <t>ZK978</t>
  </si>
  <si>
    <t>CĂ©vka odsĂˇvacĂ­ CH16 s pĹ™eruĹˇovaÄŤem sĂˇnĂ­, dĂ©lka 50 cm, P01175a</t>
  </si>
  <si>
    <t>ZI496</t>
  </si>
  <si>
    <t>Elektroda defibrilaÄŤnĂ­ pro dospÄ›lĂ© QC 11996-000017</t>
  </si>
  <si>
    <t>ZB424</t>
  </si>
  <si>
    <t>Elektroda EKG H34SG 31.1946.21</t>
  </si>
  <si>
    <t>ZP171</t>
  </si>
  <si>
    <t>Filtr pĹ™Ă­strojovĂ˝ HEPA k plicnĂ­mu ventilĂˇtoru MONNAL T60 KY691400</t>
  </si>
  <si>
    <t>ZN646</t>
  </si>
  <si>
    <t>Fonendoskop oboustrannĂ˝ rĹŻznĂ© barvy 710045-s - vĂ˝padek - nĂˇhrada  ZB972</t>
  </si>
  <si>
    <t>ZB449</t>
  </si>
  <si>
    <t>Kanyla ET 7,0 s manĹľetou 9570E</t>
  </si>
  <si>
    <t>ZD730</t>
  </si>
  <si>
    <t>Kanyla ET 7,5 s manĹľetou bal. Ăˇ 10 ks 112482-000075</t>
  </si>
  <si>
    <t>ZQ508</t>
  </si>
  <si>
    <t>Kanyla nosnĂ­ OptiFlow Plus k pĹ™Ă­stroji AIRVO2, velikost M P06105</t>
  </si>
  <si>
    <t>ZB477</t>
  </si>
  <si>
    <t>Kohout trojcestnĂ˝ lopez valve pro NG sondu nesterilnĂ­ AA-011-M9000</t>
  </si>
  <si>
    <t>ZK735</t>
  </si>
  <si>
    <t>Konektor bezjehlovĂ˝ caresite bal. Ăˇ 200 ks dohodnutĂˇ cena 10,- KÄŤ bez DPH 415122</t>
  </si>
  <si>
    <t>ZF968</t>
  </si>
  <si>
    <t>LĂˇhev 0,80 l k thoraxovĂ©mu odsĂˇvĂˇnĂ­ k odsĂˇvaÄŤce Thopaz bal. Ăˇ 6 ks N079.0016</t>
  </si>
  <si>
    <t>ZF996</t>
  </si>
  <si>
    <t>ManĹľeta pĹ™etlakovĂˇ 500 ml komplet. P00502</t>
  </si>
  <si>
    <t>ZE195</t>
  </si>
  <si>
    <t>ManĹľeta TK k monitoru Philips a dalĹˇĂ­ jednohadiÄŤkovĂˇ s vloĹľkou 25 - 35 cm dospÄ›lĂˇ MEC 1200 NIBPHPA</t>
  </si>
  <si>
    <t>ZJ672</t>
  </si>
  <si>
    <t>PohĂˇr na moÄŤ 250 ml UH GAMA204809</t>
  </si>
  <si>
    <t>ZR481</t>
  </si>
  <si>
    <t>PomĹŻcka rehabilitaÄŤnĂ­  dechovĂˇ PARI O- PEP 018G5003</t>
  </si>
  <si>
    <t>ZA691</t>
  </si>
  <si>
    <t>Rampa 3 kohouty discofix 16600C/4085434/</t>
  </si>
  <si>
    <t>ZA688</t>
  </si>
  <si>
    <t>SĂˇÄŤek moÄŤovĂ˝ s hodinovou diurĂ©zou curity 400, 2000 ml, hadiÄŤka 150 cm 8150</t>
  </si>
  <si>
    <t>ZA967</t>
  </si>
  <si>
    <t>Set flocare pro enterĂˇlnĂ­ vĂ˝Ĺľivu 800 Pack Transition novĂ˝ pro vaky ( APA 3386175) 586512</t>
  </si>
  <si>
    <t>ZB543</t>
  </si>
  <si>
    <t>Souprava odbÄ›rovĂˇ tracheĂˇlnĂ­ na odbÄ›r sekretu G05206</t>
  </si>
  <si>
    <t>ZM600</t>
  </si>
  <si>
    <t>Spojka flovac ĹľlutĂˇ 000-036-102</t>
  </si>
  <si>
    <t>ZB796</t>
  </si>
  <si>
    <t>StĹ™Ă­kaÄŤka injekÄŤnĂ­ 3-dĂ­lnĂˇ 30 ml LL Omnifix Solo bal. Ăˇ 100 ks 4617304F</t>
  </si>
  <si>
    <t>ZN854</t>
  </si>
  <si>
    <t>StĹ™Ă­kaÄŤka injekÄŤnĂ­ arteriĂˇlnĂ­ 3 ml bez jehly s heparinem bal. Ăˇ 100 ks safePICO Aspirator 956-622</t>
  </si>
  <si>
    <t>ZB006</t>
  </si>
  <si>
    <t>TeplomÄ›r digitĂˇlnĂ­ thermovalT/1050 basic 9250023 (9250391)</t>
  </si>
  <si>
    <t>ZI949</t>
  </si>
  <si>
    <t>TeplomÄ›r digitĂˇlnĂ­ TOP4 s pevnĂ˝m hrotem P03283</t>
  </si>
  <si>
    <t>ZJ727</t>
  </si>
  <si>
    <t>Trokar hrudnĂ­ redax F24 atraumatickĂ˝ bal. Ăˇ 10 ks 21124</t>
  </si>
  <si>
    <t>ZD012</t>
  </si>
  <si>
    <t>VĂˇlec odmÄ›rnĂ˝ 100 ml vysokĂ˝ sklo VTRB632432151130</t>
  </si>
  <si>
    <t>ZH220</t>
  </si>
  <si>
    <t>Ventil pro hrudnĂ­ drenĂˇĹľ Pneumostat 16 100</t>
  </si>
  <si>
    <t>ZB773</t>
  </si>
  <si>
    <t>Zkumavka ĹˇedĂˇ-glykemie 454085</t>
  </si>
  <si>
    <t>ZA835</t>
  </si>
  <si>
    <t>Jehla injekÄŤnĂ­ 0,6 x 25 mm modrĂˇ 4657667</t>
  </si>
  <si>
    <t>ZA832</t>
  </si>
  <si>
    <t>Jehla injekÄŤnĂ­ 0,9 x 40 mm ĹľlutĂˇ 4657519</t>
  </si>
  <si>
    <t>ZN130</t>
  </si>
  <si>
    <t>Rukavice operaÄŤnĂ­ latex bez pudru sterilnĂ­  PF ansell gammex vel. 6,0 330048060</t>
  </si>
  <si>
    <t>ZN040</t>
  </si>
  <si>
    <t>Rukavice operaÄŤnĂ­ latex bez pudru sterilnĂ­  PF ansell gammex vel. 8,5 330048085</t>
  </si>
  <si>
    <t>ZN125</t>
  </si>
  <si>
    <t>Rukavice operaÄŤnĂ­ latex bez pudru sterilnĂ­  PF ansell gammex vel.7,5 330048075</t>
  </si>
  <si>
    <t>ZQ950</t>
  </si>
  <si>
    <t>Katetr dialyzaÄŤnĂ­ 3 lumen 13,0 Fr x 20 cm POWER-TRIALYSIS akutnĂ­ rovnĂ˝ ( katetrizaÄŤnĂ­ set ) bal. Ăˇ 5 ks 5608200</t>
  </si>
  <si>
    <t>ZF969</t>
  </si>
  <si>
    <t>Hadice s jednoduchou konickou spojkou bal. Ăˇ 10 ks k odsĂˇvaÄŤce Thopaz N079.0021</t>
  </si>
  <si>
    <t>ZN619</t>
  </si>
  <si>
    <t>Maska kyslĂ­kovĂˇ dospÄ›lĂˇ s hadiÄŤkou 2 m bal. Ăˇ 100 ks A0200</t>
  </si>
  <si>
    <t>ZQ510</t>
  </si>
  <si>
    <t>Okruh dĂ˝chacĂ­ k pĹ™Ă­stroji AIRVO2 vÄŤetnÄ› komory Plus P06859</t>
  </si>
  <si>
    <t>50115004</t>
  </si>
  <si>
    <t>IUTN - kovové (Z506)</t>
  </si>
  <si>
    <t>ZA026</t>
  </si>
  <si>
    <t>Dlaha adaptaÄŤnĂ­ rovnĂˇ 1,5 mm 12 otv. 02.114.005</t>
  </si>
  <si>
    <t>ZS679</t>
  </si>
  <si>
    <t>Dlaha k rekonstrukci propadlĂ©ho hrudnĂ­ku 16 x 2,5 x 300 mm 168030</t>
  </si>
  <si>
    <t>ZQ176</t>
  </si>
  <si>
    <t>Dlaha ĹľebernĂ­ klipovacĂ­ ocel 115 mm 397129707350</t>
  </si>
  <si>
    <t>ZQ174</t>
  </si>
  <si>
    <t>Dlaha ĹľebernĂ­ klipovacĂ­ ocel 55 mm 397129707320</t>
  </si>
  <si>
    <t>ZQ175</t>
  </si>
  <si>
    <t>Dlaha ĹľebernĂ­ klipovacĂ­ ocel 75 mm 397129707330</t>
  </si>
  <si>
    <t>ZA011</t>
  </si>
  <si>
    <t>Ĺ roub kortikĂˇlnĂ­ 1.5 mm 200.809</t>
  </si>
  <si>
    <t>ZI062</t>
  </si>
  <si>
    <t>Ĺ roub kortikĂˇlnĂ­ PENNIG 80 x 35 mm pr.4 mm 35101</t>
  </si>
  <si>
    <t>ZQ131</t>
  </si>
  <si>
    <t>Ĺ roub kortikĂˇlnĂ­ uzamykatelnĂ˝ pro dlahu ĹľebernĂ­ ocel 3,5 x 12,0 mm 397129707450</t>
  </si>
  <si>
    <t>50115011</t>
  </si>
  <si>
    <t>IUTN - ostat.nákl.PZT (Z515)</t>
  </si>
  <si>
    <t>ZQ613</t>
  </si>
  <si>
    <t>SĂ­ĹĄka intraperitoneĂˇlnĂ­ DULEX E-PTFE, tlouĹˇĹĄka 2,0 mm, 20 x 30cm 0120302</t>
  </si>
  <si>
    <t>KE390</t>
  </si>
  <si>
    <t>sĂ­ĹĄka ultrpeo hern.sys.m UHSM1</t>
  </si>
  <si>
    <t>ZA531</t>
  </si>
  <si>
    <t>KrytĂ­ COM 30 textilie obvazovĂˇ kombinovanĂˇ 140-3020 COM 30</t>
  </si>
  <si>
    <t>ZM332</t>
  </si>
  <si>
    <t>KrytĂ­ hemostatickĂ© nevstĹ™ebatelnĂ© textilnĂ­ hemopatch kit. box medium 4,5 x 9 cm bal. Ăˇ 3 ks 1506253</t>
  </si>
  <si>
    <t>ZL973</t>
  </si>
  <si>
    <t>PÄ›na renasys-F stĹ™ednĂ­ set (M) pro podtlakovou terapii 66800795</t>
  </si>
  <si>
    <t>ZM466</t>
  </si>
  <si>
    <t>Soft port kit renasys-F/AB abdominal foam pro podtlakovou terapii 66800980</t>
  </si>
  <si>
    <t>KH203</t>
  </si>
  <si>
    <t>dĂ­l tÄ›snĂ­cĂ­ HAPO2</t>
  </si>
  <si>
    <t>KH905</t>
  </si>
  <si>
    <t>extraktor koĹľnĂ­ch svorek PSX-X</t>
  </si>
  <si>
    <t>ZP931</t>
  </si>
  <si>
    <t>Filtr hygienickĂ˝ k insuflĂˇtoru COâ‚‚ hydrofob.bakteriĂˇlnĂ­ konektor 22 mm ISO pro PG060 PG 080 PG0811 sterilnĂ­ bal. Ăˇ 25 ks PG019</t>
  </si>
  <si>
    <t>ZE132</t>
  </si>
  <si>
    <t>KleĹˇtÄ› jednorĂˇzovĂ© ĂşchopovĂ© atraumatickĂ© D5/310 bal. Ăˇ 10 ks PO893SU</t>
  </si>
  <si>
    <t>ZS338</t>
  </si>
  <si>
    <t>Klip  polymerovĂ˝ GRENA se zoubky, velikost L, rozsah 5-13 mm, fialovĂ˝, 20 zĂˇsobnĂ­kĹŻ Ăˇ 6 ks klipĹŻ 301-10L</t>
  </si>
  <si>
    <t>ZA523</t>
  </si>
  <si>
    <t>Klip hem-o-lok L 14 x 6 bal. Ăˇ 84 ks 544240</t>
  </si>
  <si>
    <t>ZC018</t>
  </si>
  <si>
    <t>Klip hem-o-lok XL bal. Ăˇ 14 ks 544250</t>
  </si>
  <si>
    <t>ZR795</t>
  </si>
  <si>
    <t>Klip titanovĂ˝ pro laparoskopickĂ© operace L se zĂˇmkem bal. 12 zĂˇsobnĂ­kĹŻ Ăˇ 6 ks PL471SU</t>
  </si>
  <si>
    <t>ZE740</t>
  </si>
  <si>
    <t>Klip titanovĂ˝ pro otevĹ™enĂ© operace ML se zĂˇmkem bal. 15 zĂˇsobnĂ­kĹŻ Ăˇ 6 ks PL465SU</t>
  </si>
  <si>
    <t>ZS224</t>
  </si>
  <si>
    <t>Klip titanovĂ˝ pro TEM (Transanal Endoscopic Microsurgery) sterilnĂ­ 10 bal. Ăˇ 6 ks 4840764</t>
  </si>
  <si>
    <t>ZM565</t>
  </si>
  <si>
    <t>Lepidlo tkĂˇĹovĂ© 5 ml floseal 1503353</t>
  </si>
  <si>
    <t>ZQ576</t>
  </si>
  <si>
    <t>Pero elektrochirurgickĂ© SKALA HORNET s odvodem kouĹ™e jednorĂˇzovĂ© bal. Ăˇ 20 ks PS09-K50GY-E</t>
  </si>
  <si>
    <t>KK983</t>
  </si>
  <si>
    <t>prostĹ™edek antiadhezivnĂ­ GYNECARE INTERCEED vstĹ™ebatelnĂˇ bariĂ©ra z oxidovanĂ© regenerovanĂ© celulĂłzy 7,5 x 10,0 cm sterilnĂ­ balenĂ­ Ăˇ 5 ks M4345</t>
  </si>
  <si>
    <t>KH205</t>
  </si>
  <si>
    <t>retraktor Dextrus FLR02</t>
  </si>
  <si>
    <t>ZB659</t>
  </si>
  <si>
    <t>SĂˇÄŤek laparoskopickĂ˝ 720 ml EJ024SU</t>
  </si>
  <si>
    <t>ZL295</t>
  </si>
  <si>
    <t>Trokar s ostĹ™Ă­m a fixaÄŤnĂ­m balonkem 11 x 100 mm CFB33</t>
  </si>
  <si>
    <t>KC513</t>
  </si>
  <si>
    <t>zĂˇsobnĂ­k ta premium 90-4,8 015485L</t>
  </si>
  <si>
    <t>ZS198</t>
  </si>
  <si>
    <t>Set pro uzavĹ™enou cytostatickou lavĂˇĹľ SKALA OK3/2</t>
  </si>
  <si>
    <t>50115064</t>
  </si>
  <si>
    <t>ZPr - šicí materiál (Z529)</t>
  </si>
  <si>
    <t>ZQ926</t>
  </si>
  <si>
    <t>Ĺ itĂ­ Stratafix Symmetric PDS Plus 1 jehla 48 mm 1/2 dĂ©lka 45cm bal. Ăˇ 12 ks SXPP1A400</t>
  </si>
  <si>
    <t>ZC878</t>
  </si>
  <si>
    <t>Ĺ itĂ­ vicryl plus vi 4-0 bal. Ăˇ 36 ks VCP3100H</t>
  </si>
  <si>
    <t>KI847</t>
  </si>
  <si>
    <t>katetr moÄŤovĂ˝ Folysil Tiemann, 14Ch balonek 10 ml AA6314</t>
  </si>
  <si>
    <t>50115075</t>
  </si>
  <si>
    <t>ZPr - stenty (Z538)</t>
  </si>
  <si>
    <t>KL073</t>
  </si>
  <si>
    <t>katetr vodĂ­cĂ­ mono loop J Vortek O/O k drenĂˇĹľi ledvin, fixaÄŤnĂ­ drĂˇt CH7,0 90 cm otevĹ™enĂ˝ distĂˇlnĂ­ konec otvory na smyÄŤce ACA107</t>
  </si>
  <si>
    <t>KD757</t>
  </si>
  <si>
    <t>stent optisoft tiem 6,0CH/28 OPT 3003-1400</t>
  </si>
  <si>
    <t>KD758</t>
  </si>
  <si>
    <t>stent optisoft tiem 6,0CH/30 OPT 3003-1500</t>
  </si>
  <si>
    <t>50115080</t>
  </si>
  <si>
    <t>ZPr - staplery, extraktory, endoskop.mat. (Z523)</t>
  </si>
  <si>
    <t>ZS337</t>
  </si>
  <si>
    <t>AplikĂˇtor klipĹŻ laparoskopickĂ˝ GRENA, vel L, zahnutĂ˝ 45Â°, prĹŻmÄ›r plĂˇĹˇtÄ› 10 mm, prac. dĂ©lka 33 mm 0301-04LEA45</t>
  </si>
  <si>
    <t>KI216</t>
  </si>
  <si>
    <t>drĹľĂˇk klobouÄŤku laparoskopickĂ©ho cirkulaÄŤnĂ­ho stapleru - 10AG (6 ks)</t>
  </si>
  <si>
    <t>KC527</t>
  </si>
  <si>
    <t>endo babcock 10 mm x 6 174001</t>
  </si>
  <si>
    <t>KC526</t>
  </si>
  <si>
    <t>endo stitch 0 173026</t>
  </si>
  <si>
    <t>KC525</t>
  </si>
  <si>
    <t>endo stitch 2-0 173021</t>
  </si>
  <si>
    <t>KC533</t>
  </si>
  <si>
    <t>endoclip L 10 176625</t>
  </si>
  <si>
    <t>KC531</t>
  </si>
  <si>
    <t>endoclip M/L 10 176615</t>
  </si>
  <si>
    <t>KC507</t>
  </si>
  <si>
    <t>hĂˇÄŤek k harmonickĂ©mu skalpelu HS  laparoskopickĂ˝ HDH05-X</t>
  </si>
  <si>
    <t>KD314</t>
  </si>
  <si>
    <t>Jehla ultra veressova UV120-X</t>
  </si>
  <si>
    <t>KH859</t>
  </si>
  <si>
    <t>kleĹˇtÄ› k harmonickĂ©mu skalpelu bipolĂˇrnĂ­ enseal G2 dĂ©lka 35 mm NSLG2C35</t>
  </si>
  <si>
    <t>KK345</t>
  </si>
  <si>
    <t>kleĹˇtÄ› k harmonickĂ©mu skalpelu bipolĂˇrnĂ­ EnSeal koagulaÄŤnĂ­ na otevĹ™enou operativu, zahnutĂ© ÄŤelisti k harmonickĂ©mu skalpelu GEN 11 NSLX120L</t>
  </si>
  <si>
    <t>KH171</t>
  </si>
  <si>
    <t>klip titanovĂ˝ pro otevĹ™enĂ© operace L bal. 18 zĂˇsobnĂ­kĹŻ Ăˇ 6 ks LT400</t>
  </si>
  <si>
    <t>KC486</t>
  </si>
  <si>
    <t>klip titanovĂ˝ pro otevĹ™enĂ© operace M bal. 18 zĂˇsobnĂ­kĹŻ Ăˇ 6 ks LT300-X</t>
  </si>
  <si>
    <t>KL230</t>
  </si>
  <si>
    <t>nĂˇstroj ligasure disektor laparoskopickĂ˝ zahnutĂ˝ Maryland dĂ©lka 37 cm jednorĂˇzovĂ˝ LF1937</t>
  </si>
  <si>
    <t>KK243</t>
  </si>
  <si>
    <t>nĂˇstroj ligasure disektor zahnutĂ˝ dĂ©lka 23 cm jednorĂˇzovĂ˝ LF1723</t>
  </si>
  <si>
    <t>KL692</t>
  </si>
  <si>
    <t>nĂˇstroj ligasure IMPACT pro otevĹ™enou operativu zahnutĂ˝, prĹŻm. 36 mm, dĂ©lka18 cm, jednorĂˇzovĂ˝ LF4418</t>
  </si>
  <si>
    <t>KI239</t>
  </si>
  <si>
    <t>nĂˇstroj Ligasure Precise Plus LF1212 17cm</t>
  </si>
  <si>
    <t>KI443</t>
  </si>
  <si>
    <t>nĂˇstroj ligasure TM IMPACT, 14mm, d. 18cm LF4318</t>
  </si>
  <si>
    <t>KC524</t>
  </si>
  <si>
    <t>NĂˇstroj na endoskopickĂ© ĹˇitĂ­ a uzlenĂ­ Endo stitch 10 mm 173016</t>
  </si>
  <si>
    <t>KK722</t>
  </si>
  <si>
    <t>nĹŻĹľky k harmonickĂ©mu skalpelu 23 mm zahnutĂ© na otevĹ™enou operativu HAR23</t>
  </si>
  <si>
    <t>KH890</t>
  </si>
  <si>
    <t>nĹŻĹľky k harmonickĂ©mu skalpelu Harmonice ACE+,ATT 36mm laparoskopickĂ© HAR36-X</t>
  </si>
  <si>
    <t>KK235</t>
  </si>
  <si>
    <t>nĹŻĹľky k harmonickĂ©mu skalpelu HD 1000l 19 mm zahnutĂ© doleva, 36 cm Ăˇ 6 ks  laparoskopickĂ© HARHD36</t>
  </si>
  <si>
    <t>KI722</t>
  </si>
  <si>
    <t>nĹŻĹľky k harmonickĂ©mu skalpelu laparoskopickĂ© jednorĂˇzovĂ© 36 cm,ADV technologie HAR H36</t>
  </si>
  <si>
    <t>ZG020</t>
  </si>
  <si>
    <t>NĹŻĹľky laparoskopickĂ© zahnutĂ© doleva, jednorĂˇzovĂ© shaft metzenbaum 5/310 mm  bal. Ăˇ 10 ks PO888</t>
  </si>
  <si>
    <t>KC536</t>
  </si>
  <si>
    <t>Retraktor na jĂˇtra endoskopickĂ˝ II pr. 10 mm dĂ©lka 320 mm, 5 prstĹŻ,rotikulaÄŤnĂ­, bal. Ăˇ 6 ks, sterilnĂ­, jednorĂˇzovĂ˝ 176647</t>
  </si>
  <si>
    <t>KK982</t>
  </si>
  <si>
    <t>retraktor na jĂˇtra endoskopickĂ˝ pr. 10 mm dĂ©lka 310 mm 3 prsty bal. Ăˇ 6 ks sterilnĂ­ jednorĂˇzovĂ˝ 176613</t>
  </si>
  <si>
    <t>KK795</t>
  </si>
  <si>
    <t>rukĂˇvec na odstranÄ›nĂ­ resekĂˇtu  SML WOUND PROTECTOR 2,5 - 6 cm X5 WPSM256</t>
  </si>
  <si>
    <t>KD311</t>
  </si>
  <si>
    <t>sĂˇÄŤek laparoskopickĂ˝ endo cath gold 10 173050G</t>
  </si>
  <si>
    <t>KI881</t>
  </si>
  <si>
    <t>sĂˇÄŤek laparoskopickĂ˝ endo cath II objem 1 500 ml vel. 29,5 cm 173049</t>
  </si>
  <si>
    <t>KC509</t>
  </si>
  <si>
    <t>sĂ­ĹĄka prolen 30 x 30 cm PML1</t>
  </si>
  <si>
    <t>KM016</t>
  </si>
  <si>
    <t>sĂ­ĹĄka ULTRAPRO kmoperaci tĹ™Ă­selnĂ© kĂ˝ly, ÄŤĂˇsteÄŤnÄ› vstĹ™ebatelnĂˇ, odlehÄŤenĂˇ, Prolen + Monocryl, 10 x 15 cm bal Ăˇ 3 ks UMN3</t>
  </si>
  <si>
    <t>KK203</t>
  </si>
  <si>
    <t>skalpel harmonickĂ˝ focus 17 cm plus adaptive HAR17F</t>
  </si>
  <si>
    <t>KD951</t>
  </si>
  <si>
    <t>stapler cirkulĂˇrnĂ­  EEA 25 mm SGL EEA25</t>
  </si>
  <si>
    <t>KA781</t>
  </si>
  <si>
    <t>stapler cirkulĂˇrnĂ­  EEA 31 SGL EEA31</t>
  </si>
  <si>
    <t>KC465</t>
  </si>
  <si>
    <t>stapler cirkulĂˇrnĂ­ 21 CDH21-X</t>
  </si>
  <si>
    <t>KC467</t>
  </si>
  <si>
    <t>stapler cirkulĂˇrnĂ­ 29 CDH29-X</t>
  </si>
  <si>
    <t>KD952</t>
  </si>
  <si>
    <t>stapler cirkulĂˇrnĂ­ EEA 28 mm SGL EEA28</t>
  </si>
  <si>
    <t>KJ351</t>
  </si>
  <si>
    <t>stapler cirkulĂˇrnĂ­ zahnutĂ˝ - modrĂ˝ CSC29</t>
  </si>
  <si>
    <t>KJ349</t>
  </si>
  <si>
    <t>stapler cirkulĂˇrnĂ­ zahnutĂ˝ - oranĹľovĂ˝ CSC21</t>
  </si>
  <si>
    <t>ZF090</t>
  </si>
  <si>
    <t>Stapler koĹľnĂ­ 35 svorek Ăˇ 6 ks 783100</t>
  </si>
  <si>
    <t>KL730</t>
  </si>
  <si>
    <t>stapler leneĂˇrnĂ­ s noĹľem katr 100 zelenĂ˝ vĂ˝Ĺˇka svorky 4,5 mm LC10045</t>
  </si>
  <si>
    <t>KE993</t>
  </si>
  <si>
    <t>stapler lineĂˇrnĂ­  echelon flex 60mm, dĂ©lka 34cm  EC60A endo</t>
  </si>
  <si>
    <t>KC477</t>
  </si>
  <si>
    <t>stapler lineĂˇrnĂ­  s noĹľem  75 mm TCT75-X</t>
  </si>
  <si>
    <t>KD312</t>
  </si>
  <si>
    <t>stapler lineĂˇrnĂ­  s noĹľem  TLC55-X</t>
  </si>
  <si>
    <t>KC475</t>
  </si>
  <si>
    <t>stapler lineĂˇrnĂ­  s noĹľem 100 mm TCT10-X</t>
  </si>
  <si>
    <t>KH021</t>
  </si>
  <si>
    <t>stapler lineĂˇrnĂ­  s noĹľem 100 mm TLC10</t>
  </si>
  <si>
    <t>KC476</t>
  </si>
  <si>
    <t>stapler lineĂˇrnĂ­  s noĹľem 55 mm TCT55-X</t>
  </si>
  <si>
    <t>KG140</t>
  </si>
  <si>
    <t>stapler lineĂˇrnĂ­  s noĹľemĂ­ TLC75</t>
  </si>
  <si>
    <t>KC472</t>
  </si>
  <si>
    <t>stapler lineĂˇrnĂ­ bez noĹľe 60 TX60G-X</t>
  </si>
  <si>
    <t>KL850</t>
  </si>
  <si>
    <t>stapler lineĂˇrnĂ­ bez noĹľe dvouĹ™ĂˇdkovĂ˝ 30,0 mm sĂ­la tkĂˇnÄ› 4,8 mm vÄŤetnÄ› zĂˇsobnĂ­ku, zelenĂ˝ LS3048</t>
  </si>
  <si>
    <t>KF304</t>
  </si>
  <si>
    <t>stapler lineĂˇrnĂ­ echelon flex 45 mm, dĂ©lka 34 cm EC45A-X endo</t>
  </si>
  <si>
    <t>KF912</t>
  </si>
  <si>
    <t>stapler lineĂˇrnĂ­ s noĹľem  GIA100 - 4,8 SGL GIA10048S</t>
  </si>
  <si>
    <t>KJ354</t>
  </si>
  <si>
    <t>stapler lineĂˇrnĂ­ s noĹľem - katr - 60 zelenĂ˝ - vĂ˝Ĺˇka svorky 4,5 LC6045</t>
  </si>
  <si>
    <t>KJ355</t>
  </si>
  <si>
    <t>stapler lineĂˇrnĂ­ s noĹľem - katr - 80 modrĂ˝ - vĂ˝Ĺˇka svorky 3,8 LC8038</t>
  </si>
  <si>
    <t>KJ357</t>
  </si>
  <si>
    <t>stapler lineĂˇrnĂ­ s noĹľem - katr - 80 zelenĂ˝ - vĂ˝Ĺˇka svorky 4,5 LC8045</t>
  </si>
  <si>
    <t>KH993</t>
  </si>
  <si>
    <t>stapler lineĂˇrnĂ­ s noĹľem 60 mm GIA6048S</t>
  </si>
  <si>
    <t>KC483</t>
  </si>
  <si>
    <t>stapler lineĂˇrnĂ­ s noĹľem contour zahnutĂ˝ kus CS40G-X</t>
  </si>
  <si>
    <t>KJ594</t>
  </si>
  <si>
    <t>stapler na velkĂ© prolapsy rekta a rektokĂ©ly TST36-S180X</t>
  </si>
  <si>
    <t>KJ592</t>
  </si>
  <si>
    <t>stapler pro Ĺ™eĹˇenĂ­ hemeroidĹŻ dle Longa PPHPRO33</t>
  </si>
  <si>
    <t>KC523</t>
  </si>
  <si>
    <t>surgineedle 120 172015</t>
  </si>
  <si>
    <t>KC539</t>
  </si>
  <si>
    <t>surgipro mesh   3 x 5 SPM35W</t>
  </si>
  <si>
    <t>KC540</t>
  </si>
  <si>
    <t>surgipro mesh   6 x 6 SPM66W</t>
  </si>
  <si>
    <t>KC541</t>
  </si>
  <si>
    <t>surgipro mesh 14 x 9 SPM149W</t>
  </si>
  <si>
    <t>KD069</t>
  </si>
  <si>
    <t>surgitie loop ED21L</t>
  </si>
  <si>
    <t>KC542</t>
  </si>
  <si>
    <t>surgitie loop EL21L</t>
  </si>
  <si>
    <t>KC538</t>
  </si>
  <si>
    <t>thoracoport   5,5 179305</t>
  </si>
  <si>
    <t>ZQ925</t>
  </si>
  <si>
    <t>Trokar s ochrannĂ˝m ostĹ™Ă­m a balĂłnkovou fixacĂ­ prĹŻm. 5 mm dĂ©lka 100 mm jednorĂˇzovĂ˝ bal. Ăˇ 6 ks CFB03</t>
  </si>
  <si>
    <t>KL434</t>
  </si>
  <si>
    <t>trokar separaÄŤnĂ­ bez bĹ™itu BASX prĹŻm.11 mm dĂ©lka 100 mm bal Ăˇ 6 ks TB11LT</t>
  </si>
  <si>
    <t>KL435</t>
  </si>
  <si>
    <t>trokar separaÄŤnĂ­ bez bĹ™itu BASX prĹŻm.5 mm dĂ©lka 100 mm bal. Ăˇ 6 ks TB5LT</t>
  </si>
  <si>
    <t>KD633</t>
  </si>
  <si>
    <t>trokar xcel 11 x 100 mm D11LT-X</t>
  </si>
  <si>
    <t>KD742</t>
  </si>
  <si>
    <t>trokar xcel nruk 11 mm CB11LT</t>
  </si>
  <si>
    <t>KD743</t>
  </si>
  <si>
    <t>Trokar xcel pr. 12 mm D12LT</t>
  </si>
  <si>
    <t>KD421</t>
  </si>
  <si>
    <t>zĂˇsobnĂ­k  Echelon45mm,zlate,3x345 ECR45D-X</t>
  </si>
  <si>
    <t>KE017</t>
  </si>
  <si>
    <t>zĂˇsobnĂ­k bĂ­lĂ˝ vaskulĂˇrnĂ­  ECR45W</t>
  </si>
  <si>
    <t>KH023</t>
  </si>
  <si>
    <t>zĂˇsobnĂ­k do lineĂˇrnĂ­ho stapleru s noĹľem  modrĂ˝  75 mm TCR75</t>
  </si>
  <si>
    <t>KH022</t>
  </si>
  <si>
    <t>zĂˇsobnĂ­k do lineĂˇrnĂ­ho stapleru s noĹľem  modrĂ˝ 100 mm TCR10</t>
  </si>
  <si>
    <t>KC479</t>
  </si>
  <si>
    <t>zĂˇsobnĂ­k do lineĂˇrnĂ­ho stapleru s noĹľem  TRT10-X</t>
  </si>
  <si>
    <t>KC480</t>
  </si>
  <si>
    <t>zĂˇsobnĂ­k do lineĂˇrnĂ­ho stapleru s noĹľem  TRT55-X</t>
  </si>
  <si>
    <t>KC481</t>
  </si>
  <si>
    <t>zĂˇsobnĂ­k do lineĂˇrnĂ­ho stapleru s noĹľem  TRT75-X</t>
  </si>
  <si>
    <t>KJ067</t>
  </si>
  <si>
    <t>zĂˇsobnĂ­k do stapleru Endo Gia artikulaÄŤnĂ­, vaskulĂˇrnĂ­ 30 mm EGIA30CTAVM</t>
  </si>
  <si>
    <t>KJ068</t>
  </si>
  <si>
    <t>zĂˇsobnĂ­k do stapleru Endo Gia artikulaÄŤnĂ­, vaskulĂˇrnĂ­ 45 mm EGIA45CTAVM</t>
  </si>
  <si>
    <t>KH994</t>
  </si>
  <si>
    <t>zĂˇsobnĂ­k do stapleru lineĂˇrnĂ­ho  60mm GIA6048L</t>
  </si>
  <si>
    <t>KK794</t>
  </si>
  <si>
    <t>zĂˇsobnĂ­k do stapleru lineĂˇrnĂ­ho  GIA na extra silnou tkĂˇĹ - TRI-Staple Tech. 45 mm EGIA45AXT</t>
  </si>
  <si>
    <t>KI641</t>
  </si>
  <si>
    <t>zĂˇsobnĂ­k do stapleru lineĂˇrnĂ­ho GIA10048L na silnou tkĂˇĹm - nĂˇbojnice do stapleru GIA10048S, zelenĂˇ</t>
  </si>
  <si>
    <t>KD042</t>
  </si>
  <si>
    <t>zĂˇsobnĂ­k Echelon 60mm Zeleny ECR60G-X</t>
  </si>
  <si>
    <t>KD041</t>
  </si>
  <si>
    <t>zĂˇsobnĂ­k Echelon 60mm Zlaty ECR60D-X</t>
  </si>
  <si>
    <t>KE019</t>
  </si>
  <si>
    <t>zĂˇsobnĂ­k Echelon45mm,3x3 zelenĂ˝ s. tkĂˇĹ ECR45G</t>
  </si>
  <si>
    <t>KE018</t>
  </si>
  <si>
    <t>zĂˇsobnĂ­k modrĂ˝ standard Echelon45mm, 3x3 ECR45B</t>
  </si>
  <si>
    <t>KJ364</t>
  </si>
  <si>
    <t>zĂˇsobnĂ­k pro stapler lineĂˇrnĂ­ s noĹľem - katr - 100 modrĂ˝ - vĂ˝Ĺˇka svorky 3,8 LCC10038</t>
  </si>
  <si>
    <t>KJ360</t>
  </si>
  <si>
    <t>zĂˇsobnĂ­k pro stapler lineĂˇrnĂ­ s noĹľem - katr - 60 zelenĂ˝ - vĂ˝Ĺˇka svorky 4,5 LCC6045</t>
  </si>
  <si>
    <t>KJ361</t>
  </si>
  <si>
    <t>zĂˇsobnĂ­k pro stapler lineĂˇrnĂ­ s noĹľem - katr - 80 modrĂ˝ - vĂ˝Ĺˇka svorky 3,8 LCC8038</t>
  </si>
  <si>
    <t>KJ363</t>
  </si>
  <si>
    <t>zĂˇsobnĂ­k pro stapler lineĂˇrnĂ­ s noĹľem - katr - 80 zelenĂ˝ - vĂ˝Ĺˇka svorky 4,5 LCC8045</t>
  </si>
  <si>
    <t>KL731</t>
  </si>
  <si>
    <t>zĂˇsobnĂ­k pro stapler lineĂˇrnĂ­ s noĹľem katr 100 zelenĂ˝ vĂ˝Ĺˇka svorky 4,5 mm 104 svorek  LCC10045</t>
  </si>
  <si>
    <t>ZC774</t>
  </si>
  <si>
    <t>Sklo podloĹľnĂ­ Ĺ™ezanĂ© ÄŤirĂ© 76 x 26 mm bal. Ăˇ 50 ks VTRA635901000076</t>
  </si>
  <si>
    <t>ZA649</t>
  </si>
  <si>
    <t>Set sterilnĂ­ gĂˇzovĂ˝ 152 sterilnĂ­ Ăˇ 100 ks 1230111152</t>
  </si>
  <si>
    <t>ZB798</t>
  </si>
  <si>
    <t>StĹ™Ă­kaÄŤka injekÄŤnĂ­ 2-dĂ­lnĂˇ 20 ml LL Inject Solo 4606736V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</si>
  <si>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</si>
  <si>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</si>
  <si>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</si>
  <si>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</si>
  <si>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</si>
  <si>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</si>
  <si>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</si>
  <si>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</si>
  <si>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</si>
  <si>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</si>
  <si>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</si>
  <si>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</si>
  <si>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</si>
  <si>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</si>
  <si>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</si>
  <si>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</si>
  <si>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</si>
  <si>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</si>
  <si>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</si>
  <si>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</si>
  <si>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</si>
  <si>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</si>
  <si>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501 - Pracoviště chirurgie</t>
  </si>
  <si>
    <t>502 - Pracoviště dětské chirurgie</t>
  </si>
  <si>
    <t>5F1 - Pracov. standard. úst. lůž. péče chirurgické - F t</t>
  </si>
  <si>
    <t>6F1 - Pracov. standard. úst. lůž.péče plastické chirurgi</t>
  </si>
  <si>
    <t>Zdravotní výkony vykázané na pracovišti v rámci ambulantní péče *</t>
  </si>
  <si>
    <t>se jménem</t>
  </si>
  <si>
    <t>beze jména</t>
  </si>
  <si>
    <t>0414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</si>
  <si>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</si>
  <si>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</si>
  <si>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Baštan Anna</t>
  </si>
  <si>
    <t>Buláková Sabína</t>
  </si>
  <si>
    <t>Dvořák Jakub</t>
  </si>
  <si>
    <t>Genzor Samuel</t>
  </si>
  <si>
    <t>Geryk Miloš</t>
  </si>
  <si>
    <t>Gromská Zuzana</t>
  </si>
  <si>
    <t>Hajdová Lenka</t>
  </si>
  <si>
    <t>Havlík Roman</t>
  </si>
  <si>
    <t>Hermanová Kateřina</t>
  </si>
  <si>
    <t>Chmelová Tereza</t>
  </si>
  <si>
    <t>Jakubíčková Simona</t>
  </si>
  <si>
    <t>Jelínková Andrea</t>
  </si>
  <si>
    <t>Karásková Eva</t>
  </si>
  <si>
    <t>Kleštincová Tereza</t>
  </si>
  <si>
    <t>Král David</t>
  </si>
  <si>
    <t>Krejčířová Eva</t>
  </si>
  <si>
    <t>Kriváček Ján</t>
  </si>
  <si>
    <t>Lysák Radek</t>
  </si>
  <si>
    <t>Macek Jan</t>
  </si>
  <si>
    <t>Malušková Miroslava</t>
  </si>
  <si>
    <t>Matějková Sandra</t>
  </si>
  <si>
    <t>Müllerová Andrea</t>
  </si>
  <si>
    <t>Rýznar Jan</t>
  </si>
  <si>
    <t>Seifriedová Zuzana</t>
  </si>
  <si>
    <t>Schreiberová Zuzana</t>
  </si>
  <si>
    <t>Sobotíková Barbora</t>
  </si>
  <si>
    <t>Šinská Alexandra</t>
  </si>
  <si>
    <t>Švach Ivan</t>
  </si>
  <si>
    <t>Tichý Tomáš</t>
  </si>
  <si>
    <t>Zezulová Alice</t>
  </si>
  <si>
    <t>Zhdykov Radomyr</t>
  </si>
  <si>
    <t>Zlámal Zdeněk</t>
  </si>
  <si>
    <t>Žarnayová Lýdia</t>
  </si>
  <si>
    <t>Zdravotní výkony vykázané na pracovišti v rámci ambulantní péče dle lékařů *</t>
  </si>
  <si>
    <t>5F1</t>
  </si>
  <si>
    <t>V</t>
  </si>
  <si>
    <t>51022</t>
  </si>
  <si>
    <t>CÍLENÉ VYŠETŘENÍ CHIRURGEM</t>
  </si>
  <si>
    <t>6F1</t>
  </si>
  <si>
    <t>09233</t>
  </si>
  <si>
    <t>INJEKČNÍ OKRSKOVÁ ANESTÉZIE</t>
  </si>
  <si>
    <t>62710</t>
  </si>
  <si>
    <t>SÍŤOVÁNÍ (MESHOVÁNÍ) ŠTĚPU DO ROZSAHU 5 % Z POVRCH</t>
  </si>
  <si>
    <t>62410</t>
  </si>
  <si>
    <t>ŠTĚP PŘI POPÁLENÍ - DLAŇ, DORSUM RUKY, NOHY NEBO D</t>
  </si>
  <si>
    <t>62610</t>
  </si>
  <si>
    <t>ODBĚR DERMOEPIDERMÁLNÍHO ŠTĚPU DO 1 % POVRCHU TĚLA</t>
  </si>
  <si>
    <t>61401</t>
  </si>
  <si>
    <t>KOREKCE MALÉ VROZENÉ ANOMÁLIE BOLTCE A OKOLÍ (VÝRŮ</t>
  </si>
  <si>
    <t>06</t>
  </si>
  <si>
    <t>501</t>
  </si>
  <si>
    <t>1</t>
  </si>
  <si>
    <t>0000362</t>
  </si>
  <si>
    <t>ADRENALIN LÉČIVA</t>
  </si>
  <si>
    <t>0000498</t>
  </si>
  <si>
    <t>MAGNESIUM SULFURICUM BIOTIKA</t>
  </si>
  <si>
    <t>0000502</t>
  </si>
  <si>
    <t>MESOCAIN 1%</t>
  </si>
  <si>
    <t>0002439</t>
  </si>
  <si>
    <t>0007981</t>
  </si>
  <si>
    <t>0009709</t>
  </si>
  <si>
    <t>0040536</t>
  </si>
  <si>
    <t>0055824</t>
  </si>
  <si>
    <t>0067547</t>
  </si>
  <si>
    <t>0090044</t>
  </si>
  <si>
    <t>0090719</t>
  </si>
  <si>
    <t>0093105</t>
  </si>
  <si>
    <t>0098169</t>
  </si>
  <si>
    <t>0192143</t>
  </si>
  <si>
    <t>0098901</t>
  </si>
  <si>
    <t>GLUKÓZA 5% VIAFLO</t>
  </si>
  <si>
    <t>0162579</t>
  </si>
  <si>
    <t>0225891</t>
  </si>
  <si>
    <t>0107267</t>
  </si>
  <si>
    <t>0,9% SODIUM CHLORIDE IN WATER FOR INJECTION FRESEN</t>
  </si>
  <si>
    <t>0107294</t>
  </si>
  <si>
    <t>0214428</t>
  </si>
  <si>
    <t>0231541</t>
  </si>
  <si>
    <t>3</t>
  </si>
  <si>
    <t>0099942</t>
  </si>
  <si>
    <t>ANOSKOP JEDNORÁZOVÝ OPERAČNÍ              A.4023.1</t>
  </si>
  <si>
    <t>0099944</t>
  </si>
  <si>
    <t>ANOSKOP JEDNORÁZOVÝ DIAGNOSTICKÝ, DĚTSKÝ    A.4018</t>
  </si>
  <si>
    <t>0081995</t>
  </si>
  <si>
    <t>NPWT-RENASYS EZ SBĚRNÁ NÁDOBA VELKÁ</t>
  </si>
  <si>
    <t>0082143</t>
  </si>
  <si>
    <t>NPWT-RENASYS F PŘEVAZOVÝ SET VELKÝ L</t>
  </si>
  <si>
    <t>0099945</t>
  </si>
  <si>
    <t>ANOSKOP JEDNORÁZOVÝ DIAGNOSTICKÝ, DĚTSKÝ    A.4019</t>
  </si>
  <si>
    <t>0099947</t>
  </si>
  <si>
    <t>SÍŤKA KÝLNÍ INTRAPERITONEÁLNÍ IS 180 NEVSTŘEBATELN</t>
  </si>
  <si>
    <t>09117</t>
  </si>
  <si>
    <t>ODBĚR KRVE ZE ŽÍLY U DÍTĚTĚ DO 10 LET</t>
  </si>
  <si>
    <t>09121</t>
  </si>
  <si>
    <t>PUNKCE PARENCHYMATICKÉHO ORGÁNU NEBO DUTINY</t>
  </si>
  <si>
    <t>09220</t>
  </si>
  <si>
    <t>KANYLACE PERIFERNÍ ŽÍLY VČETNĚ INFÚZE</t>
  </si>
  <si>
    <t>09237</t>
  </si>
  <si>
    <t>OŠETŘENÍ A PŘEVAZ RÁNY VČETNĚ OŠETŘENÍ KOŽNÍCH A P</t>
  </si>
  <si>
    <t>09511</t>
  </si>
  <si>
    <t>MINIMÁLNÍ KONTAKT LÉKAŘE S PACIENTEM</t>
  </si>
  <si>
    <t>09532</t>
  </si>
  <si>
    <t>VÝKON PROHLÍDKY DISPENZARIZOVANÉ OSOBY</t>
  </si>
  <si>
    <t>09550</t>
  </si>
  <si>
    <t>INFORMACE O VYDÁNÍ ROZHODNUTÍ O DOČASNÉ PRACOVNÍ N</t>
  </si>
  <si>
    <t>09551</t>
  </si>
  <si>
    <t>INFORMACE O VYDÁNÍ ROZHODNUTÍ O UKONČENÍ DOČASNÉ P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</si>
  <si>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</si>
  <si>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</si>
  <si>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</si>
  <si>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</si>
  <si>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</si>
  <si>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</si>
  <si>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</si>
  <si>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</si>
  <si>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15950</t>
  </si>
  <si>
    <t>POLYPEKTOMIE  ENDOSKOPICKÁ</t>
  </si>
  <si>
    <t>51023</t>
  </si>
  <si>
    <t>KONTROLNÍ VYŠETŘENÍ CHIRURGEM</t>
  </si>
  <si>
    <t>51233</t>
  </si>
  <si>
    <t>EXCIZE TUMORU MAMMY NEBO ODBĚR TKÁNĚ PRO BIOPSII</t>
  </si>
  <si>
    <t>51423</t>
  </si>
  <si>
    <t>MINIMÁLNÍ ANÁLNÍ VÝKON</t>
  </si>
  <si>
    <t>51818</t>
  </si>
  <si>
    <t>OŠETŘENÍ A PŘEVAZ RÁNY, KOŽNÍCH A PODKOŽNÍCH AFEKC</t>
  </si>
  <si>
    <t>61113</t>
  </si>
  <si>
    <t xml:space="preserve">REVIZE, EXCIZE A SUTURA PORANĚNÍ KŮŽE A PODKOŽÍ A </t>
  </si>
  <si>
    <t>61123</t>
  </si>
  <si>
    <t>EXCIZE KOŽNÍ LÉZE OD 2 DO 10 CM^2, BEZ UZAVŘENÍ VZ</t>
  </si>
  <si>
    <t>61129</t>
  </si>
  <si>
    <t>EXCIZE KOŽNÍ LÉZE, SUTURA OD 2 DO 10 CM</t>
  </si>
  <si>
    <t>66839</t>
  </si>
  <si>
    <t>EXSTIRPACE NÁDORU MĚKKÝCH TKÁNÍ - POVRCHOVĚ ULOŽEN</t>
  </si>
  <si>
    <t>66949</t>
  </si>
  <si>
    <t>PUNKCE KLOUBNÍ S APLIKACÍ LÉČIVA</t>
  </si>
  <si>
    <t>09543</t>
  </si>
  <si>
    <t>Signalni kod</t>
  </si>
  <si>
    <t>15404</t>
  </si>
  <si>
    <t>TOTÁLNÍ KOLONOSKOPIE</t>
  </si>
  <si>
    <t>15402</t>
  </si>
  <si>
    <t>REKTOSKOPIE</t>
  </si>
  <si>
    <t>09119</t>
  </si>
  <si>
    <t xml:space="preserve">ODBĚR KRVE ZE ŽÍLY U DOSPĚLÉHO NEBO DÍTĚTE NAD 10 </t>
  </si>
  <si>
    <t>09245</t>
  </si>
  <si>
    <t>ZAVEDENÍ GASTRICKÉ SONDY PRO ENTERÁLNÍ VÝŽIVU</t>
  </si>
  <si>
    <t>09215</t>
  </si>
  <si>
    <t>INJEKCE I. M., S. C., I. D.</t>
  </si>
  <si>
    <t>09223</t>
  </si>
  <si>
    <t>INTRAVENÓZNÍ INFÚZE U DOSPĚLÉHO NEBO DÍTĚTE NAD 10</t>
  </si>
  <si>
    <t>09523</t>
  </si>
  <si>
    <t>EDUKAČNÍ POHOVOR LÉKAŘE S NEMOCNÝM ČI RODINOU</t>
  </si>
  <si>
    <t>09125</t>
  </si>
  <si>
    <t>PULZNÍ OXYMETRIE</t>
  </si>
  <si>
    <t>15403</t>
  </si>
  <si>
    <t>KOLONOSKOPIE NEÚPLNÁ  (NEBO SIGMOIDEOSKOPIE)</t>
  </si>
  <si>
    <t>51825</t>
  </si>
  <si>
    <t>SEKUNDÁRNÍ SUTURA RÁNY</t>
  </si>
  <si>
    <t>51111</t>
  </si>
  <si>
    <t>OPERACE CYSTY NEBO HEMANGIOMU NEBO LIPOMU NEBO PIL</t>
  </si>
  <si>
    <t>09239</t>
  </si>
  <si>
    <t>SUTURA RÁNY A PODKOŽÍ DO 5 CM</t>
  </si>
  <si>
    <t>51021</t>
  </si>
  <si>
    <t>KOMPLEXNÍ VYŠETŘENÍ CHIRURGEM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</si>
  <si>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</si>
  <si>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</si>
  <si>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</si>
  <si>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</si>
  <si>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</si>
  <si>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>ODSTRANĚNÍ MALÝCH LÉZÍ KŮŽE</t>
  </si>
  <si>
    <t>51811</t>
  </si>
  <si>
    <t>INCIZE A DRENÁŽ ABSCESU NEBO HEMATOMU</t>
  </si>
  <si>
    <t>51821</t>
  </si>
  <si>
    <t>CHIRURGICKÉ ODSTRANĚNÍ CIZÍHO TĚLESA</t>
  </si>
  <si>
    <t>66867</t>
  </si>
  <si>
    <t>EXCIZE A EXSTIRPACE SVALOVÉ - JEDNODUCHÉ</t>
  </si>
  <si>
    <t>62310</t>
  </si>
  <si>
    <t>NEKREKTOMIE DO 1% POVRCHU TĚLA</t>
  </si>
  <si>
    <t>51417</t>
  </si>
  <si>
    <t>MALÝ CHIRURGICKÝ VÝKON V OBLASTI ANU NEBO REKTA VČ</t>
  </si>
  <si>
    <t>51395</t>
  </si>
  <si>
    <t>PUNKCE PERITONEÁLNÍ DIAGNOSTICKÁ ČI TERAPEUTICKÁ</t>
  </si>
  <si>
    <t>51817</t>
  </si>
  <si>
    <t>OŠETŘENÍ NEHTU</t>
  </si>
  <si>
    <t>66421</t>
  </si>
  <si>
    <t>BIOPSIE, INCIZE A DRENÁŽ NA RUCE ČI ZÁPĚSTÍ</t>
  </si>
  <si>
    <t>66811</t>
  </si>
  <si>
    <t>INJEKCE DO BURZY, GANGLIA, POCHVY ŠLACHOVÉ</t>
  </si>
  <si>
    <t>15408</t>
  </si>
  <si>
    <t>ANOSKOPIE</t>
  </si>
  <si>
    <t>76211</t>
  </si>
  <si>
    <t>KATETRIZACE MOČOVÉHO MĚCHÝŘE PERMANENTNÍ CÉVKOU</t>
  </si>
  <si>
    <t>09213</t>
  </si>
  <si>
    <t>NEODKLADNÁ KARDIOPULMONÁLNÍ RESUSCITACE ZÁKLADNÍ Á</t>
  </si>
  <si>
    <t>09509</t>
  </si>
  <si>
    <t>OŠETŘENÍ HANDICAPOVANÉHO PACIENTA</t>
  </si>
  <si>
    <t>0067558</t>
  </si>
  <si>
    <t>0225150</t>
  </si>
  <si>
    <t>09247</t>
  </si>
  <si>
    <t>ŽALUDEČNÍ LAVÁŽ LÉČEBNÁ</t>
  </si>
  <si>
    <t>15475</t>
  </si>
  <si>
    <t>ENDOSKOPICKÁ MUKÓZNÍ RESEKCE (EMR) A ODSTRANĚNÍ PŘ</t>
  </si>
  <si>
    <t>15910</t>
  </si>
  <si>
    <t>ENDOSKOPICKÁ EXTRAKCE CIZÍHO TĚLESA Z JÍCNU A ŽALU</t>
  </si>
  <si>
    <t>15960</t>
  </si>
  <si>
    <t>ENDOSKOPICKÁ GASTROSTOMIE - PŘIČTI K CENĚ ZÁKLADNÍ</t>
  </si>
  <si>
    <t>502</t>
  </si>
  <si>
    <t>52022</t>
  </si>
  <si>
    <t>CÍLENÉ VYŠETŘENÍ DĚTSKÝM CHIRURGEM</t>
  </si>
  <si>
    <t>52023</t>
  </si>
  <si>
    <t>KONTROLNÍ VYŠETŘENÍ DĚTSKÝM CHIRURGEM</t>
  </si>
  <si>
    <t>09555</t>
  </si>
  <si>
    <t>OŠETŘENÍ DÍTĚTE DO 6 LET</t>
  </si>
  <si>
    <t>52021</t>
  </si>
  <si>
    <t>KOMPLEXNÍ VYŠETŘENÍ DĚTSKÝM CHIRURGEM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</si>
  <si>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</si>
  <si>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</si>
  <si>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</si>
  <si>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</si>
  <si>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</si>
  <si>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</si>
  <si>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</si>
  <si>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</si>
  <si>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</si>
  <si>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</si>
  <si>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</si>
  <si>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</si>
  <si>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</si>
  <si>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</si>
  <si>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</si>
  <si>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</si>
  <si>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</si>
  <si>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</si>
  <si>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</si>
  <si>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</si>
  <si>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</si>
  <si>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</si>
  <si>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</si>
  <si>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</si>
  <si>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</si>
  <si>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</si>
  <si>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</si>
  <si>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</si>
  <si>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</si>
  <si>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</si>
  <si>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15920</t>
  </si>
  <si>
    <t>ENDOSKOPICKÉ STAVĚNÍ KRVÁCENÍ</t>
  </si>
  <si>
    <t>0003708</t>
  </si>
  <si>
    <t>0006480</t>
  </si>
  <si>
    <t>0008808</t>
  </si>
  <si>
    <t>0011592</t>
  </si>
  <si>
    <t>0011706</t>
  </si>
  <si>
    <t>0016600</t>
  </si>
  <si>
    <t>0020605</t>
  </si>
  <si>
    <t>COLOMYCIN INJEKCE 1 000 000 MEZINÁRODNÍCH JEDNOTEK</t>
  </si>
  <si>
    <t>0026127</t>
  </si>
  <si>
    <t>0026902</t>
  </si>
  <si>
    <t>VFEND</t>
  </si>
  <si>
    <t>0058092</t>
  </si>
  <si>
    <t>0059830</t>
  </si>
  <si>
    <t>0064831</t>
  </si>
  <si>
    <t>0065989</t>
  </si>
  <si>
    <t>MYCOMAX</t>
  </si>
  <si>
    <t>0066137</t>
  </si>
  <si>
    <t>0072972</t>
  </si>
  <si>
    <t>0076353</t>
  </si>
  <si>
    <t>FORTUM</t>
  </si>
  <si>
    <t>0076354</t>
  </si>
  <si>
    <t>0083417</t>
  </si>
  <si>
    <t>MERONEM</t>
  </si>
  <si>
    <t>0087239</t>
  </si>
  <si>
    <t>FANHDI</t>
  </si>
  <si>
    <t>0087240</t>
  </si>
  <si>
    <t>0091731</t>
  </si>
  <si>
    <t>0092290</t>
  </si>
  <si>
    <t>EDICIN</t>
  </si>
  <si>
    <t>0094155</t>
  </si>
  <si>
    <t>0096414</t>
  </si>
  <si>
    <t>GENTAMICIN LEK</t>
  </si>
  <si>
    <t>0097000</t>
  </si>
  <si>
    <t>METRONIDAZOLE POLPHARMA</t>
  </si>
  <si>
    <t>0112782</t>
  </si>
  <si>
    <t>GENTAMICIN B.BRAUN</t>
  </si>
  <si>
    <t>0121238</t>
  </si>
  <si>
    <t>CEFTRIAXON KABI</t>
  </si>
  <si>
    <t>0121240</t>
  </si>
  <si>
    <t>0131656</t>
  </si>
  <si>
    <t>CEFTAZIDIM KABI</t>
  </si>
  <si>
    <t>0137499</t>
  </si>
  <si>
    <t>0138455</t>
  </si>
  <si>
    <t>ALBUNORM 20%</t>
  </si>
  <si>
    <t>0141838</t>
  </si>
  <si>
    <t>AMIKACIN B. BRAUN</t>
  </si>
  <si>
    <t>0142077</t>
  </si>
  <si>
    <t>TIENAM</t>
  </si>
  <si>
    <t>0151458</t>
  </si>
  <si>
    <t>CEFUROXIM KABI</t>
  </si>
  <si>
    <t>0156259</t>
  </si>
  <si>
    <t>VANCOMYCIN KABI</t>
  </si>
  <si>
    <t>0162180</t>
  </si>
  <si>
    <t>CIPROFLOXACIN KABI</t>
  </si>
  <si>
    <t>0162187</t>
  </si>
  <si>
    <t>0164401</t>
  </si>
  <si>
    <t>0166269</t>
  </si>
  <si>
    <t>0500720</t>
  </si>
  <si>
    <t>MYCAMINE</t>
  </si>
  <si>
    <t>0136083</t>
  </si>
  <si>
    <t>AMPICILLIN/SULBACTAM IBI</t>
  </si>
  <si>
    <t>0162496</t>
  </si>
  <si>
    <t>TAZIP</t>
  </si>
  <si>
    <t>0201030</t>
  </si>
  <si>
    <t>0141836</t>
  </si>
  <si>
    <t>0134595</t>
  </si>
  <si>
    <t>0064835</t>
  </si>
  <si>
    <t>0113453</t>
  </si>
  <si>
    <t>0149384</t>
  </si>
  <si>
    <t>0156835</t>
  </si>
  <si>
    <t>MEROPENEM KABI</t>
  </si>
  <si>
    <t>0129834</t>
  </si>
  <si>
    <t>0129836</t>
  </si>
  <si>
    <t>0166265</t>
  </si>
  <si>
    <t>0183926</t>
  </si>
  <si>
    <t>AZEPO</t>
  </si>
  <si>
    <t>0141263</t>
  </si>
  <si>
    <t>PIPERACILLIN/TAZOBACTAM MYLAN</t>
  </si>
  <si>
    <t>0195147</t>
  </si>
  <si>
    <t>0186672</t>
  </si>
  <si>
    <t>0183812</t>
  </si>
  <si>
    <t>ARCHIFAR</t>
  </si>
  <si>
    <t>0183817</t>
  </si>
  <si>
    <t>0201961</t>
  </si>
  <si>
    <t>0196852</t>
  </si>
  <si>
    <t>0171965</t>
  </si>
  <si>
    <t>WILATE 500</t>
  </si>
  <si>
    <t>0212531</t>
  </si>
  <si>
    <t>0205772</t>
  </si>
  <si>
    <t>VORICONAZOLE TEVA</t>
  </si>
  <si>
    <t>0209414</t>
  </si>
  <si>
    <t>ZAVICEFTA</t>
  </si>
  <si>
    <t>0158152</t>
  </si>
  <si>
    <t>0230686</t>
  </si>
  <si>
    <t>0218400</t>
  </si>
  <si>
    <t>COLOMYCIN</t>
  </si>
  <si>
    <t>0230687</t>
  </si>
  <si>
    <t>0235812</t>
  </si>
  <si>
    <t>0242332</t>
  </si>
  <si>
    <t>0173750</t>
  </si>
  <si>
    <t>0224407</t>
  </si>
  <si>
    <t>0227475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</si>
  <si>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</si>
  <si>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</si>
  <si>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</si>
  <si>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</si>
  <si>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</si>
  <si>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</si>
  <si>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</si>
  <si>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0007956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</si>
  <si>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</si>
  <si>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</si>
  <si>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</si>
  <si>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</si>
  <si>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</si>
  <si>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</si>
  <si>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</si>
  <si>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</si>
  <si>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</si>
  <si>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</si>
  <si>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</si>
  <si>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0001018</t>
  </si>
  <si>
    <t>ŠROUB SAMOŘEZNÝ KORTIKÁLNÍ MALÝ FRAGMENTY OCEL</t>
  </si>
  <si>
    <t>0012979</t>
  </si>
  <si>
    <t>STAPLER CIRKULÁRNÍ ZAHNUTÝ - CDH</t>
  </si>
  <si>
    <t>0012985</t>
  </si>
  <si>
    <t>STAPLER LINEÁRNÍ - TL30.TLH30.TLV30.TX30(B/G/V) (P</t>
  </si>
  <si>
    <t>0012996</t>
  </si>
  <si>
    <t>ZÁSOBNÍK PRO STAPLER LIN. S NOŽEM - TCR,TVR,TRT 55</t>
  </si>
  <si>
    <t>0012999</t>
  </si>
  <si>
    <t>STAPLER LINEÁRNÍ S NOŽEM - TCT55; TLC55 (S PZT 001</t>
  </si>
  <si>
    <t>0013004</t>
  </si>
  <si>
    <t>STAPLER LINEÁRNÍ - TX60B; TX60G (S PZT 0053770)</t>
  </si>
  <si>
    <t>0013009</t>
  </si>
  <si>
    <t>ZÁSOBNÍK PRO STAPLER LIN S NOŽEM - (TCR/TRT/TRD)75</t>
  </si>
  <si>
    <t>0013010</t>
  </si>
  <si>
    <t xml:space="preserve">STAPLER LINEÁRNÍ S NOŽEM - TCT75; TLC75; TCD75 (S </t>
  </si>
  <si>
    <t>0027737</t>
  </si>
  <si>
    <t>DLAHA LCP ROVNÁ MALÝ FRAGMENT OCEL</t>
  </si>
  <si>
    <t>0027930</t>
  </si>
  <si>
    <t>STENT PERIFERNÍ URETERÁLNÍ WHITE STAR INTRAOPERATI</t>
  </si>
  <si>
    <t>0030515</t>
  </si>
  <si>
    <t xml:space="preserve">ZÁSOBNÍK PRO LINEÁRNÍ STAPLER - TA PREMIUM 55-4.8 </t>
  </si>
  <si>
    <t>0030518</t>
  </si>
  <si>
    <t xml:space="preserve">ZÁSOBNÍK PRO LINEÁRNÍ STAPLER - TA PREMIUM 90-4.8 </t>
  </si>
  <si>
    <t>0030636</t>
  </si>
  <si>
    <t>KLIPOVAČ ENDO CLIP L 10MM</t>
  </si>
  <si>
    <t>0030647</t>
  </si>
  <si>
    <t>SÍŤKA KÝLNÍ EXTRAPER. SURGIPRO MESH NEVSTŘEBATELNÁ</t>
  </si>
  <si>
    <t>0030648</t>
  </si>
  <si>
    <t>0030652</t>
  </si>
  <si>
    <t>TROKAR THORACOPORT 5.5;10.5;11.5;15 MM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</si>
  <si>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</si>
  <si>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</si>
  <si>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</si>
  <si>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</si>
  <si>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</si>
  <si>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</si>
  <si>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0053464</t>
  </si>
  <si>
    <t>STAPLER ENDOLINEÁRNÍ - ENDO GIA; BEZ ZÁSOB.; UNIVE</t>
  </si>
  <si>
    <t>0053481</t>
  </si>
  <si>
    <t>SÁČEK - ENDO CATCH 10MM</t>
  </si>
  <si>
    <t>0053529</t>
  </si>
  <si>
    <t>0053772</t>
  </si>
  <si>
    <t>STAPLER LINEÁRNÍ S NOŽEM - TCT10; TLC10 (S PZT 005</t>
  </si>
  <si>
    <t>0053774</t>
  </si>
  <si>
    <t>ZÁSOBNÍK PRO STAPLER LINEÁRNÍ S NOŽEM - TRT10,TCR1</t>
  </si>
  <si>
    <t>0056490</t>
  </si>
  <si>
    <t>STAPLER CIRKULÁRNÍ - EEA</t>
  </si>
  <si>
    <t>0057937</t>
  </si>
  <si>
    <t>ZÁPLATA KARDIOVASKULÁRNÍ GORE-TEX 0,5MM</t>
  </si>
  <si>
    <t>0058164</t>
  </si>
  <si>
    <t>GRASPER SE ZÁMKEM ATRAUMATICKÝ     5DSG, 10AG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</si>
  <si>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</si>
  <si>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</si>
  <si>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</si>
  <si>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</si>
  <si>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</si>
  <si>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</si>
  <si>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0058376</t>
  </si>
  <si>
    <t>ANTIREFLUXNÍ PLASTIKA DRG 90823</t>
  </si>
  <si>
    <t>0058388</t>
  </si>
  <si>
    <t>KLÍNOVITÁ RESEKCE PLIC DRG 90842</t>
  </si>
  <si>
    <t>0058390</t>
  </si>
  <si>
    <t>PLEUREKTOMIE ABRAZE DRG 90844</t>
  </si>
  <si>
    <t>0058392</t>
  </si>
  <si>
    <t>FUNDOPLIKACE DRG 90853</t>
  </si>
  <si>
    <t>0058399</t>
  </si>
  <si>
    <t>RESEKCE TLUSTÉHO STŘEVA DRG 90864</t>
  </si>
  <si>
    <t>0058402</t>
  </si>
  <si>
    <t>ODSTRANĚNÍ TUMORU MEDIASTINA DRG 90867</t>
  </si>
  <si>
    <t>0058405</t>
  </si>
  <si>
    <t>LOBEKTOMIE PLIC DRG 90870</t>
  </si>
  <si>
    <t>0058412</t>
  </si>
  <si>
    <t>NÍZKÁ PŘEDNÍ RESEKCE REKTA DRG 90880</t>
  </si>
  <si>
    <t>0058423</t>
  </si>
  <si>
    <t>ENUKLEACE JEDNODUCHÉ CYSTY DRG 90805</t>
  </si>
  <si>
    <t>0058425</t>
  </si>
  <si>
    <t>SALPINGEKTOMIE DRG 90807</t>
  </si>
  <si>
    <t>0058434</t>
  </si>
  <si>
    <t>DRENÁŽ ABSCESU DRG 90816</t>
  </si>
  <si>
    <t>0058435</t>
  </si>
  <si>
    <t>ADHESIOLÝZA I.STUPNĚ DRG 90817</t>
  </si>
  <si>
    <t>0058442</t>
  </si>
  <si>
    <t>ADHESIOLÝZA II.STUPNĚ DRG 90836</t>
  </si>
  <si>
    <t>0059006</t>
  </si>
  <si>
    <t>ZÁSOBNÍK ENDO GIA ROTICUL.;45-2,0;2,5;3,5;4,8;DUET</t>
  </si>
  <si>
    <t>0059007</t>
  </si>
  <si>
    <t>ZÁSOBNÍK ENDO GIA - 60MM - UNIVERSAL,DUET TRI-STAP</t>
  </si>
  <si>
    <t>0059618</t>
  </si>
  <si>
    <t>GRASPR ATRAUMATICKÝ ENDOBABCOCK 10MM 174001</t>
  </si>
  <si>
    <t>0062228</t>
  </si>
  <si>
    <t>SÍŤKA KÝLNÍ EXTRAPER.PROLENE NEVSTŘEBATELNÁ</t>
  </si>
  <si>
    <t>0082079</t>
  </si>
  <si>
    <t>KRYTÍ COM 30 OBVAZOVÁ TEXTÍLIE KOMBINOVANÁ</t>
  </si>
  <si>
    <t>0083529</t>
  </si>
  <si>
    <t>SÍŤKA KÝLNÍ EXTRAPER.INGUINÁLNÍ/VENTRÁLNÍ/UMBILIKÁ</t>
  </si>
  <si>
    <t>0092078</t>
  </si>
  <si>
    <t>STAPLER LINEÁRNÍ S NOŽEM - CONTOUR; ZAHNUTÝ, NÍZKÁ</t>
  </si>
  <si>
    <t>0092079</t>
  </si>
  <si>
    <t>ZÁSOBNÍK PRO LINEÁRNÍ STAPLER - CR40B,CR40G (PRO P</t>
  </si>
  <si>
    <t>0092436</t>
  </si>
  <si>
    <t>STAPLER LINEÁRNÍ S NOŽEM - GIA DST 60-4,8; GIA6048</t>
  </si>
  <si>
    <t>0092440</t>
  </si>
  <si>
    <t>STAPLER LINEÁRNÍ S NOŽEM - GIA DST 100-4,8; GIA100</t>
  </si>
  <si>
    <t>SYSTÉM HYDROCEPHALNÍ DRENÁŽNÍ - SHUNT CSF-NEPROGRA</t>
  </si>
  <si>
    <t>0092444</t>
  </si>
  <si>
    <t>ZÁSOBNÍK PRO LIN. STAPLER - GIA DST 60-4,8 SULU GI</t>
  </si>
  <si>
    <t>0013054</t>
  </si>
  <si>
    <t>STAPLER KOŽNÍ, 35 NEREZ.OCEL. NÁPLNÍ PMW35,PMR35</t>
  </si>
  <si>
    <t>0058364</t>
  </si>
  <si>
    <t>ESOFAGOKARDIOMYOTOMIE DRG 90797</t>
  </si>
  <si>
    <t>0062220</t>
  </si>
  <si>
    <t>SÍŤKA KÝLNÍ VICRYL VSTŘEBATELNÁ EXTRAPERITONEÁLNÍ</t>
  </si>
  <si>
    <t>0058353</t>
  </si>
  <si>
    <t>LAVÁŽ A ODSÁTÍ DUTINY PERITONEÁLNÍ DRG 90782</t>
  </si>
  <si>
    <t>0058368</t>
  </si>
  <si>
    <t>LOKÁLNÍ EXCIZE Z JATER DRG 90801</t>
  </si>
  <si>
    <t>0001223</t>
  </si>
  <si>
    <t>ŠROUB SAMOŘEZNÝ KORTIKÁLNÍ RUKA OCEL</t>
  </si>
  <si>
    <t>0082145</t>
  </si>
  <si>
    <t>NPWT-RENASYS GO SBĚRNÁ NÁDOBA MALÁ</t>
  </si>
  <si>
    <t>0092131</t>
  </si>
  <si>
    <t>KATETR BALÓNKOVÝ PTA - RX MUSO</t>
  </si>
  <si>
    <t>0030668</t>
  </si>
  <si>
    <t>ENDOŠITÍ ENDOSKOPICKÁ SURGITIE POLYSORB</t>
  </si>
  <si>
    <t>0030666</t>
  </si>
  <si>
    <t>ENDOŠITÍ SURGITIE SURGIDAC</t>
  </si>
  <si>
    <t>0082142</t>
  </si>
  <si>
    <t>NPWT-RENASYS F PŘEVAZOVÝ SET STŘEDNÍ M</t>
  </si>
  <si>
    <t>0053479</t>
  </si>
  <si>
    <t>RETRAKTOR SKLOPNÝ- ENDO RETRACT II 10MM</t>
  </si>
  <si>
    <t>0058351</t>
  </si>
  <si>
    <t>CÍLENÁ PUNKCE ORGÁNU NEBO LOŽISKA DRG 90780</t>
  </si>
  <si>
    <t>0082141</t>
  </si>
  <si>
    <t>NPWT-RENASYS F PŘEVAZOVÝ SET MALÝ S</t>
  </si>
  <si>
    <t>0013013</t>
  </si>
  <si>
    <t>STAPLER LINEÁRNÍ - TL90; TLH90 (S PZT 0013016, 001</t>
  </si>
  <si>
    <t>0053485</t>
  </si>
  <si>
    <t>ENDOŠITÍ - BEZ ZÁSOBNÍKU - ENDO STITCH 10MM (PZT 0</t>
  </si>
  <si>
    <t>0049999</t>
  </si>
  <si>
    <t>EXTRAKTOR KOŽNÍCH SVOREK - PROXIMATE</t>
  </si>
  <si>
    <t>0152127</t>
  </si>
  <si>
    <t>STAPLER LINEÁRNÍ S NOŽEM - LC6045 (PRO PZT 0152133</t>
  </si>
  <si>
    <t>0152133</t>
  </si>
  <si>
    <t>ZÁSOBNÍK PRO STAPLER LINEÁR. S NOŽEM LCC6045/8038/</t>
  </si>
  <si>
    <t>0152130</t>
  </si>
  <si>
    <t>STAPLER LINEÁRNÍ S NOŽEM - LC8045 (PRO PZT 0152134</t>
  </si>
  <si>
    <t>0152132</t>
  </si>
  <si>
    <t>ZÁSOBNÍK PRO STAPLER LINEÁRNÍ S NOŽEM - LCC6038 (P</t>
  </si>
  <si>
    <t>0152129</t>
  </si>
  <si>
    <t>STAPLER LINEÁRNÍ S NOŽEM - LC8042 (PRO PZT 0152133</t>
  </si>
  <si>
    <t>0058417</t>
  </si>
  <si>
    <t>SPLENEKTOMIE DRG 90881</t>
  </si>
  <si>
    <t>0152124</t>
  </si>
  <si>
    <t>STAPLER CIRKULÁRNÍ ZAHNUTÝ - CSC 21/25/29/33</t>
  </si>
  <si>
    <t>0152445</t>
  </si>
  <si>
    <t>SADA PRO OPERACI DLE LONGA VČ. STAPLERU - PPHPRO33</t>
  </si>
  <si>
    <t>0152510</t>
  </si>
  <si>
    <t>SADA PRO OPERACI DLE LONGA VČ. STAPLERU - TST33; S</t>
  </si>
  <si>
    <t>0152131</t>
  </si>
  <si>
    <t>STAPLER LINEÁRNÍ S NOŽEM - LC10038, LC10045 (PRO P</t>
  </si>
  <si>
    <t>0170137</t>
  </si>
  <si>
    <t>NPWT-RENASYS GO SBĚRNÁ NÁDOBA VELKÁ</t>
  </si>
  <si>
    <t>0058354</t>
  </si>
  <si>
    <t>LÝZE ADHEZÍ PŘES 10CM2 DRG 90783</t>
  </si>
  <si>
    <t>0030642</t>
  </si>
  <si>
    <t>STAPLER ENDOLINEÁRNÍ S/BEZ NOŽE - MF ENDO GIA 30-3</t>
  </si>
  <si>
    <t>0058431</t>
  </si>
  <si>
    <t>EXTRAKCE CIZÍHO TĚLESA Z DUTINY BŘIŠNÍ DRG 90813</t>
  </si>
  <si>
    <t>0062217</t>
  </si>
  <si>
    <t>SÍŤKA KÝLNÍ EXTRAPER. VICRYL VSTŘEBATELNÁ</t>
  </si>
  <si>
    <t>0053486</t>
  </si>
  <si>
    <t>ZÁSOBNÍK PRO ENDOŠITÍ ENDO STITCH 10MM (PZT 005348</t>
  </si>
  <si>
    <t>0056491</t>
  </si>
  <si>
    <t>STAPLER CIRKULÁRNÍ - EEAXL</t>
  </si>
  <si>
    <t>0058363</t>
  </si>
  <si>
    <t>HERNIOPLASTIKA JEDNOSTRANNÁ DRG 90796</t>
  </si>
  <si>
    <t>0152128</t>
  </si>
  <si>
    <t>STAPLER LINEÁRNÍ S NOŽEM - LC8038 (PRO PZT 0152133</t>
  </si>
  <si>
    <t>0053532</t>
  </si>
  <si>
    <t>STAPLER PROTACK 5MM DISP.</t>
  </si>
  <si>
    <t>0058358</t>
  </si>
  <si>
    <t>JEJUNOSTOMIE  DRG 90787</t>
  </si>
  <si>
    <t>0142163</t>
  </si>
  <si>
    <t xml:space="preserve">ŠROUB UZAMYKATELNÝ KORTIKÁLNÍ, PRO DLAHU ŽEBERNÍ; </t>
  </si>
  <si>
    <t>0142154</t>
  </si>
  <si>
    <t>DLAHA ŽEBERNÍ KLIPOVACÍ; OCEL</t>
  </si>
  <si>
    <t>0053474</t>
  </si>
  <si>
    <t>NÁSTROJ LAPAROSKOPICKÝ-NŮŽKY ENDO SCIZ 5MM</t>
  </si>
  <si>
    <t>0115557</t>
  </si>
  <si>
    <t>STAPLER CIRKULÁRNÍ - CSB 21/23/26/29/32</t>
  </si>
  <si>
    <t>0151053</t>
  </si>
  <si>
    <t xml:space="preserve">PROSTŘEDEK ANTIADHEZIVNÍ ABSORBOVATELNÁ - TKANINA </t>
  </si>
  <si>
    <t>0152126</t>
  </si>
  <si>
    <t>STAPLER LINEÁRNÍ S NOŽEM - LC6038 (PRO PZT 0152132</t>
  </si>
  <si>
    <t>0058372</t>
  </si>
  <si>
    <t>APPENDEKTOMIE PŘI PERITONITIDĚ DRG 90819</t>
  </si>
  <si>
    <t>0058165</t>
  </si>
  <si>
    <t>GRASPER BABCOCK 5BB, 10BB</t>
  </si>
  <si>
    <t>0058375</t>
  </si>
  <si>
    <t>KOLOSTOMIE DRG 90822</t>
  </si>
  <si>
    <t>0108123</t>
  </si>
  <si>
    <t>DLAHA ŽEBRA TITAN</t>
  </si>
  <si>
    <t>0058377</t>
  </si>
  <si>
    <t>HERNIOPLASTIKA RECID.KÝLY DRG 90824</t>
  </si>
  <si>
    <t>0106777</t>
  </si>
  <si>
    <t>SÍŤKA KÝLNÍ VENTRÁLNÍ DULEX  INTRAPERITONEÁLNÍ</t>
  </si>
  <si>
    <t>0108125</t>
  </si>
  <si>
    <t>0108126</t>
  </si>
  <si>
    <t>ŠROUB SAMOŘEZNÝ ŽEBRA TITAN</t>
  </si>
  <si>
    <t>0108124</t>
  </si>
  <si>
    <t>DLAHA NA STERNUM/ŽEBRA MATRIX RIB TITAN</t>
  </si>
  <si>
    <t>0030635</t>
  </si>
  <si>
    <t>KLIPOVAČ ENDO CLIP ML 10MM</t>
  </si>
  <si>
    <t>0053487</t>
  </si>
  <si>
    <t>JEHLA - SURGINEEDLE 120MM, 150MM - PRO LAPAROSKOPI</t>
  </si>
  <si>
    <t>0058389</t>
  </si>
  <si>
    <t>ENUKLEACE TUMORU PLIC DRG 90843</t>
  </si>
  <si>
    <t>0013051</t>
  </si>
  <si>
    <t>STAPLER KOŽNÍ, 35 NEREZ.OCEL. NÁPLNÍ   (PRW 35)</t>
  </si>
  <si>
    <t>0152135</t>
  </si>
  <si>
    <t>ZÁSOBNÍK PRO STAPLER LINEÁR.S NOŽEM-LCC10038,LCC10</t>
  </si>
  <si>
    <t>0115545</t>
  </si>
  <si>
    <t>ZÁSOBNÍK PRO STAPLER LINEÁRNÍ LSC3035, LSC3048 PRO</t>
  </si>
  <si>
    <t>0115548</t>
  </si>
  <si>
    <t>STAPLER LINEÁRNÍ LS6035, LS6048 PRO PZT 0115549</t>
  </si>
  <si>
    <t>0031759</t>
  </si>
  <si>
    <t>SÍŤKA KÝLNÍ EXTRAPER. ULTRAPRO ČÁST. VSTŘEBATELNÁ</t>
  </si>
  <si>
    <t>0058409</t>
  </si>
  <si>
    <t>RESEKCE JATER DRG 90876</t>
  </si>
  <si>
    <t>0058366</t>
  </si>
  <si>
    <t>DESTRUKCE NÁDORU NEBO METASTÁZ DRG 90799</t>
  </si>
  <si>
    <t>0058397</t>
  </si>
  <si>
    <t>RESEKCE TENKÉHO STŘEVA DRG 90858</t>
  </si>
  <si>
    <t>0081999</t>
  </si>
  <si>
    <t>NPWT-V.A.C. GRANUFOAM (PU PĚNA) VELIKOST S</t>
  </si>
  <si>
    <t>0096618</t>
  </si>
  <si>
    <t>IMPLANTÁT KRANIOMAXILLOFACIÁLNÍ VSTŘEBATELNÝ LACTO</t>
  </si>
  <si>
    <t>0115454</t>
  </si>
  <si>
    <t>IMPLANTÁT SPINÁLNÍ ULIS BEDERNÍ ZADNÍ PŘÍSTUP</t>
  </si>
  <si>
    <t>09227</t>
  </si>
  <si>
    <t>I. V. APLIKACE KRVE NEBO KREVNÍCH DERIVÁTŮ</t>
  </si>
  <si>
    <t>11505</t>
  </si>
  <si>
    <t>SPECIÁLNÍ PARENTERÁLNÍ VÝŽIVA</t>
  </si>
  <si>
    <t>11506</t>
  </si>
  <si>
    <t>PLNOHODNOTNÁ PARENTERÁLNÍ VÝŽIVA</t>
  </si>
  <si>
    <t>15900</t>
  </si>
  <si>
    <t>ENDOSKOPICKÁ DILATACE STENÓZ TRÁVICÍ TRUBICE</t>
  </si>
  <si>
    <t>51113</t>
  </si>
  <si>
    <t>MYOTOMIE MUSCULUS KRIKOFARINGIKUS</t>
  </si>
  <si>
    <t>51123</t>
  </si>
  <si>
    <t>BIOPSIE CHIRURGICKÁ TYREOIDEY, EXCIZE DROBNÉHO UZL</t>
  </si>
  <si>
    <t>51213</t>
  </si>
  <si>
    <t>SUBTOTÁLNÍ NEBO TOTÁLNÍ EXSTIRPACE JÍCNU BEZ TORAK</t>
  </si>
  <si>
    <t>51239</t>
  </si>
  <si>
    <t xml:space="preserve">RADIKÁLNÍ EXSTIRPACE AXILÁRNÍCH NEBO INQUINÁLNÍCH </t>
  </si>
  <si>
    <t>51313</t>
  </si>
  <si>
    <t>ZÁCHOVNÉ OPERACE SLEZINY</t>
  </si>
  <si>
    <t>51323</t>
  </si>
  <si>
    <t>HEMIPANKREATODUODENEKTOMIE (WHIPPLE)</t>
  </si>
  <si>
    <t>51329</t>
  </si>
  <si>
    <t>LOKÁLNÍ EXCIZE NEBO ENUKLEACE TUMORU NEBO JINÉ LÉZ</t>
  </si>
  <si>
    <t>51333</t>
  </si>
  <si>
    <t>PANKREATODIGESTIVNÍ SPOJKY</t>
  </si>
  <si>
    <t>51343</t>
  </si>
  <si>
    <t>LOKÁLNÍ EXCIZE JATER NEBO OŠETŘENÍ MALÉ TRHLINY JA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</si>
  <si>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</si>
  <si>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</si>
  <si>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</si>
  <si>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</si>
  <si>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</si>
  <si>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</si>
  <si>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</si>
  <si>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</si>
  <si>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</si>
  <si>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</si>
  <si>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 xml:space="preserve">BILIODIGESTIVNÍ SPOJKA SE ŽALUDKEM, DUODENEM NEBO </t>
  </si>
  <si>
    <t>51379</t>
  </si>
  <si>
    <t>CHOLEDOCHOTOMIE</t>
  </si>
  <si>
    <t>51383</t>
  </si>
  <si>
    <t>GASTROTOMIE, DUODENOTOMIE NEBO JEDNODUCHÁ PYLOROPL</t>
  </si>
  <si>
    <t>51387</t>
  </si>
  <si>
    <t>TOTÁLNÍ GASTREKTOMIE, SUBTOTÁLNÍ GASTREKTOMIE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</si>
  <si>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</si>
  <si>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</si>
  <si>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</si>
  <si>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</si>
  <si>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</si>
  <si>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</si>
  <si>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51393</t>
  </si>
  <si>
    <t>EXPLORATIVNÍ LAPAROTOMIE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</si>
  <si>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</si>
  <si>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</si>
  <si>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</si>
  <si>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</si>
  <si>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</si>
  <si>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</si>
  <si>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51433</t>
  </si>
  <si>
    <t>OPERACE HEMEROIDŮ DLE LONGA</t>
  </si>
  <si>
    <t>51513</t>
  </si>
  <si>
    <t>INQUINÁLNÍ, FEMORÁLNÍ KÝLA PRO USKŘINUTÍ VYŽADUJÍC</t>
  </si>
  <si>
    <t>51518</t>
  </si>
  <si>
    <t>OPERACE VNITŘNÍ KÝLY</t>
  </si>
  <si>
    <t>51519</t>
  </si>
  <si>
    <t>OPERACE RECIDIVUJÍCÍ KÝLY</t>
  </si>
  <si>
    <t>51623</t>
  </si>
  <si>
    <t>POUŽITÍ ULTRAZVUKOVÉHO SKALPELU</t>
  </si>
  <si>
    <t>51713</t>
  </si>
  <si>
    <t>DIAGNOSTICKÁ VIDEOLAPAROSKOPIE A VIDEOTORAKOSKOPIE</t>
  </si>
  <si>
    <t>51812</t>
  </si>
  <si>
    <t xml:space="preserve">ODSTRANĚNÍ RETROPERITONEÁLNÍHO NEBO PRESAKRÁLNÍHO </t>
  </si>
  <si>
    <t>51813</t>
  </si>
  <si>
    <t>OPERACE ROZSÁHLÉHO PILONIDÁLNÍHO SINU, DERMOIDNÍ C</t>
  </si>
  <si>
    <t>51819</t>
  </si>
  <si>
    <t>OŠETŘENÍ A OBVAZ ROZSÁHLÉ RÁNY V CELKOVÉ ANESTEZII</t>
  </si>
  <si>
    <t>57113</t>
  </si>
  <si>
    <t>TORAKOSKOPIE KLASICKÁ LÉČEBNÁ</t>
  </si>
  <si>
    <t>57213</t>
  </si>
  <si>
    <t>PLASTICKÉ VÝKONY NA PRŮDUŠNICI A VELKÝCH BRONŠÍCH</t>
  </si>
  <si>
    <t>57223</t>
  </si>
  <si>
    <t>KOREKCE VPÁČENÉHO NEBO PTAČÍHO HRUDNÍKU</t>
  </si>
  <si>
    <t>57233</t>
  </si>
  <si>
    <t>HRUDNÍ DRENÁŽ</t>
  </si>
  <si>
    <t>57243</t>
  </si>
  <si>
    <t>HRUDNÍ PUNKCE</t>
  </si>
  <si>
    <t>57249</t>
  </si>
  <si>
    <t>RESEKCE PLIC - LOBEKTOMIE ČI BILOBEKTOMIE S BROCHO</t>
  </si>
  <si>
    <t>57253</t>
  </si>
  <si>
    <t>PLEUREKTOMIE - ABRAZE</t>
  </si>
  <si>
    <t>63559</t>
  </si>
  <si>
    <t>PROBATORNÍ ABRAZE DUTINY DĚLOŽNÍ</t>
  </si>
  <si>
    <t>63589</t>
  </si>
  <si>
    <t>SALPINGEKTOMIE NEBO ADNEXEKTOMIE A NEBO RESEKCE OV</t>
  </si>
  <si>
    <t>66829</t>
  </si>
  <si>
    <t>ZAVEDENÍ PROPLACHOVÉ LAVÁŽE</t>
  </si>
  <si>
    <t>71717</t>
  </si>
  <si>
    <t>TRACHEOTOMIE</t>
  </si>
  <si>
    <t>76347</t>
  </si>
  <si>
    <t>REIMPLANTACE URETERU S JEHO MODELACÍ</t>
  </si>
  <si>
    <t>76377</t>
  </si>
  <si>
    <t>OŠETŘENÍ RUPTURY MĚCHÝŘE, EV. PERFORACE MĚCHÝŘE</t>
  </si>
  <si>
    <t>76467</t>
  </si>
  <si>
    <t>PROSTATEKTOMIE SUPRAPUBICKÁ</t>
  </si>
  <si>
    <t>76473</t>
  </si>
  <si>
    <t>ADRENALEKTOMIE JEDNOSTRANNÁ (JAKO SAMOSTATNÝ VÝKON</t>
  </si>
  <si>
    <t>76483</t>
  </si>
  <si>
    <t>RESEKCE LEDVINY NEBO HEMINEFREKTOMIE JEDNOSTRANNÁ</t>
  </si>
  <si>
    <t>00880</t>
  </si>
  <si>
    <t>ROZLIŠENÍ VYKÁZANÉ HOSPITALIZACE JAKO: = NOVÁ HOSP</t>
  </si>
  <si>
    <t>00881</t>
  </si>
  <si>
    <t>ROZLIŠENÍ VYKÁZANÉ HOSPITALIZACE JAKO: = POKRAČOVÁ</t>
  </si>
  <si>
    <t>90797</t>
  </si>
  <si>
    <t>(DRG) ESOFAGOKARDIOMYOTOMIE LAPAROSKOPICKY</t>
  </si>
  <si>
    <t>90801</t>
  </si>
  <si>
    <t>(DRG) LOKÁLNÍ EXCIZE Z JATER LAPAROSKOPICKY</t>
  </si>
  <si>
    <t>90842</t>
  </si>
  <si>
    <t>(DRG) KLÍNOVITÁ RESEKCE PLIC THORAKOSKOPICKY</t>
  </si>
  <si>
    <t>90781</t>
  </si>
  <si>
    <t>(DRG) CÍLENÝ ODBĚR BIOPSIE LAPAROSKOPICKY NEBO THO</t>
  </si>
  <si>
    <t>90867</t>
  </si>
  <si>
    <t>(DRG) ODSTRANĚNÍ TUMORU MEDIASTINA THORAKOSKOPICKY</t>
  </si>
  <si>
    <t>90880</t>
  </si>
  <si>
    <t>(DRG) NÍZKÁ PŘEDNÍ RESEKCE REKTA LAPAROSKOPICKY</t>
  </si>
  <si>
    <t>99981</t>
  </si>
  <si>
    <t xml:space="preserve">(VZP) PACIENT HOSPITALIZOVANÝ V LŮŽKOVÉM ZAŘÍZENÍ </t>
  </si>
  <si>
    <t>90807</t>
  </si>
  <si>
    <t>(DRG) SALPINGEKTOMIE LAPAROSKOPICKY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</si>
  <si>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</si>
  <si>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</si>
  <si>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</si>
  <si>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</si>
  <si>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</si>
  <si>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</si>
  <si>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90780</t>
  </si>
  <si>
    <t>(DRG) CÍLENÁ PUNKCE ORGÁNU NEBO LOŽISKA LAPAROSKOP</t>
  </si>
  <si>
    <t>90816</t>
  </si>
  <si>
    <t>(DRG) DRENÁŽ ABSCESU LAPAROSKOPICKY NEBO THORAKOSK</t>
  </si>
  <si>
    <t>90787</t>
  </si>
  <si>
    <t>(DRG) JEJUNOSTOMIE LAPAROSKOPICKY</t>
  </si>
  <si>
    <t>90870</t>
  </si>
  <si>
    <t>(DRG) LOBEKTOMIE PLIC THORAKOSKOPICKY</t>
  </si>
  <si>
    <t>09567</t>
  </si>
  <si>
    <t>ZÁKROK NA LEVÉ STRANĚ</t>
  </si>
  <si>
    <t>09225</t>
  </si>
  <si>
    <t>KANYLACE CENTRÁLNÍ ŽÍLY ZA KONTROLY CELKOVÉHO STAV</t>
  </si>
  <si>
    <t>51396</t>
  </si>
  <si>
    <t>PUNKCE DUTINY BŘIŠNÍ S DRENÁŽÍ EV. LAVAŽÍ</t>
  </si>
  <si>
    <t>51237</t>
  </si>
  <si>
    <t>KLÍNOVITÁ RESEKCE MAMMY S RADIKÁLNÍM ODSTRANĚNÍM A</t>
  </si>
  <si>
    <t>00602</t>
  </si>
  <si>
    <t>OD TYPU 02 - PRO NEMOCNICE TYPU 3, (KATEGORIE 6)</t>
  </si>
  <si>
    <t>66841</t>
  </si>
  <si>
    <t>EXSTIRPACE NÁDORU MĚKKÝCH TKÁNÍ - HLUBOKO ULOŽENÝC</t>
  </si>
  <si>
    <t>51371</t>
  </si>
  <si>
    <t>CHOLECYSTEKTOMIE</t>
  </si>
  <si>
    <t>61115</t>
  </si>
  <si>
    <t>99999</t>
  </si>
  <si>
    <t>Nespecifikovany vykon</t>
  </si>
  <si>
    <t>51425</t>
  </si>
  <si>
    <t>HEMOROIDEKTOMIE</t>
  </si>
  <si>
    <t>57251</t>
  </si>
  <si>
    <t>KLÍNOVITÁ RESEKCE PLIC NEBO ENUKLEACE TUMORU</t>
  </si>
  <si>
    <t>51850</t>
  </si>
  <si>
    <t>PŘEVAZ RÁNY METODOU NPWT ZALOŽENÉ NA KONTROLOVANÉM</t>
  </si>
  <si>
    <t>66127</t>
  </si>
  <si>
    <t>MANIPULACE V CELKOVÉ NEBO LOKÁLNÍ ANESTÉZII</t>
  </si>
  <si>
    <t>51351</t>
  </si>
  <si>
    <t>EXCIZE PAPILY VATERSKÉ S REIMPLANTACÍ VÝVODU SLINI</t>
  </si>
  <si>
    <t>51347</t>
  </si>
  <si>
    <t>RESEKCE PRAVÉHO NEBO LEVÉHO LALOKU JATER NEBO LOBE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</si>
  <si>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</si>
  <si>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</si>
  <si>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</si>
  <si>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</si>
  <si>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</si>
  <si>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</si>
  <si>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</si>
  <si>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</si>
  <si>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51367</t>
  </si>
  <si>
    <t>APENDEKTOMIE NEBO OPERAČNÍ DRENÁŽ PERIAPENDIKULÁRN</t>
  </si>
  <si>
    <t>51511</t>
  </si>
  <si>
    <t>OPERACE KÝLY INQUINÁLNÍ A FEMORÁLNÍ - DOSPĚLÍ, VČE</t>
  </si>
  <si>
    <t>51217</t>
  </si>
  <si>
    <t>EZOFAGEKTOMIE BEZ TORAKOTOMIE S NÁHRADOU JÍCNU ŽAL</t>
  </si>
  <si>
    <t>57111</t>
  </si>
  <si>
    <t>TORAKOSKOPIE KLASICKÁ DIAGNOSTICKÁ</t>
  </si>
  <si>
    <t>51345</t>
  </si>
  <si>
    <t>PARCIÁLNÍ RESEKCE JATER NEBO OŠETŘENÍ VĚTŠÍHO PORA</t>
  </si>
  <si>
    <t>76365</t>
  </si>
  <si>
    <t>PUNKČNÍ EPICYSTOSTOMIE</t>
  </si>
  <si>
    <t>57215</t>
  </si>
  <si>
    <t>RESEKCE HRUDNÍ STĚNY</t>
  </si>
  <si>
    <t>51357</t>
  </si>
  <si>
    <t>JEJUNOSTOMIE, ILEOSTOMIE NEBO KOLOSTOMIE, ANTEPOZI</t>
  </si>
  <si>
    <t>51321</t>
  </si>
  <si>
    <t>LEVOSTRANNÁ PANKREATEKTOMIE SE SPLENEKTOMIÍ</t>
  </si>
  <si>
    <t>53257</t>
  </si>
  <si>
    <t xml:space="preserve">OTEVŘENÁ REPOZICE A OSTEOSYNTÉZA ZLOMENINY KLÍČNÍ </t>
  </si>
  <si>
    <t>51385</t>
  </si>
  <si>
    <t>RESEKCE ŽALUDKU S ANASTOMÓZOU</t>
  </si>
  <si>
    <t>90805</t>
  </si>
  <si>
    <t>(DRG) ENUKLEACE JEDNODUCHÉ CYSTY LAPAROSKOPICKY</t>
  </si>
  <si>
    <t>51411</t>
  </si>
  <si>
    <t>OPERACE KONEČNÍKU TRANSANÁLNÍ ENDOSKOPICKOU MIKROC</t>
  </si>
  <si>
    <t>47277</t>
  </si>
  <si>
    <t>RADIAČNĚ NAVIGOVANÝ CHIRURGICKÝ VÝKON (PŘIČTI K CH</t>
  </si>
  <si>
    <t>51517</t>
  </si>
  <si>
    <t>OPERACE KÝLY S POUŽITÍM ŠTĚPU ČI IMPLANTÁTU, OPERA</t>
  </si>
  <si>
    <t>51515</t>
  </si>
  <si>
    <t>OPERACE KÝLY UMBILIKÁLNÍ NEBO EPIGASTRICKÁ - DOSPĚ</t>
  </si>
  <si>
    <t>55210</t>
  </si>
  <si>
    <t>VÝKONY NA ZAVŘENÉM SRDCI</t>
  </si>
  <si>
    <t>57241</t>
  </si>
  <si>
    <t>DEKORTIKACE PLÍCE</t>
  </si>
  <si>
    <t>76451</t>
  </si>
  <si>
    <t>EXCIZE SPERMATOKÉLY NEBO OPERACE HYDROKÉLY JEDNOST</t>
  </si>
  <si>
    <t>57247</t>
  </si>
  <si>
    <t>PNEUMONEKTOMIE, NEBO LOBEKTOMIE, NEBO BILOBEKTOMIE</t>
  </si>
  <si>
    <t>57235</t>
  </si>
  <si>
    <t>TORAKOTOMIE PROSTÁ NEBO S BIOPSIÍ, EVAKUACÍ HEMATO</t>
  </si>
  <si>
    <t>51235</t>
  </si>
  <si>
    <t>PARCIÁLNÍ NEBO KLÍNOVITÁ RESEKCE MAMMY S BIOPIÍ NE</t>
  </si>
  <si>
    <t>51611</t>
  </si>
  <si>
    <t>PEROPERAČNÍ POUŽITÍ SONOGRAFU CHIRURGEM</t>
  </si>
  <si>
    <t>51415</t>
  </si>
  <si>
    <t>ABDOMINOPERINEÁLNÍ, VAGINÁLNÍ, SAKRÁLNÍ AMPUTACE R</t>
  </si>
  <si>
    <t>51215</t>
  </si>
  <si>
    <t>SUBTOTÁLNÍ NEBO TOTÁLNÍ RESEKCE JÍCNU TRANSTORAKÁL</t>
  </si>
  <si>
    <t>51365</t>
  </si>
  <si>
    <t>UZÁVĚR A ÚPRAVA STOMIÍ NA TLUSTÉM STŘEVĚ</t>
  </si>
  <si>
    <t>51221</t>
  </si>
  <si>
    <t>REKONSTRUKCE JÍCNU TENKÝM NEBO TLUSTÝM STŘEVEM EVE</t>
  </si>
  <si>
    <t>51355</t>
  </si>
  <si>
    <t>DVOJ - A VÍCENÁSOBNÁ RESEKCE A (NEBO) ANASTOMÓZA T</t>
  </si>
  <si>
    <t>51421</t>
  </si>
  <si>
    <t>KOREKCE ANÁLNÍHO SFINKTERU A ANOREKTÁLNÍHO PŘECHOD</t>
  </si>
  <si>
    <t>57217</t>
  </si>
  <si>
    <t>ODSTRANĚNÍ TUMORU MEDIASTINA - TYMEKTOMIE</t>
  </si>
  <si>
    <t>90844</t>
  </si>
  <si>
    <t>(DRG) PLEUREKTOMIE ABRAZE THORAKOSKOPICKY</t>
  </si>
  <si>
    <t>11501</t>
  </si>
  <si>
    <t>ENTERÁLNÍ VÝŽIVA</t>
  </si>
  <si>
    <t>51381</t>
  </si>
  <si>
    <t>REKONSTRUKČNÍ VÝKON NA ŽLUČOVÝCH CESTÁCH</t>
  </si>
  <si>
    <t>76375</t>
  </si>
  <si>
    <t>CYSTEKTOMIE KOMPLETNÍ S URETEROILEÁLNÍM KONDUITEM</t>
  </si>
  <si>
    <t>51326</t>
  </si>
  <si>
    <t>DRENÁŽNÍ OPERACE PŘI AKUTNÍ PANKEATITIDĚ, DRENÁŽ A</t>
  </si>
  <si>
    <t>09569</t>
  </si>
  <si>
    <t>ZÁKROK NA PRAVÉ STRANĚ</t>
  </si>
  <si>
    <t>51615</t>
  </si>
  <si>
    <t>PEROPERAČNÍ CHOLANGIOGRAFIE /CYSTOGRAFIE A  POD.</t>
  </si>
  <si>
    <t>90782</t>
  </si>
  <si>
    <t>(DRG) LAVÁŽ A ODSÁTÍ DUTINY PERITONEÁLNÍ LAPAROSKO</t>
  </si>
  <si>
    <t>57221</t>
  </si>
  <si>
    <t>OPERAČNÍ STABILIZACE HRUDNÍKU PO ÚRAZE - JEDNA STR</t>
  </si>
  <si>
    <t>63596</t>
  </si>
  <si>
    <t>TOTÁLNÍ OMENTEKTOMIE</t>
  </si>
  <si>
    <t>51327</t>
  </si>
  <si>
    <t>TOTÁLNÍ PANKREATODUODENEKTOMIE</t>
  </si>
  <si>
    <t>57117</t>
  </si>
  <si>
    <t>MEDIASTINOSKOPIE</t>
  </si>
  <si>
    <t>90823</t>
  </si>
  <si>
    <t>(DRG) ANTIREFLUXNÍ PLASTIKA LAPAROSKOPICKY</t>
  </si>
  <si>
    <t>57227</t>
  </si>
  <si>
    <t>EXCIZE Z HRUDNÍ STĚNY - SKALENOVÁ BIOPSIE</t>
  </si>
  <si>
    <t>57231</t>
  </si>
  <si>
    <t>MEDIASTINOTOMIE</t>
  </si>
  <si>
    <t>51361</t>
  </si>
  <si>
    <t>KOLEKTOMIE SUBTOTÁLNÍ S ILEOSTOMIÍ A UZÁVĚREM REKT</t>
  </si>
  <si>
    <t>90824</t>
  </si>
  <si>
    <t>(DRG) HERNIOPLASTIKA RECIDIVUJÍCÍ KÝLY LAPAROSKOPI</t>
  </si>
  <si>
    <t>51211</t>
  </si>
  <si>
    <t>MYOTOMIE JÍCNU, HRUDNÍ PŘÍSTUP</t>
  </si>
  <si>
    <t>90783</t>
  </si>
  <si>
    <t>(DRG) LAPAROSKOPICKY NEBO THORAKOSKOPICKY LÝZE ADH</t>
  </si>
  <si>
    <t>57237</t>
  </si>
  <si>
    <t>SUTURA RUPTUTY BRÁNICE TORAKOTOMICKÝM PŘÍSTUPEM</t>
  </si>
  <si>
    <t>90864</t>
  </si>
  <si>
    <t>(DRG) RESEKCE TLUSTÉHO STŘEVA LAPAROSKOPICKY</t>
  </si>
  <si>
    <t>90799</t>
  </si>
  <si>
    <t>(DRG) DESTRUKCE NÁDORU NEBO METASTÁZ LAPAROSKOPICK</t>
  </si>
  <si>
    <t>90853</t>
  </si>
  <si>
    <t>(DRG) FUNDOPLIKACE LAPAROSKOPICKY</t>
  </si>
  <si>
    <t>51375</t>
  </si>
  <si>
    <t>TRANSDUODENÁLNÍ SFINKTEROTOMIE S CHOLEDOCHOTOMIÍ</t>
  </si>
  <si>
    <t>51225</t>
  </si>
  <si>
    <t>INKOMPLETNÍ NEBO KOMPLETNÍ EZOFAGOTOMIE Z TORAKOTO</t>
  </si>
  <si>
    <t>51115</t>
  </si>
  <si>
    <t>OPERACE KRČNÍHO DIVERTIKLU JÍCNU</t>
  </si>
  <si>
    <t>90843</t>
  </si>
  <si>
    <t>(DRG) ENUKLEACE TUMORU PLIC THORAKOSKOPICKY</t>
  </si>
  <si>
    <t>51331</t>
  </si>
  <si>
    <t>VNITŘNÍ DRENÁŽ PSEUDOCYSTY DO ŽALUDKU, DUODENA NEB</t>
  </si>
  <si>
    <t>51815</t>
  </si>
  <si>
    <t>EXSTIRPACE JEDNOSTRANNÉHO CYSTICKÉHO HYGROMU</t>
  </si>
  <si>
    <t>90819</t>
  </si>
  <si>
    <t>(DRG) APPENDEKTOMIE PřI PERITONITIDĚ LAPAROSKOPICK</t>
  </si>
  <si>
    <t>51810</t>
  </si>
  <si>
    <t>EXENTERACE PÁNEVNÍCH ORGÁNŮ</t>
  </si>
  <si>
    <t>90881</t>
  </si>
  <si>
    <t>(DRG) SPLENEKTOMIE LAPAROSKOPICKY</t>
  </si>
  <si>
    <t>90813</t>
  </si>
  <si>
    <t>(DRG) EXTRAKCE CIZÍHO TĚLESA Z DUTINY BŘIŠNÍ LAPAR</t>
  </si>
  <si>
    <t>51373</t>
  </si>
  <si>
    <t>CHOLECYSTOSTOMIE</t>
  </si>
  <si>
    <t>57245</t>
  </si>
  <si>
    <t>PNEUMONEKTOMIE ROZŠÍŘENÁ</t>
  </si>
  <si>
    <t>90796</t>
  </si>
  <si>
    <t>(DRG) HERNIOPLASTIKA JEDNOSTRANNÁ PRIMÁRNÍ LAPAROS</t>
  </si>
  <si>
    <t>57239</t>
  </si>
  <si>
    <t>UZAVŘENÍ BRONCHOPLEURÁLNÍ PÍŠTĚLE</t>
  </si>
  <si>
    <t>90822</t>
  </si>
  <si>
    <t>(DRG) KOLOSTOMIE LAPAROSKOPICKY</t>
  </si>
  <si>
    <t>91993</t>
  </si>
  <si>
    <t>(DRG) KLINICKÉ STADIUM ZHOUBNÉHO NOVOTVARU III</t>
  </si>
  <si>
    <t>91981</t>
  </si>
  <si>
    <t>(DRG) DOBŘE DIFERENCOVANÝ ZHOUBNÝ NOVOTVAR</t>
  </si>
  <si>
    <t>91952</t>
  </si>
  <si>
    <t>(DRG) LYMFADENEKTOMIE SUPRAMESOKOLICKÁ</t>
  </si>
  <si>
    <t>91983</t>
  </si>
  <si>
    <t xml:space="preserve">(DRG) NÍZCE (SLABĚ, ŠPATNĚ) DIFERENCOVANÝ ZHOUBNÝ </t>
  </si>
  <si>
    <t>91890</t>
  </si>
  <si>
    <t>(DRG) ZADNÍ EXENTERACE PÁNEVNÍCH ORGÁNŮ</t>
  </si>
  <si>
    <t>91895</t>
  </si>
  <si>
    <t>(DRG) PERITONEKTOMIE - HORNÍ KVADRANT</t>
  </si>
  <si>
    <t>91995</t>
  </si>
  <si>
    <t>(DRG) KLINICKÉ STADIUM ZHOUBNÉHO NOVOTVARU NEZNÁMO</t>
  </si>
  <si>
    <t>91761</t>
  </si>
  <si>
    <t>(DRG) DERIVAČNÍ STOMIE</t>
  </si>
  <si>
    <t>91991</t>
  </si>
  <si>
    <t>(DRG) KLINICKÉ STADIUM ZHOUBNÉHO NOVOTVARU I</t>
  </si>
  <si>
    <t>91950</t>
  </si>
  <si>
    <t>(DRG) LYMFADENEKTOMIE MEDIASTINÁLNÍ</t>
  </si>
  <si>
    <t>91982</t>
  </si>
  <si>
    <t>(DRG) STŘEDNĚ (MÍRNĚ) DIFERENCOVANÝ ZHOUBNÝ NOVOTV</t>
  </si>
  <si>
    <t>91770</t>
  </si>
  <si>
    <t>(DRG) NÍZKÁ RESEKCE REKTA</t>
  </si>
  <si>
    <t>91992</t>
  </si>
  <si>
    <t>(DRG) KLINICKÉ STADIUM ZHOUBNÉHO NOVOTVARU II</t>
  </si>
  <si>
    <t>91956</t>
  </si>
  <si>
    <t>(DRG) BIOPSIE SENTINELOVÉ UZLINY</t>
  </si>
  <si>
    <t>91994</t>
  </si>
  <si>
    <t>(DRG) KLINICKÉ STADIUM ZHOUBNÉHO NOVOTVARU IV</t>
  </si>
  <si>
    <t>91985</t>
  </si>
  <si>
    <t>(DRG) ZHOUBNÝ NOVOTVAR S NEURČENÝM STUPNĚM DIFEREN</t>
  </si>
  <si>
    <t>91768</t>
  </si>
  <si>
    <t>(DRG) TOTÁLNÍ EXCIZE MEZOKOLON</t>
  </si>
  <si>
    <t>91896</t>
  </si>
  <si>
    <t>(DRG) PERITONEKTOMIE - DOLNÍ KVADRANT</t>
  </si>
  <si>
    <t>91953</t>
  </si>
  <si>
    <t>(DRG) LYMFADENEKTOMIE INFRAMESOKOLICKÁ</t>
  </si>
  <si>
    <t>91777</t>
  </si>
  <si>
    <t>(DRG) TRANSANÁLNÍ REKTÁLNÍ RESEKCE S POUŽITÍM CIRK</t>
  </si>
  <si>
    <t>91984</t>
  </si>
  <si>
    <t>(DRG) NEDIFERENCOVANÝ (ANAPLASTICKÝ) ZHOUBNÝ NOVOT</t>
  </si>
  <si>
    <t>91897</t>
  </si>
  <si>
    <t>(DRG) PERITONEKTOMIE PÁNEVNÍ</t>
  </si>
  <si>
    <t>91898</t>
  </si>
  <si>
    <t>(DRG) CYTOSTATICKÁ HYPERTERMICKÁ PERITONEÁLNÍ LAVÁ</t>
  </si>
  <si>
    <t>91769</t>
  </si>
  <si>
    <t>(DRG) TOTÁLNÍ EXCIZE MEZOREKTA</t>
  </si>
  <si>
    <t>91990</t>
  </si>
  <si>
    <t>(DRG) KLINICKÉ STADIUM ZHOUBNÉHO NOVOTVARU 0 (NOVO</t>
  </si>
  <si>
    <t>91894</t>
  </si>
  <si>
    <t>(DRG) PERITONEKTOMIE - ZÁKLADNÍ KÓD</t>
  </si>
  <si>
    <t>91741</t>
  </si>
  <si>
    <t>(DRG) SEGMENTÁLNÍ RESEKCE TRACHEY</t>
  </si>
  <si>
    <t>91940</t>
  </si>
  <si>
    <t>(DRG) IREVERZIBILNÍ ELEKTROPORACE TUMORU</t>
  </si>
  <si>
    <t>91740</t>
  </si>
  <si>
    <t>(DRG) CYTOSTATICKÁ HYPERTERMICKÁ LAVÁŽ PLEURÁLNÍ D</t>
  </si>
  <si>
    <t>91762</t>
  </si>
  <si>
    <t>(DRG) ANASTOMOSA KRČNÍHO JÍCNU</t>
  </si>
  <si>
    <t>91764</t>
  </si>
  <si>
    <t>(DRG) TUBULIZACE ŽALUDKU K TRANSPOSICI DO HRUDNÍKU</t>
  </si>
  <si>
    <t>91773</t>
  </si>
  <si>
    <t>(DRG) EXSTIRPACE PERIPROKTÁLNÍ PÍŠTĚLE</t>
  </si>
  <si>
    <t>91951</t>
  </si>
  <si>
    <t>(DRG) LYMFADENEKTOMIE PARAKAVÁLNÍ LAPAROSKOPICKY</t>
  </si>
  <si>
    <t>91742</t>
  </si>
  <si>
    <t>(DRG) SUTURA DEFEKTU BRÁNICE</t>
  </si>
  <si>
    <t>91893</t>
  </si>
  <si>
    <t>(DRG) KOMPOZITNÍ EXENTERACE PÁNEVNÍCH ORGÁNŮ</t>
  </si>
  <si>
    <t>91760</t>
  </si>
  <si>
    <t>(DRG) NUTRIČNÍ STOMIE</t>
  </si>
  <si>
    <t>91795</t>
  </si>
  <si>
    <t>(DRG) CENTRÁLNÍ RESEKCE PANKREATU</t>
  </si>
  <si>
    <t>91743</t>
  </si>
  <si>
    <t>(DRG) RESEKCE A NÁSLEDNÁ SUTURA BRÁNICE ? JEDNA PO</t>
  </si>
  <si>
    <t>91942</t>
  </si>
  <si>
    <t>(DRG) KRYOABLACE TUMORU</t>
  </si>
  <si>
    <t>90785</t>
  </si>
  <si>
    <t>(DRG) CHOLANGIOGRAFIE LAPAROSKOPICKY</t>
  </si>
  <si>
    <t>09572</t>
  </si>
  <si>
    <t>VÍCEČETNÝ ZÁKROK</t>
  </si>
  <si>
    <t>52411</t>
  </si>
  <si>
    <t>TORAKO - MEDIASTINOSKOPIE</t>
  </si>
  <si>
    <t>91748</t>
  </si>
  <si>
    <t>(DRG) STRIPPING BRÁNICE - JEDNA POLOVINA</t>
  </si>
  <si>
    <t>91892</t>
  </si>
  <si>
    <t>(DRG) SUPRALEVATORICKÁ EXENTERACE PÁNEVNÍCH ORGÁNŮ</t>
  </si>
  <si>
    <t>91792</t>
  </si>
  <si>
    <t>(DRG) FENESTRACE JATERNÍ CYSTY LAPAROTOMICKY</t>
  </si>
  <si>
    <t>91790</t>
  </si>
  <si>
    <t>(DRG) ZAVEDENÍ TRANSJUGULÁRNÍHO INTRAHEPATICKÉHO P</t>
  </si>
  <si>
    <t>91763</t>
  </si>
  <si>
    <t>(DRG) STŘEVNÍ BY-PASS JÍCNU</t>
  </si>
  <si>
    <t>90858</t>
  </si>
  <si>
    <t>(DRG) RESEKCE TENKÉHO STŘEVA LAPAROSKOPICKY</t>
  </si>
  <si>
    <t>5T1</t>
  </si>
  <si>
    <t>0087199</t>
  </si>
  <si>
    <t>MAXIPIME</t>
  </si>
  <si>
    <t>0214076</t>
  </si>
  <si>
    <t>OCTAPLAS LG</t>
  </si>
  <si>
    <t>0107963</t>
  </si>
  <si>
    <t>Trombocyty z aferézy deleukotizované kryokonzervov</t>
  </si>
  <si>
    <t>0052834</t>
  </si>
  <si>
    <t>STENT PERIFERNÍ URETERÁLNÍ OPTIMED,POLYURETAN</t>
  </si>
  <si>
    <t>00655</t>
  </si>
  <si>
    <t>OD TYPU 55 - PRO NEMOCNICE TYPU 3, (KATEGORIE 6) -</t>
  </si>
  <si>
    <t>00658</t>
  </si>
  <si>
    <t>OD TYPU 58 - PRO NEMOCNICE TYPU 3, (KATEGORIE 6) -</t>
  </si>
  <si>
    <t>00657</t>
  </si>
  <si>
    <t>OD TYPU 57 - PRO NEMOCNICE TYPU 3, (KATEGORIE 6) -</t>
  </si>
  <si>
    <t>90904</t>
  </si>
  <si>
    <t xml:space="preserve">(DRG) DOBA TRVÁNÍ UMĚLÉ PLICNÍ VENTILACE VÍCE NEŽ </t>
  </si>
  <si>
    <t>61125</t>
  </si>
  <si>
    <t>EXCIZE KOŽNÍ LÉZE NAD 10 CM^2, BEZ UZAVŘENÍ VZNIKL</t>
  </si>
  <si>
    <t>61151</t>
  </si>
  <si>
    <t>UZAVŘENÍ DEFEKTU KOŽNÍM LALOKEM MÍSTNÍM NAD 20 CM^</t>
  </si>
  <si>
    <t>76345</t>
  </si>
  <si>
    <t>REIMPLANTACE URETERU (UCNA)</t>
  </si>
  <si>
    <t>61131</t>
  </si>
  <si>
    <t>EXCIZE KOŽNÍ LÉZE, SUTURA VÍCE NEŽ 10 CM</t>
  </si>
  <si>
    <t>0004234</t>
  </si>
  <si>
    <t>0008807</t>
  </si>
  <si>
    <t>0066020</t>
  </si>
  <si>
    <t>0131654</t>
  </si>
  <si>
    <t>0207309</t>
  </si>
  <si>
    <t>VORICONAZOLE ACCORD</t>
  </si>
  <si>
    <t>0087200</t>
  </si>
  <si>
    <t>0001154</t>
  </si>
  <si>
    <t>0001203</t>
  </si>
  <si>
    <t>0001288</t>
  </si>
  <si>
    <t>DLAHA ADAPTAČNÍ  MINI FRAGMENT OCEL TITAN</t>
  </si>
  <si>
    <t>0001291</t>
  </si>
  <si>
    <t>DLAHA LC-DCP ROVNÁ MINI FRAGMENT OCEL</t>
  </si>
  <si>
    <t>0001308</t>
  </si>
  <si>
    <t>DLAHA ADAPTAČNÍ  MINI FRAGMENT OCEL</t>
  </si>
  <si>
    <t>0001719</t>
  </si>
  <si>
    <t>DRÁT CERKLÁŽNÍ OCEL</t>
  </si>
  <si>
    <t>0004070</t>
  </si>
  <si>
    <t>ŠROUB LCP A VA-LCP SAMOŘEZNÝ MALÝ FRAGMENT OCEL</t>
  </si>
  <si>
    <t>0006853</t>
  </si>
  <si>
    <t>FIXÁTOR ZEVNÍ JEDNOROVINNÝ ZÁPĚSTÍ PENNIG II DLOUH</t>
  </si>
  <si>
    <t>0006854</t>
  </si>
  <si>
    <t>0010767</t>
  </si>
  <si>
    <t>DRÁT KIRSCHNERŮV OCEL</t>
  </si>
  <si>
    <t>0017751</t>
  </si>
  <si>
    <t>0024982</t>
  </si>
  <si>
    <t xml:space="preserve">KOTVIČKA TITANOVÁ PRO CHIR.RUKY MINI,MINI LS,MINI </t>
  </si>
  <si>
    <t>0068059</t>
  </si>
  <si>
    <t>IMPLANTÁT MAMMÁRNÍ EXPANDER TKÁŇOVÝ</t>
  </si>
  <si>
    <t>0068060</t>
  </si>
  <si>
    <t>0112074</t>
  </si>
  <si>
    <t>CEMENT KOSTNÍ VANCOGENX VANCOMYCIN+GENTAMICIN 1X40</t>
  </si>
  <si>
    <t>0112572</t>
  </si>
  <si>
    <t>DRÁT HBS2 TI</t>
  </si>
  <si>
    <t>0166154</t>
  </si>
  <si>
    <t>IMPLANTÁT MAMMÁRNÍ CUI PLNĚNÝ KOHEZIVNÍM GELEM  AN</t>
  </si>
  <si>
    <t>0068901</t>
  </si>
  <si>
    <t>0031475</t>
  </si>
  <si>
    <t>DLAHA LCP MALÝ FRAGMENT OCEL</t>
  </si>
  <si>
    <t>0111985</t>
  </si>
  <si>
    <t>ŠROUB KOMPRESNÍ HBS2 TI T-DRIVE</t>
  </si>
  <si>
    <t>0006849</t>
  </si>
  <si>
    <t>ŠROUB KORTIKÁLNÍ PRO PENNIG                3510X</t>
  </si>
  <si>
    <t>0193875</t>
  </si>
  <si>
    <t>IMPLANTÁT MAMMÁRNÍ POLYTECH PLNĚNÝ SILIKONOVÝM GEL</t>
  </si>
  <si>
    <t>0193873</t>
  </si>
  <si>
    <t>0193874</t>
  </si>
  <si>
    <t>0193872</t>
  </si>
  <si>
    <t>0106020</t>
  </si>
  <si>
    <t>IMPLANTÁT PRO ŠLACHY UNIVERZÁLNÍ AREX</t>
  </si>
  <si>
    <t>0097668</t>
  </si>
  <si>
    <t>DLAHA LCP MINI FRAGMENT OCEL TITAN</t>
  </si>
  <si>
    <t>0112844</t>
  </si>
  <si>
    <t>FIXÁTOR ZEVNÍ JEDNOROVINNÝ ZÁPĚSTÍ PENNIG II RADIU</t>
  </si>
  <si>
    <t>0068080</t>
  </si>
  <si>
    <t>IMPLANTÁT SPINÁLNÍ SYSTÉM  MACS TL               H</t>
  </si>
  <si>
    <t>0110640</t>
  </si>
  <si>
    <t>0110636</t>
  </si>
  <si>
    <t>0193815</t>
  </si>
  <si>
    <t>KARDIOSTIMULÁTOR JEDNODUTINOVÝ SYSTÉM ADVANTIO MRI</t>
  </si>
  <si>
    <t>51853</t>
  </si>
  <si>
    <t>CIRKULÁRNÍ SÁDROVÝ OBVAZ - PRSTŮ, RUKY, ZÁPĚSTÍ</t>
  </si>
  <si>
    <t>56419</t>
  </si>
  <si>
    <t>POUŽITÍ OPERAČNÍHO MIKROSKOPU Á 15 MINUT</t>
  </si>
  <si>
    <t>61022</t>
  </si>
  <si>
    <t>CÍLENÉ VYŠETŘENÍ PLASTICKÝM CHIRURGEM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</si>
  <si>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</si>
  <si>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</si>
  <si>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</si>
  <si>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</si>
  <si>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</si>
  <si>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</si>
  <si>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61133</t>
  </si>
  <si>
    <t>RADIKÁLNÍ EXCIZE MALIGNÍHO MELANOBLASTOMU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</si>
  <si>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</si>
  <si>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</si>
  <si>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</si>
  <si>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</si>
  <si>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</si>
  <si>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</si>
  <si>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</si>
  <si>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</si>
  <si>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</si>
  <si>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</si>
  <si>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</si>
  <si>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</si>
  <si>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61167</t>
  </si>
  <si>
    <t>TRANSPOZICE FASCIOKUTÁNNÍHO LALOKU</t>
  </si>
  <si>
    <t>61173</t>
  </si>
  <si>
    <t>VOLNÝ PŘENOS SVALOVÉHO A SVALOVĚ KOŽNÍHO LALOKU MI</t>
  </si>
  <si>
    <t>61209</t>
  </si>
  <si>
    <t>TENOLÝZA FLEXORU</t>
  </si>
  <si>
    <t>61213</t>
  </si>
  <si>
    <t>IMPLANTACE SILIKONU PŘI DEFEKTU ŠLACHY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</si>
  <si>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</si>
  <si>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</si>
  <si>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</si>
  <si>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</si>
  <si>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</si>
  <si>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</si>
  <si>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</si>
  <si>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</si>
  <si>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61237</t>
  </si>
  <si>
    <t>KOREKČNÍ OSTEOTOMIE FALANGY NEBO METAKARPU</t>
  </si>
  <si>
    <t>61247</t>
  </si>
  <si>
    <t>OPERACE KARPÁLNÍHO TUNELU</t>
  </si>
  <si>
    <t>61413</t>
  </si>
  <si>
    <t>KOREKCE PTÓZY VÍČKA (RIESE-BURIAN, HESS, ... U FAS</t>
  </si>
  <si>
    <t>61422</t>
  </si>
  <si>
    <t>RINOPLASTIKA - MĚKKÝ NOS</t>
  </si>
  <si>
    <t>61443</t>
  </si>
  <si>
    <t>REKONSTRUKCE PRSU SYNTETICKOU VLOŽKOU</t>
  </si>
  <si>
    <t>61447</t>
  </si>
  <si>
    <t>EXSTIRPACE ŽLÁZY Z PERIAREOLÁRNÍHO ŘEZU U GYNEKOMA</t>
  </si>
  <si>
    <t>61449</t>
  </si>
  <si>
    <t>ABLACE PRSU SE ZACHOVÁNÍM DVORCE (SUBKUTÁNNÍ MASTE</t>
  </si>
  <si>
    <t>61453</t>
  </si>
  <si>
    <t>KAPSULOTOMIE POUZDRA IMPLANTÁTU</t>
  </si>
  <si>
    <t>61473</t>
  </si>
  <si>
    <t>IMPLANTACE TKÁŇOVÉHO EXPANDERU</t>
  </si>
  <si>
    <t>66413</t>
  </si>
  <si>
    <t>AMPUTACE PRSTU RUKY NEBO ČLÁNKU PRSTU - ZA KAŽDÝ D</t>
  </si>
  <si>
    <t>66439</t>
  </si>
  <si>
    <t>REKONSTRUKCE JEDNODUCHÉ ŠLACHY - RUKA, ZÁPĚSTÍ - P</t>
  </si>
  <si>
    <t>66443</t>
  </si>
  <si>
    <t>PŘENOS JEDNOHO ŠLACHOVÉHO TRANSPLANTÁTU - RUKA, ZÁ</t>
  </si>
  <si>
    <t>66683</t>
  </si>
  <si>
    <t>AMPUTACE JEDNOHO PAPRSKU DOLNÍ KONČETINY</t>
  </si>
  <si>
    <t>66813</t>
  </si>
  <si>
    <t>ODSTRANĚNÍ OSTEOSYNTETICKÉHO MATERIÁLU</t>
  </si>
  <si>
    <t>66819</t>
  </si>
  <si>
    <t>APLIKACE ZEVNÍHO FIXATÉRU</t>
  </si>
  <si>
    <t>66823</t>
  </si>
  <si>
    <t>ODSTRANĚNÍ ZEVNÍHO FIXATÉRU</t>
  </si>
  <si>
    <t>66833</t>
  </si>
  <si>
    <t>ODSTRANĚNÍ CIZÍHO TĚLESA Z RÁNY</t>
  </si>
  <si>
    <t>66883</t>
  </si>
  <si>
    <t>EXCIZE / EXSTIRPACE TUMORU KOSTI - RESEKCE JEDNODU</t>
  </si>
  <si>
    <t>66929</t>
  </si>
  <si>
    <t>TENOLÝZA - ROZSÁHLÉ UVOLNĚNÍ JEDNÉ ŠLACHY - MIMO R</t>
  </si>
  <si>
    <t>71823</t>
  </si>
  <si>
    <t>POUŽITÍ MIKROSKOPU PŘI OPERAČNÍM VÝKONU Á 10 MINUT</t>
  </si>
  <si>
    <t>75393</t>
  </si>
  <si>
    <t>KOREKCE PTÓZY OČNÍHO VÍČKA</t>
  </si>
  <si>
    <t>75397</t>
  </si>
  <si>
    <t>SUTURA LACERACE VÍČKA A SVALU</t>
  </si>
  <si>
    <t>75413</t>
  </si>
  <si>
    <t>KOREKCE VÍČKA VOLNÝM TRANSPLANTÁTEM</t>
  </si>
  <si>
    <t>76427</t>
  </si>
  <si>
    <t>CIRKUMCIZE, DĚTI OD 3 LET A DOSPĚLÍ</t>
  </si>
  <si>
    <t>61021</t>
  </si>
  <si>
    <t>KOMPLEXNÍ VYŠETŘENÍ PLASTICKÝM CHIRURGEM</t>
  </si>
  <si>
    <t>62150</t>
  </si>
  <si>
    <t>POPÁLENINY - OŠETŘENÍ A PŘEVAZ, OSTATNÍ DO 5 % POV</t>
  </si>
  <si>
    <t>61175</t>
  </si>
  <si>
    <t>VOLNÝ PŘENOS VASKULARIZOVANÉ KOSTI, PŘENOS PRSTU Z</t>
  </si>
  <si>
    <t>61245</t>
  </si>
  <si>
    <t>FENESTRACE ŠLACHOVÉ POCHVY</t>
  </si>
  <si>
    <t>61445</t>
  </si>
  <si>
    <t>OPERACE GIGANTOMASTIE</t>
  </si>
  <si>
    <t>62100</t>
  </si>
  <si>
    <t>PŘEVAZ POPÁLENINY V ROZSAHU DO 1 % POVRCHU TĚLA</t>
  </si>
  <si>
    <t>51855</t>
  </si>
  <si>
    <t>FIXAČNÍ SÁDROVÁ DLAHA - CELÁ HORNÍ KONČETINA</t>
  </si>
  <si>
    <t>61461</t>
  </si>
  <si>
    <t>VENTER PENDULUS S DIASTÁZOU</t>
  </si>
  <si>
    <t>61225</t>
  </si>
  <si>
    <t>NEUROLÝZA</t>
  </si>
  <si>
    <t>61421</t>
  </si>
  <si>
    <t>OPERACE TVRDÉHO A MĚKKÉHO NOSU PRO FUNKČNÍ PORUCHU</t>
  </si>
  <si>
    <t>62140</t>
  </si>
  <si>
    <t>POPÁLENINY - OŠETŘENÍ A PŘEVAZ DORSA RUKY NEBO NOH</t>
  </si>
  <si>
    <t>61255</t>
  </si>
  <si>
    <t>ROZŠÍŘENÁ APONEUREKTOMIE U FORMY DUPUYTRENOVY KONT</t>
  </si>
  <si>
    <t>61165</t>
  </si>
  <si>
    <t>ROZPROSTŘENÍ NEBO MODELACE LALOKU</t>
  </si>
  <si>
    <t>62430</t>
  </si>
  <si>
    <t>ŠTĚP PŘI POPÁLENÍ (A OSTATNÍCH KOŽNÍCH ZTRÁTÁCH) -</t>
  </si>
  <si>
    <t>53517</t>
  </si>
  <si>
    <t>SUTURA NEBO REINSERCE ŠLACHY FLEXORU RUKY A ZÁPĚST</t>
  </si>
  <si>
    <t>61121</t>
  </si>
  <si>
    <t>CÉVNÍ ANASTOMOSA MIKROCHIRURGICKOU TECHNIKOU</t>
  </si>
  <si>
    <t>NEKREKTOMIE DO 5 % POVRCHU TĚLA - TANGENCIÁLNÍ NEB</t>
  </si>
  <si>
    <t>61431</t>
  </si>
  <si>
    <t>STATICKODYNAMICKÝ FASC. ZÁVĚS U PARÉZY N. FACIALIS</t>
  </si>
  <si>
    <t>53515</t>
  </si>
  <si>
    <t>SUTURA ŠLACHY EXTENSORU RUKY A ZÁPĚSTÍ</t>
  </si>
  <si>
    <t>62840</t>
  </si>
  <si>
    <t>SPECIALIZOVANÁ PÉČE O ROZSÁHLOU DEKUBITÁLNÍ PLOCHU</t>
  </si>
  <si>
    <t>62640</t>
  </si>
  <si>
    <t>ODBĚR DERMOEPIDERMÁLNÍHO ŠTĚPU: 1 - 5 % Z PLOCHY P</t>
  </si>
  <si>
    <t>66821</t>
  </si>
  <si>
    <t>PERKUTÁNNÍ FIXACE K-DRÁTEM</t>
  </si>
  <si>
    <t>66411</t>
  </si>
  <si>
    <t>AMPUTACE PRSTU RUKY NEBO ČLÁNKU PRSTU - ZA PRVNÍ P</t>
  </si>
  <si>
    <t>61135</t>
  </si>
  <si>
    <t>AUTOTRANSPLANTACE KOŽNÍM ŠTĚPEM V PLNÉ TLOUŠTCE DO</t>
  </si>
  <si>
    <t>66417</t>
  </si>
  <si>
    <t>ARTRODÉZA MALÝCH KLOUBŮ RUKY A NOHY - JEDNOHO</t>
  </si>
  <si>
    <t>62110</t>
  </si>
  <si>
    <t>PŘEVAZ POPÁLENINY V ROZSAHU OD 1 % DO 10 %  POVRCH</t>
  </si>
  <si>
    <t>61155</t>
  </si>
  <si>
    <t>UZAVŘENÍ DEFEKTU KOŽNÍM LALOKEM PŘÍMÝM ZE VZDÁLENÉ</t>
  </si>
  <si>
    <t>75395</t>
  </si>
  <si>
    <t>OPERACE ENTROPIA NEBO EKTROPIA 1 OČNÍHO VÍČKA</t>
  </si>
  <si>
    <t>61221</t>
  </si>
  <si>
    <t>REKONSTRUKCE EXTENZOROVÉHO APARÁTU PRSTU RUKY</t>
  </si>
  <si>
    <t>61171</t>
  </si>
  <si>
    <t>VOLNÝ PŘENOS KOŽNÍHO A FASCIOKUTÁNNÍHO LALOKU MIKR</t>
  </si>
  <si>
    <t>61211</t>
  </si>
  <si>
    <t>REKONSTRUKCE ŠLACHOVÉHO POUTKA</t>
  </si>
  <si>
    <t>62440</t>
  </si>
  <si>
    <t>ŠTĚP PŘI POPÁLENÍ (A OSTATNÍCH KOŽNÍCH ZTRÁTÁCH) D</t>
  </si>
  <si>
    <t>61215</t>
  </si>
  <si>
    <t>REKONSTRUKCE ŠLACHY FLEXORU ŠTĚPEM</t>
  </si>
  <si>
    <t>62420</t>
  </si>
  <si>
    <t>61231</t>
  </si>
  <si>
    <t>IMPLANTACE UMĚLÉHO MP NEBO IP KLOUBU</t>
  </si>
  <si>
    <t>61141</t>
  </si>
  <si>
    <t>ODBĚR NERVOVÉHO ŠTĚPU PRO MIKROCHIRURGICKÉ VÝKONY</t>
  </si>
  <si>
    <t>62160</t>
  </si>
  <si>
    <t>POPÁLENINY - OŠETŘENÍ A PŘEVAZ, 5 - 10 % POVRCHU T</t>
  </si>
  <si>
    <t>61145</t>
  </si>
  <si>
    <t>ODBĚR KORIOTUKOVÉHO ŠTĚPU</t>
  </si>
  <si>
    <t>62810</t>
  </si>
  <si>
    <t xml:space="preserve">ODBĚR KOŽNÍHO ŠTĚPU V PLNÉ TLOUŠŤCE DO ROZSAHU 20 </t>
  </si>
  <si>
    <t>53511</t>
  </si>
  <si>
    <t>SUTURA ŠLACHY EXTENZORU - MIMO RUKU A ZÁPĚSTÍ A KO</t>
  </si>
  <si>
    <t>62660</t>
  </si>
  <si>
    <t xml:space="preserve">ODBĚR DERMOEPIDERMÁLNÍHO ŠTĚPU: 5 - 10 % Z PLOCHY </t>
  </si>
  <si>
    <t>61169</t>
  </si>
  <si>
    <t>TRANSPOZICE MUSKULÁRNÍHO LALOKU</t>
  </si>
  <si>
    <t>61261</t>
  </si>
  <si>
    <t>SEPARACE JEDNOHO MEZIPRSTÍ U MĚKKÉ SYNDAKTYLIE</t>
  </si>
  <si>
    <t>66431</t>
  </si>
  <si>
    <t>REKONSTRUKCE / OSTEOTOMIE FALANGY, METAKARPU - PRV</t>
  </si>
  <si>
    <t>62460</t>
  </si>
  <si>
    <t>ŠTĚP PŘI POPÁLENÍ (A OSTATNCH KOŽNÍCH ZTRÁTÁCH), 5</t>
  </si>
  <si>
    <t>61235</t>
  </si>
  <si>
    <t>ARTHRODÉZA MP NEBO IP KLOUBU</t>
  </si>
  <si>
    <t>62720</t>
  </si>
  <si>
    <t>SÍŤOVÁNÍ (MESHOVÁNÍ) ŠTĚPU NAD 5 % DO 20 % POVRCHU</t>
  </si>
  <si>
    <t>61111</t>
  </si>
  <si>
    <t>PRIMÁRNÍ OŠETŘENÍ TRAUMATICKÉ TETOVÁŽE Á 20 MIN.</t>
  </si>
  <si>
    <t>61391</t>
  </si>
  <si>
    <t>VYTVOŘENÍ NOVÉ PRSNÍ BRADAVKY A PRSNÍHO DVORCE</t>
  </si>
  <si>
    <t>62330</t>
  </si>
  <si>
    <t>NEKREKTOMIE 5 - 10 % POVRCHU TĚLA - TANGENCIÁLNÍ N</t>
  </si>
  <si>
    <t>62421</t>
  </si>
  <si>
    <t>61201</t>
  </si>
  <si>
    <t>REPLANTACE JEDNOHO PRSTU</t>
  </si>
  <si>
    <t>62230</t>
  </si>
  <si>
    <t>UVOLŇUJÍCÍ NÁŘEZY NA KONČETINĚ</t>
  </si>
  <si>
    <t>61455</t>
  </si>
  <si>
    <t>ODSTRANĚNÍ IMPLANTÁTU PRSU S KAPSULEKTOMIÍ</t>
  </si>
  <si>
    <t>66433</t>
  </si>
  <si>
    <t>REKONSTRUKCE / OSTEOTOMIE FALANGY, METAKARPU - PŘI</t>
  </si>
  <si>
    <t>61395</t>
  </si>
  <si>
    <t xml:space="preserve">VYTVOŘENÍ UŠNÍHO BOLTCE PŘI VZOZENÉ VÝVOJOVÉ VADĚ </t>
  </si>
  <si>
    <t>61249</t>
  </si>
  <si>
    <t>TRANSPOZICE STOPKOVANÉHO NEUROVASKULÁRNÍHO LALŮČKU</t>
  </si>
  <si>
    <t>66869</t>
  </si>
  <si>
    <t xml:space="preserve">EXCIZE A EXSTIRPACE SVALOVÉ - ROZSÁHLÉ - TAKÉ PRO </t>
  </si>
  <si>
    <t>67225</t>
  </si>
  <si>
    <t>ARTRODÉZA NA HK</t>
  </si>
  <si>
    <t>(DRG) ÚPRAVA ŽILNÍHO NEBO TEPENNÉHO ALOŠTĚPU</t>
  </si>
  <si>
    <t>90961</t>
  </si>
  <si>
    <t>(DRG) ORTOPEDICKÁ OPERACE PRO AGRESIVNÍ BENIGNÍ NO</t>
  </si>
  <si>
    <t>61481</t>
  </si>
  <si>
    <t>AUTOTRANSPLANTACE TUKOVÉ TKÁNĚ NAD 100ML</t>
  </si>
  <si>
    <t>61483</t>
  </si>
  <si>
    <t>AUTOTRANSPLANTACE TUKOVÉ TKÁNĚ DO 100ML</t>
  </si>
  <si>
    <t>61321</t>
  </si>
  <si>
    <t>KOREKCE RTU PO ROZŠTĚPU</t>
  </si>
  <si>
    <t>61203</t>
  </si>
  <si>
    <t>REPLANTACE RUKY VE DLANI</t>
  </si>
  <si>
    <t>61399</t>
  </si>
  <si>
    <t>REKONSTRUKCE PROSTORU ZA UŠNÍM BOLTCEM</t>
  </si>
  <si>
    <t>61351</t>
  </si>
  <si>
    <t>OPERACE FIMÓZY DLE BURIANA</t>
  </si>
  <si>
    <t>61463</t>
  </si>
  <si>
    <t>REDUKCE STEHNA NEBO PAŽE EXCIZÍ</t>
  </si>
  <si>
    <t>61163</t>
  </si>
  <si>
    <t>PŘENOS NEBO ODPOJENÍ STOPKY KOŽNÍHO LALOKU</t>
  </si>
  <si>
    <t>66931</t>
  </si>
  <si>
    <t xml:space="preserve">TENOLÝZA - ROZSÁHLÉ UVOLNĚNÍ KAŽDÉ DALŠÍ ŠLACHY - </t>
  </si>
  <si>
    <t>90962</t>
  </si>
  <si>
    <t>(DRG) ORTOPEDICKÁ OPERACE PRO MALIGNÍ NOVOTVAR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</si>
  <si>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</si>
  <si>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</si>
  <si>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</si>
  <si>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</si>
  <si>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</si>
  <si>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</si>
  <si>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</si>
  <si>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</si>
  <si>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</si>
  <si>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</si>
  <si>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</si>
  <si>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</si>
  <si>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</si>
  <si>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</si>
  <si>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</si>
  <si>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</si>
  <si>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</si>
  <si>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</si>
  <si>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</si>
  <si>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</si>
  <si>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</si>
  <si>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</si>
  <si>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00100</t>
  </si>
  <si>
    <t>A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</si>
  <si>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</si>
  <si>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</si>
  <si>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</si>
  <si>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00132</t>
  </si>
  <si>
    <t xml:space="preserve">DLOUHODOBÁ MECHANICKÁ VENTILACE &gt; 96 HODIN (5-10 DNÍ) S EKONO                                       </t>
  </si>
  <si>
    <t>00133</t>
  </si>
  <si>
    <t>01033</t>
  </si>
  <si>
    <t xml:space="preserve">VÝKONY NA EXTRAKRANIÁLNÍCH CÉVÁCH S MCC                                                             </t>
  </si>
  <si>
    <t>01041</t>
  </si>
  <si>
    <t xml:space="preserve">VÝKONY NA KRANIÁLNÍCH A PERIFERNÍCH NERVECH BEZ CC                                                  </t>
  </si>
  <si>
    <t>01042</t>
  </si>
  <si>
    <t xml:space="preserve">VÝKONY NA KRANIÁLNÍCH A PERIFERNÍCH NERVECH S CC                                                    </t>
  </si>
  <si>
    <t>01043</t>
  </si>
  <si>
    <t xml:space="preserve">VÝKONY NA KRANIÁLNÍCH A PERIFERNÍCH NERVECH S MCC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</si>
  <si>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</si>
  <si>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</si>
  <si>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</si>
  <si>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</si>
  <si>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01371</t>
  </si>
  <si>
    <t xml:space="preserve">PORUCHY KRANIÁLNÍCH A PERIFERNÍCH NERVŮ BEZ CC                                                      </t>
  </si>
  <si>
    <t>02021</t>
  </si>
  <si>
    <t xml:space="preserve">EXTRAOKULÁRNÍ VÝKONY, KROMĚ OČNICE BEZ CC                                                           </t>
  </si>
  <si>
    <t>02022</t>
  </si>
  <si>
    <t xml:space="preserve">EXTRAOKULÁRNÍ VÝKONY, KROMĚ OČNICE S CC                                                             </t>
  </si>
  <si>
    <t>02321</t>
  </si>
  <si>
    <t xml:space="preserve">JINÉ PORUCHY OKA BEZ CC                                                                             </t>
  </si>
  <si>
    <t>03013</t>
  </si>
  <si>
    <t xml:space="preserve">VELKÉ VÝKONY NA HRTANU A PRŮDUŠNICI S MCC                                                           </t>
  </si>
  <si>
    <t>03071</t>
  </si>
  <si>
    <t xml:space="preserve">NÁPRAVA ROZŠTĚPU RTU A PATRA BEZ CC       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</si>
  <si>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</si>
  <si>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</si>
  <si>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</si>
  <si>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03351</t>
  </si>
  <si>
    <t xml:space="preserve">JINÉ PORUCHY UŠÍ, NOSU, ÚST A HRDLA BEZ CC                                                          </t>
  </si>
  <si>
    <t>04011</t>
  </si>
  <si>
    <t xml:space="preserve">VELKÉ HRUDNÍ VÝKONY BEZ CC                                                                          </t>
  </si>
  <si>
    <t>04012</t>
  </si>
  <si>
    <t xml:space="preserve">VELKÉ HRUDNÍ VÝKONY S CC  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</si>
  <si>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</si>
  <si>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</si>
  <si>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</si>
  <si>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</si>
  <si>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</si>
  <si>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</si>
  <si>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</si>
  <si>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</si>
  <si>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</si>
  <si>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</si>
  <si>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04032</t>
  </si>
  <si>
    <t xml:space="preserve">JINÉ VÝKONY PŘI PORUCHÁCH A ONEMOCNĚNÍCH DÝCHACÍHO SYSTÉMU S                                        </t>
  </si>
  <si>
    <t>04033</t>
  </si>
  <si>
    <t>04331</t>
  </si>
  <si>
    <t xml:space="preserve">ZÁVAŽNÉ TRAUMA HRUDNÍKU BEZ CC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</si>
  <si>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</si>
  <si>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</si>
  <si>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</si>
  <si>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</si>
  <si>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</si>
  <si>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</si>
  <si>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</si>
  <si>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</si>
  <si>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</si>
  <si>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</si>
  <si>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</si>
  <si>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</si>
  <si>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</si>
  <si>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</si>
  <si>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</si>
  <si>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</si>
  <si>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</si>
  <si>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</si>
  <si>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05371</t>
  </si>
  <si>
    <t xml:space="preserve">NEOBJASNĚNÁ SRDEČNÍ ZÁSTAVA BEZ CC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</si>
  <si>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</si>
  <si>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</si>
  <si>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</si>
  <si>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</si>
  <si>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</si>
  <si>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</si>
  <si>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</si>
  <si>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</si>
  <si>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</si>
  <si>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</si>
  <si>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</si>
  <si>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</si>
  <si>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</si>
  <si>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</si>
  <si>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</si>
  <si>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</si>
  <si>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</si>
  <si>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</si>
  <si>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</si>
  <si>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</si>
  <si>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</si>
  <si>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</si>
  <si>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</si>
  <si>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</si>
  <si>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</si>
  <si>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</si>
  <si>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</si>
  <si>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</si>
  <si>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06042</t>
  </si>
  <si>
    <t xml:space="preserve">UVOLŇOVÁNÍ SRŮSTŮ POBŘIŠNICE S CC 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</si>
  <si>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</si>
  <si>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</si>
  <si>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</si>
  <si>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</si>
  <si>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</si>
  <si>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</si>
  <si>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</si>
  <si>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</si>
  <si>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</si>
  <si>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</si>
  <si>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06073</t>
  </si>
  <si>
    <t xml:space="preserve">MENŠÍ VÝKONY NA ŽALUDKU, JÍCNU A DVANÁCTNÍKU S MCC 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</si>
  <si>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</si>
  <si>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</si>
  <si>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</si>
  <si>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</si>
  <si>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</si>
  <si>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</si>
  <si>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</si>
  <si>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</si>
  <si>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</si>
  <si>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</si>
  <si>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</si>
  <si>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</si>
  <si>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</si>
  <si>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</si>
  <si>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</si>
  <si>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</si>
  <si>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</si>
  <si>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</si>
  <si>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</si>
  <si>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</si>
  <si>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</si>
  <si>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</si>
  <si>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</si>
  <si>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</si>
  <si>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</si>
  <si>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</si>
  <si>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</si>
  <si>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</si>
  <si>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</si>
  <si>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</si>
  <si>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</si>
  <si>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</si>
  <si>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</si>
  <si>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</si>
  <si>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</si>
  <si>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</si>
  <si>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</si>
  <si>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</si>
  <si>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</si>
  <si>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</si>
  <si>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</si>
  <si>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</si>
  <si>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</si>
  <si>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</si>
  <si>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</si>
  <si>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</si>
  <si>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</si>
  <si>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</si>
  <si>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</si>
  <si>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</si>
  <si>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</si>
  <si>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</si>
  <si>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</si>
  <si>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</si>
  <si>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</si>
  <si>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</si>
  <si>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</si>
  <si>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</si>
  <si>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</si>
  <si>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</si>
  <si>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</si>
  <si>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</si>
  <si>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</si>
  <si>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07013</t>
  </si>
  <si>
    <t xml:space="preserve">VÝKONY NA PANKREATU,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</si>
  <si>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</si>
  <si>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</si>
  <si>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07022</t>
  </si>
  <si>
    <t xml:space="preserve">VELKÉ VÝKONY NA ŽLUČOVÝCH CESTÁCH S CC                                                              </t>
  </si>
  <si>
    <t>07023</t>
  </si>
  <si>
    <t xml:space="preserve">VELKÉ VÝKONY NA ŽLUČOVÝCH CESTÁCH S MCC                                                             </t>
  </si>
  <si>
    <t>07031</t>
  </si>
  <si>
    <t xml:space="preserve">CHOLECYSTEKTOMIE, KROMĚ LAPAROSKOPICKÉ BEZ CC                                                       </t>
  </si>
  <si>
    <t>07032</t>
  </si>
  <si>
    <t xml:space="preserve">CHOLECYSTEKTOMIE, KROMĚ LAPAROSKOPICKÉ S CC                                                         </t>
  </si>
  <si>
    <t>07033</t>
  </si>
  <si>
    <t xml:space="preserve">CHOLECYSTEKTOMIE,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</si>
  <si>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</si>
  <si>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</si>
  <si>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</si>
  <si>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</si>
  <si>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</si>
  <si>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</si>
  <si>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</si>
  <si>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</si>
  <si>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</si>
  <si>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</si>
  <si>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</si>
  <si>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</si>
  <si>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</si>
  <si>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</si>
  <si>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</si>
  <si>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</si>
  <si>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</si>
  <si>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</si>
  <si>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</si>
  <si>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</si>
  <si>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</si>
  <si>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</si>
  <si>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</si>
  <si>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</si>
  <si>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</si>
  <si>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</si>
  <si>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</si>
  <si>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</si>
  <si>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</si>
  <si>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</si>
  <si>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08061</t>
  </si>
  <si>
    <t xml:space="preserve">VELKÉ VÝKONY REPLANTACE HORNÍCH KONČETIN A JEJICH KLOUBŮ BEZ                                        </t>
  </si>
  <si>
    <t>08091</t>
  </si>
  <si>
    <t xml:space="preserve">TRANSPLANTACE KŮŽE NEBO TKÁNĚ PRO PORUCHY MUSKULOSKELETÁLNÍHO                                       </t>
  </si>
  <si>
    <t>08092</t>
  </si>
  <si>
    <t>08093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</si>
  <si>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</si>
  <si>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</si>
  <si>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</si>
  <si>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</si>
  <si>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08133</t>
  </si>
  <si>
    <t xml:space="preserve">MÍSTNÍ RESEKCE NA MUSKULOSKELETÁLNÍM SYSTÉMU S MCC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</si>
  <si>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</si>
  <si>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</si>
  <si>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</si>
  <si>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</si>
  <si>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</si>
  <si>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</si>
  <si>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</si>
  <si>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</si>
  <si>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08303</t>
  </si>
  <si>
    <t xml:space="preserve">ZLOMENINY KOSTI STEHENNÍ S MCC 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</si>
  <si>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</si>
  <si>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</si>
  <si>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</si>
  <si>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</si>
  <si>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</si>
  <si>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</si>
  <si>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</si>
  <si>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</si>
  <si>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</si>
  <si>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</si>
  <si>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</si>
  <si>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</si>
  <si>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</si>
  <si>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</si>
  <si>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</si>
  <si>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</si>
  <si>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</si>
  <si>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</si>
  <si>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</si>
  <si>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</si>
  <si>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</si>
  <si>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09022</t>
  </si>
  <si>
    <t xml:space="preserve">VÝKONY NA PRSECH S CC  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</si>
  <si>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</si>
  <si>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</si>
  <si>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</si>
  <si>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</si>
  <si>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</si>
  <si>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</si>
  <si>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</si>
  <si>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</si>
  <si>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</si>
  <si>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</si>
  <si>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</si>
  <si>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</si>
  <si>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</si>
  <si>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</si>
  <si>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</si>
  <si>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</si>
  <si>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</si>
  <si>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</si>
  <si>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</si>
  <si>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</si>
  <si>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</si>
  <si>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</si>
  <si>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</si>
  <si>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</si>
  <si>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10021</t>
  </si>
  <si>
    <t xml:space="preserve">KOŽNÍ ŠTĚP A DEBRIDEMENT RÁNY PŘI ENDOKRINNÍCH, NUTRIČNÍCH A                                        </t>
  </si>
  <si>
    <t>10052</t>
  </si>
  <si>
    <t xml:space="preserve">VÝKONY NA ŠTÍTNÉ A PŘÍŠTITNÉ ŽLÁZE, THYROGLOSSÁLNÍ VÝKONY S C                                       </t>
  </si>
  <si>
    <t>10061</t>
  </si>
  <si>
    <t xml:space="preserve">JINÉ VÝKONY PŘI ENDOKRINNÍCH, NUTRIČNÍCH A METABOLICKÝCH PORU                                       </t>
  </si>
  <si>
    <t>10062</t>
  </si>
  <si>
    <t>11051</t>
  </si>
  <si>
    <t xml:space="preserve">MENŠÍ VÝKONY NA LEDVINÁCH, MOČOVÝCH CESTÁCH A MOČOVÉM MĚCHÝŘI                                       </t>
  </si>
  <si>
    <t>12021</t>
  </si>
  <si>
    <t xml:space="preserve">VÝKONY NA PENISU BEZ CC                                                                             </t>
  </si>
  <si>
    <t>13011</t>
  </si>
  <si>
    <t xml:space="preserve">EXENTERACE PÁNVE, RADIKÁLNÍ HYSTEREKTOMIE A RADIKÁLNÍ VULVEKT                                       </t>
  </si>
  <si>
    <t>13012</t>
  </si>
  <si>
    <t>13023</t>
  </si>
  <si>
    <t xml:space="preserve">VÝKONY NA DĚLOZE A ADNEXECH PRO MALIGNÍ ONEMOCNĚNÍ NA OVARIÍC                                       </t>
  </si>
  <si>
    <t>13033</t>
  </si>
  <si>
    <t xml:space="preserve">VÝKONY NA DĚLOZE A ADNEXECH PŘI MALIGNÍM ONEMOCNĚNÍ JINDE NEŽ                                       </t>
  </si>
  <si>
    <t>13101</t>
  </si>
  <si>
    <t xml:space="preserve">JINÉ VÝKONY PŘI PORUCHÁCH A ONEMOCNĚNÍCH ŽENSKÉHO REPRODUKČNÍ                                       </t>
  </si>
  <si>
    <t>13102</t>
  </si>
  <si>
    <t>13301</t>
  </si>
  <si>
    <t xml:space="preserve">MALIGNÍ ONEMOCNĚNÍ ŽENSKÉHO REPRODUKČNÍHO SYSTÉMU BEZ CC                                            </t>
  </si>
  <si>
    <t>13321</t>
  </si>
  <si>
    <t xml:space="preserve">MENSTRUAČNÍ A JINÉ PORUCHY ŽENSKÉHO REPRODUKČNÍHO SYSTÉMU BEZ                                       </t>
  </si>
  <si>
    <t>16011</t>
  </si>
  <si>
    <t xml:space="preserve">VÝKONY NA SLEZINĚ BEZ CC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</si>
  <si>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</si>
  <si>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</si>
  <si>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</si>
  <si>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16313</t>
  </si>
  <si>
    <t xml:space="preserve">PORUCHY SRÁŽLIVOSTI S MCC                   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</si>
  <si>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</si>
  <si>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</si>
  <si>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</si>
  <si>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</si>
  <si>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</si>
  <si>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</si>
  <si>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</si>
  <si>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</si>
  <si>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</si>
  <si>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</si>
  <si>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</si>
  <si>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17311</t>
  </si>
  <si>
    <t xml:space="preserve">LYMFOM A NEAKUTNÍ LEUKÉMIE BEZ CC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</si>
  <si>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</si>
  <si>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</si>
  <si>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17343</t>
  </si>
  <si>
    <t>18012</t>
  </si>
  <si>
    <t xml:space="preserve">VÝKONY PRO INFEKČNÍ A PARAZITÁRNÍ NEMOCI S CC                                                       </t>
  </si>
  <si>
    <t>18021</t>
  </si>
  <si>
    <t xml:space="preserve">VÝKONY PRO POOPERAČNÍ A POÚRAZOVÉ INFEKCE BEZ CC                                                    </t>
  </si>
  <si>
    <t>18022</t>
  </si>
  <si>
    <t xml:space="preserve">VÝKONY PRO POOPERAČNÍ A POÚRAZOVÉ INFEKCE S CC                                                      </t>
  </si>
  <si>
    <t>18311</t>
  </si>
  <si>
    <t xml:space="preserve">POOPERAČNÍ A POÚRAZOVÉ INFEKCE BEZ CC                                                               </t>
  </si>
  <si>
    <t>18321</t>
  </si>
  <si>
    <t xml:space="preserve">HOREČKA NEZNÁMÉHO PŮVODU BEZ CC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</si>
  <si>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</si>
  <si>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</si>
  <si>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21011</t>
  </si>
  <si>
    <t xml:space="preserve">MIKROVASKULÁRNÍ PŘENOS TKÁNĚ NEBO KOŽNÍ ŠTĚP PŘI ÚRAZECH BEZ                                        </t>
  </si>
  <si>
    <t>21012</t>
  </si>
  <si>
    <t xml:space="preserve">MIKROVASKULÁRNÍ PŘENOS TKÁNĚ NEBO KOŽNÍ ŠTĚP PŘI ÚRAZECH S CC                                       </t>
  </si>
  <si>
    <t>21021</t>
  </si>
  <si>
    <t xml:space="preserve">JINÉ VÝKONY PŘI ÚRAZECH A KOMPLIKACÍCH BEZ CC                                                       </t>
  </si>
  <si>
    <t>21022</t>
  </si>
  <si>
    <t xml:space="preserve">JINÉ VÝKONY PŘI ÚRAZECH A KOMPLIKACÍCH S CC                                                         </t>
  </si>
  <si>
    <t>21023</t>
  </si>
  <si>
    <t xml:space="preserve">JINÉ VÝKONY PŘI ÚRAZECH A KOMPLIKACÍCH S MCC                                                        </t>
  </si>
  <si>
    <t>21331</t>
  </si>
  <si>
    <t xml:space="preserve">KOMPLIKACE PŘI LÉČENÍ BEZ CC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</si>
  <si>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</si>
  <si>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</si>
  <si>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</si>
  <si>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</si>
  <si>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22521</t>
  </si>
  <si>
    <t xml:space="preserve">NEROZSÁHLÉ POPÁLENINY SKRZ CELOU KŮŽI, S KOŽNÍM ŠTĚPEM NEBO I                                       </t>
  </si>
  <si>
    <t>22541</t>
  </si>
  <si>
    <t xml:space="preserve">POPÁLENINY OMEZENÉHO ROZSAHU POSTIHUJÍCÍ VŠECHNY VRSTVY KŮŽE,                                       </t>
  </si>
  <si>
    <t>22542</t>
  </si>
  <si>
    <t>22551</t>
  </si>
  <si>
    <t xml:space="preserve">POPÁLENINY OMEZENÉHO ROZSAHU NEPOSTIHUJÍCÍ VŠECHNY VRSTVY KŮŽ                                       </t>
  </si>
  <si>
    <t>22553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</si>
  <si>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</si>
  <si>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</si>
  <si>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</si>
  <si>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</si>
  <si>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</si>
  <si>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</si>
  <si>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</si>
  <si>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</si>
  <si>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25023</t>
  </si>
  <si>
    <t xml:space="preserve">JINÉ VÝKONY PŘI MNOHOČETNÉM ZÁVAŽNÉM TRAUMATU S MCC                                                 </t>
  </si>
  <si>
    <t>25072</t>
  </si>
  <si>
    <t xml:space="preserve">DLOUHODOBÁ MECHANICKÁ VENTILACE PŘI POLYTRAUMATU &gt; 96 HODIN (                                       </t>
  </si>
  <si>
    <t>25303</t>
  </si>
  <si>
    <t xml:space="preserve">DIAGNÓZY TÝKAJÍCÍ SE HLAVY, HRUDNÍKU A DOLNÍCH KONČETIN PŘI M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</si>
  <si>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</si>
  <si>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</si>
  <si>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</si>
  <si>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</si>
  <si>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</si>
  <si>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</si>
  <si>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</si>
  <si>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</si>
  <si>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</si>
  <si>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</si>
  <si>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</si>
  <si>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</si>
  <si>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KNM: Klinika nukleární medicíny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</si>
  <si>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</si>
  <si>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</si>
  <si>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</si>
  <si>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</si>
  <si>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</si>
  <si>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</si>
  <si>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</si>
  <si>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107</t>
  </si>
  <si>
    <t>89198</t>
  </si>
  <si>
    <t>SKIASKOPIE</t>
  </si>
  <si>
    <t>809</t>
  </si>
  <si>
    <t>89173</t>
  </si>
  <si>
    <t>ANTEGRÁDNÍ PYELOGRAFIE JEDNOSTRANNÁ</t>
  </si>
  <si>
    <t>89169</t>
  </si>
  <si>
    <t>CYSTOURETROGRAFIE</t>
  </si>
  <si>
    <t>89165</t>
  </si>
  <si>
    <t>RETROGRÁDNÍ PYELOGRAFIE JEDNOSTRANNÁ</t>
  </si>
  <si>
    <t>22</t>
  </si>
  <si>
    <t>407</t>
  </si>
  <si>
    <t>0093626</t>
  </si>
  <si>
    <t>ULTRAVIST 370</t>
  </si>
  <si>
    <t>0224707</t>
  </si>
  <si>
    <t>0002060</t>
  </si>
  <si>
    <t>99mTc-erytrocyty in vivo</t>
  </si>
  <si>
    <t>0002087</t>
  </si>
  <si>
    <t>18F-FDG</t>
  </si>
  <si>
    <t>0002095</t>
  </si>
  <si>
    <t>99mTc-nanokoloid alb.inj.</t>
  </si>
  <si>
    <t>0002022</t>
  </si>
  <si>
    <t>99mTc Etifenin inj.</t>
  </si>
  <si>
    <t>0002059</t>
  </si>
  <si>
    <t>99mTc-erytrocyty vitální</t>
  </si>
  <si>
    <t>47269</t>
  </si>
  <si>
    <t>TOMOGRAFICKÁ SCINTIGRAFIE - SPECT</t>
  </si>
  <si>
    <t>47275</t>
  </si>
  <si>
    <t>SCINTIGRAFIE SENTINELOVÉ UZLINY</t>
  </si>
  <si>
    <t>47355</t>
  </si>
  <si>
    <t>HYBRIDNÍ VÝPOČETNÍ A POZITRONOVÁ EMISNÍ TOMOGRAFIE</t>
  </si>
  <si>
    <t>47187</t>
  </si>
  <si>
    <t>SCINTIGRAFIE JATER A ŽLUČOVÝCH CEST DYNAMICKÁ</t>
  </si>
  <si>
    <t>47171</t>
  </si>
  <si>
    <t>SCINTIGRAFICKÁ DIAGNOSTIKA KRVÁCENÍ DO GIT</t>
  </si>
  <si>
    <t>816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</si>
  <si>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</si>
  <si>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</si>
  <si>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</si>
  <si>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</si>
  <si>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</si>
  <si>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</si>
  <si>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94225</t>
  </si>
  <si>
    <t>IZOLACE A BANKING LIDSKÝCH NUKLEOVÝCH KYSELIN (DNA</t>
  </si>
  <si>
    <t>94353</t>
  </si>
  <si>
    <t>STANOVENÍ ZNÁMÉ GENOVÉ VARIANTY LIDSKÉHO SOMATICKÉ</t>
  </si>
  <si>
    <t>94233</t>
  </si>
  <si>
    <t>ANALÝZA VARIANT LIDSKÉHO SOMATICKÉHO GENOMU NA BIO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</si>
  <si>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</si>
  <si>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</si>
  <si>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</si>
  <si>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</si>
  <si>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</si>
  <si>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</si>
  <si>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</si>
  <si>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</si>
  <si>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</si>
  <si>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</si>
  <si>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</si>
  <si>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</si>
  <si>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</si>
  <si>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</si>
  <si>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</si>
  <si>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</si>
  <si>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</si>
  <si>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</si>
  <si>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</si>
  <si>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</si>
  <si>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</si>
  <si>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</si>
  <si>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</si>
  <si>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</si>
  <si>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</si>
  <si>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</si>
  <si>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</si>
  <si>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</si>
  <si>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</si>
  <si>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</si>
  <si>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</si>
  <si>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</si>
  <si>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</si>
  <si>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96813</t>
  </si>
  <si>
    <t>ANTITROMBIN III, CHROMOGENNÍ METODOU (SÉRIE)</t>
  </si>
  <si>
    <t>96515</t>
  </si>
  <si>
    <t>FIBRIN DEGRADAČNÍ PRODUKTY KVANTITATIVNĚ</t>
  </si>
  <si>
    <t>96325</t>
  </si>
  <si>
    <t>FIBRINOGEN (SÉRIE)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</si>
  <si>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</si>
  <si>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</si>
  <si>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</si>
  <si>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</si>
  <si>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</si>
  <si>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96239</t>
  </si>
  <si>
    <t>DESTIČKOVÝ NEUTRALIZAČNÍ TEST (PNP)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</si>
  <si>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</si>
  <si>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</si>
  <si>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</si>
  <si>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</si>
  <si>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</si>
  <si>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</si>
  <si>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</si>
  <si>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</si>
  <si>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</si>
  <si>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</si>
  <si>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</si>
  <si>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</si>
  <si>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</si>
  <si>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</si>
  <si>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96875</t>
  </si>
  <si>
    <t>DRVVT - KONFIRMACE</t>
  </si>
  <si>
    <t>96195</t>
  </si>
  <si>
    <t>FAKTOR X - STANOVENÍ AKTIVITY</t>
  </si>
  <si>
    <t>96891</t>
  </si>
  <si>
    <t>TROMBELASTOGRAM</t>
  </si>
  <si>
    <t>96877</t>
  </si>
  <si>
    <t>DRVVT - KOREKCE</t>
  </si>
  <si>
    <t>96895</t>
  </si>
  <si>
    <t>STANOVENÍ PŘÍMÝCH INHIBITORŮ FAKTORU XA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</si>
  <si>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</si>
  <si>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</si>
  <si>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</si>
  <si>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</si>
  <si>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</si>
  <si>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</si>
  <si>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</si>
  <si>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</si>
  <si>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</si>
  <si>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</si>
  <si>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</si>
  <si>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</si>
  <si>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</si>
  <si>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</si>
  <si>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</si>
  <si>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</si>
  <si>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</si>
  <si>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</si>
  <si>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</si>
  <si>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</si>
  <si>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</si>
  <si>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</si>
  <si>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</si>
  <si>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</si>
  <si>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</si>
  <si>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</si>
  <si>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</si>
  <si>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</si>
  <si>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</si>
  <si>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</si>
  <si>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</si>
  <si>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</si>
  <si>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</si>
  <si>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</si>
  <si>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</si>
  <si>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</si>
  <si>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</si>
  <si>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</si>
  <si>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</si>
  <si>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</si>
  <si>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</si>
  <si>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</si>
  <si>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</si>
  <si>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</si>
  <si>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</si>
  <si>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</si>
  <si>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</si>
  <si>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</si>
  <si>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</si>
  <si>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</si>
  <si>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</si>
  <si>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</si>
  <si>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</si>
  <si>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</si>
  <si>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</si>
  <si>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</si>
  <si>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91481</t>
  </si>
  <si>
    <t>STANOVENÍ KONCENTRACE PROCALCITONINU</t>
  </si>
  <si>
    <t>91495</t>
  </si>
  <si>
    <t>AUTOPROTILÁTKY PROTI GAD</t>
  </si>
  <si>
    <t>93131</t>
  </si>
  <si>
    <t>KORTISOL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</si>
  <si>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</si>
  <si>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</si>
  <si>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</si>
  <si>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</si>
  <si>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</si>
  <si>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</si>
  <si>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</si>
  <si>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</si>
  <si>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</si>
  <si>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</si>
  <si>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</si>
  <si>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</si>
  <si>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</si>
  <si>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</si>
  <si>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</si>
  <si>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</si>
  <si>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</si>
  <si>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</si>
  <si>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</si>
  <si>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</si>
  <si>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</si>
  <si>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</si>
  <si>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</si>
  <si>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</si>
  <si>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</si>
  <si>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</si>
  <si>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</si>
  <si>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</si>
  <si>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</si>
  <si>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</si>
  <si>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</si>
  <si>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</si>
  <si>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</si>
  <si>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</si>
  <si>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</si>
  <si>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</si>
  <si>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</si>
  <si>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</si>
  <si>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</si>
  <si>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</si>
  <si>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</si>
  <si>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</si>
  <si>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</si>
  <si>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</si>
  <si>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</si>
  <si>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</si>
  <si>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</si>
  <si>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</si>
  <si>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</si>
  <si>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</si>
  <si>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</si>
  <si>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</si>
  <si>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</si>
  <si>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</si>
  <si>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</si>
  <si>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</si>
  <si>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</si>
  <si>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</si>
  <si>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</si>
  <si>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</si>
  <si>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</si>
  <si>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</si>
  <si>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</si>
  <si>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</si>
  <si>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</si>
  <si>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</si>
  <si>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</si>
  <si>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</si>
  <si>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</si>
  <si>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</si>
  <si>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</si>
  <si>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</si>
  <si>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</si>
  <si>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</si>
  <si>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91129</t>
  </si>
  <si>
    <t>STANOVENÍ IgG</t>
  </si>
  <si>
    <t>81249</t>
  </si>
  <si>
    <t>CEA (MEIA)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</si>
  <si>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</si>
  <si>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</si>
  <si>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</si>
  <si>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</si>
  <si>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</si>
  <si>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</si>
  <si>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</si>
  <si>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</si>
  <si>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</si>
  <si>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</si>
  <si>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</si>
  <si>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</si>
  <si>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</si>
  <si>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</si>
  <si>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</si>
  <si>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</si>
  <si>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</si>
  <si>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</si>
  <si>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</si>
  <si>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</si>
  <si>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</si>
  <si>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</si>
  <si>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</si>
  <si>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</si>
  <si>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</si>
  <si>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</si>
  <si>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</si>
  <si>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</si>
  <si>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</si>
  <si>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</si>
  <si>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</si>
  <si>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</si>
  <si>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</si>
  <si>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</si>
  <si>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</si>
  <si>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</si>
  <si>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</si>
  <si>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</si>
  <si>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</si>
  <si>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</si>
  <si>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</si>
  <si>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</si>
  <si>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</si>
  <si>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</si>
  <si>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</si>
  <si>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</si>
  <si>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</si>
  <si>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</si>
  <si>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</si>
  <si>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</si>
  <si>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</si>
  <si>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</si>
  <si>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</si>
  <si>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</si>
  <si>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</si>
  <si>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</si>
  <si>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</si>
  <si>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</si>
  <si>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</si>
  <si>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</si>
  <si>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</si>
  <si>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</si>
  <si>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</si>
  <si>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81233</t>
  </si>
  <si>
    <t>KARBONYLHEMOGLOBIN KVANTITATIVNĚ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</si>
  <si>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</si>
  <si>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</si>
  <si>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</si>
  <si>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</si>
  <si>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</si>
  <si>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</si>
  <si>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</si>
  <si>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</si>
  <si>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81323</t>
  </si>
  <si>
    <t>ADENOSINDEAMINÁZA</t>
  </si>
  <si>
    <t>93219</t>
  </si>
  <si>
    <t>INZULÍN PROTILÁTKY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</si>
  <si>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</si>
  <si>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</si>
  <si>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</si>
  <si>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</si>
  <si>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</si>
  <si>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</si>
  <si>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81765</t>
  </si>
  <si>
    <t>CHROMOGRANIN A - STANOVENÍ KONCENTRACE V SÉRU NEBO</t>
  </si>
  <si>
    <t>81739</t>
  </si>
  <si>
    <t>STANOVENÍ PLACENTÁRNÍHO RŮSTOVÉHO FAKTORU (PIGF) V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</si>
  <si>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</si>
  <si>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</si>
  <si>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</si>
  <si>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</si>
  <si>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</si>
  <si>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</si>
  <si>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81735</t>
  </si>
  <si>
    <t>STANOVENÍ PRESEPSINU (SUBTYP SOLUBILNÍHO CD 14)</t>
  </si>
  <si>
    <t>81358</t>
  </si>
  <si>
    <t>STANOVENÍ ŽLUČOVÝCH KYSELIN V KREVNÍM SÉRU</t>
  </si>
  <si>
    <t>813</t>
  </si>
  <si>
    <t>91197</t>
  </si>
  <si>
    <t>STANOVENÍ CYTOKINU ELISA</t>
  </si>
  <si>
    <t>34</t>
  </si>
  <si>
    <t>0003132</t>
  </si>
  <si>
    <t>GADOVIST</t>
  </si>
  <si>
    <t>0017039</t>
  </si>
  <si>
    <t>VISIPAQUE</t>
  </si>
  <si>
    <t>0042433</t>
  </si>
  <si>
    <t>0059494</t>
  </si>
  <si>
    <t>LIPIODOL ULTRA-FLUIDE</t>
  </si>
  <si>
    <t>0065978</t>
  </si>
  <si>
    <t>DOTAREM</t>
  </si>
  <si>
    <t>0077018</t>
  </si>
  <si>
    <t>0077019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</si>
  <si>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</si>
  <si>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</si>
  <si>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</si>
  <si>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</si>
  <si>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</si>
  <si>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</si>
  <si>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</si>
  <si>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0224716</t>
  </si>
  <si>
    <t>0224709</t>
  </si>
  <si>
    <t>0207733</t>
  </si>
  <si>
    <t>0207745</t>
  </si>
  <si>
    <t>0224696</t>
  </si>
  <si>
    <t>0224708</t>
  </si>
  <si>
    <t>0034038</t>
  </si>
  <si>
    <t>JEHLA BIOPTICKÁ ASPIRAČNÍ, CHIBA,ECHOTIP</t>
  </si>
  <si>
    <t>0034283</t>
  </si>
  <si>
    <t>JEHLA K LOKALIZACI PRSNÍCH LÉZÍ, X-REIDY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</si>
  <si>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</si>
  <si>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</si>
  <si>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</si>
  <si>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</si>
  <si>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</si>
  <si>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</si>
  <si>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</si>
  <si>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0038503</t>
  </si>
  <si>
    <t>SOUPRAVA ZAVÁDĚCÍ INTRODUCER</t>
  </si>
  <si>
    <t>0038505</t>
  </si>
  <si>
    <t>0047480</t>
  </si>
  <si>
    <t>KATETR BALÓNKOVÝ PTCA</t>
  </si>
  <si>
    <t>0047648</t>
  </si>
  <si>
    <t>KATETR ANGIOGRAFICKÝ OUTLOOK RQ-4</t>
  </si>
  <si>
    <t>0048264</t>
  </si>
  <si>
    <t>DRÁT NEUROINTERVENČNÍ</t>
  </si>
  <si>
    <t>0048523</t>
  </si>
  <si>
    <t>DRÁT VODÍCÍ PTA - SELECTIVA; INTERVENČNÍ 60/80/145</t>
  </si>
  <si>
    <t>0048668</t>
  </si>
  <si>
    <t>DRÁT VODÍCÍ NITINOL</t>
  </si>
  <si>
    <t>0051591</t>
  </si>
  <si>
    <t>0052140</t>
  </si>
  <si>
    <t>KATETR BALÓNKOVÝ PTA - WANDA; SMASH</t>
  </si>
  <si>
    <t>0052704</t>
  </si>
  <si>
    <t>KATETR DRENÁŽNÍ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</si>
  <si>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</si>
  <si>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</si>
  <si>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</si>
  <si>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</si>
  <si>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</si>
  <si>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</si>
  <si>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</si>
  <si>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</si>
  <si>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</si>
  <si>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</si>
  <si>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</si>
  <si>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</si>
  <si>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</si>
  <si>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</si>
  <si>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</si>
  <si>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</si>
  <si>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</si>
  <si>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</si>
  <si>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</si>
  <si>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</si>
  <si>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</si>
  <si>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0057832</t>
  </si>
  <si>
    <t>KATETR ANGIOGRAFICKÝ TFE,PRŮMĚR 3 AŽ 7 FRENCH</t>
  </si>
  <si>
    <t>0058463</t>
  </si>
  <si>
    <t>VODIČ DRÁTĚNÝ LUNDERQUIST EXTRA STIFF</t>
  </si>
  <si>
    <t>0058504</t>
  </si>
  <si>
    <t>STENT KAROTICKÝ - ACCULINK; SAMOEXPANDIBILNÍ; COCR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</si>
  <si>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</si>
  <si>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</si>
  <si>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</si>
  <si>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</si>
  <si>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</si>
  <si>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</si>
  <si>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</si>
  <si>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</si>
  <si>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</si>
  <si>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</si>
  <si>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</si>
  <si>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</si>
  <si>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</si>
  <si>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</si>
  <si>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0092127</t>
  </si>
  <si>
    <t>ČÁSTICE EMBOLIZAČNÍ - EMBOSFÉRY EB2S103-912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</si>
  <si>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</si>
  <si>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</si>
  <si>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</si>
  <si>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</si>
  <si>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</si>
  <si>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 S FIXAČNÍ SADOU DRAIN-LOK</t>
  </si>
  <si>
    <t>0094542</t>
  </si>
  <si>
    <t>STENT JÍCNOVÝ - SX-ELLA BD; DEGRADABILNÍ, SAMOEXPA</t>
  </si>
  <si>
    <t>0141644</t>
  </si>
  <si>
    <t>STENT INTRAKRANIÁLNÍ - SOLITAIRE AB; SAMOEXPANDIBI</t>
  </si>
  <si>
    <t>0141695</t>
  </si>
  <si>
    <t>STENT JÍCNOVÝ - FERX-ELLA-BOUBELLA</t>
  </si>
  <si>
    <t>0141907</t>
  </si>
  <si>
    <t xml:space="preserve">STENT JÍC.BILIÁRNÍ,KOLOREK.DUODEN. TRACH.BRONCH.- </t>
  </si>
  <si>
    <t>0151038</t>
  </si>
  <si>
    <t>FILTR VENAKAVÁLNÍ</t>
  </si>
  <si>
    <t>0192086</t>
  </si>
  <si>
    <t>STENT PERIFERNÍ VASKULÁRNÍ - ZILVER RX/ZILVER FLEX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</si>
  <si>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</si>
  <si>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</si>
  <si>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</si>
  <si>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</si>
  <si>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</si>
  <si>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</si>
  <si>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</si>
  <si>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</si>
  <si>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0048828</t>
  </si>
  <si>
    <t>STENT JÍCNOVÝ - FERX-ELLA-BOUBELLA-E</t>
  </si>
  <si>
    <t>0151349</t>
  </si>
  <si>
    <t>KATETR PODPŮR.PRO MIKROKAT - SYSTÉM MERCI - MULTIF</t>
  </si>
  <si>
    <t>0054475</t>
  </si>
  <si>
    <t>STENT BILIÁRNÍ - ZILVER 635; SAMOEXPANDIBILNÍ; NIT</t>
  </si>
  <si>
    <t>0082484</t>
  </si>
  <si>
    <t>JEHLA BIOPTICKÁ PRO VAKUOVOU BIOPSII ENCOR</t>
  </si>
  <si>
    <t>0048344</t>
  </si>
  <si>
    <t>VODIČ SPIDER RX FX EMBOLIC PROTECTION SPD 030..070</t>
  </si>
  <si>
    <t>0047805</t>
  </si>
  <si>
    <t>SADA AG-JEHLA ANGIOGRAFICKÁ</t>
  </si>
  <si>
    <t>0059570</t>
  </si>
  <si>
    <t>0085224</t>
  </si>
  <si>
    <t>LOKALIZÁTOR PRSNÍCH LÉZÍ</t>
  </si>
  <si>
    <t>0152417</t>
  </si>
  <si>
    <t>STENT PERIFERNÍ VASKULÁRNÍ - LIFESTREAM; POTAH PTF</t>
  </si>
  <si>
    <t>0038497</t>
  </si>
  <si>
    <t>KATETR ANGIOGRAFICKÝ GLIDECATH</t>
  </si>
  <si>
    <t>0092011</t>
  </si>
  <si>
    <t>BALÓNEK DILATAČNÍ - JÍCNOVÝ</t>
  </si>
  <si>
    <t>0043993</t>
  </si>
  <si>
    <t>LEPIDLO TKÁŇOVÉ,HISTOACRYL -1050052, 1050060</t>
  </si>
  <si>
    <t>0115223</t>
  </si>
  <si>
    <t>KATETR VODÍCÍ INTRAKRANIÁLNÍ FUBUKI (VČETNĚ DILATÁ</t>
  </si>
  <si>
    <t>0046118</t>
  </si>
  <si>
    <t>KATETR ANGIOGRAFICKÝ IMAGER II</t>
  </si>
  <si>
    <t>0047493</t>
  </si>
  <si>
    <t>DRÁT VODÍCÍ THRUWAY,JOURNEY</t>
  </si>
  <si>
    <t>0152385</t>
  </si>
  <si>
    <t>FILTR KAVÁLNÍ PERMANENTNÍ I DOČASNÝ - OPTION ELITE</t>
  </si>
  <si>
    <t>0049253</t>
  </si>
  <si>
    <t>INDEFLÁTOR - ZAŘÍZENÍ INSUFLAČNÍ</t>
  </si>
  <si>
    <t>0051196</t>
  </si>
  <si>
    <t>KATETR BALÓNKOVÝ PTA - ADMIRAL XTREME; OTW</t>
  </si>
  <si>
    <t>0092603</t>
  </si>
  <si>
    <t>KATETR BALÓNKOVÝ PTA - CLEARPAC OMEGA; .035</t>
  </si>
  <si>
    <t>0052316</t>
  </si>
  <si>
    <t>ZAVADĚČ KE KATETRŮM  401623M-923M, 824M</t>
  </si>
  <si>
    <t>0048262</t>
  </si>
  <si>
    <t>KATETR BALÓNKOVÝ PTA - ULTRA SOFT</t>
  </si>
  <si>
    <t>0047544</t>
  </si>
  <si>
    <t>KATETR DIAGNOSTICKÝ PERFORMA, IMPRESS 4-5F</t>
  </si>
  <si>
    <t>0048669</t>
  </si>
  <si>
    <t>0058787</t>
  </si>
  <si>
    <t>KATETR DRENÁŽNÍ HRUDNÍ THAL-QUICK</t>
  </si>
  <si>
    <t>0026398</t>
  </si>
  <si>
    <t>JEHLA BIOPTICKÁ SILENT (NEW)</t>
  </si>
  <si>
    <t>0034287</t>
  </si>
  <si>
    <t>JEHLA ASPIRAČNÍ,KOAXIÁLNÍ ,ECHOTIP</t>
  </si>
  <si>
    <t>0052399</t>
  </si>
  <si>
    <t>KATETR DRENÁŽNÍ BILIÁRNÍ</t>
  </si>
  <si>
    <t>0193273</t>
  </si>
  <si>
    <t>KATETR BALÓNKOVÝ PTA - COYOTE ES MR</t>
  </si>
  <si>
    <t>0152139</t>
  </si>
  <si>
    <t>DRÁT VODÍCÍ PERIFERNÍ, KORONÁRNÍ - ACCOAT SELDINGE</t>
  </si>
  <si>
    <t>0038498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</si>
  <si>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</si>
  <si>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</si>
  <si>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</si>
  <si>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</si>
  <si>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</si>
  <si>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</si>
  <si>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</si>
  <si>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</si>
  <si>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</si>
  <si>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</si>
  <si>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</si>
  <si>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</si>
  <si>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</si>
  <si>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</si>
  <si>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</si>
  <si>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</si>
  <si>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</si>
  <si>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</si>
  <si>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89319</t>
  </si>
  <si>
    <t>ZAVEDENÍ FILTRU DO DOLNÍ DUTÉ ŽÍLY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</si>
  <si>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</si>
  <si>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</si>
  <si>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</si>
  <si>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</si>
  <si>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</si>
  <si>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</si>
  <si>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</si>
  <si>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</si>
  <si>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</si>
  <si>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</si>
  <si>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89343</t>
  </si>
  <si>
    <t>DIAGNOSTICKÁ MINIINVAZIVNÍ VAKUOVÁ BIOPSIE PRSU ZA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</si>
  <si>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</si>
  <si>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</si>
  <si>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</si>
  <si>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</si>
  <si>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</si>
  <si>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</si>
  <si>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</si>
  <si>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</si>
  <si>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</si>
  <si>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</si>
  <si>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89512</t>
  </si>
  <si>
    <t>UZ PRSŮ VČETNĚ SPÁDOVÝCH UZLIN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</si>
  <si>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</si>
  <si>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</si>
  <si>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</si>
  <si>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</si>
  <si>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</si>
  <si>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</si>
  <si>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</si>
  <si>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</si>
  <si>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</si>
  <si>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</si>
  <si>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</si>
  <si>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</si>
  <si>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</si>
  <si>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</si>
  <si>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</si>
  <si>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</si>
  <si>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</si>
  <si>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</si>
  <si>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</si>
  <si>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</si>
  <si>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</si>
  <si>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</si>
  <si>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</si>
  <si>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</si>
  <si>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</si>
  <si>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</si>
  <si>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</si>
  <si>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</si>
  <si>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</si>
  <si>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</si>
  <si>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</si>
  <si>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</si>
  <si>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</si>
  <si>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</si>
  <si>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</si>
  <si>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</si>
  <si>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</si>
  <si>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</si>
  <si>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</si>
  <si>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</si>
  <si>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</si>
  <si>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</si>
  <si>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</si>
  <si>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</si>
  <si>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</si>
  <si>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</si>
  <si>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</si>
  <si>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</si>
  <si>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</si>
  <si>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</si>
  <si>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</si>
  <si>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</si>
  <si>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</si>
  <si>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</si>
  <si>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</si>
  <si>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</si>
  <si>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</si>
  <si>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</si>
  <si>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</si>
  <si>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</si>
  <si>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</si>
  <si>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</si>
  <si>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</si>
  <si>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</si>
  <si>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</si>
  <si>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</si>
  <si>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</si>
  <si>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</si>
  <si>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</si>
  <si>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</si>
  <si>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</si>
  <si>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</si>
  <si>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</si>
  <si>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</si>
  <si>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</si>
  <si>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</si>
  <si>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</si>
  <si>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</si>
  <si>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</si>
  <si>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</si>
  <si>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</si>
  <si>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</si>
  <si>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</si>
  <si>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</si>
  <si>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</si>
  <si>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</si>
  <si>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</si>
  <si>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</si>
  <si>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</si>
  <si>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</si>
  <si>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</si>
  <si>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</si>
  <si>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</si>
  <si>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</si>
  <si>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</si>
  <si>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</si>
  <si>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</si>
  <si>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</si>
  <si>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</si>
  <si>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</si>
  <si>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</si>
  <si>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</si>
  <si>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</si>
  <si>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</si>
  <si>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</si>
  <si>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</si>
  <si>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</si>
  <si>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</si>
  <si>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</si>
  <si>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87413</t>
  </si>
  <si>
    <t>CYTOLOGICKÉ OTISKY A STĚRY -  ZA 1-3 PREPARÁTY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</si>
  <si>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</si>
  <si>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</si>
  <si>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</si>
  <si>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</si>
  <si>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</si>
  <si>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</si>
  <si>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87447</t>
  </si>
  <si>
    <t>CYTOLOGICKÉ PREPARÁTY ZHOTOVENÉ CYTOCENTRIFUGOU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</si>
  <si>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</si>
  <si>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</si>
  <si>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</si>
  <si>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</si>
  <si>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</si>
  <si>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</si>
  <si>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</si>
  <si>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</si>
  <si>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</si>
  <si>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</si>
  <si>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</si>
  <si>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</si>
  <si>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</si>
  <si>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</si>
  <si>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</si>
  <si>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</si>
  <si>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87525</t>
  </si>
  <si>
    <t>STANOVENÍ CYTOLOGICKÉ DIAGNÓZY III. STUPNĚ OBTÍŽNO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</si>
  <si>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</si>
  <si>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</si>
  <si>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</si>
  <si>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</si>
  <si>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</si>
  <si>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</si>
  <si>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</si>
  <si>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</si>
  <si>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</si>
  <si>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</si>
  <si>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87415</t>
  </si>
  <si>
    <t>CYTOLOGICKÉ OTISKY A STĚRY -  ZA 4-10 PREPARÁTŮ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</si>
  <si>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</si>
  <si>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</si>
  <si>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</si>
  <si>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</si>
  <si>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</si>
  <si>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</si>
  <si>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</si>
  <si>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</si>
  <si>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</si>
  <si>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</si>
  <si>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</si>
  <si>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</si>
  <si>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</si>
  <si>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</si>
  <si>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</si>
  <si>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87209</t>
  </si>
  <si>
    <t>HISTOTOPOGRAM (5 X 5 CM A VĚTŠÍ)</t>
  </si>
  <si>
    <t>87011</t>
  </si>
  <si>
    <t>KONZULTACE NÁLEZU PATOLOGEM CÍLENÁ NA ŽÁDOST OŠETŘ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</si>
  <si>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</si>
  <si>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</si>
  <si>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</si>
  <si>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</si>
  <si>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</si>
  <si>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</si>
  <si>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</si>
  <si>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</si>
  <si>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</si>
  <si>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</si>
  <si>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</si>
  <si>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</si>
  <si>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87621</t>
  </si>
  <si>
    <t>DETEKCE MUTACÍ SEKVENOVÁNÍM DNA IZOLOVANÉ Z PARAFI</t>
  </si>
  <si>
    <t>94239</t>
  </si>
  <si>
    <t>FRAGMENTAČNÍ ANALÝZA LIDSKÉHO SOMATICKÉHO GENOMU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</si>
  <si>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</si>
  <si>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</si>
  <si>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</si>
  <si>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</si>
  <si>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</si>
  <si>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</si>
  <si>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</si>
  <si>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</si>
  <si>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82077</t>
  </si>
  <si>
    <t>STANOVENÍ PROTILÁTEK CELKOVÝCH I IGM PROTI ANTIGEN</t>
  </si>
  <si>
    <t>82087</t>
  </si>
  <si>
    <t>STANOVENÍ PROTILÁTEK AGLUTINACÍ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</si>
  <si>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</si>
  <si>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</si>
  <si>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</si>
  <si>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</si>
  <si>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</si>
  <si>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</si>
  <si>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</si>
  <si>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</si>
  <si>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</si>
  <si>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</si>
  <si>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</si>
  <si>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</si>
  <si>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</si>
  <si>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</si>
  <si>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</si>
  <si>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</si>
  <si>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</si>
  <si>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</si>
  <si>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</si>
  <si>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</si>
  <si>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</si>
  <si>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</si>
  <si>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</si>
  <si>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</si>
  <si>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</si>
  <si>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</si>
  <si>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</si>
  <si>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</si>
  <si>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</si>
  <si>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</si>
  <si>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</si>
  <si>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</si>
  <si>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</si>
  <si>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</si>
  <si>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</si>
  <si>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</si>
  <si>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</si>
  <si>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</si>
  <si>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</si>
  <si>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</si>
  <si>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</si>
  <si>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</si>
  <si>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</si>
  <si>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</si>
  <si>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</si>
  <si>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</si>
  <si>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</si>
  <si>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</si>
  <si>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</si>
  <si>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</si>
  <si>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</si>
  <si>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</si>
  <si>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</si>
  <si>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</si>
  <si>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</si>
  <si>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</si>
  <si>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</si>
  <si>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</si>
  <si>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</si>
  <si>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STANOVENÍ ANTI ENA Ab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</si>
  <si>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</si>
  <si>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</si>
  <si>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</si>
  <si>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</si>
  <si>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</si>
  <si>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</si>
  <si>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91501</t>
  </si>
  <si>
    <t>STANOVENÍ HLADIN REVMATOIDNÍHO FAKTORU (RF) NEFELO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</si>
  <si>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</si>
  <si>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</si>
  <si>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</si>
  <si>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</si>
  <si>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</si>
  <si>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</si>
  <si>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91189</t>
  </si>
  <si>
    <t>STANOVENÍ IgE</t>
  </si>
  <si>
    <t>91493</t>
  </si>
  <si>
    <t>IMUNOANALYTICKÉ STANOVENÍ AUTOPROTILÁTEK PROTI SPE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</si>
  <si>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</si>
  <si>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</si>
  <si>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</si>
  <si>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</si>
  <si>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</si>
  <si>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</si>
  <si>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</si>
  <si>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</si>
  <si>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</si>
  <si>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</si>
  <si>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91113</t>
  </si>
  <si>
    <t>STANOVENÍ IgG2</t>
  </si>
  <si>
    <t>86415</t>
  </si>
  <si>
    <t>SCREENING PROTILÁTEK NA PANELU 100 DÁRCŮ POMOCÍ DT</t>
  </si>
  <si>
    <t>44</t>
  </si>
  <si>
    <t>94200</t>
  </si>
  <si>
    <t xml:space="preserve">(VZP) KVANTITATIVNÍ PCR (qPCR) V REÁLNÉM ČASE PRO </t>
  </si>
  <si>
    <t>99795</t>
  </si>
  <si>
    <t>(VZP) MUTACE BRAF</t>
  </si>
  <si>
    <t>99794</t>
  </si>
  <si>
    <t>(VZP) MUTACE EGFR</t>
  </si>
  <si>
    <t>99797</t>
  </si>
  <si>
    <t>(VZP) MUTACE NRAS</t>
  </si>
  <si>
    <t>99791</t>
  </si>
  <si>
    <t>(VZP) AMPLIFIKACE HER2-ISH</t>
  </si>
  <si>
    <t>99796</t>
  </si>
  <si>
    <t>(VZP) MUTACE KRAS</t>
  </si>
  <si>
    <t>94237</t>
  </si>
  <si>
    <t>FRAGMENTAČNÍ ANALÝZA LIDSKÉHO GERMINÁLNÍHO GENOMU</t>
  </si>
  <si>
    <t>87623</t>
  </si>
  <si>
    <t xml:space="preserve">KVANTITATIVNÍ POLYMERÁZOVÁ ŘETĚZOVÁ REAKCE (QPCR) 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</si>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</sst>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0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0" fillId="0" borderId="153" xfId="0" applyNumberFormat="1" applyFont="1" applyBorder="1" applyAlignment="1">
      <alignment horizontal="right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3" xfId="0" applyNumberFormat="1" applyFont="1" applyBorder="1"/>
    <xf numFmtId="166" fontId="70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166" fontId="34" fillId="0" borderId="19" xfId="0" applyNumberFormat="1" applyFont="1" applyBorder="1"/>
    <xf numFmtId="3" fontId="70" fillId="0" borderId="0" xfId="0" applyNumberFormat="1" applyFont="1" applyBorder="1"/>
    <xf numFmtId="166" fontId="70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8" xfId="0" applyNumberFormat="1" applyFont="1" applyBorder="1"/>
    <xf numFmtId="166" fontId="34" fillId="0" borderId="108" xfId="0" applyNumberFormat="1" applyFont="1" applyBorder="1"/>
    <xf numFmtId="166" fontId="34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70" fillId="0" borderId="108" xfId="0" applyNumberFormat="1" applyFont="1" applyBorder="1" applyAlignment="1">
      <alignment horizontal="right"/>
    </xf>
    <xf numFmtId="166" fontId="70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70" fillId="0" borderId="2" xfId="0" applyNumberFormat="1" applyFont="1" applyBorder="1" applyAlignment="1">
      <alignment horizontal="right"/>
    </xf>
    <xf numFmtId="166" fontId="70" fillId="0" borderId="2" xfId="0" applyNumberFormat="1" applyFont="1" applyBorder="1" applyAlignment="1">
      <alignment horizontal="right"/>
    </xf>
    <xf numFmtId="166" fontId="70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9" xfId="0" applyNumberFormat="1" applyFont="1" applyBorder="1"/>
    <xf numFmtId="3" fontId="5" fillId="0" borderId="153" xfId="0" applyNumberFormat="1" applyFont="1" applyBorder="1"/>
    <xf numFmtId="3" fontId="5" fillId="0" borderId="19" xfId="0" applyNumberFormat="1" applyFont="1" applyBorder="1"/>
    <xf numFmtId="3" fontId="34" fillId="0" borderId="19" xfId="0" applyNumberFormat="1" applyFont="1" applyBorder="1"/>
    <xf numFmtId="3" fontId="34" fillId="0" borderId="153" xfId="0" applyNumberFormat="1" applyFont="1" applyBorder="1"/>
    <xf numFmtId="3" fontId="34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1.0274424902754458</c:v>
                </c:pt>
                <c:pt idx="1">
                  <c:v>1.0201979567985253</c:v>
                </c:pt>
                <c:pt idx="2">
                  <c:v>1.0578672946474279</c:v>
                </c:pt>
                <c:pt idx="3">
                  <c:v>1.0700192176225978</c:v>
                </c:pt>
                <c:pt idx="4">
                  <c:v>1.0547444435734137</c:v>
                </c:pt>
                <c:pt idx="5">
                  <c:v>1.1378524102339094</c:v>
                </c:pt>
                <c:pt idx="6">
                  <c:v>1.0979505629842283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0.89519876097057305</c:v>
                </c:pt>
                <c:pt idx="1">
                  <c:v>0.91640211640211644</c:v>
                </c:pt>
                <c:pt idx="2">
                  <c:v>0.89979013641133265</c:v>
                </c:pt>
                <c:pt idx="3">
                  <c:v>0.93353683918412655</c:v>
                </c:pt>
                <c:pt idx="4">
                  <c:v>0.92754265455351204</c:v>
                </c:pt>
                <c:pt idx="5">
                  <c:v>0.93064024390243905</c:v>
                </c:pt>
                <c:pt idx="6">
                  <c:v>0.91201823751513855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0" totalsRowShown="0" headerRowDxfId="116" tableBorderDxfId="115">
  <autoFilter ref="A7:S20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01" totalsRowShown="0">
  <autoFilter ref="C3:S101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2193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4683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4684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4743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5643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5669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5708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5889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5890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7026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7430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8326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E9B50CCD-0C28-409D-988C-416CFD745614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35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2193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481.10000000000008</v>
      </c>
      <c r="G3" s="47">
        <f>SUBTOTAL(9,G6:G1048576)</f>
        <v>112610.814</v>
      </c>
      <c r="H3" s="48">
        <f>IF(M3=0,0,G3/M3)</f>
        <v>9.0367437202641704E-2</v>
      </c>
      <c r="I3" s="47">
        <f>SUBTOTAL(9,I6:I1048576)</f>
        <v>6796.05</v>
      </c>
      <c r="J3" s="47">
        <f>SUBTOTAL(9,J6:J1048576)</f>
        <v>1133532.9019878658</v>
      </c>
      <c r="K3" s="48">
        <f>IF(M3=0,0,J3/M3)</f>
        <v>0.90963256279735871</v>
      </c>
      <c r="L3" s="47">
        <f>SUBTOTAL(9,L6:L1048576)</f>
        <v>7277.1500000000005</v>
      </c>
      <c r="M3" s="49">
        <f>SUBTOTAL(9,M6:M1048576)</f>
        <v>1246143.7159878653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594</v>
      </c>
      <c r="B6" s="723" t="s">
        <v>1756</v>
      </c>
      <c r="C6" s="723" t="s">
        <v>1757</v>
      </c>
      <c r="D6" s="723" t="s">
        <v>1758</v>
      </c>
      <c r="E6" s="723" t="s">
        <v>1759</v>
      </c>
      <c r="F6" s="727"/>
      <c r="G6" s="727"/>
      <c r="H6" s="747">
        <v>0</v>
      </c>
      <c r="I6" s="727">
        <v>360</v>
      </c>
      <c r="J6" s="727">
        <v>5969.6600000000008</v>
      </c>
      <c r="K6" s="747">
        <v>1</v>
      </c>
      <c r="L6" s="727">
        <v>360</v>
      </c>
      <c r="M6" s="728">
        <v>5969.6600000000008</v>
      </c>
    </row>
    <row r="7" spans="1:13" ht="14.45" customHeight="1" x14ac:dyDescent="0.2">
      <c r="A7" s="729" t="s">
        <v>594</v>
      </c>
      <c r="B7" s="730" t="s">
        <v>1760</v>
      </c>
      <c r="C7" s="730" t="s">
        <v>1761</v>
      </c>
      <c r="D7" s="730" t="s">
        <v>830</v>
      </c>
      <c r="E7" s="730" t="s">
        <v>831</v>
      </c>
      <c r="F7" s="734">
        <v>5</v>
      </c>
      <c r="G7" s="734">
        <v>1570.48</v>
      </c>
      <c r="H7" s="748">
        <v>1</v>
      </c>
      <c r="I7" s="734"/>
      <c r="J7" s="734"/>
      <c r="K7" s="748">
        <v>0</v>
      </c>
      <c r="L7" s="734">
        <v>5</v>
      </c>
      <c r="M7" s="735">
        <v>1570.48</v>
      </c>
    </row>
    <row r="8" spans="1:13" ht="14.45" customHeight="1" x14ac:dyDescent="0.2">
      <c r="A8" s="729" t="s">
        <v>594</v>
      </c>
      <c r="B8" s="730" t="s">
        <v>1762</v>
      </c>
      <c r="C8" s="730" t="s">
        <v>1763</v>
      </c>
      <c r="D8" s="730" t="s">
        <v>1764</v>
      </c>
      <c r="E8" s="730" t="s">
        <v>1765</v>
      </c>
      <c r="F8" s="734"/>
      <c r="G8" s="734"/>
      <c r="H8" s="748">
        <v>0</v>
      </c>
      <c r="I8" s="734">
        <v>3</v>
      </c>
      <c r="J8" s="734">
        <v>821.69991818933227</v>
      </c>
      <c r="K8" s="748">
        <v>1</v>
      </c>
      <c r="L8" s="734">
        <v>3</v>
      </c>
      <c r="M8" s="735">
        <v>821.69991818933227</v>
      </c>
    </row>
    <row r="9" spans="1:13" ht="14.45" customHeight="1" x14ac:dyDescent="0.2">
      <c r="A9" s="729" t="s">
        <v>594</v>
      </c>
      <c r="B9" s="730" t="s">
        <v>1766</v>
      </c>
      <c r="C9" s="730" t="s">
        <v>1767</v>
      </c>
      <c r="D9" s="730" t="s">
        <v>1768</v>
      </c>
      <c r="E9" s="730" t="s">
        <v>1769</v>
      </c>
      <c r="F9" s="734"/>
      <c r="G9" s="734"/>
      <c r="H9" s="748">
        <v>0</v>
      </c>
      <c r="I9" s="734">
        <v>6</v>
      </c>
      <c r="J9" s="734">
        <v>2447.1999999999998</v>
      </c>
      <c r="K9" s="748">
        <v>1</v>
      </c>
      <c r="L9" s="734">
        <v>6</v>
      </c>
      <c r="M9" s="735">
        <v>2447.1999999999998</v>
      </c>
    </row>
    <row r="10" spans="1:13" ht="14.45" customHeight="1" x14ac:dyDescent="0.2">
      <c r="A10" s="729" t="s">
        <v>594</v>
      </c>
      <c r="B10" s="730" t="s">
        <v>1770</v>
      </c>
      <c r="C10" s="730" t="s">
        <v>1771</v>
      </c>
      <c r="D10" s="730" t="s">
        <v>1772</v>
      </c>
      <c r="E10" s="730" t="s">
        <v>1773</v>
      </c>
      <c r="F10" s="734"/>
      <c r="G10" s="734"/>
      <c r="H10" s="748">
        <v>0</v>
      </c>
      <c r="I10" s="734">
        <v>2</v>
      </c>
      <c r="J10" s="734">
        <v>97.860000000000014</v>
      </c>
      <c r="K10" s="748">
        <v>1</v>
      </c>
      <c r="L10" s="734">
        <v>2</v>
      </c>
      <c r="M10" s="735">
        <v>97.860000000000014</v>
      </c>
    </row>
    <row r="11" spans="1:13" ht="14.45" customHeight="1" x14ac:dyDescent="0.2">
      <c r="A11" s="729" t="s">
        <v>594</v>
      </c>
      <c r="B11" s="730" t="s">
        <v>1774</v>
      </c>
      <c r="C11" s="730" t="s">
        <v>1775</v>
      </c>
      <c r="D11" s="730" t="s">
        <v>762</v>
      </c>
      <c r="E11" s="730" t="s">
        <v>1776</v>
      </c>
      <c r="F11" s="734"/>
      <c r="G11" s="734"/>
      <c r="H11" s="748">
        <v>0</v>
      </c>
      <c r="I11" s="734">
        <v>29</v>
      </c>
      <c r="J11" s="734">
        <v>95699.34</v>
      </c>
      <c r="K11" s="748">
        <v>1</v>
      </c>
      <c r="L11" s="734">
        <v>29</v>
      </c>
      <c r="M11" s="735">
        <v>95699.34</v>
      </c>
    </row>
    <row r="12" spans="1:13" ht="14.45" customHeight="1" x14ac:dyDescent="0.2">
      <c r="A12" s="729" t="s">
        <v>594</v>
      </c>
      <c r="B12" s="730" t="s">
        <v>1774</v>
      </c>
      <c r="C12" s="730" t="s">
        <v>1777</v>
      </c>
      <c r="D12" s="730" t="s">
        <v>764</v>
      </c>
      <c r="E12" s="730" t="s">
        <v>1778</v>
      </c>
      <c r="F12" s="734"/>
      <c r="G12" s="734"/>
      <c r="H12" s="748">
        <v>0</v>
      </c>
      <c r="I12" s="734">
        <v>1</v>
      </c>
      <c r="J12" s="734">
        <v>408.95</v>
      </c>
      <c r="K12" s="748">
        <v>1</v>
      </c>
      <c r="L12" s="734">
        <v>1</v>
      </c>
      <c r="M12" s="735">
        <v>408.95</v>
      </c>
    </row>
    <row r="13" spans="1:13" ht="14.45" customHeight="1" x14ac:dyDescent="0.2">
      <c r="A13" s="729" t="s">
        <v>594</v>
      </c>
      <c r="B13" s="730" t="s">
        <v>1779</v>
      </c>
      <c r="C13" s="730" t="s">
        <v>1780</v>
      </c>
      <c r="D13" s="730" t="s">
        <v>1781</v>
      </c>
      <c r="E13" s="730" t="s">
        <v>1782</v>
      </c>
      <c r="F13" s="734"/>
      <c r="G13" s="734"/>
      <c r="H13" s="748">
        <v>0</v>
      </c>
      <c r="I13" s="734">
        <v>2</v>
      </c>
      <c r="J13" s="734">
        <v>98.640000000000029</v>
      </c>
      <c r="K13" s="748">
        <v>1</v>
      </c>
      <c r="L13" s="734">
        <v>2</v>
      </c>
      <c r="M13" s="735">
        <v>98.640000000000029</v>
      </c>
    </row>
    <row r="14" spans="1:13" ht="14.45" customHeight="1" x14ac:dyDescent="0.2">
      <c r="A14" s="729" t="s">
        <v>594</v>
      </c>
      <c r="B14" s="730" t="s">
        <v>1783</v>
      </c>
      <c r="C14" s="730" t="s">
        <v>1784</v>
      </c>
      <c r="D14" s="730" t="s">
        <v>772</v>
      </c>
      <c r="E14" s="730" t="s">
        <v>773</v>
      </c>
      <c r="F14" s="734"/>
      <c r="G14" s="734"/>
      <c r="H14" s="748">
        <v>0</v>
      </c>
      <c r="I14" s="734">
        <v>3</v>
      </c>
      <c r="J14" s="734">
        <v>121.05000000000001</v>
      </c>
      <c r="K14" s="748">
        <v>1</v>
      </c>
      <c r="L14" s="734">
        <v>3</v>
      </c>
      <c r="M14" s="735">
        <v>121.05000000000001</v>
      </c>
    </row>
    <row r="15" spans="1:13" ht="14.45" customHeight="1" x14ac:dyDescent="0.2">
      <c r="A15" s="729" t="s">
        <v>594</v>
      </c>
      <c r="B15" s="730" t="s">
        <v>1783</v>
      </c>
      <c r="C15" s="730" t="s">
        <v>1785</v>
      </c>
      <c r="D15" s="730" t="s">
        <v>772</v>
      </c>
      <c r="E15" s="730" t="s">
        <v>773</v>
      </c>
      <c r="F15" s="734"/>
      <c r="G15" s="734"/>
      <c r="H15" s="748">
        <v>0</v>
      </c>
      <c r="I15" s="734">
        <v>9</v>
      </c>
      <c r="J15" s="734">
        <v>363.51</v>
      </c>
      <c r="K15" s="748">
        <v>1</v>
      </c>
      <c r="L15" s="734">
        <v>9</v>
      </c>
      <c r="M15" s="735">
        <v>363.51</v>
      </c>
    </row>
    <row r="16" spans="1:13" ht="14.45" customHeight="1" x14ac:dyDescent="0.2">
      <c r="A16" s="729" t="s">
        <v>594</v>
      </c>
      <c r="B16" s="730" t="s">
        <v>1783</v>
      </c>
      <c r="C16" s="730" t="s">
        <v>1786</v>
      </c>
      <c r="D16" s="730" t="s">
        <v>770</v>
      </c>
      <c r="E16" s="730" t="s">
        <v>1787</v>
      </c>
      <c r="F16" s="734"/>
      <c r="G16" s="734"/>
      <c r="H16" s="748">
        <v>0</v>
      </c>
      <c r="I16" s="734">
        <v>4</v>
      </c>
      <c r="J16" s="734">
        <v>125.63</v>
      </c>
      <c r="K16" s="748">
        <v>1</v>
      </c>
      <c r="L16" s="734">
        <v>4</v>
      </c>
      <c r="M16" s="735">
        <v>125.63</v>
      </c>
    </row>
    <row r="17" spans="1:13" ht="14.45" customHeight="1" x14ac:dyDescent="0.2">
      <c r="A17" s="729" t="s">
        <v>594</v>
      </c>
      <c r="B17" s="730" t="s">
        <v>1788</v>
      </c>
      <c r="C17" s="730" t="s">
        <v>1789</v>
      </c>
      <c r="D17" s="730" t="s">
        <v>788</v>
      </c>
      <c r="E17" s="730" t="s">
        <v>1790</v>
      </c>
      <c r="F17" s="734"/>
      <c r="G17" s="734"/>
      <c r="H17" s="748">
        <v>0</v>
      </c>
      <c r="I17" s="734">
        <v>44</v>
      </c>
      <c r="J17" s="734">
        <v>1769.8499999999997</v>
      </c>
      <c r="K17" s="748">
        <v>1</v>
      </c>
      <c r="L17" s="734">
        <v>44</v>
      </c>
      <c r="M17" s="735">
        <v>1769.8499999999997</v>
      </c>
    </row>
    <row r="18" spans="1:13" ht="14.45" customHeight="1" x14ac:dyDescent="0.2">
      <c r="A18" s="729" t="s">
        <v>594</v>
      </c>
      <c r="B18" s="730" t="s">
        <v>1788</v>
      </c>
      <c r="C18" s="730" t="s">
        <v>1791</v>
      </c>
      <c r="D18" s="730" t="s">
        <v>788</v>
      </c>
      <c r="E18" s="730" t="s">
        <v>1792</v>
      </c>
      <c r="F18" s="734"/>
      <c r="G18" s="734"/>
      <c r="H18" s="748">
        <v>0</v>
      </c>
      <c r="I18" s="734">
        <v>4</v>
      </c>
      <c r="J18" s="734">
        <v>152.04000000000002</v>
      </c>
      <c r="K18" s="748">
        <v>1</v>
      </c>
      <c r="L18" s="734">
        <v>4</v>
      </c>
      <c r="M18" s="735">
        <v>152.04000000000002</v>
      </c>
    </row>
    <row r="19" spans="1:13" ht="14.45" customHeight="1" x14ac:dyDescent="0.2">
      <c r="A19" s="729" t="s">
        <v>594</v>
      </c>
      <c r="B19" s="730" t="s">
        <v>1793</v>
      </c>
      <c r="C19" s="730" t="s">
        <v>1794</v>
      </c>
      <c r="D19" s="730" t="s">
        <v>665</v>
      </c>
      <c r="E19" s="730" t="s">
        <v>667</v>
      </c>
      <c r="F19" s="734"/>
      <c r="G19" s="734"/>
      <c r="H19" s="748">
        <v>0</v>
      </c>
      <c r="I19" s="734">
        <v>1</v>
      </c>
      <c r="J19" s="734">
        <v>125.7</v>
      </c>
      <c r="K19" s="748">
        <v>1</v>
      </c>
      <c r="L19" s="734">
        <v>1</v>
      </c>
      <c r="M19" s="735">
        <v>125.7</v>
      </c>
    </row>
    <row r="20" spans="1:13" ht="14.45" customHeight="1" x14ac:dyDescent="0.2">
      <c r="A20" s="729" t="s">
        <v>594</v>
      </c>
      <c r="B20" s="730" t="s">
        <v>1793</v>
      </c>
      <c r="C20" s="730" t="s">
        <v>1795</v>
      </c>
      <c r="D20" s="730" t="s">
        <v>665</v>
      </c>
      <c r="E20" s="730" t="s">
        <v>668</v>
      </c>
      <c r="F20" s="734"/>
      <c r="G20" s="734"/>
      <c r="H20" s="748">
        <v>0</v>
      </c>
      <c r="I20" s="734">
        <v>1</v>
      </c>
      <c r="J20" s="734">
        <v>207.22999999999996</v>
      </c>
      <c r="K20" s="748">
        <v>1</v>
      </c>
      <c r="L20" s="734">
        <v>1</v>
      </c>
      <c r="M20" s="735">
        <v>207.22999999999996</v>
      </c>
    </row>
    <row r="21" spans="1:13" ht="14.45" customHeight="1" x14ac:dyDescent="0.2">
      <c r="A21" s="729" t="s">
        <v>594</v>
      </c>
      <c r="B21" s="730" t="s">
        <v>1793</v>
      </c>
      <c r="C21" s="730" t="s">
        <v>1796</v>
      </c>
      <c r="D21" s="730" t="s">
        <v>665</v>
      </c>
      <c r="E21" s="730" t="s">
        <v>666</v>
      </c>
      <c r="F21" s="734"/>
      <c r="G21" s="734"/>
      <c r="H21" s="748">
        <v>0</v>
      </c>
      <c r="I21" s="734">
        <v>1</v>
      </c>
      <c r="J21" s="734">
        <v>93.78</v>
      </c>
      <c r="K21" s="748">
        <v>1</v>
      </c>
      <c r="L21" s="734">
        <v>1</v>
      </c>
      <c r="M21" s="735">
        <v>93.78</v>
      </c>
    </row>
    <row r="22" spans="1:13" ht="14.45" customHeight="1" x14ac:dyDescent="0.2">
      <c r="A22" s="729" t="s">
        <v>594</v>
      </c>
      <c r="B22" s="730" t="s">
        <v>1793</v>
      </c>
      <c r="C22" s="730" t="s">
        <v>1797</v>
      </c>
      <c r="D22" s="730" t="s">
        <v>663</v>
      </c>
      <c r="E22" s="730" t="s">
        <v>664</v>
      </c>
      <c r="F22" s="734"/>
      <c r="G22" s="734"/>
      <c r="H22" s="748">
        <v>0</v>
      </c>
      <c r="I22" s="734">
        <v>9</v>
      </c>
      <c r="J22" s="734">
        <v>829.08</v>
      </c>
      <c r="K22" s="748">
        <v>1</v>
      </c>
      <c r="L22" s="734">
        <v>9</v>
      </c>
      <c r="M22" s="735">
        <v>829.08</v>
      </c>
    </row>
    <row r="23" spans="1:13" ht="14.45" customHeight="1" x14ac:dyDescent="0.2">
      <c r="A23" s="729" t="s">
        <v>594</v>
      </c>
      <c r="B23" s="730" t="s">
        <v>1798</v>
      </c>
      <c r="C23" s="730" t="s">
        <v>1799</v>
      </c>
      <c r="D23" s="730" t="s">
        <v>1800</v>
      </c>
      <c r="E23" s="730" t="s">
        <v>1801</v>
      </c>
      <c r="F23" s="734"/>
      <c r="G23" s="734"/>
      <c r="H23" s="748">
        <v>0</v>
      </c>
      <c r="I23" s="734">
        <v>1</v>
      </c>
      <c r="J23" s="734">
        <v>27.9</v>
      </c>
      <c r="K23" s="748">
        <v>1</v>
      </c>
      <c r="L23" s="734">
        <v>1</v>
      </c>
      <c r="M23" s="735">
        <v>27.9</v>
      </c>
    </row>
    <row r="24" spans="1:13" ht="14.45" customHeight="1" x14ac:dyDescent="0.2">
      <c r="A24" s="729" t="s">
        <v>594</v>
      </c>
      <c r="B24" s="730" t="s">
        <v>1802</v>
      </c>
      <c r="C24" s="730" t="s">
        <v>1803</v>
      </c>
      <c r="D24" s="730" t="s">
        <v>673</v>
      </c>
      <c r="E24" s="730" t="s">
        <v>676</v>
      </c>
      <c r="F24" s="734"/>
      <c r="G24" s="734"/>
      <c r="H24" s="748">
        <v>0</v>
      </c>
      <c r="I24" s="734">
        <v>1</v>
      </c>
      <c r="J24" s="734">
        <v>26.43</v>
      </c>
      <c r="K24" s="748">
        <v>1</v>
      </c>
      <c r="L24" s="734">
        <v>1</v>
      </c>
      <c r="M24" s="735">
        <v>26.43</v>
      </c>
    </row>
    <row r="25" spans="1:13" ht="14.45" customHeight="1" x14ac:dyDescent="0.2">
      <c r="A25" s="729" t="s">
        <v>594</v>
      </c>
      <c r="B25" s="730" t="s">
        <v>1802</v>
      </c>
      <c r="C25" s="730" t="s">
        <v>1804</v>
      </c>
      <c r="D25" s="730" t="s">
        <v>673</v>
      </c>
      <c r="E25" s="730" t="s">
        <v>674</v>
      </c>
      <c r="F25" s="734"/>
      <c r="G25" s="734"/>
      <c r="H25" s="748">
        <v>0</v>
      </c>
      <c r="I25" s="734">
        <v>7</v>
      </c>
      <c r="J25" s="734">
        <v>365.6</v>
      </c>
      <c r="K25" s="748">
        <v>1</v>
      </c>
      <c r="L25" s="734">
        <v>7</v>
      </c>
      <c r="M25" s="735">
        <v>365.6</v>
      </c>
    </row>
    <row r="26" spans="1:13" ht="14.45" customHeight="1" x14ac:dyDescent="0.2">
      <c r="A26" s="729" t="s">
        <v>594</v>
      </c>
      <c r="B26" s="730" t="s">
        <v>1805</v>
      </c>
      <c r="C26" s="730" t="s">
        <v>1806</v>
      </c>
      <c r="D26" s="730" t="s">
        <v>1807</v>
      </c>
      <c r="E26" s="730" t="s">
        <v>1808</v>
      </c>
      <c r="F26" s="734"/>
      <c r="G26" s="734"/>
      <c r="H26" s="748">
        <v>0</v>
      </c>
      <c r="I26" s="734">
        <v>5</v>
      </c>
      <c r="J26" s="734">
        <v>43.3</v>
      </c>
      <c r="K26" s="748">
        <v>1</v>
      </c>
      <c r="L26" s="734">
        <v>5</v>
      </c>
      <c r="M26" s="735">
        <v>43.3</v>
      </c>
    </row>
    <row r="27" spans="1:13" ht="14.45" customHeight="1" x14ac:dyDescent="0.2">
      <c r="A27" s="729" t="s">
        <v>594</v>
      </c>
      <c r="B27" s="730" t="s">
        <v>1805</v>
      </c>
      <c r="C27" s="730" t="s">
        <v>1809</v>
      </c>
      <c r="D27" s="730" t="s">
        <v>1807</v>
      </c>
      <c r="E27" s="730" t="s">
        <v>1810</v>
      </c>
      <c r="F27" s="734"/>
      <c r="G27" s="734"/>
      <c r="H27" s="748">
        <v>0</v>
      </c>
      <c r="I27" s="734">
        <v>1</v>
      </c>
      <c r="J27" s="734">
        <v>14.93</v>
      </c>
      <c r="K27" s="748">
        <v>1</v>
      </c>
      <c r="L27" s="734">
        <v>1</v>
      </c>
      <c r="M27" s="735">
        <v>14.93</v>
      </c>
    </row>
    <row r="28" spans="1:13" ht="14.45" customHeight="1" x14ac:dyDescent="0.2">
      <c r="A28" s="729" t="s">
        <v>594</v>
      </c>
      <c r="B28" s="730" t="s">
        <v>1811</v>
      </c>
      <c r="C28" s="730" t="s">
        <v>1812</v>
      </c>
      <c r="D28" s="730" t="s">
        <v>922</v>
      </c>
      <c r="E28" s="730" t="s">
        <v>1813</v>
      </c>
      <c r="F28" s="734"/>
      <c r="G28" s="734"/>
      <c r="H28" s="748">
        <v>0</v>
      </c>
      <c r="I28" s="734">
        <v>1</v>
      </c>
      <c r="J28" s="734">
        <v>188.81999999999996</v>
      </c>
      <c r="K28" s="748">
        <v>1</v>
      </c>
      <c r="L28" s="734">
        <v>1</v>
      </c>
      <c r="M28" s="735">
        <v>188.81999999999996</v>
      </c>
    </row>
    <row r="29" spans="1:13" ht="14.45" customHeight="1" x14ac:dyDescent="0.2">
      <c r="A29" s="729" t="s">
        <v>594</v>
      </c>
      <c r="B29" s="730" t="s">
        <v>1814</v>
      </c>
      <c r="C29" s="730" t="s">
        <v>1815</v>
      </c>
      <c r="D29" s="730" t="s">
        <v>862</v>
      </c>
      <c r="E29" s="730" t="s">
        <v>1816</v>
      </c>
      <c r="F29" s="734"/>
      <c r="G29" s="734"/>
      <c r="H29" s="748">
        <v>0</v>
      </c>
      <c r="I29" s="734">
        <v>1</v>
      </c>
      <c r="J29" s="734">
        <v>18.290000000000003</v>
      </c>
      <c r="K29" s="748">
        <v>1</v>
      </c>
      <c r="L29" s="734">
        <v>1</v>
      </c>
      <c r="M29" s="735">
        <v>18.290000000000003</v>
      </c>
    </row>
    <row r="30" spans="1:13" ht="14.45" customHeight="1" x14ac:dyDescent="0.2">
      <c r="A30" s="729" t="s">
        <v>594</v>
      </c>
      <c r="B30" s="730" t="s">
        <v>1817</v>
      </c>
      <c r="C30" s="730" t="s">
        <v>1818</v>
      </c>
      <c r="D30" s="730" t="s">
        <v>1819</v>
      </c>
      <c r="E30" s="730" t="s">
        <v>1820</v>
      </c>
      <c r="F30" s="734"/>
      <c r="G30" s="734"/>
      <c r="H30" s="748">
        <v>0</v>
      </c>
      <c r="I30" s="734">
        <v>2</v>
      </c>
      <c r="J30" s="734">
        <v>194</v>
      </c>
      <c r="K30" s="748">
        <v>1</v>
      </c>
      <c r="L30" s="734">
        <v>2</v>
      </c>
      <c r="M30" s="735">
        <v>194</v>
      </c>
    </row>
    <row r="31" spans="1:13" ht="14.45" customHeight="1" x14ac:dyDescent="0.2">
      <c r="A31" s="729" t="s">
        <v>594</v>
      </c>
      <c r="B31" s="730" t="s">
        <v>1817</v>
      </c>
      <c r="C31" s="730" t="s">
        <v>1821</v>
      </c>
      <c r="D31" s="730" t="s">
        <v>1822</v>
      </c>
      <c r="E31" s="730" t="s">
        <v>1823</v>
      </c>
      <c r="F31" s="734"/>
      <c r="G31" s="734"/>
      <c r="H31" s="748">
        <v>0</v>
      </c>
      <c r="I31" s="734">
        <v>1</v>
      </c>
      <c r="J31" s="734">
        <v>103.92999999999998</v>
      </c>
      <c r="K31" s="748">
        <v>1</v>
      </c>
      <c r="L31" s="734">
        <v>1</v>
      </c>
      <c r="M31" s="735">
        <v>103.92999999999998</v>
      </c>
    </row>
    <row r="32" spans="1:13" ht="14.45" customHeight="1" x14ac:dyDescent="0.2">
      <c r="A32" s="729" t="s">
        <v>594</v>
      </c>
      <c r="B32" s="730" t="s">
        <v>1824</v>
      </c>
      <c r="C32" s="730" t="s">
        <v>1825</v>
      </c>
      <c r="D32" s="730" t="s">
        <v>758</v>
      </c>
      <c r="E32" s="730" t="s">
        <v>1826</v>
      </c>
      <c r="F32" s="734"/>
      <c r="G32" s="734"/>
      <c r="H32" s="748">
        <v>0</v>
      </c>
      <c r="I32" s="734">
        <v>1</v>
      </c>
      <c r="J32" s="734">
        <v>74.430000000000007</v>
      </c>
      <c r="K32" s="748">
        <v>1</v>
      </c>
      <c r="L32" s="734">
        <v>1</v>
      </c>
      <c r="M32" s="735">
        <v>74.430000000000007</v>
      </c>
    </row>
    <row r="33" spans="1:13" ht="14.45" customHeight="1" x14ac:dyDescent="0.2">
      <c r="A33" s="729" t="s">
        <v>594</v>
      </c>
      <c r="B33" s="730" t="s">
        <v>1827</v>
      </c>
      <c r="C33" s="730" t="s">
        <v>1828</v>
      </c>
      <c r="D33" s="730" t="s">
        <v>1829</v>
      </c>
      <c r="E33" s="730" t="s">
        <v>1830</v>
      </c>
      <c r="F33" s="734"/>
      <c r="G33" s="734"/>
      <c r="H33" s="748">
        <v>0</v>
      </c>
      <c r="I33" s="734">
        <v>7</v>
      </c>
      <c r="J33" s="734">
        <v>9625</v>
      </c>
      <c r="K33" s="748">
        <v>1</v>
      </c>
      <c r="L33" s="734">
        <v>7</v>
      </c>
      <c r="M33" s="735">
        <v>9625</v>
      </c>
    </row>
    <row r="34" spans="1:13" ht="14.45" customHeight="1" x14ac:dyDescent="0.2">
      <c r="A34" s="729" t="s">
        <v>594</v>
      </c>
      <c r="B34" s="730" t="s">
        <v>1831</v>
      </c>
      <c r="C34" s="730" t="s">
        <v>1832</v>
      </c>
      <c r="D34" s="730" t="s">
        <v>942</v>
      </c>
      <c r="E34" s="730" t="s">
        <v>1833</v>
      </c>
      <c r="F34" s="734"/>
      <c r="G34" s="734"/>
      <c r="H34" s="748">
        <v>0</v>
      </c>
      <c r="I34" s="734">
        <v>38</v>
      </c>
      <c r="J34" s="734">
        <v>2466.2000000000003</v>
      </c>
      <c r="K34" s="748">
        <v>1</v>
      </c>
      <c r="L34" s="734">
        <v>38</v>
      </c>
      <c r="M34" s="735">
        <v>2466.2000000000003</v>
      </c>
    </row>
    <row r="35" spans="1:13" ht="14.45" customHeight="1" x14ac:dyDescent="0.2">
      <c r="A35" s="729" t="s">
        <v>594</v>
      </c>
      <c r="B35" s="730" t="s">
        <v>1831</v>
      </c>
      <c r="C35" s="730" t="s">
        <v>1834</v>
      </c>
      <c r="D35" s="730" t="s">
        <v>942</v>
      </c>
      <c r="E35" s="730" t="s">
        <v>1835</v>
      </c>
      <c r="F35" s="734"/>
      <c r="G35" s="734"/>
      <c r="H35" s="748">
        <v>0</v>
      </c>
      <c r="I35" s="734">
        <v>24</v>
      </c>
      <c r="J35" s="734">
        <v>1718.7200000000003</v>
      </c>
      <c r="K35" s="748">
        <v>1</v>
      </c>
      <c r="L35" s="734">
        <v>24</v>
      </c>
      <c r="M35" s="735">
        <v>1718.7200000000003</v>
      </c>
    </row>
    <row r="36" spans="1:13" ht="14.45" customHeight="1" x14ac:dyDescent="0.2">
      <c r="A36" s="729" t="s">
        <v>594</v>
      </c>
      <c r="B36" s="730" t="s">
        <v>1836</v>
      </c>
      <c r="C36" s="730" t="s">
        <v>1837</v>
      </c>
      <c r="D36" s="730" t="s">
        <v>1838</v>
      </c>
      <c r="E36" s="730" t="s">
        <v>1839</v>
      </c>
      <c r="F36" s="734"/>
      <c r="G36" s="734"/>
      <c r="H36" s="748">
        <v>0</v>
      </c>
      <c r="I36" s="734">
        <v>1</v>
      </c>
      <c r="J36" s="734">
        <v>112.17</v>
      </c>
      <c r="K36" s="748">
        <v>1</v>
      </c>
      <c r="L36" s="734">
        <v>1</v>
      </c>
      <c r="M36" s="735">
        <v>112.17</v>
      </c>
    </row>
    <row r="37" spans="1:13" ht="14.45" customHeight="1" x14ac:dyDescent="0.2">
      <c r="A37" s="729" t="s">
        <v>594</v>
      </c>
      <c r="B37" s="730" t="s">
        <v>1836</v>
      </c>
      <c r="C37" s="730" t="s">
        <v>1840</v>
      </c>
      <c r="D37" s="730" t="s">
        <v>1838</v>
      </c>
      <c r="E37" s="730" t="s">
        <v>1841</v>
      </c>
      <c r="F37" s="734"/>
      <c r="G37" s="734"/>
      <c r="H37" s="748">
        <v>0</v>
      </c>
      <c r="I37" s="734">
        <v>1</v>
      </c>
      <c r="J37" s="734">
        <v>49.309999999999988</v>
      </c>
      <c r="K37" s="748">
        <v>1</v>
      </c>
      <c r="L37" s="734">
        <v>1</v>
      </c>
      <c r="M37" s="735">
        <v>49.309999999999988</v>
      </c>
    </row>
    <row r="38" spans="1:13" ht="14.45" customHeight="1" x14ac:dyDescent="0.2">
      <c r="A38" s="729" t="s">
        <v>594</v>
      </c>
      <c r="B38" s="730" t="s">
        <v>1836</v>
      </c>
      <c r="C38" s="730" t="s">
        <v>1842</v>
      </c>
      <c r="D38" s="730" t="s">
        <v>1838</v>
      </c>
      <c r="E38" s="730" t="s">
        <v>1843</v>
      </c>
      <c r="F38" s="734"/>
      <c r="G38" s="734"/>
      <c r="H38" s="748">
        <v>0</v>
      </c>
      <c r="I38" s="734">
        <v>1</v>
      </c>
      <c r="J38" s="734">
        <v>62.61</v>
      </c>
      <c r="K38" s="748">
        <v>1</v>
      </c>
      <c r="L38" s="734">
        <v>1</v>
      </c>
      <c r="M38" s="735">
        <v>62.61</v>
      </c>
    </row>
    <row r="39" spans="1:13" ht="14.45" customHeight="1" x14ac:dyDescent="0.2">
      <c r="A39" s="729" t="s">
        <v>594</v>
      </c>
      <c r="B39" s="730" t="s">
        <v>1836</v>
      </c>
      <c r="C39" s="730" t="s">
        <v>1844</v>
      </c>
      <c r="D39" s="730" t="s">
        <v>756</v>
      </c>
      <c r="E39" s="730" t="s">
        <v>757</v>
      </c>
      <c r="F39" s="734"/>
      <c r="G39" s="734"/>
      <c r="H39" s="748">
        <v>0</v>
      </c>
      <c r="I39" s="734">
        <v>1</v>
      </c>
      <c r="J39" s="734">
        <v>78.670000000000016</v>
      </c>
      <c r="K39" s="748">
        <v>1</v>
      </c>
      <c r="L39" s="734">
        <v>1</v>
      </c>
      <c r="M39" s="735">
        <v>78.670000000000016</v>
      </c>
    </row>
    <row r="40" spans="1:13" ht="14.45" customHeight="1" x14ac:dyDescent="0.2">
      <c r="A40" s="729" t="s">
        <v>594</v>
      </c>
      <c r="B40" s="730" t="s">
        <v>1845</v>
      </c>
      <c r="C40" s="730" t="s">
        <v>1846</v>
      </c>
      <c r="D40" s="730" t="s">
        <v>1847</v>
      </c>
      <c r="E40" s="730" t="s">
        <v>1848</v>
      </c>
      <c r="F40" s="734"/>
      <c r="G40" s="734"/>
      <c r="H40" s="748">
        <v>0</v>
      </c>
      <c r="I40" s="734">
        <v>11.5</v>
      </c>
      <c r="J40" s="734">
        <v>25733.894999999997</v>
      </c>
      <c r="K40" s="748">
        <v>1</v>
      </c>
      <c r="L40" s="734">
        <v>11.5</v>
      </c>
      <c r="M40" s="735">
        <v>25733.894999999997</v>
      </c>
    </row>
    <row r="41" spans="1:13" ht="14.45" customHeight="1" x14ac:dyDescent="0.2">
      <c r="A41" s="729" t="s">
        <v>594</v>
      </c>
      <c r="B41" s="730" t="s">
        <v>1849</v>
      </c>
      <c r="C41" s="730" t="s">
        <v>1850</v>
      </c>
      <c r="D41" s="730" t="s">
        <v>1851</v>
      </c>
      <c r="E41" s="730" t="s">
        <v>1852</v>
      </c>
      <c r="F41" s="734">
        <v>47.700000000000017</v>
      </c>
      <c r="G41" s="734">
        <v>19880.405999999992</v>
      </c>
      <c r="H41" s="748">
        <v>1</v>
      </c>
      <c r="I41" s="734"/>
      <c r="J41" s="734"/>
      <c r="K41" s="748">
        <v>0</v>
      </c>
      <c r="L41" s="734">
        <v>47.700000000000017</v>
      </c>
      <c r="M41" s="735">
        <v>19880.405999999992</v>
      </c>
    </row>
    <row r="42" spans="1:13" ht="14.45" customHeight="1" x14ac:dyDescent="0.2">
      <c r="A42" s="729" t="s">
        <v>594</v>
      </c>
      <c r="B42" s="730" t="s">
        <v>1849</v>
      </c>
      <c r="C42" s="730" t="s">
        <v>1853</v>
      </c>
      <c r="D42" s="730" t="s">
        <v>1068</v>
      </c>
      <c r="E42" s="730" t="s">
        <v>1854</v>
      </c>
      <c r="F42" s="734"/>
      <c r="G42" s="734"/>
      <c r="H42" s="748">
        <v>0</v>
      </c>
      <c r="I42" s="734">
        <v>3</v>
      </c>
      <c r="J42" s="734">
        <v>342.29</v>
      </c>
      <c r="K42" s="748">
        <v>1</v>
      </c>
      <c r="L42" s="734">
        <v>3</v>
      </c>
      <c r="M42" s="735">
        <v>342.29</v>
      </c>
    </row>
    <row r="43" spans="1:13" ht="14.45" customHeight="1" x14ac:dyDescent="0.2">
      <c r="A43" s="729" t="s">
        <v>594</v>
      </c>
      <c r="B43" s="730" t="s">
        <v>1849</v>
      </c>
      <c r="C43" s="730" t="s">
        <v>1855</v>
      </c>
      <c r="D43" s="730" t="s">
        <v>1856</v>
      </c>
      <c r="E43" s="730" t="s">
        <v>1857</v>
      </c>
      <c r="F43" s="734"/>
      <c r="G43" s="734"/>
      <c r="H43" s="748">
        <v>0</v>
      </c>
      <c r="I43" s="734">
        <v>9</v>
      </c>
      <c r="J43" s="734">
        <v>991.71</v>
      </c>
      <c r="K43" s="748">
        <v>1</v>
      </c>
      <c r="L43" s="734">
        <v>9</v>
      </c>
      <c r="M43" s="735">
        <v>991.71</v>
      </c>
    </row>
    <row r="44" spans="1:13" ht="14.45" customHeight="1" x14ac:dyDescent="0.2">
      <c r="A44" s="729" t="s">
        <v>594</v>
      </c>
      <c r="B44" s="730" t="s">
        <v>1858</v>
      </c>
      <c r="C44" s="730" t="s">
        <v>1859</v>
      </c>
      <c r="D44" s="730" t="s">
        <v>1860</v>
      </c>
      <c r="E44" s="730" t="s">
        <v>1121</v>
      </c>
      <c r="F44" s="734"/>
      <c r="G44" s="734"/>
      <c r="H44" s="748">
        <v>0</v>
      </c>
      <c r="I44" s="734">
        <v>17.100000000000001</v>
      </c>
      <c r="J44" s="734">
        <v>36333.044999999998</v>
      </c>
      <c r="K44" s="748">
        <v>1</v>
      </c>
      <c r="L44" s="734">
        <v>17.100000000000001</v>
      </c>
      <c r="M44" s="735">
        <v>36333.044999999998</v>
      </c>
    </row>
    <row r="45" spans="1:13" ht="14.45" customHeight="1" x14ac:dyDescent="0.2">
      <c r="A45" s="729" t="s">
        <v>594</v>
      </c>
      <c r="B45" s="730" t="s">
        <v>1861</v>
      </c>
      <c r="C45" s="730" t="s">
        <v>1862</v>
      </c>
      <c r="D45" s="730" t="s">
        <v>1863</v>
      </c>
      <c r="E45" s="730" t="s">
        <v>1864</v>
      </c>
      <c r="F45" s="734"/>
      <c r="G45" s="734"/>
      <c r="H45" s="748">
        <v>0</v>
      </c>
      <c r="I45" s="734">
        <v>23.099999999999998</v>
      </c>
      <c r="J45" s="734">
        <v>4528.0619999999999</v>
      </c>
      <c r="K45" s="748">
        <v>1</v>
      </c>
      <c r="L45" s="734">
        <v>23.099999999999998</v>
      </c>
      <c r="M45" s="735">
        <v>4528.0619999999999</v>
      </c>
    </row>
    <row r="46" spans="1:13" ht="14.45" customHeight="1" x14ac:dyDescent="0.2">
      <c r="A46" s="729" t="s">
        <v>594</v>
      </c>
      <c r="B46" s="730" t="s">
        <v>1865</v>
      </c>
      <c r="C46" s="730" t="s">
        <v>1866</v>
      </c>
      <c r="D46" s="730" t="s">
        <v>1867</v>
      </c>
      <c r="E46" s="730" t="s">
        <v>1412</v>
      </c>
      <c r="F46" s="734">
        <v>21</v>
      </c>
      <c r="G46" s="734">
        <v>701.39999999999986</v>
      </c>
      <c r="H46" s="748">
        <v>1</v>
      </c>
      <c r="I46" s="734"/>
      <c r="J46" s="734"/>
      <c r="K46" s="748">
        <v>0</v>
      </c>
      <c r="L46" s="734">
        <v>21</v>
      </c>
      <c r="M46" s="735">
        <v>701.39999999999986</v>
      </c>
    </row>
    <row r="47" spans="1:13" ht="14.45" customHeight="1" x14ac:dyDescent="0.2">
      <c r="A47" s="729" t="s">
        <v>594</v>
      </c>
      <c r="B47" s="730" t="s">
        <v>1868</v>
      </c>
      <c r="C47" s="730" t="s">
        <v>1869</v>
      </c>
      <c r="D47" s="730" t="s">
        <v>1109</v>
      </c>
      <c r="E47" s="730" t="s">
        <v>1110</v>
      </c>
      <c r="F47" s="734"/>
      <c r="G47" s="734"/>
      <c r="H47" s="748">
        <v>0</v>
      </c>
      <c r="I47" s="734">
        <v>34.799999999999997</v>
      </c>
      <c r="J47" s="734">
        <v>28712.784000000003</v>
      </c>
      <c r="K47" s="748">
        <v>1</v>
      </c>
      <c r="L47" s="734">
        <v>34.799999999999997</v>
      </c>
      <c r="M47" s="735">
        <v>28712.784000000003</v>
      </c>
    </row>
    <row r="48" spans="1:13" ht="14.45" customHeight="1" x14ac:dyDescent="0.2">
      <c r="A48" s="729" t="s">
        <v>594</v>
      </c>
      <c r="B48" s="730" t="s">
        <v>1870</v>
      </c>
      <c r="C48" s="730" t="s">
        <v>1871</v>
      </c>
      <c r="D48" s="730" t="s">
        <v>805</v>
      </c>
      <c r="E48" s="730" t="s">
        <v>806</v>
      </c>
      <c r="F48" s="734">
        <v>14.100000000000001</v>
      </c>
      <c r="G48" s="734">
        <v>18147.236000000004</v>
      </c>
      <c r="H48" s="748">
        <v>1</v>
      </c>
      <c r="I48" s="734"/>
      <c r="J48" s="734"/>
      <c r="K48" s="748">
        <v>0</v>
      </c>
      <c r="L48" s="734">
        <v>14.100000000000001</v>
      </c>
      <c r="M48" s="735">
        <v>18147.236000000004</v>
      </c>
    </row>
    <row r="49" spans="1:13" ht="14.45" customHeight="1" x14ac:dyDescent="0.2">
      <c r="A49" s="729" t="s">
        <v>594</v>
      </c>
      <c r="B49" s="730" t="s">
        <v>1872</v>
      </c>
      <c r="C49" s="730" t="s">
        <v>1873</v>
      </c>
      <c r="D49" s="730" t="s">
        <v>1874</v>
      </c>
      <c r="E49" s="730" t="s">
        <v>1875</v>
      </c>
      <c r="F49" s="734"/>
      <c r="G49" s="734"/>
      <c r="H49" s="748">
        <v>0</v>
      </c>
      <c r="I49" s="734">
        <v>4.2</v>
      </c>
      <c r="J49" s="734">
        <v>632.93999999999994</v>
      </c>
      <c r="K49" s="748">
        <v>1</v>
      </c>
      <c r="L49" s="734">
        <v>4.2</v>
      </c>
      <c r="M49" s="735">
        <v>632.93999999999994</v>
      </c>
    </row>
    <row r="50" spans="1:13" ht="14.45" customHeight="1" x14ac:dyDescent="0.2">
      <c r="A50" s="729" t="s">
        <v>594</v>
      </c>
      <c r="B50" s="730" t="s">
        <v>1872</v>
      </c>
      <c r="C50" s="730" t="s">
        <v>1876</v>
      </c>
      <c r="D50" s="730" t="s">
        <v>1874</v>
      </c>
      <c r="E50" s="730" t="s">
        <v>1877</v>
      </c>
      <c r="F50" s="734"/>
      <c r="G50" s="734"/>
      <c r="H50" s="748">
        <v>0</v>
      </c>
      <c r="I50" s="734">
        <v>9</v>
      </c>
      <c r="J50" s="734">
        <v>2376</v>
      </c>
      <c r="K50" s="748">
        <v>1</v>
      </c>
      <c r="L50" s="734">
        <v>9</v>
      </c>
      <c r="M50" s="735">
        <v>2376</v>
      </c>
    </row>
    <row r="51" spans="1:13" ht="14.45" customHeight="1" x14ac:dyDescent="0.2">
      <c r="A51" s="729" t="s">
        <v>594</v>
      </c>
      <c r="B51" s="730" t="s">
        <v>1878</v>
      </c>
      <c r="C51" s="730" t="s">
        <v>1879</v>
      </c>
      <c r="D51" s="730" t="s">
        <v>1880</v>
      </c>
      <c r="E51" s="730" t="s">
        <v>1881</v>
      </c>
      <c r="F51" s="734">
        <v>2.8</v>
      </c>
      <c r="G51" s="734">
        <v>1524.2919999999999</v>
      </c>
      <c r="H51" s="748">
        <v>1</v>
      </c>
      <c r="I51" s="734"/>
      <c r="J51" s="734"/>
      <c r="K51" s="748">
        <v>0</v>
      </c>
      <c r="L51" s="734">
        <v>2.8</v>
      </c>
      <c r="M51" s="735">
        <v>1524.2919999999999</v>
      </c>
    </row>
    <row r="52" spans="1:13" ht="14.45" customHeight="1" x14ac:dyDescent="0.2">
      <c r="A52" s="729" t="s">
        <v>594</v>
      </c>
      <c r="B52" s="730" t="s">
        <v>1882</v>
      </c>
      <c r="C52" s="730" t="s">
        <v>1883</v>
      </c>
      <c r="D52" s="730" t="s">
        <v>1884</v>
      </c>
      <c r="E52" s="730" t="s">
        <v>1885</v>
      </c>
      <c r="F52" s="734"/>
      <c r="G52" s="734"/>
      <c r="H52" s="748">
        <v>0</v>
      </c>
      <c r="I52" s="734">
        <v>14</v>
      </c>
      <c r="J52" s="734">
        <v>740.32</v>
      </c>
      <c r="K52" s="748">
        <v>1</v>
      </c>
      <c r="L52" s="734">
        <v>14</v>
      </c>
      <c r="M52" s="735">
        <v>740.32</v>
      </c>
    </row>
    <row r="53" spans="1:13" ht="14.45" customHeight="1" x14ac:dyDescent="0.2">
      <c r="A53" s="729" t="s">
        <v>594</v>
      </c>
      <c r="B53" s="730" t="s">
        <v>1886</v>
      </c>
      <c r="C53" s="730" t="s">
        <v>1887</v>
      </c>
      <c r="D53" s="730" t="s">
        <v>1888</v>
      </c>
      <c r="E53" s="730" t="s">
        <v>1115</v>
      </c>
      <c r="F53" s="734">
        <v>0.2</v>
      </c>
      <c r="G53" s="734">
        <v>73.793999999999997</v>
      </c>
      <c r="H53" s="748">
        <v>1</v>
      </c>
      <c r="I53" s="734"/>
      <c r="J53" s="734"/>
      <c r="K53" s="748">
        <v>0</v>
      </c>
      <c r="L53" s="734">
        <v>0.2</v>
      </c>
      <c r="M53" s="735">
        <v>73.793999999999997</v>
      </c>
    </row>
    <row r="54" spans="1:13" ht="14.45" customHeight="1" x14ac:dyDescent="0.2">
      <c r="A54" s="729" t="s">
        <v>594</v>
      </c>
      <c r="B54" s="730" t="s">
        <v>1886</v>
      </c>
      <c r="C54" s="730" t="s">
        <v>1889</v>
      </c>
      <c r="D54" s="730" t="s">
        <v>1113</v>
      </c>
      <c r="E54" s="730" t="s">
        <v>1890</v>
      </c>
      <c r="F54" s="734"/>
      <c r="G54" s="734"/>
      <c r="H54" s="748">
        <v>0</v>
      </c>
      <c r="I54" s="734">
        <v>79</v>
      </c>
      <c r="J54" s="734">
        <v>14888.34</v>
      </c>
      <c r="K54" s="748">
        <v>1</v>
      </c>
      <c r="L54" s="734">
        <v>79</v>
      </c>
      <c r="M54" s="735">
        <v>14888.34</v>
      </c>
    </row>
    <row r="55" spans="1:13" ht="14.45" customHeight="1" x14ac:dyDescent="0.2">
      <c r="A55" s="729" t="s">
        <v>594</v>
      </c>
      <c r="B55" s="730" t="s">
        <v>1886</v>
      </c>
      <c r="C55" s="730" t="s">
        <v>1891</v>
      </c>
      <c r="D55" s="730" t="s">
        <v>1113</v>
      </c>
      <c r="E55" s="730" t="s">
        <v>1892</v>
      </c>
      <c r="F55" s="734"/>
      <c r="G55" s="734"/>
      <c r="H55" s="748">
        <v>0</v>
      </c>
      <c r="I55" s="734">
        <v>2.2000000000000002</v>
      </c>
      <c r="J55" s="734">
        <v>829.22399999999982</v>
      </c>
      <c r="K55" s="748">
        <v>1</v>
      </c>
      <c r="L55" s="734">
        <v>2.2000000000000002</v>
      </c>
      <c r="M55" s="735">
        <v>829.22399999999982</v>
      </c>
    </row>
    <row r="56" spans="1:13" ht="14.45" customHeight="1" x14ac:dyDescent="0.2">
      <c r="A56" s="729" t="s">
        <v>594</v>
      </c>
      <c r="B56" s="730" t="s">
        <v>1893</v>
      </c>
      <c r="C56" s="730" t="s">
        <v>1894</v>
      </c>
      <c r="D56" s="730" t="s">
        <v>1895</v>
      </c>
      <c r="E56" s="730" t="s">
        <v>1896</v>
      </c>
      <c r="F56" s="734"/>
      <c r="G56" s="734"/>
      <c r="H56" s="748">
        <v>0</v>
      </c>
      <c r="I56" s="734">
        <v>19</v>
      </c>
      <c r="J56" s="734">
        <v>6061</v>
      </c>
      <c r="K56" s="748">
        <v>1</v>
      </c>
      <c r="L56" s="734">
        <v>19</v>
      </c>
      <c r="M56" s="735">
        <v>6061</v>
      </c>
    </row>
    <row r="57" spans="1:13" ht="14.45" customHeight="1" x14ac:dyDescent="0.2">
      <c r="A57" s="729" t="s">
        <v>594</v>
      </c>
      <c r="B57" s="730" t="s">
        <v>1893</v>
      </c>
      <c r="C57" s="730" t="s">
        <v>1897</v>
      </c>
      <c r="D57" s="730" t="s">
        <v>1895</v>
      </c>
      <c r="E57" s="730" t="s">
        <v>1898</v>
      </c>
      <c r="F57" s="734"/>
      <c r="G57" s="734"/>
      <c r="H57" s="748">
        <v>0</v>
      </c>
      <c r="I57" s="734">
        <v>7.5</v>
      </c>
      <c r="J57" s="734">
        <v>5038.7800650640593</v>
      </c>
      <c r="K57" s="748">
        <v>1</v>
      </c>
      <c r="L57" s="734">
        <v>7.5</v>
      </c>
      <c r="M57" s="735">
        <v>5038.7800650640593</v>
      </c>
    </row>
    <row r="58" spans="1:13" ht="14.45" customHeight="1" x14ac:dyDescent="0.2">
      <c r="A58" s="729" t="s">
        <v>594</v>
      </c>
      <c r="B58" s="730" t="s">
        <v>1893</v>
      </c>
      <c r="C58" s="730" t="s">
        <v>1899</v>
      </c>
      <c r="D58" s="730" t="s">
        <v>1900</v>
      </c>
      <c r="E58" s="730" t="s">
        <v>1901</v>
      </c>
      <c r="F58" s="734"/>
      <c r="G58" s="734"/>
      <c r="H58" s="748">
        <v>0</v>
      </c>
      <c r="I58" s="734">
        <v>1</v>
      </c>
      <c r="J58" s="734">
        <v>2111.2599999999998</v>
      </c>
      <c r="K58" s="748">
        <v>1</v>
      </c>
      <c r="L58" s="734">
        <v>1</v>
      </c>
      <c r="M58" s="735">
        <v>2111.2599999999998</v>
      </c>
    </row>
    <row r="59" spans="1:13" ht="14.45" customHeight="1" x14ac:dyDescent="0.2">
      <c r="A59" s="729" t="s">
        <v>594</v>
      </c>
      <c r="B59" s="730" t="s">
        <v>1902</v>
      </c>
      <c r="C59" s="730" t="s">
        <v>1903</v>
      </c>
      <c r="D59" s="730" t="s">
        <v>1904</v>
      </c>
      <c r="E59" s="730" t="s">
        <v>1905</v>
      </c>
      <c r="F59" s="734"/>
      <c r="G59" s="734"/>
      <c r="H59" s="748">
        <v>0</v>
      </c>
      <c r="I59" s="734">
        <v>18</v>
      </c>
      <c r="J59" s="734">
        <v>19821.78</v>
      </c>
      <c r="K59" s="748">
        <v>1</v>
      </c>
      <c r="L59" s="734">
        <v>18</v>
      </c>
      <c r="M59" s="735">
        <v>19821.78</v>
      </c>
    </row>
    <row r="60" spans="1:13" ht="14.45" customHeight="1" x14ac:dyDescent="0.2">
      <c r="A60" s="729" t="s">
        <v>594</v>
      </c>
      <c r="B60" s="730" t="s">
        <v>1906</v>
      </c>
      <c r="C60" s="730" t="s">
        <v>1907</v>
      </c>
      <c r="D60" s="730" t="s">
        <v>1908</v>
      </c>
      <c r="E60" s="730" t="s">
        <v>1909</v>
      </c>
      <c r="F60" s="734"/>
      <c r="G60" s="734"/>
      <c r="H60" s="748">
        <v>0</v>
      </c>
      <c r="I60" s="734">
        <v>1</v>
      </c>
      <c r="J60" s="734">
        <v>1073.4199999999998</v>
      </c>
      <c r="K60" s="748">
        <v>1</v>
      </c>
      <c r="L60" s="734">
        <v>1</v>
      </c>
      <c r="M60" s="735">
        <v>1073.4199999999998</v>
      </c>
    </row>
    <row r="61" spans="1:13" ht="14.45" customHeight="1" x14ac:dyDescent="0.2">
      <c r="A61" s="729" t="s">
        <v>594</v>
      </c>
      <c r="B61" s="730" t="s">
        <v>1910</v>
      </c>
      <c r="C61" s="730" t="s">
        <v>1911</v>
      </c>
      <c r="D61" s="730" t="s">
        <v>637</v>
      </c>
      <c r="E61" s="730" t="s">
        <v>638</v>
      </c>
      <c r="F61" s="734"/>
      <c r="G61" s="734"/>
      <c r="H61" s="748">
        <v>0</v>
      </c>
      <c r="I61" s="734">
        <v>1</v>
      </c>
      <c r="J61" s="734">
        <v>16.179999999999996</v>
      </c>
      <c r="K61" s="748">
        <v>1</v>
      </c>
      <c r="L61" s="734">
        <v>1</v>
      </c>
      <c r="M61" s="735">
        <v>16.179999999999996</v>
      </c>
    </row>
    <row r="62" spans="1:13" ht="14.45" customHeight="1" x14ac:dyDescent="0.2">
      <c r="A62" s="729" t="s">
        <v>594</v>
      </c>
      <c r="B62" s="730" t="s">
        <v>1912</v>
      </c>
      <c r="C62" s="730" t="s">
        <v>1913</v>
      </c>
      <c r="D62" s="730" t="s">
        <v>1914</v>
      </c>
      <c r="E62" s="730" t="s">
        <v>1915</v>
      </c>
      <c r="F62" s="734"/>
      <c r="G62" s="734"/>
      <c r="H62" s="748">
        <v>0</v>
      </c>
      <c r="I62" s="734">
        <v>1</v>
      </c>
      <c r="J62" s="734">
        <v>241.95000000000005</v>
      </c>
      <c r="K62" s="748">
        <v>1</v>
      </c>
      <c r="L62" s="734">
        <v>1</v>
      </c>
      <c r="M62" s="735">
        <v>241.95000000000005</v>
      </c>
    </row>
    <row r="63" spans="1:13" ht="14.45" customHeight="1" x14ac:dyDescent="0.2">
      <c r="A63" s="729" t="s">
        <v>594</v>
      </c>
      <c r="B63" s="730" t="s">
        <v>1916</v>
      </c>
      <c r="C63" s="730" t="s">
        <v>1917</v>
      </c>
      <c r="D63" s="730" t="s">
        <v>893</v>
      </c>
      <c r="E63" s="730" t="s">
        <v>895</v>
      </c>
      <c r="F63" s="734"/>
      <c r="G63" s="734"/>
      <c r="H63" s="748">
        <v>0</v>
      </c>
      <c r="I63" s="734">
        <v>84</v>
      </c>
      <c r="J63" s="734">
        <v>2795.050993033105</v>
      </c>
      <c r="K63" s="748">
        <v>1</v>
      </c>
      <c r="L63" s="734">
        <v>84</v>
      </c>
      <c r="M63" s="735">
        <v>2795.050993033105</v>
      </c>
    </row>
    <row r="64" spans="1:13" ht="14.45" customHeight="1" x14ac:dyDescent="0.2">
      <c r="A64" s="729" t="s">
        <v>594</v>
      </c>
      <c r="B64" s="730" t="s">
        <v>1916</v>
      </c>
      <c r="C64" s="730" t="s">
        <v>1918</v>
      </c>
      <c r="D64" s="730" t="s">
        <v>893</v>
      </c>
      <c r="E64" s="730" t="s">
        <v>1919</v>
      </c>
      <c r="F64" s="734"/>
      <c r="G64" s="734"/>
      <c r="H64" s="748">
        <v>0</v>
      </c>
      <c r="I64" s="734">
        <v>160</v>
      </c>
      <c r="J64" s="734">
        <v>6837.4500000000007</v>
      </c>
      <c r="K64" s="748">
        <v>1</v>
      </c>
      <c r="L64" s="734">
        <v>160</v>
      </c>
      <c r="M64" s="735">
        <v>6837.4500000000007</v>
      </c>
    </row>
    <row r="65" spans="1:13" ht="14.45" customHeight="1" x14ac:dyDescent="0.2">
      <c r="A65" s="729" t="s">
        <v>594</v>
      </c>
      <c r="B65" s="730" t="s">
        <v>1920</v>
      </c>
      <c r="C65" s="730" t="s">
        <v>1921</v>
      </c>
      <c r="D65" s="730" t="s">
        <v>1922</v>
      </c>
      <c r="E65" s="730" t="s">
        <v>1923</v>
      </c>
      <c r="F65" s="734"/>
      <c r="G65" s="734"/>
      <c r="H65" s="748">
        <v>0</v>
      </c>
      <c r="I65" s="734">
        <v>14</v>
      </c>
      <c r="J65" s="734">
        <v>3923.2819999999997</v>
      </c>
      <c r="K65" s="748">
        <v>1</v>
      </c>
      <c r="L65" s="734">
        <v>14</v>
      </c>
      <c r="M65" s="735">
        <v>3923.2819999999997</v>
      </c>
    </row>
    <row r="66" spans="1:13" ht="14.45" customHeight="1" x14ac:dyDescent="0.2">
      <c r="A66" s="729" t="s">
        <v>594</v>
      </c>
      <c r="B66" s="730" t="s">
        <v>1924</v>
      </c>
      <c r="C66" s="730" t="s">
        <v>1925</v>
      </c>
      <c r="D66" s="730" t="s">
        <v>847</v>
      </c>
      <c r="E66" s="730" t="s">
        <v>1926</v>
      </c>
      <c r="F66" s="734"/>
      <c r="G66" s="734"/>
      <c r="H66" s="748">
        <v>0</v>
      </c>
      <c r="I66" s="734">
        <v>1</v>
      </c>
      <c r="J66" s="734">
        <v>172.92</v>
      </c>
      <c r="K66" s="748">
        <v>1</v>
      </c>
      <c r="L66" s="734">
        <v>1</v>
      </c>
      <c r="M66" s="735">
        <v>172.92</v>
      </c>
    </row>
    <row r="67" spans="1:13" ht="14.45" customHeight="1" x14ac:dyDescent="0.2">
      <c r="A67" s="729" t="s">
        <v>594</v>
      </c>
      <c r="B67" s="730" t="s">
        <v>1927</v>
      </c>
      <c r="C67" s="730" t="s">
        <v>1928</v>
      </c>
      <c r="D67" s="730" t="s">
        <v>902</v>
      </c>
      <c r="E67" s="730" t="s">
        <v>1929</v>
      </c>
      <c r="F67" s="734">
        <v>1</v>
      </c>
      <c r="G67" s="734">
        <v>113.78</v>
      </c>
      <c r="H67" s="748">
        <v>1</v>
      </c>
      <c r="I67" s="734"/>
      <c r="J67" s="734"/>
      <c r="K67" s="748">
        <v>0</v>
      </c>
      <c r="L67" s="734">
        <v>1</v>
      </c>
      <c r="M67" s="735">
        <v>113.78</v>
      </c>
    </row>
    <row r="68" spans="1:13" ht="14.45" customHeight="1" x14ac:dyDescent="0.2">
      <c r="A68" s="729" t="s">
        <v>594</v>
      </c>
      <c r="B68" s="730" t="s">
        <v>1930</v>
      </c>
      <c r="C68" s="730" t="s">
        <v>1931</v>
      </c>
      <c r="D68" s="730" t="s">
        <v>1932</v>
      </c>
      <c r="E68" s="730" t="s">
        <v>1933</v>
      </c>
      <c r="F68" s="734"/>
      <c r="G68" s="734"/>
      <c r="H68" s="748">
        <v>0</v>
      </c>
      <c r="I68" s="734">
        <v>24</v>
      </c>
      <c r="J68" s="734">
        <v>218.88</v>
      </c>
      <c r="K68" s="748">
        <v>1</v>
      </c>
      <c r="L68" s="734">
        <v>24</v>
      </c>
      <c r="M68" s="735">
        <v>218.88</v>
      </c>
    </row>
    <row r="69" spans="1:13" ht="14.45" customHeight="1" x14ac:dyDescent="0.2">
      <c r="A69" s="729" t="s">
        <v>594</v>
      </c>
      <c r="B69" s="730" t="s">
        <v>1934</v>
      </c>
      <c r="C69" s="730" t="s">
        <v>1935</v>
      </c>
      <c r="D69" s="730" t="s">
        <v>981</v>
      </c>
      <c r="E69" s="730" t="s">
        <v>1936</v>
      </c>
      <c r="F69" s="734"/>
      <c r="G69" s="734"/>
      <c r="H69" s="748">
        <v>0</v>
      </c>
      <c r="I69" s="734">
        <v>16</v>
      </c>
      <c r="J69" s="734">
        <v>728.1</v>
      </c>
      <c r="K69" s="748">
        <v>1</v>
      </c>
      <c r="L69" s="734">
        <v>16</v>
      </c>
      <c r="M69" s="735">
        <v>728.1</v>
      </c>
    </row>
    <row r="70" spans="1:13" ht="14.45" customHeight="1" x14ac:dyDescent="0.2">
      <c r="A70" s="729" t="s">
        <v>594</v>
      </c>
      <c r="B70" s="730" t="s">
        <v>1937</v>
      </c>
      <c r="C70" s="730" t="s">
        <v>1938</v>
      </c>
      <c r="D70" s="730" t="s">
        <v>1939</v>
      </c>
      <c r="E70" s="730" t="s">
        <v>1940</v>
      </c>
      <c r="F70" s="734">
        <v>1</v>
      </c>
      <c r="G70" s="734">
        <v>50.240000000000016</v>
      </c>
      <c r="H70" s="748">
        <v>1</v>
      </c>
      <c r="I70" s="734"/>
      <c r="J70" s="734"/>
      <c r="K70" s="748">
        <v>0</v>
      </c>
      <c r="L70" s="734">
        <v>1</v>
      </c>
      <c r="M70" s="735">
        <v>50.240000000000016</v>
      </c>
    </row>
    <row r="71" spans="1:13" ht="14.45" customHeight="1" x14ac:dyDescent="0.2">
      <c r="A71" s="729" t="s">
        <v>594</v>
      </c>
      <c r="B71" s="730" t="s">
        <v>1941</v>
      </c>
      <c r="C71" s="730" t="s">
        <v>1942</v>
      </c>
      <c r="D71" s="730" t="s">
        <v>1943</v>
      </c>
      <c r="E71" s="730" t="s">
        <v>670</v>
      </c>
      <c r="F71" s="734"/>
      <c r="G71" s="734"/>
      <c r="H71" s="748">
        <v>0</v>
      </c>
      <c r="I71" s="734">
        <v>1</v>
      </c>
      <c r="J71" s="734">
        <v>95.13</v>
      </c>
      <c r="K71" s="748">
        <v>1</v>
      </c>
      <c r="L71" s="734">
        <v>1</v>
      </c>
      <c r="M71" s="735">
        <v>95.13</v>
      </c>
    </row>
    <row r="72" spans="1:13" ht="14.45" customHeight="1" x14ac:dyDescent="0.2">
      <c r="A72" s="729" t="s">
        <v>594</v>
      </c>
      <c r="B72" s="730" t="s">
        <v>1944</v>
      </c>
      <c r="C72" s="730" t="s">
        <v>1945</v>
      </c>
      <c r="D72" s="730" t="s">
        <v>973</v>
      </c>
      <c r="E72" s="730" t="s">
        <v>974</v>
      </c>
      <c r="F72" s="734"/>
      <c r="G72" s="734"/>
      <c r="H72" s="748">
        <v>0</v>
      </c>
      <c r="I72" s="734">
        <v>3</v>
      </c>
      <c r="J72" s="734">
        <v>243.29999999999998</v>
      </c>
      <c r="K72" s="748">
        <v>1</v>
      </c>
      <c r="L72" s="734">
        <v>3</v>
      </c>
      <c r="M72" s="735">
        <v>243.29999999999998</v>
      </c>
    </row>
    <row r="73" spans="1:13" ht="14.45" customHeight="1" x14ac:dyDescent="0.2">
      <c r="A73" s="729" t="s">
        <v>594</v>
      </c>
      <c r="B73" s="730" t="s">
        <v>1946</v>
      </c>
      <c r="C73" s="730" t="s">
        <v>1947</v>
      </c>
      <c r="D73" s="730" t="s">
        <v>979</v>
      </c>
      <c r="E73" s="730" t="s">
        <v>674</v>
      </c>
      <c r="F73" s="734"/>
      <c r="G73" s="734"/>
      <c r="H73" s="748">
        <v>0</v>
      </c>
      <c r="I73" s="734">
        <v>2</v>
      </c>
      <c r="J73" s="734">
        <v>59.589999999999996</v>
      </c>
      <c r="K73" s="748">
        <v>1</v>
      </c>
      <c r="L73" s="734">
        <v>2</v>
      </c>
      <c r="M73" s="735">
        <v>59.589999999999996</v>
      </c>
    </row>
    <row r="74" spans="1:13" ht="14.45" customHeight="1" x14ac:dyDescent="0.2">
      <c r="A74" s="729" t="s">
        <v>594</v>
      </c>
      <c r="B74" s="730" t="s">
        <v>1948</v>
      </c>
      <c r="C74" s="730" t="s">
        <v>1949</v>
      </c>
      <c r="D74" s="730" t="s">
        <v>1045</v>
      </c>
      <c r="E74" s="730" t="s">
        <v>1046</v>
      </c>
      <c r="F74" s="734"/>
      <c r="G74" s="734"/>
      <c r="H74" s="748">
        <v>0</v>
      </c>
      <c r="I74" s="734">
        <v>2</v>
      </c>
      <c r="J74" s="734">
        <v>3004.5400000000004</v>
      </c>
      <c r="K74" s="748">
        <v>1</v>
      </c>
      <c r="L74" s="734">
        <v>2</v>
      </c>
      <c r="M74" s="735">
        <v>3004.5400000000004</v>
      </c>
    </row>
    <row r="75" spans="1:13" ht="14.45" customHeight="1" x14ac:dyDescent="0.2">
      <c r="A75" s="729" t="s">
        <v>594</v>
      </c>
      <c r="B75" s="730" t="s">
        <v>1948</v>
      </c>
      <c r="C75" s="730" t="s">
        <v>1950</v>
      </c>
      <c r="D75" s="730" t="s">
        <v>1025</v>
      </c>
      <c r="E75" s="730" t="s">
        <v>1026</v>
      </c>
      <c r="F75" s="734"/>
      <c r="G75" s="734"/>
      <c r="H75" s="748">
        <v>0</v>
      </c>
      <c r="I75" s="734">
        <v>1</v>
      </c>
      <c r="J75" s="734">
        <v>282.33999999999997</v>
      </c>
      <c r="K75" s="748">
        <v>1</v>
      </c>
      <c r="L75" s="734">
        <v>1</v>
      </c>
      <c r="M75" s="735">
        <v>282.33999999999997</v>
      </c>
    </row>
    <row r="76" spans="1:13" ht="14.45" customHeight="1" x14ac:dyDescent="0.2">
      <c r="A76" s="729" t="s">
        <v>594</v>
      </c>
      <c r="B76" s="730" t="s">
        <v>1948</v>
      </c>
      <c r="C76" s="730" t="s">
        <v>1951</v>
      </c>
      <c r="D76" s="730" t="s">
        <v>1054</v>
      </c>
      <c r="E76" s="730" t="s">
        <v>1014</v>
      </c>
      <c r="F76" s="734">
        <v>3</v>
      </c>
      <c r="G76" s="734">
        <v>275.73</v>
      </c>
      <c r="H76" s="748">
        <v>1</v>
      </c>
      <c r="I76" s="734"/>
      <c r="J76" s="734"/>
      <c r="K76" s="748">
        <v>0</v>
      </c>
      <c r="L76" s="734">
        <v>3</v>
      </c>
      <c r="M76" s="735">
        <v>275.73</v>
      </c>
    </row>
    <row r="77" spans="1:13" ht="14.45" customHeight="1" x14ac:dyDescent="0.2">
      <c r="A77" s="729" t="s">
        <v>594</v>
      </c>
      <c r="B77" s="730" t="s">
        <v>1948</v>
      </c>
      <c r="C77" s="730" t="s">
        <v>1952</v>
      </c>
      <c r="D77" s="730" t="s">
        <v>1055</v>
      </c>
      <c r="E77" s="730" t="s">
        <v>1014</v>
      </c>
      <c r="F77" s="734">
        <v>2</v>
      </c>
      <c r="G77" s="734">
        <v>183.82</v>
      </c>
      <c r="H77" s="748">
        <v>1</v>
      </c>
      <c r="I77" s="734"/>
      <c r="J77" s="734"/>
      <c r="K77" s="748">
        <v>0</v>
      </c>
      <c r="L77" s="734">
        <v>2</v>
      </c>
      <c r="M77" s="735">
        <v>183.82</v>
      </c>
    </row>
    <row r="78" spans="1:13" ht="14.45" customHeight="1" x14ac:dyDescent="0.2">
      <c r="A78" s="729" t="s">
        <v>594</v>
      </c>
      <c r="B78" s="730" t="s">
        <v>1948</v>
      </c>
      <c r="C78" s="730" t="s">
        <v>1953</v>
      </c>
      <c r="D78" s="730" t="s">
        <v>1052</v>
      </c>
      <c r="E78" s="730" t="s">
        <v>1954</v>
      </c>
      <c r="F78" s="734"/>
      <c r="G78" s="734"/>
      <c r="H78" s="748">
        <v>0</v>
      </c>
      <c r="I78" s="734">
        <v>1</v>
      </c>
      <c r="J78" s="734">
        <v>195.75000000000006</v>
      </c>
      <c r="K78" s="748">
        <v>1</v>
      </c>
      <c r="L78" s="734">
        <v>1</v>
      </c>
      <c r="M78" s="735">
        <v>195.75000000000006</v>
      </c>
    </row>
    <row r="79" spans="1:13" ht="14.45" customHeight="1" x14ac:dyDescent="0.2">
      <c r="A79" s="729" t="s">
        <v>594</v>
      </c>
      <c r="B79" s="730" t="s">
        <v>1948</v>
      </c>
      <c r="C79" s="730" t="s">
        <v>1955</v>
      </c>
      <c r="D79" s="730" t="s">
        <v>1030</v>
      </c>
      <c r="E79" s="730" t="s">
        <v>767</v>
      </c>
      <c r="F79" s="734"/>
      <c r="G79" s="734"/>
      <c r="H79" s="748">
        <v>0</v>
      </c>
      <c r="I79" s="734">
        <v>8</v>
      </c>
      <c r="J79" s="734">
        <v>1108.32</v>
      </c>
      <c r="K79" s="748">
        <v>1</v>
      </c>
      <c r="L79" s="734">
        <v>8</v>
      </c>
      <c r="M79" s="735">
        <v>1108.32</v>
      </c>
    </row>
    <row r="80" spans="1:13" ht="14.45" customHeight="1" x14ac:dyDescent="0.2">
      <c r="A80" s="729" t="s">
        <v>594</v>
      </c>
      <c r="B80" s="730" t="s">
        <v>1948</v>
      </c>
      <c r="C80" s="730" t="s">
        <v>1956</v>
      </c>
      <c r="D80" s="730" t="s">
        <v>1031</v>
      </c>
      <c r="E80" s="730" t="s">
        <v>767</v>
      </c>
      <c r="F80" s="734"/>
      <c r="G80" s="734"/>
      <c r="H80" s="748">
        <v>0</v>
      </c>
      <c r="I80" s="734">
        <v>5</v>
      </c>
      <c r="J80" s="734">
        <v>692.7</v>
      </c>
      <c r="K80" s="748">
        <v>1</v>
      </c>
      <c r="L80" s="734">
        <v>5</v>
      </c>
      <c r="M80" s="735">
        <v>692.7</v>
      </c>
    </row>
    <row r="81" spans="1:13" ht="14.45" customHeight="1" x14ac:dyDescent="0.2">
      <c r="A81" s="729" t="s">
        <v>594</v>
      </c>
      <c r="B81" s="730" t="s">
        <v>1948</v>
      </c>
      <c r="C81" s="730" t="s">
        <v>1957</v>
      </c>
      <c r="D81" s="730" t="s">
        <v>1047</v>
      </c>
      <c r="E81" s="730" t="s">
        <v>1958</v>
      </c>
      <c r="F81" s="734"/>
      <c r="G81" s="734"/>
      <c r="H81" s="748">
        <v>0</v>
      </c>
      <c r="I81" s="734">
        <v>16</v>
      </c>
      <c r="J81" s="734">
        <v>2517.9199999999996</v>
      </c>
      <c r="K81" s="748">
        <v>1</v>
      </c>
      <c r="L81" s="734">
        <v>16</v>
      </c>
      <c r="M81" s="735">
        <v>2517.9199999999996</v>
      </c>
    </row>
    <row r="82" spans="1:13" ht="14.45" customHeight="1" x14ac:dyDescent="0.2">
      <c r="A82" s="729" t="s">
        <v>594</v>
      </c>
      <c r="B82" s="730" t="s">
        <v>1948</v>
      </c>
      <c r="C82" s="730" t="s">
        <v>1959</v>
      </c>
      <c r="D82" s="730" t="s">
        <v>1960</v>
      </c>
      <c r="E82" s="730" t="s">
        <v>769</v>
      </c>
      <c r="F82" s="734">
        <v>3</v>
      </c>
      <c r="G82" s="734">
        <v>473.04000000000008</v>
      </c>
      <c r="H82" s="748">
        <v>1</v>
      </c>
      <c r="I82" s="734"/>
      <c r="J82" s="734"/>
      <c r="K82" s="748">
        <v>0</v>
      </c>
      <c r="L82" s="734">
        <v>3</v>
      </c>
      <c r="M82" s="735">
        <v>473.04000000000008</v>
      </c>
    </row>
    <row r="83" spans="1:13" ht="14.45" customHeight="1" x14ac:dyDescent="0.2">
      <c r="A83" s="729" t="s">
        <v>594</v>
      </c>
      <c r="B83" s="730" t="s">
        <v>1948</v>
      </c>
      <c r="C83" s="730" t="s">
        <v>1961</v>
      </c>
      <c r="D83" s="730" t="s">
        <v>1962</v>
      </c>
      <c r="E83" s="730" t="s">
        <v>769</v>
      </c>
      <c r="F83" s="734">
        <v>7</v>
      </c>
      <c r="G83" s="734">
        <v>1103.76</v>
      </c>
      <c r="H83" s="748">
        <v>1</v>
      </c>
      <c r="I83" s="734"/>
      <c r="J83" s="734"/>
      <c r="K83" s="748">
        <v>0</v>
      </c>
      <c r="L83" s="734">
        <v>7</v>
      </c>
      <c r="M83" s="735">
        <v>1103.76</v>
      </c>
    </row>
    <row r="84" spans="1:13" ht="14.45" customHeight="1" x14ac:dyDescent="0.2">
      <c r="A84" s="729" t="s">
        <v>594</v>
      </c>
      <c r="B84" s="730" t="s">
        <v>1948</v>
      </c>
      <c r="C84" s="730" t="s">
        <v>1963</v>
      </c>
      <c r="D84" s="730" t="s">
        <v>1029</v>
      </c>
      <c r="E84" s="730" t="s">
        <v>767</v>
      </c>
      <c r="F84" s="734"/>
      <c r="G84" s="734"/>
      <c r="H84" s="748">
        <v>0</v>
      </c>
      <c r="I84" s="734">
        <v>17</v>
      </c>
      <c r="J84" s="734">
        <v>1900.77</v>
      </c>
      <c r="K84" s="748">
        <v>1</v>
      </c>
      <c r="L84" s="734">
        <v>17</v>
      </c>
      <c r="M84" s="735">
        <v>1900.77</v>
      </c>
    </row>
    <row r="85" spans="1:13" ht="14.45" customHeight="1" x14ac:dyDescent="0.2">
      <c r="A85" s="729" t="s">
        <v>594</v>
      </c>
      <c r="B85" s="730" t="s">
        <v>1948</v>
      </c>
      <c r="C85" s="730" t="s">
        <v>1964</v>
      </c>
      <c r="D85" s="730" t="s">
        <v>1027</v>
      </c>
      <c r="E85" s="730" t="s">
        <v>767</v>
      </c>
      <c r="F85" s="734"/>
      <c r="G85" s="734"/>
      <c r="H85" s="748">
        <v>0</v>
      </c>
      <c r="I85" s="734">
        <v>11</v>
      </c>
      <c r="J85" s="734">
        <v>1229.9099999999999</v>
      </c>
      <c r="K85" s="748">
        <v>1</v>
      </c>
      <c r="L85" s="734">
        <v>11</v>
      </c>
      <c r="M85" s="735">
        <v>1229.9099999999999</v>
      </c>
    </row>
    <row r="86" spans="1:13" ht="14.45" customHeight="1" x14ac:dyDescent="0.2">
      <c r="A86" s="729" t="s">
        <v>594</v>
      </c>
      <c r="B86" s="730" t="s">
        <v>1948</v>
      </c>
      <c r="C86" s="730" t="s">
        <v>1965</v>
      </c>
      <c r="D86" s="730" t="s">
        <v>1034</v>
      </c>
      <c r="E86" s="730" t="s">
        <v>1014</v>
      </c>
      <c r="F86" s="734"/>
      <c r="G86" s="734"/>
      <c r="H86" s="748">
        <v>0</v>
      </c>
      <c r="I86" s="734">
        <v>1</v>
      </c>
      <c r="J86" s="734">
        <v>96.55</v>
      </c>
      <c r="K86" s="748">
        <v>1</v>
      </c>
      <c r="L86" s="734">
        <v>1</v>
      </c>
      <c r="M86" s="735">
        <v>96.55</v>
      </c>
    </row>
    <row r="87" spans="1:13" ht="14.45" customHeight="1" x14ac:dyDescent="0.2">
      <c r="A87" s="729" t="s">
        <v>594</v>
      </c>
      <c r="B87" s="730" t="s">
        <v>1948</v>
      </c>
      <c r="C87" s="730" t="s">
        <v>1966</v>
      </c>
      <c r="D87" s="730" t="s">
        <v>1967</v>
      </c>
      <c r="E87" s="730" t="s">
        <v>1014</v>
      </c>
      <c r="F87" s="734"/>
      <c r="G87" s="734"/>
      <c r="H87" s="748">
        <v>0</v>
      </c>
      <c r="I87" s="734">
        <v>1</v>
      </c>
      <c r="J87" s="734">
        <v>96.549999999999983</v>
      </c>
      <c r="K87" s="748">
        <v>1</v>
      </c>
      <c r="L87" s="734">
        <v>1</v>
      </c>
      <c r="M87" s="735">
        <v>96.549999999999983</v>
      </c>
    </row>
    <row r="88" spans="1:13" ht="14.45" customHeight="1" x14ac:dyDescent="0.2">
      <c r="A88" s="729" t="s">
        <v>594</v>
      </c>
      <c r="B88" s="730" t="s">
        <v>1948</v>
      </c>
      <c r="C88" s="730" t="s">
        <v>1968</v>
      </c>
      <c r="D88" s="730" t="s">
        <v>1009</v>
      </c>
      <c r="E88" s="730" t="s">
        <v>769</v>
      </c>
      <c r="F88" s="734"/>
      <c r="G88" s="734"/>
      <c r="H88" s="748">
        <v>0</v>
      </c>
      <c r="I88" s="734">
        <v>2</v>
      </c>
      <c r="J88" s="734">
        <v>334.44</v>
      </c>
      <c r="K88" s="748">
        <v>1</v>
      </c>
      <c r="L88" s="734">
        <v>2</v>
      </c>
      <c r="M88" s="735">
        <v>334.44</v>
      </c>
    </row>
    <row r="89" spans="1:13" ht="14.45" customHeight="1" x14ac:dyDescent="0.2">
      <c r="A89" s="729" t="s">
        <v>594</v>
      </c>
      <c r="B89" s="730" t="s">
        <v>1948</v>
      </c>
      <c r="C89" s="730" t="s">
        <v>1969</v>
      </c>
      <c r="D89" s="730" t="s">
        <v>1042</v>
      </c>
      <c r="E89" s="730" t="s">
        <v>769</v>
      </c>
      <c r="F89" s="734"/>
      <c r="G89" s="734"/>
      <c r="H89" s="748">
        <v>0</v>
      </c>
      <c r="I89" s="734">
        <v>4</v>
      </c>
      <c r="J89" s="734">
        <v>501.44</v>
      </c>
      <c r="K89" s="748">
        <v>1</v>
      </c>
      <c r="L89" s="734">
        <v>4</v>
      </c>
      <c r="M89" s="735">
        <v>501.44</v>
      </c>
    </row>
    <row r="90" spans="1:13" ht="14.45" customHeight="1" x14ac:dyDescent="0.2">
      <c r="A90" s="729" t="s">
        <v>594</v>
      </c>
      <c r="B90" s="730" t="s">
        <v>1948</v>
      </c>
      <c r="C90" s="730" t="s">
        <v>1970</v>
      </c>
      <c r="D90" s="730" t="s">
        <v>1040</v>
      </c>
      <c r="E90" s="730" t="s">
        <v>769</v>
      </c>
      <c r="F90" s="734"/>
      <c r="G90" s="734"/>
      <c r="H90" s="748">
        <v>0</v>
      </c>
      <c r="I90" s="734">
        <v>2</v>
      </c>
      <c r="J90" s="734">
        <v>297.32</v>
      </c>
      <c r="K90" s="748">
        <v>1</v>
      </c>
      <c r="L90" s="734">
        <v>2</v>
      </c>
      <c r="M90" s="735">
        <v>297.32</v>
      </c>
    </row>
    <row r="91" spans="1:13" ht="14.45" customHeight="1" x14ac:dyDescent="0.2">
      <c r="A91" s="729" t="s">
        <v>594</v>
      </c>
      <c r="B91" s="730" t="s">
        <v>1948</v>
      </c>
      <c r="C91" s="730" t="s">
        <v>1971</v>
      </c>
      <c r="D91" s="730" t="s">
        <v>1041</v>
      </c>
      <c r="E91" s="730" t="s">
        <v>769</v>
      </c>
      <c r="F91" s="734"/>
      <c r="G91" s="734"/>
      <c r="H91" s="748">
        <v>0</v>
      </c>
      <c r="I91" s="734">
        <v>7</v>
      </c>
      <c r="J91" s="734">
        <v>958.71999999999991</v>
      </c>
      <c r="K91" s="748">
        <v>1</v>
      </c>
      <c r="L91" s="734">
        <v>7</v>
      </c>
      <c r="M91" s="735">
        <v>958.71999999999991</v>
      </c>
    </row>
    <row r="92" spans="1:13" ht="14.45" customHeight="1" x14ac:dyDescent="0.2">
      <c r="A92" s="729" t="s">
        <v>594</v>
      </c>
      <c r="B92" s="730" t="s">
        <v>1948</v>
      </c>
      <c r="C92" s="730" t="s">
        <v>1972</v>
      </c>
      <c r="D92" s="730" t="s">
        <v>1043</v>
      </c>
      <c r="E92" s="730" t="s">
        <v>769</v>
      </c>
      <c r="F92" s="734"/>
      <c r="G92" s="734"/>
      <c r="H92" s="748">
        <v>0</v>
      </c>
      <c r="I92" s="734">
        <v>2</v>
      </c>
      <c r="J92" s="734">
        <v>265.58000000000004</v>
      </c>
      <c r="K92" s="748">
        <v>1</v>
      </c>
      <c r="L92" s="734">
        <v>2</v>
      </c>
      <c r="M92" s="735">
        <v>265.58000000000004</v>
      </c>
    </row>
    <row r="93" spans="1:13" ht="14.45" customHeight="1" x14ac:dyDescent="0.2">
      <c r="A93" s="729" t="s">
        <v>594</v>
      </c>
      <c r="B93" s="730" t="s">
        <v>1948</v>
      </c>
      <c r="C93" s="730" t="s">
        <v>1973</v>
      </c>
      <c r="D93" s="730" t="s">
        <v>1044</v>
      </c>
      <c r="E93" s="730" t="s">
        <v>769</v>
      </c>
      <c r="F93" s="734"/>
      <c r="G93" s="734"/>
      <c r="H93" s="748">
        <v>0</v>
      </c>
      <c r="I93" s="734">
        <v>3</v>
      </c>
      <c r="J93" s="734">
        <v>398.37</v>
      </c>
      <c r="K93" s="748">
        <v>1</v>
      </c>
      <c r="L93" s="734">
        <v>3</v>
      </c>
      <c r="M93" s="735">
        <v>398.37</v>
      </c>
    </row>
    <row r="94" spans="1:13" ht="14.45" customHeight="1" x14ac:dyDescent="0.2">
      <c r="A94" s="729" t="s">
        <v>594</v>
      </c>
      <c r="B94" s="730" t="s">
        <v>1948</v>
      </c>
      <c r="C94" s="730" t="s">
        <v>1974</v>
      </c>
      <c r="D94" s="730" t="s">
        <v>1038</v>
      </c>
      <c r="E94" s="730" t="s">
        <v>769</v>
      </c>
      <c r="F94" s="734"/>
      <c r="G94" s="734"/>
      <c r="H94" s="748">
        <v>0</v>
      </c>
      <c r="I94" s="734">
        <v>22</v>
      </c>
      <c r="J94" s="734">
        <v>3111.2399999999993</v>
      </c>
      <c r="K94" s="748">
        <v>1</v>
      </c>
      <c r="L94" s="734">
        <v>22</v>
      </c>
      <c r="M94" s="735">
        <v>3111.2399999999993</v>
      </c>
    </row>
    <row r="95" spans="1:13" ht="14.45" customHeight="1" x14ac:dyDescent="0.2">
      <c r="A95" s="729" t="s">
        <v>594</v>
      </c>
      <c r="B95" s="730" t="s">
        <v>1948</v>
      </c>
      <c r="C95" s="730" t="s">
        <v>1975</v>
      </c>
      <c r="D95" s="730" t="s">
        <v>1039</v>
      </c>
      <c r="E95" s="730" t="s">
        <v>769</v>
      </c>
      <c r="F95" s="734"/>
      <c r="G95" s="734"/>
      <c r="H95" s="748">
        <v>0</v>
      </c>
      <c r="I95" s="734">
        <v>2</v>
      </c>
      <c r="J95" s="734">
        <v>276.73999999999995</v>
      </c>
      <c r="K95" s="748">
        <v>1</v>
      </c>
      <c r="L95" s="734">
        <v>2</v>
      </c>
      <c r="M95" s="735">
        <v>276.73999999999995</v>
      </c>
    </row>
    <row r="96" spans="1:13" ht="14.45" customHeight="1" x14ac:dyDescent="0.2">
      <c r="A96" s="729" t="s">
        <v>594</v>
      </c>
      <c r="B96" s="730" t="s">
        <v>1948</v>
      </c>
      <c r="C96" s="730" t="s">
        <v>1976</v>
      </c>
      <c r="D96" s="730" t="s">
        <v>1032</v>
      </c>
      <c r="E96" s="730" t="s">
        <v>767</v>
      </c>
      <c r="F96" s="734"/>
      <c r="G96" s="734"/>
      <c r="H96" s="748">
        <v>0</v>
      </c>
      <c r="I96" s="734">
        <v>3</v>
      </c>
      <c r="J96" s="734">
        <v>415.61999999999995</v>
      </c>
      <c r="K96" s="748">
        <v>1</v>
      </c>
      <c r="L96" s="734">
        <v>3</v>
      </c>
      <c r="M96" s="735">
        <v>415.61999999999995</v>
      </c>
    </row>
    <row r="97" spans="1:13" ht="14.45" customHeight="1" x14ac:dyDescent="0.2">
      <c r="A97" s="729" t="s">
        <v>594</v>
      </c>
      <c r="B97" s="730" t="s">
        <v>1948</v>
      </c>
      <c r="C97" s="730" t="s">
        <v>1977</v>
      </c>
      <c r="D97" s="730" t="s">
        <v>1033</v>
      </c>
      <c r="E97" s="730" t="s">
        <v>767</v>
      </c>
      <c r="F97" s="734"/>
      <c r="G97" s="734"/>
      <c r="H97" s="748">
        <v>0</v>
      </c>
      <c r="I97" s="734">
        <v>8</v>
      </c>
      <c r="J97" s="734">
        <v>1108.3200000000002</v>
      </c>
      <c r="K97" s="748">
        <v>1</v>
      </c>
      <c r="L97" s="734">
        <v>8</v>
      </c>
      <c r="M97" s="735">
        <v>1108.3200000000002</v>
      </c>
    </row>
    <row r="98" spans="1:13" ht="14.45" customHeight="1" x14ac:dyDescent="0.2">
      <c r="A98" s="729" t="s">
        <v>594</v>
      </c>
      <c r="B98" s="730" t="s">
        <v>1948</v>
      </c>
      <c r="C98" s="730" t="s">
        <v>1978</v>
      </c>
      <c r="D98" s="730" t="s">
        <v>1979</v>
      </c>
      <c r="E98" s="730" t="s">
        <v>767</v>
      </c>
      <c r="F98" s="734"/>
      <c r="G98" s="734"/>
      <c r="H98" s="748">
        <v>0</v>
      </c>
      <c r="I98" s="734">
        <v>17</v>
      </c>
      <c r="J98" s="734">
        <v>1900.7700000000002</v>
      </c>
      <c r="K98" s="748">
        <v>1</v>
      </c>
      <c r="L98" s="734">
        <v>17</v>
      </c>
      <c r="M98" s="735">
        <v>1900.7700000000002</v>
      </c>
    </row>
    <row r="99" spans="1:13" ht="14.45" customHeight="1" x14ac:dyDescent="0.2">
      <c r="A99" s="729" t="s">
        <v>594</v>
      </c>
      <c r="B99" s="730" t="s">
        <v>1948</v>
      </c>
      <c r="C99" s="730" t="s">
        <v>1980</v>
      </c>
      <c r="D99" s="730" t="s">
        <v>1012</v>
      </c>
      <c r="E99" s="730" t="s">
        <v>767</v>
      </c>
      <c r="F99" s="734"/>
      <c r="G99" s="734"/>
      <c r="H99" s="748">
        <v>0</v>
      </c>
      <c r="I99" s="734">
        <v>1</v>
      </c>
      <c r="J99" s="734">
        <v>144.22</v>
      </c>
      <c r="K99" s="748">
        <v>1</v>
      </c>
      <c r="L99" s="734">
        <v>1</v>
      </c>
      <c r="M99" s="735">
        <v>144.22</v>
      </c>
    </row>
    <row r="100" spans="1:13" ht="14.45" customHeight="1" x14ac:dyDescent="0.2">
      <c r="A100" s="729" t="s">
        <v>599</v>
      </c>
      <c r="B100" s="730" t="s">
        <v>1756</v>
      </c>
      <c r="C100" s="730" t="s">
        <v>1757</v>
      </c>
      <c r="D100" s="730" t="s">
        <v>1758</v>
      </c>
      <c r="E100" s="730" t="s">
        <v>1759</v>
      </c>
      <c r="F100" s="734"/>
      <c r="G100" s="734"/>
      <c r="H100" s="748">
        <v>0</v>
      </c>
      <c r="I100" s="734">
        <v>590</v>
      </c>
      <c r="J100" s="734">
        <v>9779.3399999999983</v>
      </c>
      <c r="K100" s="748">
        <v>1</v>
      </c>
      <c r="L100" s="734">
        <v>590</v>
      </c>
      <c r="M100" s="735">
        <v>9779.3399999999983</v>
      </c>
    </row>
    <row r="101" spans="1:13" ht="14.45" customHeight="1" x14ac:dyDescent="0.2">
      <c r="A101" s="729" t="s">
        <v>599</v>
      </c>
      <c r="B101" s="730" t="s">
        <v>1756</v>
      </c>
      <c r="C101" s="730" t="s">
        <v>1981</v>
      </c>
      <c r="D101" s="730" t="s">
        <v>1758</v>
      </c>
      <c r="E101" s="730" t="s">
        <v>1982</v>
      </c>
      <c r="F101" s="734"/>
      <c r="G101" s="734"/>
      <c r="H101" s="748">
        <v>0</v>
      </c>
      <c r="I101" s="734">
        <v>4</v>
      </c>
      <c r="J101" s="734">
        <v>48.8</v>
      </c>
      <c r="K101" s="748">
        <v>1</v>
      </c>
      <c r="L101" s="734">
        <v>4</v>
      </c>
      <c r="M101" s="735">
        <v>48.8</v>
      </c>
    </row>
    <row r="102" spans="1:13" ht="14.45" customHeight="1" x14ac:dyDescent="0.2">
      <c r="A102" s="729" t="s">
        <v>599</v>
      </c>
      <c r="B102" s="730" t="s">
        <v>1756</v>
      </c>
      <c r="C102" s="730" t="s">
        <v>1983</v>
      </c>
      <c r="D102" s="730" t="s">
        <v>1758</v>
      </c>
      <c r="E102" s="730" t="s">
        <v>1984</v>
      </c>
      <c r="F102" s="734"/>
      <c r="G102" s="734"/>
      <c r="H102" s="748">
        <v>0</v>
      </c>
      <c r="I102" s="734">
        <v>1</v>
      </c>
      <c r="J102" s="734">
        <v>42.849999999999994</v>
      </c>
      <c r="K102" s="748">
        <v>1</v>
      </c>
      <c r="L102" s="734">
        <v>1</v>
      </c>
      <c r="M102" s="735">
        <v>42.849999999999994</v>
      </c>
    </row>
    <row r="103" spans="1:13" ht="14.45" customHeight="1" x14ac:dyDescent="0.2">
      <c r="A103" s="729" t="s">
        <v>599</v>
      </c>
      <c r="B103" s="730" t="s">
        <v>1985</v>
      </c>
      <c r="C103" s="730" t="s">
        <v>1986</v>
      </c>
      <c r="D103" s="730" t="s">
        <v>1271</v>
      </c>
      <c r="E103" s="730" t="s">
        <v>1987</v>
      </c>
      <c r="F103" s="734"/>
      <c r="G103" s="734"/>
      <c r="H103" s="748">
        <v>0</v>
      </c>
      <c r="I103" s="734">
        <v>1</v>
      </c>
      <c r="J103" s="734">
        <v>106.06000000000003</v>
      </c>
      <c r="K103" s="748">
        <v>1</v>
      </c>
      <c r="L103" s="734">
        <v>1</v>
      </c>
      <c r="M103" s="735">
        <v>106.06000000000003</v>
      </c>
    </row>
    <row r="104" spans="1:13" ht="14.45" customHeight="1" x14ac:dyDescent="0.2">
      <c r="A104" s="729" t="s">
        <v>599</v>
      </c>
      <c r="B104" s="730" t="s">
        <v>1760</v>
      </c>
      <c r="C104" s="730" t="s">
        <v>1988</v>
      </c>
      <c r="D104" s="730" t="s">
        <v>830</v>
      </c>
      <c r="E104" s="730" t="s">
        <v>1989</v>
      </c>
      <c r="F104" s="734"/>
      <c r="G104" s="734"/>
      <c r="H104" s="748">
        <v>0</v>
      </c>
      <c r="I104" s="734">
        <v>5</v>
      </c>
      <c r="J104" s="734">
        <v>615.85000000000014</v>
      </c>
      <c r="K104" s="748">
        <v>1</v>
      </c>
      <c r="L104" s="734">
        <v>5</v>
      </c>
      <c r="M104" s="735">
        <v>615.85000000000014</v>
      </c>
    </row>
    <row r="105" spans="1:13" ht="14.45" customHeight="1" x14ac:dyDescent="0.2">
      <c r="A105" s="729" t="s">
        <v>599</v>
      </c>
      <c r="B105" s="730" t="s">
        <v>1760</v>
      </c>
      <c r="C105" s="730" t="s">
        <v>1990</v>
      </c>
      <c r="D105" s="730" t="s">
        <v>830</v>
      </c>
      <c r="E105" s="730" t="s">
        <v>1258</v>
      </c>
      <c r="F105" s="734"/>
      <c r="G105" s="734"/>
      <c r="H105" s="748">
        <v>0</v>
      </c>
      <c r="I105" s="734">
        <v>5</v>
      </c>
      <c r="J105" s="734">
        <v>615.94000000000005</v>
      </c>
      <c r="K105" s="748">
        <v>1</v>
      </c>
      <c r="L105" s="734">
        <v>5</v>
      </c>
      <c r="M105" s="735">
        <v>615.94000000000005</v>
      </c>
    </row>
    <row r="106" spans="1:13" ht="14.45" customHeight="1" x14ac:dyDescent="0.2">
      <c r="A106" s="729" t="s">
        <v>599</v>
      </c>
      <c r="B106" s="730" t="s">
        <v>1762</v>
      </c>
      <c r="C106" s="730" t="s">
        <v>1763</v>
      </c>
      <c r="D106" s="730" t="s">
        <v>1764</v>
      </c>
      <c r="E106" s="730" t="s">
        <v>1765</v>
      </c>
      <c r="F106" s="734"/>
      <c r="G106" s="734"/>
      <c r="H106" s="748">
        <v>0</v>
      </c>
      <c r="I106" s="734">
        <v>4</v>
      </c>
      <c r="J106" s="734">
        <v>1095.5999999999999</v>
      </c>
      <c r="K106" s="748">
        <v>1</v>
      </c>
      <c r="L106" s="734">
        <v>4</v>
      </c>
      <c r="M106" s="735">
        <v>1095.5999999999999</v>
      </c>
    </row>
    <row r="107" spans="1:13" ht="14.45" customHeight="1" x14ac:dyDescent="0.2">
      <c r="A107" s="729" t="s">
        <v>599</v>
      </c>
      <c r="B107" s="730" t="s">
        <v>1766</v>
      </c>
      <c r="C107" s="730" t="s">
        <v>1767</v>
      </c>
      <c r="D107" s="730" t="s">
        <v>1768</v>
      </c>
      <c r="E107" s="730" t="s">
        <v>1769</v>
      </c>
      <c r="F107" s="734"/>
      <c r="G107" s="734"/>
      <c r="H107" s="748">
        <v>0</v>
      </c>
      <c r="I107" s="734">
        <v>7</v>
      </c>
      <c r="J107" s="734">
        <v>2851.7700000000009</v>
      </c>
      <c r="K107" s="748">
        <v>1</v>
      </c>
      <c r="L107" s="734">
        <v>7</v>
      </c>
      <c r="M107" s="735">
        <v>2851.7700000000009</v>
      </c>
    </row>
    <row r="108" spans="1:13" ht="14.45" customHeight="1" x14ac:dyDescent="0.2">
      <c r="A108" s="729" t="s">
        <v>599</v>
      </c>
      <c r="B108" s="730" t="s">
        <v>1770</v>
      </c>
      <c r="C108" s="730" t="s">
        <v>1991</v>
      </c>
      <c r="D108" s="730" t="s">
        <v>1772</v>
      </c>
      <c r="E108" s="730" t="s">
        <v>1992</v>
      </c>
      <c r="F108" s="734"/>
      <c r="G108" s="734"/>
      <c r="H108" s="748">
        <v>0</v>
      </c>
      <c r="I108" s="734">
        <v>1</v>
      </c>
      <c r="J108" s="734">
        <v>80.990000000000009</v>
      </c>
      <c r="K108" s="748">
        <v>1</v>
      </c>
      <c r="L108" s="734">
        <v>1</v>
      </c>
      <c r="M108" s="735">
        <v>80.990000000000009</v>
      </c>
    </row>
    <row r="109" spans="1:13" ht="14.45" customHeight="1" x14ac:dyDescent="0.2">
      <c r="A109" s="729" t="s">
        <v>599</v>
      </c>
      <c r="B109" s="730" t="s">
        <v>1993</v>
      </c>
      <c r="C109" s="730" t="s">
        <v>1994</v>
      </c>
      <c r="D109" s="730" t="s">
        <v>1995</v>
      </c>
      <c r="E109" s="730" t="s">
        <v>1996</v>
      </c>
      <c r="F109" s="734"/>
      <c r="G109" s="734"/>
      <c r="H109" s="748">
        <v>0</v>
      </c>
      <c r="I109" s="734">
        <v>1</v>
      </c>
      <c r="J109" s="734">
        <v>15.489999999999998</v>
      </c>
      <c r="K109" s="748">
        <v>1</v>
      </c>
      <c r="L109" s="734">
        <v>1</v>
      </c>
      <c r="M109" s="735">
        <v>15.489999999999998</v>
      </c>
    </row>
    <row r="110" spans="1:13" ht="14.45" customHeight="1" x14ac:dyDescent="0.2">
      <c r="A110" s="729" t="s">
        <v>599</v>
      </c>
      <c r="B110" s="730" t="s">
        <v>1774</v>
      </c>
      <c r="C110" s="730" t="s">
        <v>1775</v>
      </c>
      <c r="D110" s="730" t="s">
        <v>762</v>
      </c>
      <c r="E110" s="730" t="s">
        <v>1776</v>
      </c>
      <c r="F110" s="734"/>
      <c r="G110" s="734"/>
      <c r="H110" s="748">
        <v>0</v>
      </c>
      <c r="I110" s="734">
        <v>31</v>
      </c>
      <c r="J110" s="734">
        <v>102299.23</v>
      </c>
      <c r="K110" s="748">
        <v>1</v>
      </c>
      <c r="L110" s="734">
        <v>31</v>
      </c>
      <c r="M110" s="735">
        <v>102299.23</v>
      </c>
    </row>
    <row r="111" spans="1:13" ht="14.45" customHeight="1" x14ac:dyDescent="0.2">
      <c r="A111" s="729" t="s">
        <v>599</v>
      </c>
      <c r="B111" s="730" t="s">
        <v>1774</v>
      </c>
      <c r="C111" s="730" t="s">
        <v>1997</v>
      </c>
      <c r="D111" s="730" t="s">
        <v>1223</v>
      </c>
      <c r="E111" s="730" t="s">
        <v>1998</v>
      </c>
      <c r="F111" s="734"/>
      <c r="G111" s="734"/>
      <c r="H111" s="748">
        <v>0</v>
      </c>
      <c r="I111" s="734">
        <v>1</v>
      </c>
      <c r="J111" s="734">
        <v>1501.02</v>
      </c>
      <c r="K111" s="748">
        <v>1</v>
      </c>
      <c r="L111" s="734">
        <v>1</v>
      </c>
      <c r="M111" s="735">
        <v>1501.02</v>
      </c>
    </row>
    <row r="112" spans="1:13" ht="14.45" customHeight="1" x14ac:dyDescent="0.2">
      <c r="A112" s="729" t="s">
        <v>599</v>
      </c>
      <c r="B112" s="730" t="s">
        <v>1999</v>
      </c>
      <c r="C112" s="730" t="s">
        <v>2000</v>
      </c>
      <c r="D112" s="730" t="s">
        <v>2001</v>
      </c>
      <c r="E112" s="730" t="s">
        <v>2002</v>
      </c>
      <c r="F112" s="734"/>
      <c r="G112" s="734"/>
      <c r="H112" s="748">
        <v>0</v>
      </c>
      <c r="I112" s="734">
        <v>1</v>
      </c>
      <c r="J112" s="734">
        <v>58.610000000000014</v>
      </c>
      <c r="K112" s="748">
        <v>1</v>
      </c>
      <c r="L112" s="734">
        <v>1</v>
      </c>
      <c r="M112" s="735">
        <v>58.610000000000014</v>
      </c>
    </row>
    <row r="113" spans="1:13" ht="14.45" customHeight="1" x14ac:dyDescent="0.2">
      <c r="A113" s="729" t="s">
        <v>599</v>
      </c>
      <c r="B113" s="730" t="s">
        <v>2003</v>
      </c>
      <c r="C113" s="730" t="s">
        <v>2004</v>
      </c>
      <c r="D113" s="730" t="s">
        <v>1641</v>
      </c>
      <c r="E113" s="730" t="s">
        <v>2005</v>
      </c>
      <c r="F113" s="734"/>
      <c r="G113" s="734"/>
      <c r="H113" s="748">
        <v>0</v>
      </c>
      <c r="I113" s="734">
        <v>1</v>
      </c>
      <c r="J113" s="734">
        <v>240.21</v>
      </c>
      <c r="K113" s="748">
        <v>1</v>
      </c>
      <c r="L113" s="734">
        <v>1</v>
      </c>
      <c r="M113" s="735">
        <v>240.21</v>
      </c>
    </row>
    <row r="114" spans="1:13" ht="14.45" customHeight="1" x14ac:dyDescent="0.2">
      <c r="A114" s="729" t="s">
        <v>599</v>
      </c>
      <c r="B114" s="730" t="s">
        <v>1779</v>
      </c>
      <c r="C114" s="730" t="s">
        <v>1780</v>
      </c>
      <c r="D114" s="730" t="s">
        <v>1781</v>
      </c>
      <c r="E114" s="730" t="s">
        <v>1782</v>
      </c>
      <c r="F114" s="734"/>
      <c r="G114" s="734"/>
      <c r="H114" s="748">
        <v>0</v>
      </c>
      <c r="I114" s="734">
        <v>3</v>
      </c>
      <c r="J114" s="734">
        <v>147.96</v>
      </c>
      <c r="K114" s="748">
        <v>1</v>
      </c>
      <c r="L114" s="734">
        <v>3</v>
      </c>
      <c r="M114" s="735">
        <v>147.96</v>
      </c>
    </row>
    <row r="115" spans="1:13" ht="14.45" customHeight="1" x14ac:dyDescent="0.2">
      <c r="A115" s="729" t="s">
        <v>599</v>
      </c>
      <c r="B115" s="730" t="s">
        <v>2006</v>
      </c>
      <c r="C115" s="730" t="s">
        <v>2007</v>
      </c>
      <c r="D115" s="730" t="s">
        <v>2008</v>
      </c>
      <c r="E115" s="730" t="s">
        <v>2009</v>
      </c>
      <c r="F115" s="734"/>
      <c r="G115" s="734"/>
      <c r="H115" s="748">
        <v>0</v>
      </c>
      <c r="I115" s="734">
        <v>1</v>
      </c>
      <c r="J115" s="734">
        <v>104.53000000000004</v>
      </c>
      <c r="K115" s="748">
        <v>1</v>
      </c>
      <c r="L115" s="734">
        <v>1</v>
      </c>
      <c r="M115" s="735">
        <v>104.53000000000004</v>
      </c>
    </row>
    <row r="116" spans="1:13" ht="14.45" customHeight="1" x14ac:dyDescent="0.2">
      <c r="A116" s="729" t="s">
        <v>599</v>
      </c>
      <c r="B116" s="730" t="s">
        <v>1783</v>
      </c>
      <c r="C116" s="730" t="s">
        <v>1785</v>
      </c>
      <c r="D116" s="730" t="s">
        <v>772</v>
      </c>
      <c r="E116" s="730" t="s">
        <v>773</v>
      </c>
      <c r="F116" s="734"/>
      <c r="G116" s="734"/>
      <c r="H116" s="748">
        <v>0</v>
      </c>
      <c r="I116" s="734">
        <v>11</v>
      </c>
      <c r="J116" s="734">
        <v>443.97</v>
      </c>
      <c r="K116" s="748">
        <v>1</v>
      </c>
      <c r="L116" s="734">
        <v>11</v>
      </c>
      <c r="M116" s="735">
        <v>443.97</v>
      </c>
    </row>
    <row r="117" spans="1:13" ht="14.45" customHeight="1" x14ac:dyDescent="0.2">
      <c r="A117" s="729" t="s">
        <v>599</v>
      </c>
      <c r="B117" s="730" t="s">
        <v>1783</v>
      </c>
      <c r="C117" s="730" t="s">
        <v>1786</v>
      </c>
      <c r="D117" s="730" t="s">
        <v>770</v>
      </c>
      <c r="E117" s="730" t="s">
        <v>1787</v>
      </c>
      <c r="F117" s="734"/>
      <c r="G117" s="734"/>
      <c r="H117" s="748">
        <v>0</v>
      </c>
      <c r="I117" s="734">
        <v>4</v>
      </c>
      <c r="J117" s="734">
        <v>126.43999999999998</v>
      </c>
      <c r="K117" s="748">
        <v>1</v>
      </c>
      <c r="L117" s="734">
        <v>4</v>
      </c>
      <c r="M117" s="735">
        <v>126.43999999999998</v>
      </c>
    </row>
    <row r="118" spans="1:13" ht="14.45" customHeight="1" x14ac:dyDescent="0.2">
      <c r="A118" s="729" t="s">
        <v>599</v>
      </c>
      <c r="B118" s="730" t="s">
        <v>1788</v>
      </c>
      <c r="C118" s="730" t="s">
        <v>1791</v>
      </c>
      <c r="D118" s="730" t="s">
        <v>788</v>
      </c>
      <c r="E118" s="730" t="s">
        <v>1792</v>
      </c>
      <c r="F118" s="734"/>
      <c r="G118" s="734"/>
      <c r="H118" s="748">
        <v>0</v>
      </c>
      <c r="I118" s="734">
        <v>21</v>
      </c>
      <c r="J118" s="734">
        <v>823.23999999999978</v>
      </c>
      <c r="K118" s="748">
        <v>1</v>
      </c>
      <c r="L118" s="734">
        <v>21</v>
      </c>
      <c r="M118" s="735">
        <v>823.23999999999978</v>
      </c>
    </row>
    <row r="119" spans="1:13" ht="14.45" customHeight="1" x14ac:dyDescent="0.2">
      <c r="A119" s="729" t="s">
        <v>599</v>
      </c>
      <c r="B119" s="730" t="s">
        <v>1793</v>
      </c>
      <c r="C119" s="730" t="s">
        <v>2010</v>
      </c>
      <c r="D119" s="730" t="s">
        <v>1164</v>
      </c>
      <c r="E119" s="730" t="s">
        <v>667</v>
      </c>
      <c r="F119" s="734"/>
      <c r="G119" s="734"/>
      <c r="H119" s="748">
        <v>0</v>
      </c>
      <c r="I119" s="734">
        <v>2</v>
      </c>
      <c r="J119" s="734">
        <v>194.94000000000003</v>
      </c>
      <c r="K119" s="748">
        <v>1</v>
      </c>
      <c r="L119" s="734">
        <v>2</v>
      </c>
      <c r="M119" s="735">
        <v>194.94000000000003</v>
      </c>
    </row>
    <row r="120" spans="1:13" ht="14.45" customHeight="1" x14ac:dyDescent="0.2">
      <c r="A120" s="729" t="s">
        <v>599</v>
      </c>
      <c r="B120" s="730" t="s">
        <v>1793</v>
      </c>
      <c r="C120" s="730" t="s">
        <v>1795</v>
      </c>
      <c r="D120" s="730" t="s">
        <v>665</v>
      </c>
      <c r="E120" s="730" t="s">
        <v>668</v>
      </c>
      <c r="F120" s="734"/>
      <c r="G120" s="734"/>
      <c r="H120" s="748">
        <v>0</v>
      </c>
      <c r="I120" s="734">
        <v>1</v>
      </c>
      <c r="J120" s="734">
        <v>207.22999999999993</v>
      </c>
      <c r="K120" s="748">
        <v>1</v>
      </c>
      <c r="L120" s="734">
        <v>1</v>
      </c>
      <c r="M120" s="735">
        <v>207.22999999999993</v>
      </c>
    </row>
    <row r="121" spans="1:13" ht="14.45" customHeight="1" x14ac:dyDescent="0.2">
      <c r="A121" s="729" t="s">
        <v>599</v>
      </c>
      <c r="B121" s="730" t="s">
        <v>1793</v>
      </c>
      <c r="C121" s="730" t="s">
        <v>2011</v>
      </c>
      <c r="D121" s="730" t="s">
        <v>665</v>
      </c>
      <c r="E121" s="730" t="s">
        <v>1165</v>
      </c>
      <c r="F121" s="734"/>
      <c r="G121" s="734"/>
      <c r="H121" s="748">
        <v>0</v>
      </c>
      <c r="I121" s="734">
        <v>1</v>
      </c>
      <c r="J121" s="734">
        <v>72.259999999999991</v>
      </c>
      <c r="K121" s="748">
        <v>1</v>
      </c>
      <c r="L121" s="734">
        <v>1</v>
      </c>
      <c r="M121" s="735">
        <v>72.259999999999991</v>
      </c>
    </row>
    <row r="122" spans="1:13" ht="14.45" customHeight="1" x14ac:dyDescent="0.2">
      <c r="A122" s="729" t="s">
        <v>599</v>
      </c>
      <c r="B122" s="730" t="s">
        <v>1798</v>
      </c>
      <c r="C122" s="730" t="s">
        <v>1799</v>
      </c>
      <c r="D122" s="730" t="s">
        <v>1800</v>
      </c>
      <c r="E122" s="730" t="s">
        <v>1801</v>
      </c>
      <c r="F122" s="734"/>
      <c r="G122" s="734"/>
      <c r="H122" s="748">
        <v>0</v>
      </c>
      <c r="I122" s="734">
        <v>1</v>
      </c>
      <c r="J122" s="734">
        <v>27.9</v>
      </c>
      <c r="K122" s="748">
        <v>1</v>
      </c>
      <c r="L122" s="734">
        <v>1</v>
      </c>
      <c r="M122" s="735">
        <v>27.9</v>
      </c>
    </row>
    <row r="123" spans="1:13" ht="14.45" customHeight="1" x14ac:dyDescent="0.2">
      <c r="A123" s="729" t="s">
        <v>599</v>
      </c>
      <c r="B123" s="730" t="s">
        <v>1802</v>
      </c>
      <c r="C123" s="730" t="s">
        <v>1804</v>
      </c>
      <c r="D123" s="730" t="s">
        <v>673</v>
      </c>
      <c r="E123" s="730" t="s">
        <v>674</v>
      </c>
      <c r="F123" s="734"/>
      <c r="G123" s="734"/>
      <c r="H123" s="748">
        <v>0</v>
      </c>
      <c r="I123" s="734">
        <v>1</v>
      </c>
      <c r="J123" s="734">
        <v>52.219999999999985</v>
      </c>
      <c r="K123" s="748">
        <v>1</v>
      </c>
      <c r="L123" s="734">
        <v>1</v>
      </c>
      <c r="M123" s="735">
        <v>52.219999999999985</v>
      </c>
    </row>
    <row r="124" spans="1:13" ht="14.45" customHeight="1" x14ac:dyDescent="0.2">
      <c r="A124" s="729" t="s">
        <v>599</v>
      </c>
      <c r="B124" s="730" t="s">
        <v>1805</v>
      </c>
      <c r="C124" s="730" t="s">
        <v>1806</v>
      </c>
      <c r="D124" s="730" t="s">
        <v>1807</v>
      </c>
      <c r="E124" s="730" t="s">
        <v>1808</v>
      </c>
      <c r="F124" s="734"/>
      <c r="G124" s="734"/>
      <c r="H124" s="748">
        <v>0</v>
      </c>
      <c r="I124" s="734">
        <v>2</v>
      </c>
      <c r="J124" s="734">
        <v>17.339999999999996</v>
      </c>
      <c r="K124" s="748">
        <v>1</v>
      </c>
      <c r="L124" s="734">
        <v>2</v>
      </c>
      <c r="M124" s="735">
        <v>17.339999999999996</v>
      </c>
    </row>
    <row r="125" spans="1:13" ht="14.45" customHeight="1" x14ac:dyDescent="0.2">
      <c r="A125" s="729" t="s">
        <v>599</v>
      </c>
      <c r="B125" s="730" t="s">
        <v>2012</v>
      </c>
      <c r="C125" s="730" t="s">
        <v>2013</v>
      </c>
      <c r="D125" s="730" t="s">
        <v>2014</v>
      </c>
      <c r="E125" s="730" t="s">
        <v>2015</v>
      </c>
      <c r="F125" s="734"/>
      <c r="G125" s="734"/>
      <c r="H125" s="748">
        <v>0</v>
      </c>
      <c r="I125" s="734">
        <v>1</v>
      </c>
      <c r="J125" s="734">
        <v>50.530000000000015</v>
      </c>
      <c r="K125" s="748">
        <v>1</v>
      </c>
      <c r="L125" s="734">
        <v>1</v>
      </c>
      <c r="M125" s="735">
        <v>50.530000000000015</v>
      </c>
    </row>
    <row r="126" spans="1:13" ht="14.45" customHeight="1" x14ac:dyDescent="0.2">
      <c r="A126" s="729" t="s">
        <v>599</v>
      </c>
      <c r="B126" s="730" t="s">
        <v>1811</v>
      </c>
      <c r="C126" s="730" t="s">
        <v>2016</v>
      </c>
      <c r="D126" s="730" t="s">
        <v>922</v>
      </c>
      <c r="E126" s="730" t="s">
        <v>1437</v>
      </c>
      <c r="F126" s="734"/>
      <c r="G126" s="734"/>
      <c r="H126" s="748">
        <v>0</v>
      </c>
      <c r="I126" s="734">
        <v>1</v>
      </c>
      <c r="J126" s="734">
        <v>76.45</v>
      </c>
      <c r="K126" s="748">
        <v>1</v>
      </c>
      <c r="L126" s="734">
        <v>1</v>
      </c>
      <c r="M126" s="735">
        <v>76.45</v>
      </c>
    </row>
    <row r="127" spans="1:13" ht="14.45" customHeight="1" x14ac:dyDescent="0.2">
      <c r="A127" s="729" t="s">
        <v>599</v>
      </c>
      <c r="B127" s="730" t="s">
        <v>1811</v>
      </c>
      <c r="C127" s="730" t="s">
        <v>2017</v>
      </c>
      <c r="D127" s="730" t="s">
        <v>1329</v>
      </c>
      <c r="E127" s="730" t="s">
        <v>674</v>
      </c>
      <c r="F127" s="734"/>
      <c r="G127" s="734"/>
      <c r="H127" s="748">
        <v>0</v>
      </c>
      <c r="I127" s="734">
        <v>1</v>
      </c>
      <c r="J127" s="734">
        <v>141.28</v>
      </c>
      <c r="K127" s="748">
        <v>1</v>
      </c>
      <c r="L127" s="734">
        <v>1</v>
      </c>
      <c r="M127" s="735">
        <v>141.28</v>
      </c>
    </row>
    <row r="128" spans="1:13" ht="14.45" customHeight="1" x14ac:dyDescent="0.2">
      <c r="A128" s="729" t="s">
        <v>599</v>
      </c>
      <c r="B128" s="730" t="s">
        <v>1811</v>
      </c>
      <c r="C128" s="730" t="s">
        <v>2018</v>
      </c>
      <c r="D128" s="730" t="s">
        <v>1313</v>
      </c>
      <c r="E128" s="730" t="s">
        <v>1314</v>
      </c>
      <c r="F128" s="734">
        <v>1</v>
      </c>
      <c r="G128" s="734">
        <v>47.95</v>
      </c>
      <c r="H128" s="748">
        <v>1</v>
      </c>
      <c r="I128" s="734"/>
      <c r="J128" s="734"/>
      <c r="K128" s="748">
        <v>0</v>
      </c>
      <c r="L128" s="734">
        <v>1</v>
      </c>
      <c r="M128" s="735">
        <v>47.95</v>
      </c>
    </row>
    <row r="129" spans="1:13" ht="14.45" customHeight="1" x14ac:dyDescent="0.2">
      <c r="A129" s="729" t="s">
        <v>599</v>
      </c>
      <c r="B129" s="730" t="s">
        <v>2019</v>
      </c>
      <c r="C129" s="730" t="s">
        <v>2020</v>
      </c>
      <c r="D129" s="730" t="s">
        <v>2021</v>
      </c>
      <c r="E129" s="730" t="s">
        <v>672</v>
      </c>
      <c r="F129" s="734"/>
      <c r="G129" s="734"/>
      <c r="H129" s="748">
        <v>0</v>
      </c>
      <c r="I129" s="734">
        <v>1</v>
      </c>
      <c r="J129" s="734">
        <v>158.97999999999999</v>
      </c>
      <c r="K129" s="748">
        <v>1</v>
      </c>
      <c r="L129" s="734">
        <v>1</v>
      </c>
      <c r="M129" s="735">
        <v>158.97999999999999</v>
      </c>
    </row>
    <row r="130" spans="1:13" ht="14.45" customHeight="1" x14ac:dyDescent="0.2">
      <c r="A130" s="729" t="s">
        <v>599</v>
      </c>
      <c r="B130" s="730" t="s">
        <v>2019</v>
      </c>
      <c r="C130" s="730" t="s">
        <v>2022</v>
      </c>
      <c r="D130" s="730" t="s">
        <v>2021</v>
      </c>
      <c r="E130" s="730" t="s">
        <v>2023</v>
      </c>
      <c r="F130" s="734"/>
      <c r="G130" s="734"/>
      <c r="H130" s="748">
        <v>0</v>
      </c>
      <c r="I130" s="734">
        <v>1</v>
      </c>
      <c r="J130" s="734">
        <v>254.25</v>
      </c>
      <c r="K130" s="748">
        <v>1</v>
      </c>
      <c r="L130" s="734">
        <v>1</v>
      </c>
      <c r="M130" s="735">
        <v>254.25</v>
      </c>
    </row>
    <row r="131" spans="1:13" ht="14.45" customHeight="1" x14ac:dyDescent="0.2">
      <c r="A131" s="729" t="s">
        <v>599</v>
      </c>
      <c r="B131" s="730" t="s">
        <v>2019</v>
      </c>
      <c r="C131" s="730" t="s">
        <v>2024</v>
      </c>
      <c r="D131" s="730" t="s">
        <v>2025</v>
      </c>
      <c r="E131" s="730" t="s">
        <v>2026</v>
      </c>
      <c r="F131" s="734"/>
      <c r="G131" s="734"/>
      <c r="H131" s="748">
        <v>0</v>
      </c>
      <c r="I131" s="734">
        <v>1</v>
      </c>
      <c r="J131" s="734">
        <v>94.73</v>
      </c>
      <c r="K131" s="748">
        <v>1</v>
      </c>
      <c r="L131" s="734">
        <v>1</v>
      </c>
      <c r="M131" s="735">
        <v>94.73</v>
      </c>
    </row>
    <row r="132" spans="1:13" ht="14.45" customHeight="1" x14ac:dyDescent="0.2">
      <c r="A132" s="729" t="s">
        <v>599</v>
      </c>
      <c r="B132" s="730" t="s">
        <v>1814</v>
      </c>
      <c r="C132" s="730" t="s">
        <v>1815</v>
      </c>
      <c r="D132" s="730" t="s">
        <v>862</v>
      </c>
      <c r="E132" s="730" t="s">
        <v>1816</v>
      </c>
      <c r="F132" s="734"/>
      <c r="G132" s="734"/>
      <c r="H132" s="748">
        <v>0</v>
      </c>
      <c r="I132" s="734">
        <v>1</v>
      </c>
      <c r="J132" s="734">
        <v>18.290000000000003</v>
      </c>
      <c r="K132" s="748">
        <v>1</v>
      </c>
      <c r="L132" s="734">
        <v>1</v>
      </c>
      <c r="M132" s="735">
        <v>18.290000000000003</v>
      </c>
    </row>
    <row r="133" spans="1:13" ht="14.45" customHeight="1" x14ac:dyDescent="0.2">
      <c r="A133" s="729" t="s">
        <v>599</v>
      </c>
      <c r="B133" s="730" t="s">
        <v>2027</v>
      </c>
      <c r="C133" s="730" t="s">
        <v>2028</v>
      </c>
      <c r="D133" s="730" t="s">
        <v>2029</v>
      </c>
      <c r="E133" s="730" t="s">
        <v>2030</v>
      </c>
      <c r="F133" s="734"/>
      <c r="G133" s="734"/>
      <c r="H133" s="748">
        <v>0</v>
      </c>
      <c r="I133" s="734">
        <v>1</v>
      </c>
      <c r="J133" s="734">
        <v>77.13</v>
      </c>
      <c r="K133" s="748">
        <v>1</v>
      </c>
      <c r="L133" s="734">
        <v>1</v>
      </c>
      <c r="M133" s="735">
        <v>77.13</v>
      </c>
    </row>
    <row r="134" spans="1:13" ht="14.45" customHeight="1" x14ac:dyDescent="0.2">
      <c r="A134" s="729" t="s">
        <v>599</v>
      </c>
      <c r="B134" s="730" t="s">
        <v>1817</v>
      </c>
      <c r="C134" s="730" t="s">
        <v>1818</v>
      </c>
      <c r="D134" s="730" t="s">
        <v>1819</v>
      </c>
      <c r="E134" s="730" t="s">
        <v>1820</v>
      </c>
      <c r="F134" s="734"/>
      <c r="G134" s="734"/>
      <c r="H134" s="748">
        <v>0</v>
      </c>
      <c r="I134" s="734">
        <v>1</v>
      </c>
      <c r="J134" s="734">
        <v>163.99</v>
      </c>
      <c r="K134" s="748">
        <v>1</v>
      </c>
      <c r="L134" s="734">
        <v>1</v>
      </c>
      <c r="M134" s="735">
        <v>163.99</v>
      </c>
    </row>
    <row r="135" spans="1:13" ht="14.45" customHeight="1" x14ac:dyDescent="0.2">
      <c r="A135" s="729" t="s">
        <v>599</v>
      </c>
      <c r="B135" s="730" t="s">
        <v>1817</v>
      </c>
      <c r="C135" s="730" t="s">
        <v>2031</v>
      </c>
      <c r="D135" s="730" t="s">
        <v>1822</v>
      </c>
      <c r="E135" s="730" t="s">
        <v>2032</v>
      </c>
      <c r="F135" s="734"/>
      <c r="G135" s="734"/>
      <c r="H135" s="748">
        <v>0</v>
      </c>
      <c r="I135" s="734">
        <v>1</v>
      </c>
      <c r="J135" s="734">
        <v>34.350000000000009</v>
      </c>
      <c r="K135" s="748">
        <v>1</v>
      </c>
      <c r="L135" s="734">
        <v>1</v>
      </c>
      <c r="M135" s="735">
        <v>34.350000000000009</v>
      </c>
    </row>
    <row r="136" spans="1:13" ht="14.45" customHeight="1" x14ac:dyDescent="0.2">
      <c r="A136" s="729" t="s">
        <v>599</v>
      </c>
      <c r="B136" s="730" t="s">
        <v>1817</v>
      </c>
      <c r="C136" s="730" t="s">
        <v>2033</v>
      </c>
      <c r="D136" s="730" t="s">
        <v>1822</v>
      </c>
      <c r="E136" s="730" t="s">
        <v>2034</v>
      </c>
      <c r="F136" s="734"/>
      <c r="G136" s="734"/>
      <c r="H136" s="748">
        <v>0</v>
      </c>
      <c r="I136" s="734">
        <v>1</v>
      </c>
      <c r="J136" s="734">
        <v>68.699999999999989</v>
      </c>
      <c r="K136" s="748">
        <v>1</v>
      </c>
      <c r="L136" s="734">
        <v>1</v>
      </c>
      <c r="M136" s="735">
        <v>68.699999999999989</v>
      </c>
    </row>
    <row r="137" spans="1:13" ht="14.45" customHeight="1" x14ac:dyDescent="0.2">
      <c r="A137" s="729" t="s">
        <v>599</v>
      </c>
      <c r="B137" s="730" t="s">
        <v>1817</v>
      </c>
      <c r="C137" s="730" t="s">
        <v>2035</v>
      </c>
      <c r="D137" s="730" t="s">
        <v>1822</v>
      </c>
      <c r="E137" s="730" t="s">
        <v>2036</v>
      </c>
      <c r="F137" s="734"/>
      <c r="G137" s="734"/>
      <c r="H137" s="748">
        <v>0</v>
      </c>
      <c r="I137" s="734">
        <v>1</v>
      </c>
      <c r="J137" s="734">
        <v>122.98999999999997</v>
      </c>
      <c r="K137" s="748">
        <v>1</v>
      </c>
      <c r="L137" s="734">
        <v>1</v>
      </c>
      <c r="M137" s="735">
        <v>122.98999999999997</v>
      </c>
    </row>
    <row r="138" spans="1:13" ht="14.45" customHeight="1" x14ac:dyDescent="0.2">
      <c r="A138" s="729" t="s">
        <v>599</v>
      </c>
      <c r="B138" s="730" t="s">
        <v>1824</v>
      </c>
      <c r="C138" s="730" t="s">
        <v>1825</v>
      </c>
      <c r="D138" s="730" t="s">
        <v>758</v>
      </c>
      <c r="E138" s="730" t="s">
        <v>1826</v>
      </c>
      <c r="F138" s="734"/>
      <c r="G138" s="734"/>
      <c r="H138" s="748">
        <v>0</v>
      </c>
      <c r="I138" s="734">
        <v>1</v>
      </c>
      <c r="J138" s="734">
        <v>74.430000000000007</v>
      </c>
      <c r="K138" s="748">
        <v>1</v>
      </c>
      <c r="L138" s="734">
        <v>1</v>
      </c>
      <c r="M138" s="735">
        <v>74.430000000000007</v>
      </c>
    </row>
    <row r="139" spans="1:13" ht="14.45" customHeight="1" x14ac:dyDescent="0.2">
      <c r="A139" s="729" t="s">
        <v>599</v>
      </c>
      <c r="B139" s="730" t="s">
        <v>1827</v>
      </c>
      <c r="C139" s="730" t="s">
        <v>1828</v>
      </c>
      <c r="D139" s="730" t="s">
        <v>1829</v>
      </c>
      <c r="E139" s="730" t="s">
        <v>1830</v>
      </c>
      <c r="F139" s="734"/>
      <c r="G139" s="734"/>
      <c r="H139" s="748">
        <v>0</v>
      </c>
      <c r="I139" s="734">
        <v>22</v>
      </c>
      <c r="J139" s="734">
        <v>30250</v>
      </c>
      <c r="K139" s="748">
        <v>1</v>
      </c>
      <c r="L139" s="734">
        <v>22</v>
      </c>
      <c r="M139" s="735">
        <v>30250</v>
      </c>
    </row>
    <row r="140" spans="1:13" ht="14.45" customHeight="1" x14ac:dyDescent="0.2">
      <c r="A140" s="729" t="s">
        <v>599</v>
      </c>
      <c r="B140" s="730" t="s">
        <v>1831</v>
      </c>
      <c r="C140" s="730" t="s">
        <v>1832</v>
      </c>
      <c r="D140" s="730" t="s">
        <v>942</v>
      </c>
      <c r="E140" s="730" t="s">
        <v>1833</v>
      </c>
      <c r="F140" s="734"/>
      <c r="G140" s="734"/>
      <c r="H140" s="748">
        <v>0</v>
      </c>
      <c r="I140" s="734">
        <v>6</v>
      </c>
      <c r="J140" s="734">
        <v>389.40000000000003</v>
      </c>
      <c r="K140" s="748">
        <v>1</v>
      </c>
      <c r="L140" s="734">
        <v>6</v>
      </c>
      <c r="M140" s="735">
        <v>389.40000000000003</v>
      </c>
    </row>
    <row r="141" spans="1:13" ht="14.45" customHeight="1" x14ac:dyDescent="0.2">
      <c r="A141" s="729" t="s">
        <v>599</v>
      </c>
      <c r="B141" s="730" t="s">
        <v>1836</v>
      </c>
      <c r="C141" s="730" t="s">
        <v>1837</v>
      </c>
      <c r="D141" s="730" t="s">
        <v>1838</v>
      </c>
      <c r="E141" s="730" t="s">
        <v>1839</v>
      </c>
      <c r="F141" s="734"/>
      <c r="G141" s="734"/>
      <c r="H141" s="748">
        <v>0</v>
      </c>
      <c r="I141" s="734">
        <v>5</v>
      </c>
      <c r="J141" s="734">
        <v>560.64999999999986</v>
      </c>
      <c r="K141" s="748">
        <v>1</v>
      </c>
      <c r="L141" s="734">
        <v>5</v>
      </c>
      <c r="M141" s="735">
        <v>560.64999999999986</v>
      </c>
    </row>
    <row r="142" spans="1:13" ht="14.45" customHeight="1" x14ac:dyDescent="0.2">
      <c r="A142" s="729" t="s">
        <v>599</v>
      </c>
      <c r="B142" s="730" t="s">
        <v>1836</v>
      </c>
      <c r="C142" s="730" t="s">
        <v>2037</v>
      </c>
      <c r="D142" s="730" t="s">
        <v>1838</v>
      </c>
      <c r="E142" s="730" t="s">
        <v>2038</v>
      </c>
      <c r="F142" s="734"/>
      <c r="G142" s="734"/>
      <c r="H142" s="748">
        <v>0</v>
      </c>
      <c r="I142" s="734">
        <v>1</v>
      </c>
      <c r="J142" s="734">
        <v>98.01</v>
      </c>
      <c r="K142" s="748">
        <v>1</v>
      </c>
      <c r="L142" s="734">
        <v>1</v>
      </c>
      <c r="M142" s="735">
        <v>98.01</v>
      </c>
    </row>
    <row r="143" spans="1:13" ht="14.45" customHeight="1" x14ac:dyDescent="0.2">
      <c r="A143" s="729" t="s">
        <v>599</v>
      </c>
      <c r="B143" s="730" t="s">
        <v>1836</v>
      </c>
      <c r="C143" s="730" t="s">
        <v>2039</v>
      </c>
      <c r="D143" s="730" t="s">
        <v>1838</v>
      </c>
      <c r="E143" s="730" t="s">
        <v>2040</v>
      </c>
      <c r="F143" s="734"/>
      <c r="G143" s="734"/>
      <c r="H143" s="748">
        <v>0</v>
      </c>
      <c r="I143" s="734">
        <v>1</v>
      </c>
      <c r="J143" s="734">
        <v>92.69</v>
      </c>
      <c r="K143" s="748">
        <v>1</v>
      </c>
      <c r="L143" s="734">
        <v>1</v>
      </c>
      <c r="M143" s="735">
        <v>92.69</v>
      </c>
    </row>
    <row r="144" spans="1:13" ht="14.45" customHeight="1" x14ac:dyDescent="0.2">
      <c r="A144" s="729" t="s">
        <v>599</v>
      </c>
      <c r="B144" s="730" t="s">
        <v>1836</v>
      </c>
      <c r="C144" s="730" t="s">
        <v>1840</v>
      </c>
      <c r="D144" s="730" t="s">
        <v>1838</v>
      </c>
      <c r="E144" s="730" t="s">
        <v>1841</v>
      </c>
      <c r="F144" s="734"/>
      <c r="G144" s="734"/>
      <c r="H144" s="748">
        <v>0</v>
      </c>
      <c r="I144" s="734">
        <v>3</v>
      </c>
      <c r="J144" s="734">
        <v>148.02000000000001</v>
      </c>
      <c r="K144" s="748">
        <v>1</v>
      </c>
      <c r="L144" s="734">
        <v>3</v>
      </c>
      <c r="M144" s="735">
        <v>148.02000000000001</v>
      </c>
    </row>
    <row r="145" spans="1:13" ht="14.45" customHeight="1" x14ac:dyDescent="0.2">
      <c r="A145" s="729" t="s">
        <v>599</v>
      </c>
      <c r="B145" s="730" t="s">
        <v>1836</v>
      </c>
      <c r="C145" s="730" t="s">
        <v>1842</v>
      </c>
      <c r="D145" s="730" t="s">
        <v>1838</v>
      </c>
      <c r="E145" s="730" t="s">
        <v>1843</v>
      </c>
      <c r="F145" s="734"/>
      <c r="G145" s="734"/>
      <c r="H145" s="748">
        <v>0</v>
      </c>
      <c r="I145" s="734">
        <v>1</v>
      </c>
      <c r="J145" s="734">
        <v>62.590000000000018</v>
      </c>
      <c r="K145" s="748">
        <v>1</v>
      </c>
      <c r="L145" s="734">
        <v>1</v>
      </c>
      <c r="M145" s="735">
        <v>62.590000000000018</v>
      </c>
    </row>
    <row r="146" spans="1:13" ht="14.45" customHeight="1" x14ac:dyDescent="0.2">
      <c r="A146" s="729" t="s">
        <v>599</v>
      </c>
      <c r="B146" s="730" t="s">
        <v>1836</v>
      </c>
      <c r="C146" s="730" t="s">
        <v>2041</v>
      </c>
      <c r="D146" s="730" t="s">
        <v>756</v>
      </c>
      <c r="E146" s="730" t="s">
        <v>2042</v>
      </c>
      <c r="F146" s="734"/>
      <c r="G146" s="734"/>
      <c r="H146" s="748">
        <v>0</v>
      </c>
      <c r="I146" s="734">
        <v>1</v>
      </c>
      <c r="J146" s="734">
        <v>61.04</v>
      </c>
      <c r="K146" s="748">
        <v>1</v>
      </c>
      <c r="L146" s="734">
        <v>1</v>
      </c>
      <c r="M146" s="735">
        <v>61.04</v>
      </c>
    </row>
    <row r="147" spans="1:13" ht="14.45" customHeight="1" x14ac:dyDescent="0.2">
      <c r="A147" s="729" t="s">
        <v>599</v>
      </c>
      <c r="B147" s="730" t="s">
        <v>1845</v>
      </c>
      <c r="C147" s="730" t="s">
        <v>1846</v>
      </c>
      <c r="D147" s="730" t="s">
        <v>1847</v>
      </c>
      <c r="E147" s="730" t="s">
        <v>1848</v>
      </c>
      <c r="F147" s="734"/>
      <c r="G147" s="734"/>
      <c r="H147" s="748">
        <v>0</v>
      </c>
      <c r="I147" s="734">
        <v>28</v>
      </c>
      <c r="J147" s="734">
        <v>62656.439999999995</v>
      </c>
      <c r="K147" s="748">
        <v>1</v>
      </c>
      <c r="L147" s="734">
        <v>28</v>
      </c>
      <c r="M147" s="735">
        <v>62656.439999999995</v>
      </c>
    </row>
    <row r="148" spans="1:13" ht="14.45" customHeight="1" x14ac:dyDescent="0.2">
      <c r="A148" s="729" t="s">
        <v>599</v>
      </c>
      <c r="B148" s="730" t="s">
        <v>2043</v>
      </c>
      <c r="C148" s="730" t="s">
        <v>2044</v>
      </c>
      <c r="D148" s="730" t="s">
        <v>2045</v>
      </c>
      <c r="E148" s="730" t="s">
        <v>2046</v>
      </c>
      <c r="F148" s="734">
        <v>120</v>
      </c>
      <c r="G148" s="734">
        <v>12754.8</v>
      </c>
      <c r="H148" s="748">
        <v>1</v>
      </c>
      <c r="I148" s="734"/>
      <c r="J148" s="734"/>
      <c r="K148" s="748">
        <v>0</v>
      </c>
      <c r="L148" s="734">
        <v>120</v>
      </c>
      <c r="M148" s="735">
        <v>12754.8</v>
      </c>
    </row>
    <row r="149" spans="1:13" ht="14.45" customHeight="1" x14ac:dyDescent="0.2">
      <c r="A149" s="729" t="s">
        <v>599</v>
      </c>
      <c r="B149" s="730" t="s">
        <v>1849</v>
      </c>
      <c r="C149" s="730" t="s">
        <v>1850</v>
      </c>
      <c r="D149" s="730" t="s">
        <v>1851</v>
      </c>
      <c r="E149" s="730" t="s">
        <v>1852</v>
      </c>
      <c r="F149" s="734">
        <v>43.100000000000009</v>
      </c>
      <c r="G149" s="734">
        <v>17963.217999999997</v>
      </c>
      <c r="H149" s="748">
        <v>1</v>
      </c>
      <c r="I149" s="734"/>
      <c r="J149" s="734"/>
      <c r="K149" s="748">
        <v>0</v>
      </c>
      <c r="L149" s="734">
        <v>43.100000000000009</v>
      </c>
      <c r="M149" s="735">
        <v>17963.217999999997</v>
      </c>
    </row>
    <row r="150" spans="1:13" ht="14.45" customHeight="1" x14ac:dyDescent="0.2">
      <c r="A150" s="729" t="s">
        <v>599</v>
      </c>
      <c r="B150" s="730" t="s">
        <v>1858</v>
      </c>
      <c r="C150" s="730" t="s">
        <v>1859</v>
      </c>
      <c r="D150" s="730" t="s">
        <v>1860</v>
      </c>
      <c r="E150" s="730" t="s">
        <v>1121</v>
      </c>
      <c r="F150" s="734"/>
      <c r="G150" s="734"/>
      <c r="H150" s="748">
        <v>0</v>
      </c>
      <c r="I150" s="734">
        <v>27.5</v>
      </c>
      <c r="J150" s="734">
        <v>58430.364999999991</v>
      </c>
      <c r="K150" s="748">
        <v>1</v>
      </c>
      <c r="L150" s="734">
        <v>27.5</v>
      </c>
      <c r="M150" s="735">
        <v>58430.364999999991</v>
      </c>
    </row>
    <row r="151" spans="1:13" ht="14.45" customHeight="1" x14ac:dyDescent="0.2">
      <c r="A151" s="729" t="s">
        <v>599</v>
      </c>
      <c r="B151" s="730" t="s">
        <v>1861</v>
      </c>
      <c r="C151" s="730" t="s">
        <v>1862</v>
      </c>
      <c r="D151" s="730" t="s">
        <v>1863</v>
      </c>
      <c r="E151" s="730" t="s">
        <v>1864</v>
      </c>
      <c r="F151" s="734"/>
      <c r="G151" s="734"/>
      <c r="H151" s="748">
        <v>0</v>
      </c>
      <c r="I151" s="734">
        <v>1.4000000000000001</v>
      </c>
      <c r="J151" s="734">
        <v>274.428</v>
      </c>
      <c r="K151" s="748">
        <v>1</v>
      </c>
      <c r="L151" s="734">
        <v>1.4000000000000001</v>
      </c>
      <c r="M151" s="735">
        <v>274.428</v>
      </c>
    </row>
    <row r="152" spans="1:13" ht="14.45" customHeight="1" x14ac:dyDescent="0.2">
      <c r="A152" s="729" t="s">
        <v>599</v>
      </c>
      <c r="B152" s="730" t="s">
        <v>1861</v>
      </c>
      <c r="C152" s="730" t="s">
        <v>2047</v>
      </c>
      <c r="D152" s="730" t="s">
        <v>1863</v>
      </c>
      <c r="E152" s="730" t="s">
        <v>2048</v>
      </c>
      <c r="F152" s="734"/>
      <c r="G152" s="734"/>
      <c r="H152" s="748">
        <v>0</v>
      </c>
      <c r="I152" s="734">
        <v>2</v>
      </c>
      <c r="J152" s="734">
        <v>280.06000000000006</v>
      </c>
      <c r="K152" s="748">
        <v>1</v>
      </c>
      <c r="L152" s="734">
        <v>2</v>
      </c>
      <c r="M152" s="735">
        <v>280.06000000000006</v>
      </c>
    </row>
    <row r="153" spans="1:13" ht="14.45" customHeight="1" x14ac:dyDescent="0.2">
      <c r="A153" s="729" t="s">
        <v>599</v>
      </c>
      <c r="B153" s="730" t="s">
        <v>1865</v>
      </c>
      <c r="C153" s="730" t="s">
        <v>1866</v>
      </c>
      <c r="D153" s="730" t="s">
        <v>1867</v>
      </c>
      <c r="E153" s="730" t="s">
        <v>1412</v>
      </c>
      <c r="F153" s="734">
        <v>60</v>
      </c>
      <c r="G153" s="734">
        <v>2004</v>
      </c>
      <c r="H153" s="748">
        <v>1</v>
      </c>
      <c r="I153" s="734"/>
      <c r="J153" s="734"/>
      <c r="K153" s="748">
        <v>0</v>
      </c>
      <c r="L153" s="734">
        <v>60</v>
      </c>
      <c r="M153" s="735">
        <v>2004</v>
      </c>
    </row>
    <row r="154" spans="1:13" ht="14.45" customHeight="1" x14ac:dyDescent="0.2">
      <c r="A154" s="729" t="s">
        <v>599</v>
      </c>
      <c r="B154" s="730" t="s">
        <v>1865</v>
      </c>
      <c r="C154" s="730" t="s">
        <v>2049</v>
      </c>
      <c r="D154" s="730" t="s">
        <v>1411</v>
      </c>
      <c r="E154" s="730" t="s">
        <v>1412</v>
      </c>
      <c r="F154" s="734"/>
      <c r="G154" s="734"/>
      <c r="H154" s="748">
        <v>0</v>
      </c>
      <c r="I154" s="734">
        <v>20</v>
      </c>
      <c r="J154" s="734">
        <v>380.79999999999995</v>
      </c>
      <c r="K154" s="748">
        <v>1</v>
      </c>
      <c r="L154" s="734">
        <v>20</v>
      </c>
      <c r="M154" s="735">
        <v>380.79999999999995</v>
      </c>
    </row>
    <row r="155" spans="1:13" ht="14.45" customHeight="1" x14ac:dyDescent="0.2">
      <c r="A155" s="729" t="s">
        <v>599</v>
      </c>
      <c r="B155" s="730" t="s">
        <v>1868</v>
      </c>
      <c r="C155" s="730" t="s">
        <v>1869</v>
      </c>
      <c r="D155" s="730" t="s">
        <v>1109</v>
      </c>
      <c r="E155" s="730" t="s">
        <v>1110</v>
      </c>
      <c r="F155" s="734"/>
      <c r="G155" s="734"/>
      <c r="H155" s="748">
        <v>0</v>
      </c>
      <c r="I155" s="734">
        <v>34</v>
      </c>
      <c r="J155" s="734">
        <v>28052.720000000001</v>
      </c>
      <c r="K155" s="748">
        <v>1</v>
      </c>
      <c r="L155" s="734">
        <v>34</v>
      </c>
      <c r="M155" s="735">
        <v>28052.720000000001</v>
      </c>
    </row>
    <row r="156" spans="1:13" ht="14.45" customHeight="1" x14ac:dyDescent="0.2">
      <c r="A156" s="729" t="s">
        <v>599</v>
      </c>
      <c r="B156" s="730" t="s">
        <v>1870</v>
      </c>
      <c r="C156" s="730" t="s">
        <v>1871</v>
      </c>
      <c r="D156" s="730" t="s">
        <v>805</v>
      </c>
      <c r="E156" s="730" t="s">
        <v>806</v>
      </c>
      <c r="F156" s="734">
        <v>10</v>
      </c>
      <c r="G156" s="734">
        <v>12871.800000000001</v>
      </c>
      <c r="H156" s="748">
        <v>1</v>
      </c>
      <c r="I156" s="734"/>
      <c r="J156" s="734"/>
      <c r="K156" s="748">
        <v>0</v>
      </c>
      <c r="L156" s="734">
        <v>10</v>
      </c>
      <c r="M156" s="735">
        <v>12871.800000000001</v>
      </c>
    </row>
    <row r="157" spans="1:13" ht="14.45" customHeight="1" x14ac:dyDescent="0.2">
      <c r="A157" s="729" t="s">
        <v>599</v>
      </c>
      <c r="B157" s="730" t="s">
        <v>2050</v>
      </c>
      <c r="C157" s="730" t="s">
        <v>2051</v>
      </c>
      <c r="D157" s="730" t="s">
        <v>1175</v>
      </c>
      <c r="E157" s="730" t="s">
        <v>1176</v>
      </c>
      <c r="F157" s="734">
        <v>3</v>
      </c>
      <c r="G157" s="734">
        <v>307.74000000000007</v>
      </c>
      <c r="H157" s="748">
        <v>1</v>
      </c>
      <c r="I157" s="734"/>
      <c r="J157" s="734"/>
      <c r="K157" s="748">
        <v>0</v>
      </c>
      <c r="L157" s="734">
        <v>3</v>
      </c>
      <c r="M157" s="735">
        <v>307.74000000000007</v>
      </c>
    </row>
    <row r="158" spans="1:13" ht="14.45" customHeight="1" x14ac:dyDescent="0.2">
      <c r="A158" s="729" t="s">
        <v>599</v>
      </c>
      <c r="B158" s="730" t="s">
        <v>1872</v>
      </c>
      <c r="C158" s="730" t="s">
        <v>1873</v>
      </c>
      <c r="D158" s="730" t="s">
        <v>1874</v>
      </c>
      <c r="E158" s="730" t="s">
        <v>1875</v>
      </c>
      <c r="F158" s="734"/>
      <c r="G158" s="734"/>
      <c r="H158" s="748">
        <v>0</v>
      </c>
      <c r="I158" s="734">
        <v>6</v>
      </c>
      <c r="J158" s="734">
        <v>904.2</v>
      </c>
      <c r="K158" s="748">
        <v>1</v>
      </c>
      <c r="L158" s="734">
        <v>6</v>
      </c>
      <c r="M158" s="735">
        <v>904.2</v>
      </c>
    </row>
    <row r="159" spans="1:13" ht="14.45" customHeight="1" x14ac:dyDescent="0.2">
      <c r="A159" s="729" t="s">
        <v>599</v>
      </c>
      <c r="B159" s="730" t="s">
        <v>1872</v>
      </c>
      <c r="C159" s="730" t="s">
        <v>1876</v>
      </c>
      <c r="D159" s="730" t="s">
        <v>1874</v>
      </c>
      <c r="E159" s="730" t="s">
        <v>1877</v>
      </c>
      <c r="F159" s="734"/>
      <c r="G159" s="734"/>
      <c r="H159" s="748">
        <v>0</v>
      </c>
      <c r="I159" s="734">
        <v>17.800000000000004</v>
      </c>
      <c r="J159" s="734">
        <v>4699.1999999999989</v>
      </c>
      <c r="K159" s="748">
        <v>1</v>
      </c>
      <c r="L159" s="734">
        <v>17.800000000000004</v>
      </c>
      <c r="M159" s="735">
        <v>4699.1999999999989</v>
      </c>
    </row>
    <row r="160" spans="1:13" ht="14.45" customHeight="1" x14ac:dyDescent="0.2">
      <c r="A160" s="729" t="s">
        <v>599</v>
      </c>
      <c r="B160" s="730" t="s">
        <v>1882</v>
      </c>
      <c r="C160" s="730" t="s">
        <v>1883</v>
      </c>
      <c r="D160" s="730" t="s">
        <v>1884</v>
      </c>
      <c r="E160" s="730" t="s">
        <v>1885</v>
      </c>
      <c r="F160" s="734"/>
      <c r="G160" s="734"/>
      <c r="H160" s="748">
        <v>0</v>
      </c>
      <c r="I160" s="734">
        <v>60</v>
      </c>
      <c r="J160" s="734">
        <v>3172.8</v>
      </c>
      <c r="K160" s="748">
        <v>1</v>
      </c>
      <c r="L160" s="734">
        <v>60</v>
      </c>
      <c r="M160" s="735">
        <v>3172.8</v>
      </c>
    </row>
    <row r="161" spans="1:13" ht="14.45" customHeight="1" x14ac:dyDescent="0.2">
      <c r="A161" s="729" t="s">
        <v>599</v>
      </c>
      <c r="B161" s="730" t="s">
        <v>1886</v>
      </c>
      <c r="C161" s="730" t="s">
        <v>1889</v>
      </c>
      <c r="D161" s="730" t="s">
        <v>1113</v>
      </c>
      <c r="E161" s="730" t="s">
        <v>1890</v>
      </c>
      <c r="F161" s="734"/>
      <c r="G161" s="734"/>
      <c r="H161" s="748">
        <v>0</v>
      </c>
      <c r="I161" s="734">
        <v>79.100000000000009</v>
      </c>
      <c r="J161" s="734">
        <v>14907.186000000002</v>
      </c>
      <c r="K161" s="748">
        <v>1</v>
      </c>
      <c r="L161" s="734">
        <v>79.100000000000009</v>
      </c>
      <c r="M161" s="735">
        <v>14907.186000000002</v>
      </c>
    </row>
    <row r="162" spans="1:13" ht="14.45" customHeight="1" x14ac:dyDescent="0.2">
      <c r="A162" s="729" t="s">
        <v>599</v>
      </c>
      <c r="B162" s="730" t="s">
        <v>1886</v>
      </c>
      <c r="C162" s="730" t="s">
        <v>1891</v>
      </c>
      <c r="D162" s="730" t="s">
        <v>1113</v>
      </c>
      <c r="E162" s="730" t="s">
        <v>1892</v>
      </c>
      <c r="F162" s="734"/>
      <c r="G162" s="734"/>
      <c r="H162" s="748">
        <v>0</v>
      </c>
      <c r="I162" s="734">
        <v>4.25</v>
      </c>
      <c r="J162" s="734">
        <v>1601.9099999999999</v>
      </c>
      <c r="K162" s="748">
        <v>1</v>
      </c>
      <c r="L162" s="734">
        <v>4.25</v>
      </c>
      <c r="M162" s="735">
        <v>1601.9099999999999</v>
      </c>
    </row>
    <row r="163" spans="1:13" ht="14.45" customHeight="1" x14ac:dyDescent="0.2">
      <c r="A163" s="729" t="s">
        <v>599</v>
      </c>
      <c r="B163" s="730" t="s">
        <v>2052</v>
      </c>
      <c r="C163" s="730" t="s">
        <v>2053</v>
      </c>
      <c r="D163" s="730" t="s">
        <v>2054</v>
      </c>
      <c r="E163" s="730" t="s">
        <v>2055</v>
      </c>
      <c r="F163" s="734"/>
      <c r="G163" s="734"/>
      <c r="H163" s="748">
        <v>0</v>
      </c>
      <c r="I163" s="734">
        <v>1</v>
      </c>
      <c r="J163" s="734">
        <v>6327.71</v>
      </c>
      <c r="K163" s="748">
        <v>1</v>
      </c>
      <c r="L163" s="734">
        <v>1</v>
      </c>
      <c r="M163" s="735">
        <v>6327.71</v>
      </c>
    </row>
    <row r="164" spans="1:13" ht="14.45" customHeight="1" x14ac:dyDescent="0.2">
      <c r="A164" s="729" t="s">
        <v>599</v>
      </c>
      <c r="B164" s="730" t="s">
        <v>2052</v>
      </c>
      <c r="C164" s="730" t="s">
        <v>2056</v>
      </c>
      <c r="D164" s="730" t="s">
        <v>1413</v>
      </c>
      <c r="E164" s="730" t="s">
        <v>2057</v>
      </c>
      <c r="F164" s="734"/>
      <c r="G164" s="734"/>
      <c r="H164" s="748">
        <v>0</v>
      </c>
      <c r="I164" s="734">
        <v>3</v>
      </c>
      <c r="J164" s="734">
        <v>3404.6399999999994</v>
      </c>
      <c r="K164" s="748">
        <v>1</v>
      </c>
      <c r="L164" s="734">
        <v>3</v>
      </c>
      <c r="M164" s="735">
        <v>3404.6399999999994</v>
      </c>
    </row>
    <row r="165" spans="1:13" ht="14.45" customHeight="1" x14ac:dyDescent="0.2">
      <c r="A165" s="729" t="s">
        <v>599</v>
      </c>
      <c r="B165" s="730" t="s">
        <v>1893</v>
      </c>
      <c r="C165" s="730" t="s">
        <v>1894</v>
      </c>
      <c r="D165" s="730" t="s">
        <v>1895</v>
      </c>
      <c r="E165" s="730" t="s">
        <v>1896</v>
      </c>
      <c r="F165" s="734"/>
      <c r="G165" s="734"/>
      <c r="H165" s="748">
        <v>0</v>
      </c>
      <c r="I165" s="734">
        <v>8</v>
      </c>
      <c r="J165" s="734">
        <v>2552</v>
      </c>
      <c r="K165" s="748">
        <v>1</v>
      </c>
      <c r="L165" s="734">
        <v>8</v>
      </c>
      <c r="M165" s="735">
        <v>2552</v>
      </c>
    </row>
    <row r="166" spans="1:13" ht="14.45" customHeight="1" x14ac:dyDescent="0.2">
      <c r="A166" s="729" t="s">
        <v>599</v>
      </c>
      <c r="B166" s="730" t="s">
        <v>1893</v>
      </c>
      <c r="C166" s="730" t="s">
        <v>1897</v>
      </c>
      <c r="D166" s="730" t="s">
        <v>1895</v>
      </c>
      <c r="E166" s="730" t="s">
        <v>1898</v>
      </c>
      <c r="F166" s="734"/>
      <c r="G166" s="734"/>
      <c r="H166" s="748">
        <v>0</v>
      </c>
      <c r="I166" s="734">
        <v>4</v>
      </c>
      <c r="J166" s="734">
        <v>2552</v>
      </c>
      <c r="K166" s="748">
        <v>1</v>
      </c>
      <c r="L166" s="734">
        <v>4</v>
      </c>
      <c r="M166" s="735">
        <v>2552</v>
      </c>
    </row>
    <row r="167" spans="1:13" ht="14.45" customHeight="1" x14ac:dyDescent="0.2">
      <c r="A167" s="729" t="s">
        <v>599</v>
      </c>
      <c r="B167" s="730" t="s">
        <v>2058</v>
      </c>
      <c r="C167" s="730" t="s">
        <v>2059</v>
      </c>
      <c r="D167" s="730" t="s">
        <v>2060</v>
      </c>
      <c r="E167" s="730" t="s">
        <v>1470</v>
      </c>
      <c r="F167" s="734">
        <v>1</v>
      </c>
      <c r="G167" s="734">
        <v>277.81</v>
      </c>
      <c r="H167" s="748">
        <v>1</v>
      </c>
      <c r="I167" s="734"/>
      <c r="J167" s="734"/>
      <c r="K167" s="748">
        <v>0</v>
      </c>
      <c r="L167" s="734">
        <v>1</v>
      </c>
      <c r="M167" s="735">
        <v>277.81</v>
      </c>
    </row>
    <row r="168" spans="1:13" ht="14.45" customHeight="1" x14ac:dyDescent="0.2">
      <c r="A168" s="729" t="s">
        <v>599</v>
      </c>
      <c r="B168" s="730" t="s">
        <v>1912</v>
      </c>
      <c r="C168" s="730" t="s">
        <v>2061</v>
      </c>
      <c r="D168" s="730" t="s">
        <v>1914</v>
      </c>
      <c r="E168" s="730" t="s">
        <v>2062</v>
      </c>
      <c r="F168" s="734"/>
      <c r="G168" s="734"/>
      <c r="H168" s="748">
        <v>0</v>
      </c>
      <c r="I168" s="734">
        <v>1</v>
      </c>
      <c r="J168" s="734">
        <v>171.69</v>
      </c>
      <c r="K168" s="748">
        <v>1</v>
      </c>
      <c r="L168" s="734">
        <v>1</v>
      </c>
      <c r="M168" s="735">
        <v>171.69</v>
      </c>
    </row>
    <row r="169" spans="1:13" ht="14.45" customHeight="1" x14ac:dyDescent="0.2">
      <c r="A169" s="729" t="s">
        <v>599</v>
      </c>
      <c r="B169" s="730" t="s">
        <v>1912</v>
      </c>
      <c r="C169" s="730" t="s">
        <v>1913</v>
      </c>
      <c r="D169" s="730" t="s">
        <v>1914</v>
      </c>
      <c r="E169" s="730" t="s">
        <v>1915</v>
      </c>
      <c r="F169" s="734"/>
      <c r="G169" s="734"/>
      <c r="H169" s="748">
        <v>0</v>
      </c>
      <c r="I169" s="734">
        <v>2</v>
      </c>
      <c r="J169" s="734">
        <v>610.47</v>
      </c>
      <c r="K169" s="748">
        <v>1</v>
      </c>
      <c r="L169" s="734">
        <v>2</v>
      </c>
      <c r="M169" s="735">
        <v>610.47</v>
      </c>
    </row>
    <row r="170" spans="1:13" ht="14.45" customHeight="1" x14ac:dyDescent="0.2">
      <c r="A170" s="729" t="s">
        <v>599</v>
      </c>
      <c r="B170" s="730" t="s">
        <v>1916</v>
      </c>
      <c r="C170" s="730" t="s">
        <v>1917</v>
      </c>
      <c r="D170" s="730" t="s">
        <v>893</v>
      </c>
      <c r="E170" s="730" t="s">
        <v>895</v>
      </c>
      <c r="F170" s="734"/>
      <c r="G170" s="734"/>
      <c r="H170" s="748">
        <v>0</v>
      </c>
      <c r="I170" s="734">
        <v>71</v>
      </c>
      <c r="J170" s="734">
        <v>2361.8049930331044</v>
      </c>
      <c r="K170" s="748">
        <v>1</v>
      </c>
      <c r="L170" s="734">
        <v>71</v>
      </c>
      <c r="M170" s="735">
        <v>2361.8049930331044</v>
      </c>
    </row>
    <row r="171" spans="1:13" ht="14.45" customHeight="1" x14ac:dyDescent="0.2">
      <c r="A171" s="729" t="s">
        <v>599</v>
      </c>
      <c r="B171" s="730" t="s">
        <v>1916</v>
      </c>
      <c r="C171" s="730" t="s">
        <v>1918</v>
      </c>
      <c r="D171" s="730" t="s">
        <v>893</v>
      </c>
      <c r="E171" s="730" t="s">
        <v>1919</v>
      </c>
      <c r="F171" s="734"/>
      <c r="G171" s="734"/>
      <c r="H171" s="748">
        <v>0</v>
      </c>
      <c r="I171" s="734">
        <v>260</v>
      </c>
      <c r="J171" s="734">
        <v>11284.71</v>
      </c>
      <c r="K171" s="748">
        <v>1</v>
      </c>
      <c r="L171" s="734">
        <v>260</v>
      </c>
      <c r="M171" s="735">
        <v>11284.71</v>
      </c>
    </row>
    <row r="172" spans="1:13" ht="14.45" customHeight="1" x14ac:dyDescent="0.2">
      <c r="A172" s="729" t="s">
        <v>599</v>
      </c>
      <c r="B172" s="730" t="s">
        <v>1920</v>
      </c>
      <c r="C172" s="730" t="s">
        <v>1921</v>
      </c>
      <c r="D172" s="730" t="s">
        <v>1922</v>
      </c>
      <c r="E172" s="730" t="s">
        <v>1923</v>
      </c>
      <c r="F172" s="734"/>
      <c r="G172" s="734"/>
      <c r="H172" s="748">
        <v>0</v>
      </c>
      <c r="I172" s="734">
        <v>9</v>
      </c>
      <c r="J172" s="734">
        <v>1975.0940000000001</v>
      </c>
      <c r="K172" s="748">
        <v>1</v>
      </c>
      <c r="L172" s="734">
        <v>9</v>
      </c>
      <c r="M172" s="735">
        <v>1975.0940000000001</v>
      </c>
    </row>
    <row r="173" spans="1:13" ht="14.45" customHeight="1" x14ac:dyDescent="0.2">
      <c r="A173" s="729" t="s">
        <v>599</v>
      </c>
      <c r="B173" s="730" t="s">
        <v>1920</v>
      </c>
      <c r="C173" s="730" t="s">
        <v>2063</v>
      </c>
      <c r="D173" s="730" t="s">
        <v>1305</v>
      </c>
      <c r="E173" s="730" t="s">
        <v>1306</v>
      </c>
      <c r="F173" s="734">
        <v>5</v>
      </c>
      <c r="G173" s="734">
        <v>125.39999999999999</v>
      </c>
      <c r="H173" s="748">
        <v>1</v>
      </c>
      <c r="I173" s="734"/>
      <c r="J173" s="734"/>
      <c r="K173" s="748">
        <v>0</v>
      </c>
      <c r="L173" s="734">
        <v>5</v>
      </c>
      <c r="M173" s="735">
        <v>125.39999999999999</v>
      </c>
    </row>
    <row r="174" spans="1:13" ht="14.45" customHeight="1" x14ac:dyDescent="0.2">
      <c r="A174" s="729" t="s">
        <v>599</v>
      </c>
      <c r="B174" s="730" t="s">
        <v>2064</v>
      </c>
      <c r="C174" s="730" t="s">
        <v>2065</v>
      </c>
      <c r="D174" s="730" t="s">
        <v>2066</v>
      </c>
      <c r="E174" s="730" t="s">
        <v>2067</v>
      </c>
      <c r="F174" s="734"/>
      <c r="G174" s="734"/>
      <c r="H174" s="748">
        <v>0</v>
      </c>
      <c r="I174" s="734">
        <v>1</v>
      </c>
      <c r="J174" s="734">
        <v>126.19999999999997</v>
      </c>
      <c r="K174" s="748">
        <v>1</v>
      </c>
      <c r="L174" s="734">
        <v>1</v>
      </c>
      <c r="M174" s="735">
        <v>126.19999999999997</v>
      </c>
    </row>
    <row r="175" spans="1:13" ht="14.45" customHeight="1" x14ac:dyDescent="0.2">
      <c r="A175" s="729" t="s">
        <v>599</v>
      </c>
      <c r="B175" s="730" t="s">
        <v>2068</v>
      </c>
      <c r="C175" s="730" t="s">
        <v>2069</v>
      </c>
      <c r="D175" s="730" t="s">
        <v>1323</v>
      </c>
      <c r="E175" s="730" t="s">
        <v>1324</v>
      </c>
      <c r="F175" s="734"/>
      <c r="G175" s="734"/>
      <c r="H175" s="748">
        <v>0</v>
      </c>
      <c r="I175" s="734">
        <v>1</v>
      </c>
      <c r="J175" s="734">
        <v>1042.7500000000002</v>
      </c>
      <c r="K175" s="748">
        <v>1</v>
      </c>
      <c r="L175" s="734">
        <v>1</v>
      </c>
      <c r="M175" s="735">
        <v>1042.7500000000002</v>
      </c>
    </row>
    <row r="176" spans="1:13" ht="14.45" customHeight="1" x14ac:dyDescent="0.2">
      <c r="A176" s="729" t="s">
        <v>599</v>
      </c>
      <c r="B176" s="730" t="s">
        <v>1930</v>
      </c>
      <c r="C176" s="730" t="s">
        <v>1931</v>
      </c>
      <c r="D176" s="730" t="s">
        <v>1932</v>
      </c>
      <c r="E176" s="730" t="s">
        <v>1933</v>
      </c>
      <c r="F176" s="734"/>
      <c r="G176" s="734"/>
      <c r="H176" s="748">
        <v>0</v>
      </c>
      <c r="I176" s="734">
        <v>44</v>
      </c>
      <c r="J176" s="734">
        <v>400.96000000000004</v>
      </c>
      <c r="K176" s="748">
        <v>1</v>
      </c>
      <c r="L176" s="734">
        <v>44</v>
      </c>
      <c r="M176" s="735">
        <v>400.96000000000004</v>
      </c>
    </row>
    <row r="177" spans="1:13" ht="14.45" customHeight="1" x14ac:dyDescent="0.2">
      <c r="A177" s="729" t="s">
        <v>599</v>
      </c>
      <c r="B177" s="730" t="s">
        <v>1934</v>
      </c>
      <c r="C177" s="730" t="s">
        <v>2070</v>
      </c>
      <c r="D177" s="730" t="s">
        <v>981</v>
      </c>
      <c r="E177" s="730" t="s">
        <v>2071</v>
      </c>
      <c r="F177" s="734"/>
      <c r="G177" s="734"/>
      <c r="H177" s="748">
        <v>0</v>
      </c>
      <c r="I177" s="734">
        <v>26</v>
      </c>
      <c r="J177" s="734">
        <v>570.96</v>
      </c>
      <c r="K177" s="748">
        <v>1</v>
      </c>
      <c r="L177" s="734">
        <v>26</v>
      </c>
      <c r="M177" s="735">
        <v>570.96</v>
      </c>
    </row>
    <row r="178" spans="1:13" ht="14.45" customHeight="1" x14ac:dyDescent="0.2">
      <c r="A178" s="729" t="s">
        <v>599</v>
      </c>
      <c r="B178" s="730" t="s">
        <v>1934</v>
      </c>
      <c r="C178" s="730" t="s">
        <v>1935</v>
      </c>
      <c r="D178" s="730" t="s">
        <v>981</v>
      </c>
      <c r="E178" s="730" t="s">
        <v>1936</v>
      </c>
      <c r="F178" s="734"/>
      <c r="G178" s="734"/>
      <c r="H178" s="748">
        <v>0</v>
      </c>
      <c r="I178" s="734">
        <v>4</v>
      </c>
      <c r="J178" s="734">
        <v>181.95999999999998</v>
      </c>
      <c r="K178" s="748">
        <v>1</v>
      </c>
      <c r="L178" s="734">
        <v>4</v>
      </c>
      <c r="M178" s="735">
        <v>181.95999999999998</v>
      </c>
    </row>
    <row r="179" spans="1:13" ht="14.45" customHeight="1" x14ac:dyDescent="0.2">
      <c r="A179" s="729" t="s">
        <v>599</v>
      </c>
      <c r="B179" s="730" t="s">
        <v>2072</v>
      </c>
      <c r="C179" s="730" t="s">
        <v>2073</v>
      </c>
      <c r="D179" s="730" t="s">
        <v>2074</v>
      </c>
      <c r="E179" s="730" t="s">
        <v>2075</v>
      </c>
      <c r="F179" s="734"/>
      <c r="G179" s="734"/>
      <c r="H179" s="748">
        <v>0</v>
      </c>
      <c r="I179" s="734">
        <v>1</v>
      </c>
      <c r="J179" s="734">
        <v>183.28999999999996</v>
      </c>
      <c r="K179" s="748">
        <v>1</v>
      </c>
      <c r="L179" s="734">
        <v>1</v>
      </c>
      <c r="M179" s="735">
        <v>183.28999999999996</v>
      </c>
    </row>
    <row r="180" spans="1:13" ht="14.45" customHeight="1" x14ac:dyDescent="0.2">
      <c r="A180" s="729" t="s">
        <v>599</v>
      </c>
      <c r="B180" s="730" t="s">
        <v>1937</v>
      </c>
      <c r="C180" s="730" t="s">
        <v>1938</v>
      </c>
      <c r="D180" s="730" t="s">
        <v>1939</v>
      </c>
      <c r="E180" s="730" t="s">
        <v>1940</v>
      </c>
      <c r="F180" s="734">
        <v>1</v>
      </c>
      <c r="G180" s="734">
        <v>50.240000000000016</v>
      </c>
      <c r="H180" s="748">
        <v>1</v>
      </c>
      <c r="I180" s="734"/>
      <c r="J180" s="734"/>
      <c r="K180" s="748">
        <v>0</v>
      </c>
      <c r="L180" s="734">
        <v>1</v>
      </c>
      <c r="M180" s="735">
        <v>50.240000000000016</v>
      </c>
    </row>
    <row r="181" spans="1:13" ht="14.45" customHeight="1" x14ac:dyDescent="0.2">
      <c r="A181" s="729" t="s">
        <v>599</v>
      </c>
      <c r="B181" s="730" t="s">
        <v>1941</v>
      </c>
      <c r="C181" s="730" t="s">
        <v>2076</v>
      </c>
      <c r="D181" s="730" t="s">
        <v>1168</v>
      </c>
      <c r="E181" s="730" t="s">
        <v>1169</v>
      </c>
      <c r="F181" s="734"/>
      <c r="G181" s="734"/>
      <c r="H181" s="748">
        <v>0</v>
      </c>
      <c r="I181" s="734">
        <v>1</v>
      </c>
      <c r="J181" s="734">
        <v>69.780000000000015</v>
      </c>
      <c r="K181" s="748">
        <v>1</v>
      </c>
      <c r="L181" s="734">
        <v>1</v>
      </c>
      <c r="M181" s="735">
        <v>69.780000000000015</v>
      </c>
    </row>
    <row r="182" spans="1:13" ht="14.45" customHeight="1" x14ac:dyDescent="0.2">
      <c r="A182" s="729" t="s">
        <v>599</v>
      </c>
      <c r="B182" s="730" t="s">
        <v>1941</v>
      </c>
      <c r="C182" s="730" t="s">
        <v>2077</v>
      </c>
      <c r="D182" s="730" t="s">
        <v>1943</v>
      </c>
      <c r="E182" s="730" t="s">
        <v>2078</v>
      </c>
      <c r="F182" s="734"/>
      <c r="G182" s="734"/>
      <c r="H182" s="748">
        <v>0</v>
      </c>
      <c r="I182" s="734">
        <v>1</v>
      </c>
      <c r="J182" s="734">
        <v>77.100000000000009</v>
      </c>
      <c r="K182" s="748">
        <v>1</v>
      </c>
      <c r="L182" s="734">
        <v>1</v>
      </c>
      <c r="M182" s="735">
        <v>77.100000000000009</v>
      </c>
    </row>
    <row r="183" spans="1:13" ht="14.45" customHeight="1" x14ac:dyDescent="0.2">
      <c r="A183" s="729" t="s">
        <v>599</v>
      </c>
      <c r="B183" s="730" t="s">
        <v>1944</v>
      </c>
      <c r="C183" s="730" t="s">
        <v>2079</v>
      </c>
      <c r="D183" s="730" t="s">
        <v>1361</v>
      </c>
      <c r="E183" s="730" t="s">
        <v>1362</v>
      </c>
      <c r="F183" s="734"/>
      <c r="G183" s="734"/>
      <c r="H183" s="748">
        <v>0</v>
      </c>
      <c r="I183" s="734">
        <v>1</v>
      </c>
      <c r="J183" s="734">
        <v>49.76</v>
      </c>
      <c r="K183" s="748">
        <v>1</v>
      </c>
      <c r="L183" s="734">
        <v>1</v>
      </c>
      <c r="M183" s="735">
        <v>49.76</v>
      </c>
    </row>
    <row r="184" spans="1:13" ht="14.45" customHeight="1" x14ac:dyDescent="0.2">
      <c r="A184" s="729" t="s">
        <v>599</v>
      </c>
      <c r="B184" s="730" t="s">
        <v>1946</v>
      </c>
      <c r="C184" s="730" t="s">
        <v>1947</v>
      </c>
      <c r="D184" s="730" t="s">
        <v>979</v>
      </c>
      <c r="E184" s="730" t="s">
        <v>674</v>
      </c>
      <c r="F184" s="734"/>
      <c r="G184" s="734"/>
      <c r="H184" s="748">
        <v>0</v>
      </c>
      <c r="I184" s="734">
        <v>1</v>
      </c>
      <c r="J184" s="734">
        <v>29.87</v>
      </c>
      <c r="K184" s="748">
        <v>1</v>
      </c>
      <c r="L184" s="734">
        <v>1</v>
      </c>
      <c r="M184" s="735">
        <v>29.87</v>
      </c>
    </row>
    <row r="185" spans="1:13" ht="14.45" customHeight="1" x14ac:dyDescent="0.2">
      <c r="A185" s="729" t="s">
        <v>599</v>
      </c>
      <c r="B185" s="730" t="s">
        <v>1948</v>
      </c>
      <c r="C185" s="730" t="s">
        <v>2080</v>
      </c>
      <c r="D185" s="730" t="s">
        <v>1391</v>
      </c>
      <c r="E185" s="730" t="s">
        <v>1046</v>
      </c>
      <c r="F185" s="734"/>
      <c r="G185" s="734"/>
      <c r="H185" s="748">
        <v>0</v>
      </c>
      <c r="I185" s="734">
        <v>1</v>
      </c>
      <c r="J185" s="734">
        <v>1133.0800000000002</v>
      </c>
      <c r="K185" s="748">
        <v>1</v>
      </c>
      <c r="L185" s="734">
        <v>1</v>
      </c>
      <c r="M185" s="735">
        <v>1133.0800000000002</v>
      </c>
    </row>
    <row r="186" spans="1:13" ht="14.45" customHeight="1" x14ac:dyDescent="0.2">
      <c r="A186" s="729" t="s">
        <v>599</v>
      </c>
      <c r="B186" s="730" t="s">
        <v>1948</v>
      </c>
      <c r="C186" s="730" t="s">
        <v>1953</v>
      </c>
      <c r="D186" s="730" t="s">
        <v>1052</v>
      </c>
      <c r="E186" s="730" t="s">
        <v>1954</v>
      </c>
      <c r="F186" s="734"/>
      <c r="G186" s="734"/>
      <c r="H186" s="748">
        <v>0</v>
      </c>
      <c r="I186" s="734">
        <v>1</v>
      </c>
      <c r="J186" s="734">
        <v>196.19999999999993</v>
      </c>
      <c r="K186" s="748">
        <v>1</v>
      </c>
      <c r="L186" s="734">
        <v>1</v>
      </c>
      <c r="M186" s="735">
        <v>196.19999999999993</v>
      </c>
    </row>
    <row r="187" spans="1:13" ht="14.45" customHeight="1" x14ac:dyDescent="0.2">
      <c r="A187" s="729" t="s">
        <v>599</v>
      </c>
      <c r="B187" s="730" t="s">
        <v>1948</v>
      </c>
      <c r="C187" s="730" t="s">
        <v>2081</v>
      </c>
      <c r="D187" s="730" t="s">
        <v>1010</v>
      </c>
      <c r="E187" s="730" t="s">
        <v>1383</v>
      </c>
      <c r="F187" s="734"/>
      <c r="G187" s="734"/>
      <c r="H187" s="748">
        <v>0</v>
      </c>
      <c r="I187" s="734">
        <v>8</v>
      </c>
      <c r="J187" s="734">
        <v>334.4</v>
      </c>
      <c r="K187" s="748">
        <v>1</v>
      </c>
      <c r="L187" s="734">
        <v>8</v>
      </c>
      <c r="M187" s="735">
        <v>334.4</v>
      </c>
    </row>
    <row r="188" spans="1:13" ht="14.45" customHeight="1" x14ac:dyDescent="0.2">
      <c r="A188" s="729" t="s">
        <v>599</v>
      </c>
      <c r="B188" s="730" t="s">
        <v>1948</v>
      </c>
      <c r="C188" s="730" t="s">
        <v>2082</v>
      </c>
      <c r="D188" s="730" t="s">
        <v>1011</v>
      </c>
      <c r="E188" s="730" t="s">
        <v>1383</v>
      </c>
      <c r="F188" s="734"/>
      <c r="G188" s="734"/>
      <c r="H188" s="748">
        <v>0</v>
      </c>
      <c r="I188" s="734">
        <v>8</v>
      </c>
      <c r="J188" s="734">
        <v>334.4</v>
      </c>
      <c r="K188" s="748">
        <v>1</v>
      </c>
      <c r="L188" s="734">
        <v>8</v>
      </c>
      <c r="M188" s="735">
        <v>334.4</v>
      </c>
    </row>
    <row r="189" spans="1:13" ht="14.45" customHeight="1" x14ac:dyDescent="0.2">
      <c r="A189" s="729" t="s">
        <v>599</v>
      </c>
      <c r="B189" s="730" t="s">
        <v>1948</v>
      </c>
      <c r="C189" s="730" t="s">
        <v>2083</v>
      </c>
      <c r="D189" s="730" t="s">
        <v>2084</v>
      </c>
      <c r="E189" s="730" t="s">
        <v>1958</v>
      </c>
      <c r="F189" s="734"/>
      <c r="G189" s="734"/>
      <c r="H189" s="748">
        <v>0</v>
      </c>
      <c r="I189" s="734">
        <v>32</v>
      </c>
      <c r="J189" s="734">
        <v>4123.5200000000004</v>
      </c>
      <c r="K189" s="748">
        <v>1</v>
      </c>
      <c r="L189" s="734">
        <v>32</v>
      </c>
      <c r="M189" s="735">
        <v>4123.5200000000004</v>
      </c>
    </row>
    <row r="190" spans="1:13" ht="14.45" customHeight="1" x14ac:dyDescent="0.2">
      <c r="A190" s="729" t="s">
        <v>599</v>
      </c>
      <c r="B190" s="730" t="s">
        <v>1948</v>
      </c>
      <c r="C190" s="730" t="s">
        <v>2085</v>
      </c>
      <c r="D190" s="730" t="s">
        <v>1386</v>
      </c>
      <c r="E190" s="730" t="s">
        <v>767</v>
      </c>
      <c r="F190" s="734"/>
      <c r="G190" s="734"/>
      <c r="H190" s="748">
        <v>0</v>
      </c>
      <c r="I190" s="734">
        <v>2</v>
      </c>
      <c r="J190" s="734">
        <v>223.61999999999995</v>
      </c>
      <c r="K190" s="748">
        <v>1</v>
      </c>
      <c r="L190" s="734">
        <v>2</v>
      </c>
      <c r="M190" s="735">
        <v>223.61999999999995</v>
      </c>
    </row>
    <row r="191" spans="1:13" ht="14.45" customHeight="1" x14ac:dyDescent="0.2">
      <c r="A191" s="729" t="s">
        <v>599</v>
      </c>
      <c r="B191" s="730" t="s">
        <v>1948</v>
      </c>
      <c r="C191" s="730" t="s">
        <v>1965</v>
      </c>
      <c r="D191" s="730" t="s">
        <v>1034</v>
      </c>
      <c r="E191" s="730" t="s">
        <v>1014</v>
      </c>
      <c r="F191" s="734"/>
      <c r="G191" s="734"/>
      <c r="H191" s="748">
        <v>0</v>
      </c>
      <c r="I191" s="734">
        <v>2</v>
      </c>
      <c r="J191" s="734">
        <v>193.10000000000005</v>
      </c>
      <c r="K191" s="748">
        <v>1</v>
      </c>
      <c r="L191" s="734">
        <v>2</v>
      </c>
      <c r="M191" s="735">
        <v>193.10000000000005</v>
      </c>
    </row>
    <row r="192" spans="1:13" ht="14.45" customHeight="1" x14ac:dyDescent="0.2">
      <c r="A192" s="729" t="s">
        <v>599</v>
      </c>
      <c r="B192" s="730" t="s">
        <v>1948</v>
      </c>
      <c r="C192" s="730" t="s">
        <v>2086</v>
      </c>
      <c r="D192" s="730" t="s">
        <v>1388</v>
      </c>
      <c r="E192" s="730" t="s">
        <v>1014</v>
      </c>
      <c r="F192" s="734"/>
      <c r="G192" s="734"/>
      <c r="H192" s="748">
        <v>0</v>
      </c>
      <c r="I192" s="734">
        <v>6</v>
      </c>
      <c r="J192" s="734">
        <v>579.29999999999995</v>
      </c>
      <c r="K192" s="748">
        <v>1</v>
      </c>
      <c r="L192" s="734">
        <v>6</v>
      </c>
      <c r="M192" s="735">
        <v>579.29999999999995</v>
      </c>
    </row>
    <row r="193" spans="1:13" ht="14.45" customHeight="1" x14ac:dyDescent="0.2">
      <c r="A193" s="729" t="s">
        <v>599</v>
      </c>
      <c r="B193" s="730" t="s">
        <v>1948</v>
      </c>
      <c r="C193" s="730" t="s">
        <v>2087</v>
      </c>
      <c r="D193" s="730" t="s">
        <v>1387</v>
      </c>
      <c r="E193" s="730" t="s">
        <v>1014</v>
      </c>
      <c r="F193" s="734"/>
      <c r="G193" s="734"/>
      <c r="H193" s="748">
        <v>0</v>
      </c>
      <c r="I193" s="734">
        <v>3</v>
      </c>
      <c r="J193" s="734">
        <v>289.65000000000003</v>
      </c>
      <c r="K193" s="748">
        <v>1</v>
      </c>
      <c r="L193" s="734">
        <v>3</v>
      </c>
      <c r="M193" s="735">
        <v>289.65000000000003</v>
      </c>
    </row>
    <row r="194" spans="1:13" ht="14.45" customHeight="1" x14ac:dyDescent="0.2">
      <c r="A194" s="729" t="s">
        <v>599</v>
      </c>
      <c r="B194" s="730" t="s">
        <v>1948</v>
      </c>
      <c r="C194" s="730" t="s">
        <v>1968</v>
      </c>
      <c r="D194" s="730" t="s">
        <v>1009</v>
      </c>
      <c r="E194" s="730" t="s">
        <v>769</v>
      </c>
      <c r="F194" s="734"/>
      <c r="G194" s="734"/>
      <c r="H194" s="748">
        <v>0</v>
      </c>
      <c r="I194" s="734">
        <v>6</v>
      </c>
      <c r="J194" s="734">
        <v>1003.3199999999999</v>
      </c>
      <c r="K194" s="748">
        <v>1</v>
      </c>
      <c r="L194" s="734">
        <v>6</v>
      </c>
      <c r="M194" s="735">
        <v>1003.3199999999999</v>
      </c>
    </row>
    <row r="195" spans="1:13" ht="14.45" customHeight="1" x14ac:dyDescent="0.2">
      <c r="A195" s="729" t="s">
        <v>599</v>
      </c>
      <c r="B195" s="730" t="s">
        <v>1948</v>
      </c>
      <c r="C195" s="730" t="s">
        <v>2088</v>
      </c>
      <c r="D195" s="730" t="s">
        <v>1390</v>
      </c>
      <c r="E195" s="730" t="s">
        <v>769</v>
      </c>
      <c r="F195" s="734"/>
      <c r="G195" s="734"/>
      <c r="H195" s="748">
        <v>0</v>
      </c>
      <c r="I195" s="734">
        <v>2</v>
      </c>
      <c r="J195" s="734">
        <v>298.93999999999994</v>
      </c>
      <c r="K195" s="748">
        <v>1</v>
      </c>
      <c r="L195" s="734">
        <v>2</v>
      </c>
      <c r="M195" s="735">
        <v>298.93999999999994</v>
      </c>
    </row>
    <row r="196" spans="1:13" ht="14.45" customHeight="1" x14ac:dyDescent="0.2">
      <c r="A196" s="729" t="s">
        <v>599</v>
      </c>
      <c r="B196" s="730" t="s">
        <v>1948</v>
      </c>
      <c r="C196" s="730" t="s">
        <v>2089</v>
      </c>
      <c r="D196" s="730" t="s">
        <v>1389</v>
      </c>
      <c r="E196" s="730" t="s">
        <v>769</v>
      </c>
      <c r="F196" s="734"/>
      <c r="G196" s="734"/>
      <c r="H196" s="748">
        <v>0</v>
      </c>
      <c r="I196" s="734">
        <v>16</v>
      </c>
      <c r="J196" s="734">
        <v>2262.7199999999998</v>
      </c>
      <c r="K196" s="748">
        <v>1</v>
      </c>
      <c r="L196" s="734">
        <v>16</v>
      </c>
      <c r="M196" s="735">
        <v>2262.7199999999998</v>
      </c>
    </row>
    <row r="197" spans="1:13" ht="14.45" customHeight="1" x14ac:dyDescent="0.2">
      <c r="A197" s="729" t="s">
        <v>599</v>
      </c>
      <c r="B197" s="730" t="s">
        <v>1948</v>
      </c>
      <c r="C197" s="730" t="s">
        <v>1974</v>
      </c>
      <c r="D197" s="730" t="s">
        <v>1038</v>
      </c>
      <c r="E197" s="730" t="s">
        <v>769</v>
      </c>
      <c r="F197" s="734"/>
      <c r="G197" s="734"/>
      <c r="H197" s="748">
        <v>0</v>
      </c>
      <c r="I197" s="734">
        <v>13</v>
      </c>
      <c r="J197" s="734">
        <v>1838.4599999999998</v>
      </c>
      <c r="K197" s="748">
        <v>1</v>
      </c>
      <c r="L197" s="734">
        <v>13</v>
      </c>
      <c r="M197" s="735">
        <v>1838.4599999999998</v>
      </c>
    </row>
    <row r="198" spans="1:13" ht="14.45" customHeight="1" x14ac:dyDescent="0.2">
      <c r="A198" s="729" t="s">
        <v>602</v>
      </c>
      <c r="B198" s="730" t="s">
        <v>1756</v>
      </c>
      <c r="C198" s="730" t="s">
        <v>1757</v>
      </c>
      <c r="D198" s="730" t="s">
        <v>1758</v>
      </c>
      <c r="E198" s="730" t="s">
        <v>1759</v>
      </c>
      <c r="F198" s="734"/>
      <c r="G198" s="734"/>
      <c r="H198" s="748">
        <v>0</v>
      </c>
      <c r="I198" s="734">
        <v>384</v>
      </c>
      <c r="J198" s="734">
        <v>6363.4000000000005</v>
      </c>
      <c r="K198" s="748">
        <v>1</v>
      </c>
      <c r="L198" s="734">
        <v>384</v>
      </c>
      <c r="M198" s="735">
        <v>6363.4000000000005</v>
      </c>
    </row>
    <row r="199" spans="1:13" ht="14.45" customHeight="1" x14ac:dyDescent="0.2">
      <c r="A199" s="729" t="s">
        <v>602</v>
      </c>
      <c r="B199" s="730" t="s">
        <v>1766</v>
      </c>
      <c r="C199" s="730" t="s">
        <v>1767</v>
      </c>
      <c r="D199" s="730" t="s">
        <v>1768</v>
      </c>
      <c r="E199" s="730" t="s">
        <v>1769</v>
      </c>
      <c r="F199" s="734"/>
      <c r="G199" s="734"/>
      <c r="H199" s="748">
        <v>0</v>
      </c>
      <c r="I199" s="734">
        <v>5</v>
      </c>
      <c r="J199" s="734">
        <v>2035.6500000000005</v>
      </c>
      <c r="K199" s="748">
        <v>1</v>
      </c>
      <c r="L199" s="734">
        <v>5</v>
      </c>
      <c r="M199" s="735">
        <v>2035.6500000000005</v>
      </c>
    </row>
    <row r="200" spans="1:13" ht="14.45" customHeight="1" x14ac:dyDescent="0.2">
      <c r="A200" s="729" t="s">
        <v>602</v>
      </c>
      <c r="B200" s="730" t="s">
        <v>1766</v>
      </c>
      <c r="C200" s="730" t="s">
        <v>2090</v>
      </c>
      <c r="D200" s="730" t="s">
        <v>2091</v>
      </c>
      <c r="E200" s="730" t="s">
        <v>2092</v>
      </c>
      <c r="F200" s="734"/>
      <c r="G200" s="734"/>
      <c r="H200" s="748">
        <v>0</v>
      </c>
      <c r="I200" s="734">
        <v>1</v>
      </c>
      <c r="J200" s="734">
        <v>677.45</v>
      </c>
      <c r="K200" s="748">
        <v>1</v>
      </c>
      <c r="L200" s="734">
        <v>1</v>
      </c>
      <c r="M200" s="735">
        <v>677.45</v>
      </c>
    </row>
    <row r="201" spans="1:13" ht="14.45" customHeight="1" x14ac:dyDescent="0.2">
      <c r="A201" s="729" t="s">
        <v>602</v>
      </c>
      <c r="B201" s="730" t="s">
        <v>1770</v>
      </c>
      <c r="C201" s="730" t="s">
        <v>2093</v>
      </c>
      <c r="D201" s="730" t="s">
        <v>1772</v>
      </c>
      <c r="E201" s="730" t="s">
        <v>2094</v>
      </c>
      <c r="F201" s="734"/>
      <c r="G201" s="734"/>
      <c r="H201" s="748">
        <v>0</v>
      </c>
      <c r="I201" s="734">
        <v>1</v>
      </c>
      <c r="J201" s="734">
        <v>70.389999999999986</v>
      </c>
      <c r="K201" s="748">
        <v>1</v>
      </c>
      <c r="L201" s="734">
        <v>1</v>
      </c>
      <c r="M201" s="735">
        <v>70.389999999999986</v>
      </c>
    </row>
    <row r="202" spans="1:13" ht="14.45" customHeight="1" x14ac:dyDescent="0.2">
      <c r="A202" s="729" t="s">
        <v>602</v>
      </c>
      <c r="B202" s="730" t="s">
        <v>1770</v>
      </c>
      <c r="C202" s="730" t="s">
        <v>1771</v>
      </c>
      <c r="D202" s="730" t="s">
        <v>1772</v>
      </c>
      <c r="E202" s="730" t="s">
        <v>1773</v>
      </c>
      <c r="F202" s="734"/>
      <c r="G202" s="734"/>
      <c r="H202" s="748">
        <v>0</v>
      </c>
      <c r="I202" s="734">
        <v>3</v>
      </c>
      <c r="J202" s="734">
        <v>146.79000000000002</v>
      </c>
      <c r="K202" s="748">
        <v>1</v>
      </c>
      <c r="L202" s="734">
        <v>3</v>
      </c>
      <c r="M202" s="735">
        <v>146.79000000000002</v>
      </c>
    </row>
    <row r="203" spans="1:13" ht="14.45" customHeight="1" x14ac:dyDescent="0.2">
      <c r="A203" s="729" t="s">
        <v>602</v>
      </c>
      <c r="B203" s="730" t="s">
        <v>1993</v>
      </c>
      <c r="C203" s="730" t="s">
        <v>2095</v>
      </c>
      <c r="D203" s="730" t="s">
        <v>1995</v>
      </c>
      <c r="E203" s="730" t="s">
        <v>859</v>
      </c>
      <c r="F203" s="734"/>
      <c r="G203" s="734"/>
      <c r="H203" s="748">
        <v>0</v>
      </c>
      <c r="I203" s="734">
        <v>1</v>
      </c>
      <c r="J203" s="734">
        <v>23.219999999999992</v>
      </c>
      <c r="K203" s="748">
        <v>1</v>
      </c>
      <c r="L203" s="734">
        <v>1</v>
      </c>
      <c r="M203" s="735">
        <v>23.219999999999992</v>
      </c>
    </row>
    <row r="204" spans="1:13" ht="14.45" customHeight="1" x14ac:dyDescent="0.2">
      <c r="A204" s="729" t="s">
        <v>602</v>
      </c>
      <c r="B204" s="730" t="s">
        <v>1774</v>
      </c>
      <c r="C204" s="730" t="s">
        <v>1775</v>
      </c>
      <c r="D204" s="730" t="s">
        <v>762</v>
      </c>
      <c r="E204" s="730" t="s">
        <v>1776</v>
      </c>
      <c r="F204" s="734"/>
      <c r="G204" s="734"/>
      <c r="H204" s="748">
        <v>0</v>
      </c>
      <c r="I204" s="734">
        <v>22</v>
      </c>
      <c r="J204" s="734">
        <v>72599.34</v>
      </c>
      <c r="K204" s="748">
        <v>1</v>
      </c>
      <c r="L204" s="734">
        <v>22</v>
      </c>
      <c r="M204" s="735">
        <v>72599.34</v>
      </c>
    </row>
    <row r="205" spans="1:13" ht="14.45" customHeight="1" x14ac:dyDescent="0.2">
      <c r="A205" s="729" t="s">
        <v>602</v>
      </c>
      <c r="B205" s="730" t="s">
        <v>1774</v>
      </c>
      <c r="C205" s="730" t="s">
        <v>2096</v>
      </c>
      <c r="D205" s="730" t="s">
        <v>764</v>
      </c>
      <c r="E205" s="730" t="s">
        <v>2097</v>
      </c>
      <c r="F205" s="734"/>
      <c r="G205" s="734"/>
      <c r="H205" s="748">
        <v>0</v>
      </c>
      <c r="I205" s="734">
        <v>1</v>
      </c>
      <c r="J205" s="734">
        <v>630.66</v>
      </c>
      <c r="K205" s="748">
        <v>1</v>
      </c>
      <c r="L205" s="734">
        <v>1</v>
      </c>
      <c r="M205" s="735">
        <v>630.66</v>
      </c>
    </row>
    <row r="206" spans="1:13" ht="14.45" customHeight="1" x14ac:dyDescent="0.2">
      <c r="A206" s="729" t="s">
        <v>602</v>
      </c>
      <c r="B206" s="730" t="s">
        <v>2098</v>
      </c>
      <c r="C206" s="730" t="s">
        <v>2099</v>
      </c>
      <c r="D206" s="730" t="s">
        <v>1439</v>
      </c>
      <c r="E206" s="730" t="s">
        <v>2100</v>
      </c>
      <c r="F206" s="734"/>
      <c r="G206" s="734"/>
      <c r="H206" s="748">
        <v>0</v>
      </c>
      <c r="I206" s="734">
        <v>1</v>
      </c>
      <c r="J206" s="734">
        <v>44.66</v>
      </c>
      <c r="K206" s="748">
        <v>1</v>
      </c>
      <c r="L206" s="734">
        <v>1</v>
      </c>
      <c r="M206" s="735">
        <v>44.66</v>
      </c>
    </row>
    <row r="207" spans="1:13" ht="14.45" customHeight="1" x14ac:dyDescent="0.2">
      <c r="A207" s="729" t="s">
        <v>602</v>
      </c>
      <c r="B207" s="730" t="s">
        <v>1779</v>
      </c>
      <c r="C207" s="730" t="s">
        <v>1780</v>
      </c>
      <c r="D207" s="730" t="s">
        <v>1781</v>
      </c>
      <c r="E207" s="730" t="s">
        <v>1782</v>
      </c>
      <c r="F207" s="734"/>
      <c r="G207" s="734"/>
      <c r="H207" s="748">
        <v>0</v>
      </c>
      <c r="I207" s="734">
        <v>8</v>
      </c>
      <c r="J207" s="734">
        <v>394.56</v>
      </c>
      <c r="K207" s="748">
        <v>1</v>
      </c>
      <c r="L207" s="734">
        <v>8</v>
      </c>
      <c r="M207" s="735">
        <v>394.56</v>
      </c>
    </row>
    <row r="208" spans="1:13" ht="14.45" customHeight="1" x14ac:dyDescent="0.2">
      <c r="A208" s="729" t="s">
        <v>602</v>
      </c>
      <c r="B208" s="730" t="s">
        <v>1783</v>
      </c>
      <c r="C208" s="730" t="s">
        <v>1785</v>
      </c>
      <c r="D208" s="730" t="s">
        <v>772</v>
      </c>
      <c r="E208" s="730" t="s">
        <v>773</v>
      </c>
      <c r="F208" s="734"/>
      <c r="G208" s="734"/>
      <c r="H208" s="748">
        <v>0</v>
      </c>
      <c r="I208" s="734">
        <v>16</v>
      </c>
      <c r="J208" s="734">
        <v>646.24</v>
      </c>
      <c r="K208" s="748">
        <v>1</v>
      </c>
      <c r="L208" s="734">
        <v>16</v>
      </c>
      <c r="M208" s="735">
        <v>646.24</v>
      </c>
    </row>
    <row r="209" spans="1:13" ht="14.45" customHeight="1" x14ac:dyDescent="0.2">
      <c r="A209" s="729" t="s">
        <v>602</v>
      </c>
      <c r="B209" s="730" t="s">
        <v>1783</v>
      </c>
      <c r="C209" s="730" t="s">
        <v>2101</v>
      </c>
      <c r="D209" s="730" t="s">
        <v>1461</v>
      </c>
      <c r="E209" s="730" t="s">
        <v>2102</v>
      </c>
      <c r="F209" s="734"/>
      <c r="G209" s="734"/>
      <c r="H209" s="748">
        <v>0</v>
      </c>
      <c r="I209" s="734">
        <v>1</v>
      </c>
      <c r="J209" s="734">
        <v>161.77999999999997</v>
      </c>
      <c r="K209" s="748">
        <v>1</v>
      </c>
      <c r="L209" s="734">
        <v>1</v>
      </c>
      <c r="M209" s="735">
        <v>161.77999999999997</v>
      </c>
    </row>
    <row r="210" spans="1:13" ht="14.45" customHeight="1" x14ac:dyDescent="0.2">
      <c r="A210" s="729" t="s">
        <v>602</v>
      </c>
      <c r="B210" s="730" t="s">
        <v>1788</v>
      </c>
      <c r="C210" s="730" t="s">
        <v>1791</v>
      </c>
      <c r="D210" s="730" t="s">
        <v>788</v>
      </c>
      <c r="E210" s="730" t="s">
        <v>1792</v>
      </c>
      <c r="F210" s="734"/>
      <c r="G210" s="734"/>
      <c r="H210" s="748">
        <v>0</v>
      </c>
      <c r="I210" s="734">
        <v>24</v>
      </c>
      <c r="J210" s="734">
        <v>951.57</v>
      </c>
      <c r="K210" s="748">
        <v>1</v>
      </c>
      <c r="L210" s="734">
        <v>24</v>
      </c>
      <c r="M210" s="735">
        <v>951.57</v>
      </c>
    </row>
    <row r="211" spans="1:13" ht="14.45" customHeight="1" x14ac:dyDescent="0.2">
      <c r="A211" s="729" t="s">
        <v>602</v>
      </c>
      <c r="B211" s="730" t="s">
        <v>1793</v>
      </c>
      <c r="C211" s="730" t="s">
        <v>2011</v>
      </c>
      <c r="D211" s="730" t="s">
        <v>665</v>
      </c>
      <c r="E211" s="730" t="s">
        <v>1165</v>
      </c>
      <c r="F211" s="734"/>
      <c r="G211" s="734"/>
      <c r="H211" s="748">
        <v>0</v>
      </c>
      <c r="I211" s="734">
        <v>1</v>
      </c>
      <c r="J211" s="734">
        <v>72.259999999999991</v>
      </c>
      <c r="K211" s="748">
        <v>1</v>
      </c>
      <c r="L211" s="734">
        <v>1</v>
      </c>
      <c r="M211" s="735">
        <v>72.259999999999991</v>
      </c>
    </row>
    <row r="212" spans="1:13" ht="14.45" customHeight="1" x14ac:dyDescent="0.2">
      <c r="A212" s="729" t="s">
        <v>602</v>
      </c>
      <c r="B212" s="730" t="s">
        <v>1798</v>
      </c>
      <c r="C212" s="730" t="s">
        <v>1799</v>
      </c>
      <c r="D212" s="730" t="s">
        <v>1800</v>
      </c>
      <c r="E212" s="730" t="s">
        <v>1801</v>
      </c>
      <c r="F212" s="734"/>
      <c r="G212" s="734"/>
      <c r="H212" s="748">
        <v>0</v>
      </c>
      <c r="I212" s="734">
        <v>1</v>
      </c>
      <c r="J212" s="734">
        <v>27.900000000000006</v>
      </c>
      <c r="K212" s="748">
        <v>1</v>
      </c>
      <c r="L212" s="734">
        <v>1</v>
      </c>
      <c r="M212" s="735">
        <v>27.900000000000006</v>
      </c>
    </row>
    <row r="213" spans="1:13" ht="14.45" customHeight="1" x14ac:dyDescent="0.2">
      <c r="A213" s="729" t="s">
        <v>602</v>
      </c>
      <c r="B213" s="730" t="s">
        <v>1802</v>
      </c>
      <c r="C213" s="730" t="s">
        <v>2103</v>
      </c>
      <c r="D213" s="730" t="s">
        <v>1189</v>
      </c>
      <c r="E213" s="730" t="s">
        <v>1437</v>
      </c>
      <c r="F213" s="734">
        <v>1</v>
      </c>
      <c r="G213" s="734">
        <v>26.380000000000006</v>
      </c>
      <c r="H213" s="748">
        <v>1</v>
      </c>
      <c r="I213" s="734"/>
      <c r="J213" s="734"/>
      <c r="K213" s="748">
        <v>0</v>
      </c>
      <c r="L213" s="734">
        <v>1</v>
      </c>
      <c r="M213" s="735">
        <v>26.380000000000006</v>
      </c>
    </row>
    <row r="214" spans="1:13" ht="14.45" customHeight="1" x14ac:dyDescent="0.2">
      <c r="A214" s="729" t="s">
        <v>602</v>
      </c>
      <c r="B214" s="730" t="s">
        <v>1805</v>
      </c>
      <c r="C214" s="730" t="s">
        <v>1806</v>
      </c>
      <c r="D214" s="730" t="s">
        <v>1807</v>
      </c>
      <c r="E214" s="730" t="s">
        <v>1808</v>
      </c>
      <c r="F214" s="734"/>
      <c r="G214" s="734"/>
      <c r="H214" s="748">
        <v>0</v>
      </c>
      <c r="I214" s="734">
        <v>2</v>
      </c>
      <c r="J214" s="734">
        <v>17.34</v>
      </c>
      <c r="K214" s="748">
        <v>1</v>
      </c>
      <c r="L214" s="734">
        <v>2</v>
      </c>
      <c r="M214" s="735">
        <v>17.34</v>
      </c>
    </row>
    <row r="215" spans="1:13" ht="14.45" customHeight="1" x14ac:dyDescent="0.2">
      <c r="A215" s="729" t="s">
        <v>602</v>
      </c>
      <c r="B215" s="730" t="s">
        <v>1811</v>
      </c>
      <c r="C215" s="730" t="s">
        <v>2016</v>
      </c>
      <c r="D215" s="730" t="s">
        <v>922</v>
      </c>
      <c r="E215" s="730" t="s">
        <v>1437</v>
      </c>
      <c r="F215" s="734"/>
      <c r="G215" s="734"/>
      <c r="H215" s="748">
        <v>0</v>
      </c>
      <c r="I215" s="734">
        <v>1</v>
      </c>
      <c r="J215" s="734">
        <v>76.45</v>
      </c>
      <c r="K215" s="748">
        <v>1</v>
      </c>
      <c r="L215" s="734">
        <v>1</v>
      </c>
      <c r="M215" s="735">
        <v>76.45</v>
      </c>
    </row>
    <row r="216" spans="1:13" ht="14.45" customHeight="1" x14ac:dyDescent="0.2">
      <c r="A216" s="729" t="s">
        <v>602</v>
      </c>
      <c r="B216" s="730" t="s">
        <v>1811</v>
      </c>
      <c r="C216" s="730" t="s">
        <v>2017</v>
      </c>
      <c r="D216" s="730" t="s">
        <v>1329</v>
      </c>
      <c r="E216" s="730" t="s">
        <v>674</v>
      </c>
      <c r="F216" s="734"/>
      <c r="G216" s="734"/>
      <c r="H216" s="748">
        <v>0</v>
      </c>
      <c r="I216" s="734">
        <v>1</v>
      </c>
      <c r="J216" s="734">
        <v>141.28</v>
      </c>
      <c r="K216" s="748">
        <v>1</v>
      </c>
      <c r="L216" s="734">
        <v>1</v>
      </c>
      <c r="M216" s="735">
        <v>141.28</v>
      </c>
    </row>
    <row r="217" spans="1:13" ht="14.45" customHeight="1" x14ac:dyDescent="0.2">
      <c r="A217" s="729" t="s">
        <v>602</v>
      </c>
      <c r="B217" s="730" t="s">
        <v>2104</v>
      </c>
      <c r="C217" s="730" t="s">
        <v>2105</v>
      </c>
      <c r="D217" s="730" t="s">
        <v>2106</v>
      </c>
      <c r="E217" s="730" t="s">
        <v>2107</v>
      </c>
      <c r="F217" s="734"/>
      <c r="G217" s="734"/>
      <c r="H217" s="748">
        <v>0</v>
      </c>
      <c r="I217" s="734">
        <v>1</v>
      </c>
      <c r="J217" s="734">
        <v>15.5</v>
      </c>
      <c r="K217" s="748">
        <v>1</v>
      </c>
      <c r="L217" s="734">
        <v>1</v>
      </c>
      <c r="M217" s="735">
        <v>15.5</v>
      </c>
    </row>
    <row r="218" spans="1:13" ht="14.45" customHeight="1" x14ac:dyDescent="0.2">
      <c r="A218" s="729" t="s">
        <v>602</v>
      </c>
      <c r="B218" s="730" t="s">
        <v>2104</v>
      </c>
      <c r="C218" s="730" t="s">
        <v>2108</v>
      </c>
      <c r="D218" s="730" t="s">
        <v>2106</v>
      </c>
      <c r="E218" s="730" t="s">
        <v>2109</v>
      </c>
      <c r="F218" s="734"/>
      <c r="G218" s="734"/>
      <c r="H218" s="748">
        <v>0</v>
      </c>
      <c r="I218" s="734">
        <v>1</v>
      </c>
      <c r="J218" s="734">
        <v>11.829999999999998</v>
      </c>
      <c r="K218" s="748">
        <v>1</v>
      </c>
      <c r="L218" s="734">
        <v>1</v>
      </c>
      <c r="M218" s="735">
        <v>11.829999999999998</v>
      </c>
    </row>
    <row r="219" spans="1:13" ht="14.45" customHeight="1" x14ac:dyDescent="0.2">
      <c r="A219" s="729" t="s">
        <v>602</v>
      </c>
      <c r="B219" s="730" t="s">
        <v>2110</v>
      </c>
      <c r="C219" s="730" t="s">
        <v>2111</v>
      </c>
      <c r="D219" s="730" t="s">
        <v>2112</v>
      </c>
      <c r="E219" s="730" t="s">
        <v>2113</v>
      </c>
      <c r="F219" s="734">
        <v>1</v>
      </c>
      <c r="G219" s="734">
        <v>31.58</v>
      </c>
      <c r="H219" s="748">
        <v>1</v>
      </c>
      <c r="I219" s="734"/>
      <c r="J219" s="734"/>
      <c r="K219" s="748">
        <v>0</v>
      </c>
      <c r="L219" s="734">
        <v>1</v>
      </c>
      <c r="M219" s="735">
        <v>31.58</v>
      </c>
    </row>
    <row r="220" spans="1:13" ht="14.45" customHeight="1" x14ac:dyDescent="0.2">
      <c r="A220" s="729" t="s">
        <v>602</v>
      </c>
      <c r="B220" s="730" t="s">
        <v>2019</v>
      </c>
      <c r="C220" s="730" t="s">
        <v>2020</v>
      </c>
      <c r="D220" s="730" t="s">
        <v>2021</v>
      </c>
      <c r="E220" s="730" t="s">
        <v>672</v>
      </c>
      <c r="F220" s="734"/>
      <c r="G220" s="734"/>
      <c r="H220" s="748">
        <v>0</v>
      </c>
      <c r="I220" s="734">
        <v>1</v>
      </c>
      <c r="J220" s="734">
        <v>158.97999999999999</v>
      </c>
      <c r="K220" s="748">
        <v>1</v>
      </c>
      <c r="L220" s="734">
        <v>1</v>
      </c>
      <c r="M220" s="735">
        <v>158.97999999999999</v>
      </c>
    </row>
    <row r="221" spans="1:13" ht="14.45" customHeight="1" x14ac:dyDescent="0.2">
      <c r="A221" s="729" t="s">
        <v>602</v>
      </c>
      <c r="B221" s="730" t="s">
        <v>1814</v>
      </c>
      <c r="C221" s="730" t="s">
        <v>1815</v>
      </c>
      <c r="D221" s="730" t="s">
        <v>862</v>
      </c>
      <c r="E221" s="730" t="s">
        <v>1816</v>
      </c>
      <c r="F221" s="734"/>
      <c r="G221" s="734"/>
      <c r="H221" s="748">
        <v>0</v>
      </c>
      <c r="I221" s="734">
        <v>1</v>
      </c>
      <c r="J221" s="734">
        <v>18.290000000000003</v>
      </c>
      <c r="K221" s="748">
        <v>1</v>
      </c>
      <c r="L221" s="734">
        <v>1</v>
      </c>
      <c r="M221" s="735">
        <v>18.290000000000003</v>
      </c>
    </row>
    <row r="222" spans="1:13" ht="14.45" customHeight="1" x14ac:dyDescent="0.2">
      <c r="A222" s="729" t="s">
        <v>602</v>
      </c>
      <c r="B222" s="730" t="s">
        <v>2114</v>
      </c>
      <c r="C222" s="730" t="s">
        <v>2115</v>
      </c>
      <c r="D222" s="730" t="s">
        <v>1520</v>
      </c>
      <c r="E222" s="730" t="s">
        <v>1521</v>
      </c>
      <c r="F222" s="734">
        <v>1</v>
      </c>
      <c r="G222" s="734">
        <v>192.84999999999994</v>
      </c>
      <c r="H222" s="748">
        <v>1</v>
      </c>
      <c r="I222" s="734"/>
      <c r="J222" s="734"/>
      <c r="K222" s="748">
        <v>0</v>
      </c>
      <c r="L222" s="734">
        <v>1</v>
      </c>
      <c r="M222" s="735">
        <v>192.84999999999994</v>
      </c>
    </row>
    <row r="223" spans="1:13" ht="14.45" customHeight="1" x14ac:dyDescent="0.2">
      <c r="A223" s="729" t="s">
        <v>602</v>
      </c>
      <c r="B223" s="730" t="s">
        <v>2116</v>
      </c>
      <c r="C223" s="730" t="s">
        <v>2117</v>
      </c>
      <c r="D223" s="730" t="s">
        <v>1481</v>
      </c>
      <c r="E223" s="730" t="s">
        <v>2118</v>
      </c>
      <c r="F223" s="734"/>
      <c r="G223" s="734"/>
      <c r="H223" s="748">
        <v>0</v>
      </c>
      <c r="I223" s="734">
        <v>1</v>
      </c>
      <c r="J223" s="734">
        <v>19.010000000000005</v>
      </c>
      <c r="K223" s="748">
        <v>1</v>
      </c>
      <c r="L223" s="734">
        <v>1</v>
      </c>
      <c r="M223" s="735">
        <v>19.010000000000005</v>
      </c>
    </row>
    <row r="224" spans="1:13" ht="14.45" customHeight="1" x14ac:dyDescent="0.2">
      <c r="A224" s="729" t="s">
        <v>602</v>
      </c>
      <c r="B224" s="730" t="s">
        <v>2027</v>
      </c>
      <c r="C224" s="730" t="s">
        <v>2028</v>
      </c>
      <c r="D224" s="730" t="s">
        <v>2029</v>
      </c>
      <c r="E224" s="730" t="s">
        <v>2030</v>
      </c>
      <c r="F224" s="734"/>
      <c r="G224" s="734"/>
      <c r="H224" s="748">
        <v>0</v>
      </c>
      <c r="I224" s="734">
        <v>1</v>
      </c>
      <c r="J224" s="734">
        <v>76.47</v>
      </c>
      <c r="K224" s="748">
        <v>1</v>
      </c>
      <c r="L224" s="734">
        <v>1</v>
      </c>
      <c r="M224" s="735">
        <v>76.47</v>
      </c>
    </row>
    <row r="225" spans="1:13" ht="14.45" customHeight="1" x14ac:dyDescent="0.2">
      <c r="A225" s="729" t="s">
        <v>602</v>
      </c>
      <c r="B225" s="730" t="s">
        <v>1817</v>
      </c>
      <c r="C225" s="730" t="s">
        <v>1818</v>
      </c>
      <c r="D225" s="730" t="s">
        <v>1819</v>
      </c>
      <c r="E225" s="730" t="s">
        <v>1820</v>
      </c>
      <c r="F225" s="734"/>
      <c r="G225" s="734"/>
      <c r="H225" s="748">
        <v>0</v>
      </c>
      <c r="I225" s="734">
        <v>1</v>
      </c>
      <c r="J225" s="734">
        <v>163.99</v>
      </c>
      <c r="K225" s="748">
        <v>1</v>
      </c>
      <c r="L225" s="734">
        <v>1</v>
      </c>
      <c r="M225" s="735">
        <v>163.99</v>
      </c>
    </row>
    <row r="226" spans="1:13" ht="14.45" customHeight="1" x14ac:dyDescent="0.2">
      <c r="A226" s="729" t="s">
        <v>602</v>
      </c>
      <c r="B226" s="730" t="s">
        <v>1817</v>
      </c>
      <c r="C226" s="730" t="s">
        <v>2031</v>
      </c>
      <c r="D226" s="730" t="s">
        <v>1822</v>
      </c>
      <c r="E226" s="730" t="s">
        <v>2032</v>
      </c>
      <c r="F226" s="734"/>
      <c r="G226" s="734"/>
      <c r="H226" s="748">
        <v>0</v>
      </c>
      <c r="I226" s="734">
        <v>1</v>
      </c>
      <c r="J226" s="734">
        <v>20.49</v>
      </c>
      <c r="K226" s="748">
        <v>1</v>
      </c>
      <c r="L226" s="734">
        <v>1</v>
      </c>
      <c r="M226" s="735">
        <v>20.49</v>
      </c>
    </row>
    <row r="227" spans="1:13" ht="14.45" customHeight="1" x14ac:dyDescent="0.2">
      <c r="A227" s="729" t="s">
        <v>602</v>
      </c>
      <c r="B227" s="730" t="s">
        <v>1824</v>
      </c>
      <c r="C227" s="730" t="s">
        <v>2119</v>
      </c>
      <c r="D227" s="730" t="s">
        <v>758</v>
      </c>
      <c r="E227" s="730" t="s">
        <v>2120</v>
      </c>
      <c r="F227" s="734"/>
      <c r="G227" s="734"/>
      <c r="H227" s="748">
        <v>0</v>
      </c>
      <c r="I227" s="734">
        <v>1</v>
      </c>
      <c r="J227" s="734">
        <v>224.96000000000006</v>
      </c>
      <c r="K227" s="748">
        <v>1</v>
      </c>
      <c r="L227" s="734">
        <v>1</v>
      </c>
      <c r="M227" s="735">
        <v>224.96000000000006</v>
      </c>
    </row>
    <row r="228" spans="1:13" ht="14.45" customHeight="1" x14ac:dyDescent="0.2">
      <c r="A228" s="729" t="s">
        <v>602</v>
      </c>
      <c r="B228" s="730" t="s">
        <v>1827</v>
      </c>
      <c r="C228" s="730" t="s">
        <v>1828</v>
      </c>
      <c r="D228" s="730" t="s">
        <v>1829</v>
      </c>
      <c r="E228" s="730" t="s">
        <v>1830</v>
      </c>
      <c r="F228" s="734"/>
      <c r="G228" s="734"/>
      <c r="H228" s="748">
        <v>0</v>
      </c>
      <c r="I228" s="734">
        <v>2</v>
      </c>
      <c r="J228" s="734">
        <v>2750</v>
      </c>
      <c r="K228" s="748">
        <v>1</v>
      </c>
      <c r="L228" s="734">
        <v>2</v>
      </c>
      <c r="M228" s="735">
        <v>2750</v>
      </c>
    </row>
    <row r="229" spans="1:13" ht="14.45" customHeight="1" x14ac:dyDescent="0.2">
      <c r="A229" s="729" t="s">
        <v>602</v>
      </c>
      <c r="B229" s="730" t="s">
        <v>1831</v>
      </c>
      <c r="C229" s="730" t="s">
        <v>2121</v>
      </c>
      <c r="D229" s="730" t="s">
        <v>2122</v>
      </c>
      <c r="E229" s="730" t="s">
        <v>2123</v>
      </c>
      <c r="F229" s="734"/>
      <c r="G229" s="734"/>
      <c r="H229" s="748">
        <v>0</v>
      </c>
      <c r="I229" s="734">
        <v>1</v>
      </c>
      <c r="J229" s="734">
        <v>180.41000000000008</v>
      </c>
      <c r="K229" s="748">
        <v>1</v>
      </c>
      <c r="L229" s="734">
        <v>1</v>
      </c>
      <c r="M229" s="735">
        <v>180.41000000000008</v>
      </c>
    </row>
    <row r="230" spans="1:13" ht="14.45" customHeight="1" x14ac:dyDescent="0.2">
      <c r="A230" s="729" t="s">
        <v>602</v>
      </c>
      <c r="B230" s="730" t="s">
        <v>1831</v>
      </c>
      <c r="C230" s="730" t="s">
        <v>1832</v>
      </c>
      <c r="D230" s="730" t="s">
        <v>942</v>
      </c>
      <c r="E230" s="730" t="s">
        <v>1833</v>
      </c>
      <c r="F230" s="734"/>
      <c r="G230" s="734"/>
      <c r="H230" s="748">
        <v>0</v>
      </c>
      <c r="I230" s="734">
        <v>8</v>
      </c>
      <c r="J230" s="734">
        <v>519.20000000000005</v>
      </c>
      <c r="K230" s="748">
        <v>1</v>
      </c>
      <c r="L230" s="734">
        <v>8</v>
      </c>
      <c r="M230" s="735">
        <v>519.20000000000005</v>
      </c>
    </row>
    <row r="231" spans="1:13" ht="14.45" customHeight="1" x14ac:dyDescent="0.2">
      <c r="A231" s="729" t="s">
        <v>602</v>
      </c>
      <c r="B231" s="730" t="s">
        <v>1836</v>
      </c>
      <c r="C231" s="730" t="s">
        <v>2124</v>
      </c>
      <c r="D231" s="730" t="s">
        <v>756</v>
      </c>
      <c r="E231" s="730" t="s">
        <v>1456</v>
      </c>
      <c r="F231" s="734"/>
      <c r="G231" s="734"/>
      <c r="H231" s="748">
        <v>0</v>
      </c>
      <c r="I231" s="734">
        <v>2</v>
      </c>
      <c r="J231" s="734">
        <v>156.88</v>
      </c>
      <c r="K231" s="748">
        <v>1</v>
      </c>
      <c r="L231" s="734">
        <v>2</v>
      </c>
      <c r="M231" s="735">
        <v>156.88</v>
      </c>
    </row>
    <row r="232" spans="1:13" ht="14.45" customHeight="1" x14ac:dyDescent="0.2">
      <c r="A232" s="729" t="s">
        <v>602</v>
      </c>
      <c r="B232" s="730" t="s">
        <v>1845</v>
      </c>
      <c r="C232" s="730" t="s">
        <v>1846</v>
      </c>
      <c r="D232" s="730" t="s">
        <v>1847</v>
      </c>
      <c r="E232" s="730" t="s">
        <v>1848</v>
      </c>
      <c r="F232" s="734"/>
      <c r="G232" s="734"/>
      <c r="H232" s="748">
        <v>0</v>
      </c>
      <c r="I232" s="734">
        <v>6</v>
      </c>
      <c r="J232" s="734">
        <v>13426.380000000001</v>
      </c>
      <c r="K232" s="748">
        <v>1</v>
      </c>
      <c r="L232" s="734">
        <v>6</v>
      </c>
      <c r="M232" s="735">
        <v>13426.380000000001</v>
      </c>
    </row>
    <row r="233" spans="1:13" ht="14.45" customHeight="1" x14ac:dyDescent="0.2">
      <c r="A233" s="729" t="s">
        <v>602</v>
      </c>
      <c r="B233" s="730" t="s">
        <v>1849</v>
      </c>
      <c r="C233" s="730" t="s">
        <v>1850</v>
      </c>
      <c r="D233" s="730" t="s">
        <v>1851</v>
      </c>
      <c r="E233" s="730" t="s">
        <v>1852</v>
      </c>
      <c r="F233" s="734">
        <v>3.3</v>
      </c>
      <c r="G233" s="734">
        <v>1375.3739999999998</v>
      </c>
      <c r="H233" s="748">
        <v>1</v>
      </c>
      <c r="I233" s="734"/>
      <c r="J233" s="734"/>
      <c r="K233" s="748">
        <v>0</v>
      </c>
      <c r="L233" s="734">
        <v>3.3</v>
      </c>
      <c r="M233" s="735">
        <v>1375.3739999999998</v>
      </c>
    </row>
    <row r="234" spans="1:13" ht="14.45" customHeight="1" x14ac:dyDescent="0.2">
      <c r="A234" s="729" t="s">
        <v>602</v>
      </c>
      <c r="B234" s="730" t="s">
        <v>1849</v>
      </c>
      <c r="C234" s="730" t="s">
        <v>1853</v>
      </c>
      <c r="D234" s="730" t="s">
        <v>1068</v>
      </c>
      <c r="E234" s="730" t="s">
        <v>1854</v>
      </c>
      <c r="F234" s="734"/>
      <c r="G234" s="734"/>
      <c r="H234" s="748">
        <v>0</v>
      </c>
      <c r="I234" s="734">
        <v>3</v>
      </c>
      <c r="J234" s="734">
        <v>344.37000000000012</v>
      </c>
      <c r="K234" s="748">
        <v>1</v>
      </c>
      <c r="L234" s="734">
        <v>3</v>
      </c>
      <c r="M234" s="735">
        <v>344.37000000000012</v>
      </c>
    </row>
    <row r="235" spans="1:13" ht="14.45" customHeight="1" x14ac:dyDescent="0.2">
      <c r="A235" s="729" t="s">
        <v>602</v>
      </c>
      <c r="B235" s="730" t="s">
        <v>1858</v>
      </c>
      <c r="C235" s="730" t="s">
        <v>1859</v>
      </c>
      <c r="D235" s="730" t="s">
        <v>1860</v>
      </c>
      <c r="E235" s="730" t="s">
        <v>1121</v>
      </c>
      <c r="F235" s="734"/>
      <c r="G235" s="734"/>
      <c r="H235" s="748">
        <v>0</v>
      </c>
      <c r="I235" s="734">
        <v>12</v>
      </c>
      <c r="J235" s="734">
        <v>25496.87</v>
      </c>
      <c r="K235" s="748">
        <v>1</v>
      </c>
      <c r="L235" s="734">
        <v>12</v>
      </c>
      <c r="M235" s="735">
        <v>25496.87</v>
      </c>
    </row>
    <row r="236" spans="1:13" ht="14.45" customHeight="1" x14ac:dyDescent="0.2">
      <c r="A236" s="729" t="s">
        <v>602</v>
      </c>
      <c r="B236" s="730" t="s">
        <v>1861</v>
      </c>
      <c r="C236" s="730" t="s">
        <v>1862</v>
      </c>
      <c r="D236" s="730" t="s">
        <v>1863</v>
      </c>
      <c r="E236" s="730" t="s">
        <v>1864</v>
      </c>
      <c r="F236" s="734"/>
      <c r="G236" s="734"/>
      <c r="H236" s="748">
        <v>0</v>
      </c>
      <c r="I236" s="734">
        <v>8.8000000000000007</v>
      </c>
      <c r="J236" s="734">
        <v>1724.9760000000001</v>
      </c>
      <c r="K236" s="748">
        <v>1</v>
      </c>
      <c r="L236" s="734">
        <v>8.8000000000000007</v>
      </c>
      <c r="M236" s="735">
        <v>1724.9760000000001</v>
      </c>
    </row>
    <row r="237" spans="1:13" ht="14.45" customHeight="1" x14ac:dyDescent="0.2">
      <c r="A237" s="729" t="s">
        <v>602</v>
      </c>
      <c r="B237" s="730" t="s">
        <v>1865</v>
      </c>
      <c r="C237" s="730" t="s">
        <v>1866</v>
      </c>
      <c r="D237" s="730" t="s">
        <v>1867</v>
      </c>
      <c r="E237" s="730" t="s">
        <v>1412</v>
      </c>
      <c r="F237" s="734">
        <v>55</v>
      </c>
      <c r="G237" s="734">
        <v>1837</v>
      </c>
      <c r="H237" s="748">
        <v>1</v>
      </c>
      <c r="I237" s="734"/>
      <c r="J237" s="734"/>
      <c r="K237" s="748">
        <v>0</v>
      </c>
      <c r="L237" s="734">
        <v>55</v>
      </c>
      <c r="M237" s="735">
        <v>1837</v>
      </c>
    </row>
    <row r="238" spans="1:13" ht="14.45" customHeight="1" x14ac:dyDescent="0.2">
      <c r="A238" s="729" t="s">
        <v>602</v>
      </c>
      <c r="B238" s="730" t="s">
        <v>1868</v>
      </c>
      <c r="C238" s="730" t="s">
        <v>1869</v>
      </c>
      <c r="D238" s="730" t="s">
        <v>1109</v>
      </c>
      <c r="E238" s="730" t="s">
        <v>1110</v>
      </c>
      <c r="F238" s="734"/>
      <c r="G238" s="734"/>
      <c r="H238" s="748">
        <v>0</v>
      </c>
      <c r="I238" s="734">
        <v>23.2</v>
      </c>
      <c r="J238" s="734">
        <v>19141.856</v>
      </c>
      <c r="K238" s="748">
        <v>1</v>
      </c>
      <c r="L238" s="734">
        <v>23.2</v>
      </c>
      <c r="M238" s="735">
        <v>19141.856</v>
      </c>
    </row>
    <row r="239" spans="1:13" ht="14.45" customHeight="1" x14ac:dyDescent="0.2">
      <c r="A239" s="729" t="s">
        <v>602</v>
      </c>
      <c r="B239" s="730" t="s">
        <v>1870</v>
      </c>
      <c r="C239" s="730" t="s">
        <v>1871</v>
      </c>
      <c r="D239" s="730" t="s">
        <v>805</v>
      </c>
      <c r="E239" s="730" t="s">
        <v>806</v>
      </c>
      <c r="F239" s="734">
        <v>2</v>
      </c>
      <c r="G239" s="734">
        <v>2569.355</v>
      </c>
      <c r="H239" s="748">
        <v>1</v>
      </c>
      <c r="I239" s="734"/>
      <c r="J239" s="734"/>
      <c r="K239" s="748">
        <v>0</v>
      </c>
      <c r="L239" s="734">
        <v>2</v>
      </c>
      <c r="M239" s="735">
        <v>2569.355</v>
      </c>
    </row>
    <row r="240" spans="1:13" ht="14.45" customHeight="1" x14ac:dyDescent="0.2">
      <c r="A240" s="729" t="s">
        <v>602</v>
      </c>
      <c r="B240" s="730" t="s">
        <v>1872</v>
      </c>
      <c r="C240" s="730" t="s">
        <v>1876</v>
      </c>
      <c r="D240" s="730" t="s">
        <v>1874</v>
      </c>
      <c r="E240" s="730" t="s">
        <v>1877</v>
      </c>
      <c r="F240" s="734"/>
      <c r="G240" s="734"/>
      <c r="H240" s="748">
        <v>0</v>
      </c>
      <c r="I240" s="734">
        <v>0.6</v>
      </c>
      <c r="J240" s="734">
        <v>158.4</v>
      </c>
      <c r="K240" s="748">
        <v>1</v>
      </c>
      <c r="L240" s="734">
        <v>0.6</v>
      </c>
      <c r="M240" s="735">
        <v>158.4</v>
      </c>
    </row>
    <row r="241" spans="1:13" ht="14.45" customHeight="1" x14ac:dyDescent="0.2">
      <c r="A241" s="729" t="s">
        <v>602</v>
      </c>
      <c r="B241" s="730" t="s">
        <v>1878</v>
      </c>
      <c r="C241" s="730" t="s">
        <v>1879</v>
      </c>
      <c r="D241" s="730" t="s">
        <v>1880</v>
      </c>
      <c r="E241" s="730" t="s">
        <v>1881</v>
      </c>
      <c r="F241" s="734">
        <v>2.2000000000000002</v>
      </c>
      <c r="G241" s="734">
        <v>1197.6579999999999</v>
      </c>
      <c r="H241" s="748">
        <v>1</v>
      </c>
      <c r="I241" s="734"/>
      <c r="J241" s="734"/>
      <c r="K241" s="748">
        <v>0</v>
      </c>
      <c r="L241" s="734">
        <v>2.2000000000000002</v>
      </c>
      <c r="M241" s="735">
        <v>1197.6579999999999</v>
      </c>
    </row>
    <row r="242" spans="1:13" ht="14.45" customHeight="1" x14ac:dyDescent="0.2">
      <c r="A242" s="729" t="s">
        <v>602</v>
      </c>
      <c r="B242" s="730" t="s">
        <v>1882</v>
      </c>
      <c r="C242" s="730" t="s">
        <v>1883</v>
      </c>
      <c r="D242" s="730" t="s">
        <v>1884</v>
      </c>
      <c r="E242" s="730" t="s">
        <v>1885</v>
      </c>
      <c r="F242" s="734"/>
      <c r="G242" s="734"/>
      <c r="H242" s="748">
        <v>0</v>
      </c>
      <c r="I242" s="734">
        <v>14</v>
      </c>
      <c r="J242" s="734">
        <v>740.32</v>
      </c>
      <c r="K242" s="748">
        <v>1</v>
      </c>
      <c r="L242" s="734">
        <v>14</v>
      </c>
      <c r="M242" s="735">
        <v>740.32</v>
      </c>
    </row>
    <row r="243" spans="1:13" ht="14.45" customHeight="1" x14ac:dyDescent="0.2">
      <c r="A243" s="729" t="s">
        <v>602</v>
      </c>
      <c r="B243" s="730" t="s">
        <v>1886</v>
      </c>
      <c r="C243" s="730" t="s">
        <v>1887</v>
      </c>
      <c r="D243" s="730" t="s">
        <v>1888</v>
      </c>
      <c r="E243" s="730" t="s">
        <v>1115</v>
      </c>
      <c r="F243" s="734">
        <v>0.10000000000000142</v>
      </c>
      <c r="G243" s="734">
        <v>36.897000000000524</v>
      </c>
      <c r="H243" s="748">
        <v>1</v>
      </c>
      <c r="I243" s="734"/>
      <c r="J243" s="734"/>
      <c r="K243" s="748">
        <v>0</v>
      </c>
      <c r="L243" s="734">
        <v>0.10000000000000142</v>
      </c>
      <c r="M243" s="735">
        <v>36.897000000000524</v>
      </c>
    </row>
    <row r="244" spans="1:13" ht="14.45" customHeight="1" x14ac:dyDescent="0.2">
      <c r="A244" s="729" t="s">
        <v>602</v>
      </c>
      <c r="B244" s="730" t="s">
        <v>1886</v>
      </c>
      <c r="C244" s="730" t="s">
        <v>1889</v>
      </c>
      <c r="D244" s="730" t="s">
        <v>1113</v>
      </c>
      <c r="E244" s="730" t="s">
        <v>1890</v>
      </c>
      <c r="F244" s="734"/>
      <c r="G244" s="734"/>
      <c r="H244" s="748">
        <v>0</v>
      </c>
      <c r="I244" s="734">
        <v>91.999999999999986</v>
      </c>
      <c r="J244" s="734">
        <v>17338.319999999985</v>
      </c>
      <c r="K244" s="748">
        <v>1</v>
      </c>
      <c r="L244" s="734">
        <v>91.999999999999986</v>
      </c>
      <c r="M244" s="735">
        <v>17338.319999999985</v>
      </c>
    </row>
    <row r="245" spans="1:13" ht="14.45" customHeight="1" x14ac:dyDescent="0.2">
      <c r="A245" s="729" t="s">
        <v>602</v>
      </c>
      <c r="B245" s="730" t="s">
        <v>1886</v>
      </c>
      <c r="C245" s="730" t="s">
        <v>1891</v>
      </c>
      <c r="D245" s="730" t="s">
        <v>1113</v>
      </c>
      <c r="E245" s="730" t="s">
        <v>1892</v>
      </c>
      <c r="F245" s="734"/>
      <c r="G245" s="734"/>
      <c r="H245" s="748">
        <v>0</v>
      </c>
      <c r="I245" s="734">
        <v>20.700000000000003</v>
      </c>
      <c r="J245" s="734">
        <v>7802.243999999996</v>
      </c>
      <c r="K245" s="748">
        <v>1</v>
      </c>
      <c r="L245" s="734">
        <v>20.700000000000003</v>
      </c>
      <c r="M245" s="735">
        <v>7802.243999999996</v>
      </c>
    </row>
    <row r="246" spans="1:13" ht="14.45" customHeight="1" x14ac:dyDescent="0.2">
      <c r="A246" s="729" t="s">
        <v>602</v>
      </c>
      <c r="B246" s="730" t="s">
        <v>2052</v>
      </c>
      <c r="C246" s="730" t="s">
        <v>2056</v>
      </c>
      <c r="D246" s="730" t="s">
        <v>1413</v>
      </c>
      <c r="E246" s="730" t="s">
        <v>2057</v>
      </c>
      <c r="F246" s="734"/>
      <c r="G246" s="734"/>
      <c r="H246" s="748">
        <v>0</v>
      </c>
      <c r="I246" s="734">
        <v>1.5</v>
      </c>
      <c r="J246" s="734">
        <v>1702.3200000000002</v>
      </c>
      <c r="K246" s="748">
        <v>1</v>
      </c>
      <c r="L246" s="734">
        <v>1.5</v>
      </c>
      <c r="M246" s="735">
        <v>1702.3200000000002</v>
      </c>
    </row>
    <row r="247" spans="1:13" ht="14.45" customHeight="1" x14ac:dyDescent="0.2">
      <c r="A247" s="729" t="s">
        <v>602</v>
      </c>
      <c r="B247" s="730" t="s">
        <v>1893</v>
      </c>
      <c r="C247" s="730" t="s">
        <v>1894</v>
      </c>
      <c r="D247" s="730" t="s">
        <v>1895</v>
      </c>
      <c r="E247" s="730" t="s">
        <v>1896</v>
      </c>
      <c r="F247" s="734"/>
      <c r="G247" s="734"/>
      <c r="H247" s="748">
        <v>0</v>
      </c>
      <c r="I247" s="734">
        <v>11.7</v>
      </c>
      <c r="J247" s="734">
        <v>3732.3000580929106</v>
      </c>
      <c r="K247" s="748">
        <v>1</v>
      </c>
      <c r="L247" s="734">
        <v>11.7</v>
      </c>
      <c r="M247" s="735">
        <v>3732.3000580929106</v>
      </c>
    </row>
    <row r="248" spans="1:13" ht="14.45" customHeight="1" x14ac:dyDescent="0.2">
      <c r="A248" s="729" t="s">
        <v>602</v>
      </c>
      <c r="B248" s="730" t="s">
        <v>1893</v>
      </c>
      <c r="C248" s="730" t="s">
        <v>1897</v>
      </c>
      <c r="D248" s="730" t="s">
        <v>1895</v>
      </c>
      <c r="E248" s="730" t="s">
        <v>1898</v>
      </c>
      <c r="F248" s="734"/>
      <c r="G248" s="734"/>
      <c r="H248" s="748">
        <v>0</v>
      </c>
      <c r="I248" s="734">
        <v>2</v>
      </c>
      <c r="J248" s="734">
        <v>1276</v>
      </c>
      <c r="K248" s="748">
        <v>1</v>
      </c>
      <c r="L248" s="734">
        <v>2</v>
      </c>
      <c r="M248" s="735">
        <v>1276</v>
      </c>
    </row>
    <row r="249" spans="1:13" ht="14.45" customHeight="1" x14ac:dyDescent="0.2">
      <c r="A249" s="729" t="s">
        <v>602</v>
      </c>
      <c r="B249" s="730" t="s">
        <v>2125</v>
      </c>
      <c r="C249" s="730" t="s">
        <v>2126</v>
      </c>
      <c r="D249" s="730" t="s">
        <v>2127</v>
      </c>
      <c r="E249" s="730" t="s">
        <v>2128</v>
      </c>
      <c r="F249" s="734"/>
      <c r="G249" s="734"/>
      <c r="H249" s="748">
        <v>0</v>
      </c>
      <c r="I249" s="734">
        <v>1</v>
      </c>
      <c r="J249" s="734">
        <v>533.62</v>
      </c>
      <c r="K249" s="748">
        <v>1</v>
      </c>
      <c r="L249" s="734">
        <v>1</v>
      </c>
      <c r="M249" s="735">
        <v>533.62</v>
      </c>
    </row>
    <row r="250" spans="1:13" ht="14.45" customHeight="1" x14ac:dyDescent="0.2">
      <c r="A250" s="729" t="s">
        <v>602</v>
      </c>
      <c r="B250" s="730" t="s">
        <v>2058</v>
      </c>
      <c r="C250" s="730" t="s">
        <v>2129</v>
      </c>
      <c r="D250" s="730" t="s">
        <v>1469</v>
      </c>
      <c r="E250" s="730" t="s">
        <v>1470</v>
      </c>
      <c r="F250" s="734"/>
      <c r="G250" s="734"/>
      <c r="H250" s="748">
        <v>0</v>
      </c>
      <c r="I250" s="734">
        <v>1</v>
      </c>
      <c r="J250" s="734">
        <v>364.52</v>
      </c>
      <c r="K250" s="748">
        <v>1</v>
      </c>
      <c r="L250" s="734">
        <v>1</v>
      </c>
      <c r="M250" s="735">
        <v>364.52</v>
      </c>
    </row>
    <row r="251" spans="1:13" ht="14.45" customHeight="1" x14ac:dyDescent="0.2">
      <c r="A251" s="729" t="s">
        <v>602</v>
      </c>
      <c r="B251" s="730" t="s">
        <v>1912</v>
      </c>
      <c r="C251" s="730" t="s">
        <v>2130</v>
      </c>
      <c r="D251" s="730" t="s">
        <v>2131</v>
      </c>
      <c r="E251" s="730" t="s">
        <v>2132</v>
      </c>
      <c r="F251" s="734"/>
      <c r="G251" s="734"/>
      <c r="H251" s="748">
        <v>0</v>
      </c>
      <c r="I251" s="734">
        <v>1</v>
      </c>
      <c r="J251" s="734">
        <v>1609.21</v>
      </c>
      <c r="K251" s="748">
        <v>1</v>
      </c>
      <c r="L251" s="734">
        <v>1</v>
      </c>
      <c r="M251" s="735">
        <v>1609.21</v>
      </c>
    </row>
    <row r="252" spans="1:13" ht="14.45" customHeight="1" x14ac:dyDescent="0.2">
      <c r="A252" s="729" t="s">
        <v>602</v>
      </c>
      <c r="B252" s="730" t="s">
        <v>1912</v>
      </c>
      <c r="C252" s="730" t="s">
        <v>1913</v>
      </c>
      <c r="D252" s="730" t="s">
        <v>1914</v>
      </c>
      <c r="E252" s="730" t="s">
        <v>1915</v>
      </c>
      <c r="F252" s="734"/>
      <c r="G252" s="734"/>
      <c r="H252" s="748">
        <v>0</v>
      </c>
      <c r="I252" s="734">
        <v>1</v>
      </c>
      <c r="J252" s="734">
        <v>368.51999999999992</v>
      </c>
      <c r="K252" s="748">
        <v>1</v>
      </c>
      <c r="L252" s="734">
        <v>1</v>
      </c>
      <c r="M252" s="735">
        <v>368.51999999999992</v>
      </c>
    </row>
    <row r="253" spans="1:13" ht="14.45" customHeight="1" x14ac:dyDescent="0.2">
      <c r="A253" s="729" t="s">
        <v>602</v>
      </c>
      <c r="B253" s="730" t="s">
        <v>1916</v>
      </c>
      <c r="C253" s="730" t="s">
        <v>1917</v>
      </c>
      <c r="D253" s="730" t="s">
        <v>893</v>
      </c>
      <c r="E253" s="730" t="s">
        <v>895</v>
      </c>
      <c r="F253" s="734"/>
      <c r="G253" s="734"/>
      <c r="H253" s="748">
        <v>0</v>
      </c>
      <c r="I253" s="734">
        <v>111</v>
      </c>
      <c r="J253" s="734">
        <v>3667.8929907108068</v>
      </c>
      <c r="K253" s="748">
        <v>1</v>
      </c>
      <c r="L253" s="734">
        <v>111</v>
      </c>
      <c r="M253" s="735">
        <v>3667.8929907108068</v>
      </c>
    </row>
    <row r="254" spans="1:13" ht="14.45" customHeight="1" x14ac:dyDescent="0.2">
      <c r="A254" s="729" t="s">
        <v>602</v>
      </c>
      <c r="B254" s="730" t="s">
        <v>1916</v>
      </c>
      <c r="C254" s="730" t="s">
        <v>1918</v>
      </c>
      <c r="D254" s="730" t="s">
        <v>893</v>
      </c>
      <c r="E254" s="730" t="s">
        <v>1919</v>
      </c>
      <c r="F254" s="734"/>
      <c r="G254" s="734"/>
      <c r="H254" s="748">
        <v>0</v>
      </c>
      <c r="I254" s="734">
        <v>176</v>
      </c>
      <c r="J254" s="734">
        <v>7715.68</v>
      </c>
      <c r="K254" s="748">
        <v>1</v>
      </c>
      <c r="L254" s="734">
        <v>176</v>
      </c>
      <c r="M254" s="735">
        <v>7715.68</v>
      </c>
    </row>
    <row r="255" spans="1:13" ht="14.45" customHeight="1" x14ac:dyDescent="0.2">
      <c r="A255" s="729" t="s">
        <v>602</v>
      </c>
      <c r="B255" s="730" t="s">
        <v>1920</v>
      </c>
      <c r="C255" s="730" t="s">
        <v>2133</v>
      </c>
      <c r="D255" s="730" t="s">
        <v>1922</v>
      </c>
      <c r="E255" s="730" t="s">
        <v>2134</v>
      </c>
      <c r="F255" s="734"/>
      <c r="G255" s="734"/>
      <c r="H255" s="748">
        <v>0</v>
      </c>
      <c r="I255" s="734">
        <v>12</v>
      </c>
      <c r="J255" s="734">
        <v>3764.1839999999993</v>
      </c>
      <c r="K255" s="748">
        <v>1</v>
      </c>
      <c r="L255" s="734">
        <v>12</v>
      </c>
      <c r="M255" s="735">
        <v>3764.1839999999993</v>
      </c>
    </row>
    <row r="256" spans="1:13" ht="14.45" customHeight="1" x14ac:dyDescent="0.2">
      <c r="A256" s="729" t="s">
        <v>602</v>
      </c>
      <c r="B256" s="730" t="s">
        <v>1920</v>
      </c>
      <c r="C256" s="730" t="s">
        <v>1921</v>
      </c>
      <c r="D256" s="730" t="s">
        <v>1922</v>
      </c>
      <c r="E256" s="730" t="s">
        <v>1923</v>
      </c>
      <c r="F256" s="734"/>
      <c r="G256" s="734"/>
      <c r="H256" s="748">
        <v>0</v>
      </c>
      <c r="I256" s="734">
        <v>10</v>
      </c>
      <c r="J256" s="734">
        <v>1540</v>
      </c>
      <c r="K256" s="748">
        <v>1</v>
      </c>
      <c r="L256" s="734">
        <v>10</v>
      </c>
      <c r="M256" s="735">
        <v>1540</v>
      </c>
    </row>
    <row r="257" spans="1:13" ht="14.45" customHeight="1" x14ac:dyDescent="0.2">
      <c r="A257" s="729" t="s">
        <v>602</v>
      </c>
      <c r="B257" s="730" t="s">
        <v>1920</v>
      </c>
      <c r="C257" s="730" t="s">
        <v>2063</v>
      </c>
      <c r="D257" s="730" t="s">
        <v>1305</v>
      </c>
      <c r="E257" s="730" t="s">
        <v>1306</v>
      </c>
      <c r="F257" s="734">
        <v>10</v>
      </c>
      <c r="G257" s="734">
        <v>250.79999999999998</v>
      </c>
      <c r="H257" s="748">
        <v>1</v>
      </c>
      <c r="I257" s="734"/>
      <c r="J257" s="734"/>
      <c r="K257" s="748">
        <v>0</v>
      </c>
      <c r="L257" s="734">
        <v>10</v>
      </c>
      <c r="M257" s="735">
        <v>250.79999999999998</v>
      </c>
    </row>
    <row r="258" spans="1:13" ht="14.45" customHeight="1" x14ac:dyDescent="0.2">
      <c r="A258" s="729" t="s">
        <v>602</v>
      </c>
      <c r="B258" s="730" t="s">
        <v>2064</v>
      </c>
      <c r="C258" s="730" t="s">
        <v>2135</v>
      </c>
      <c r="D258" s="730" t="s">
        <v>2136</v>
      </c>
      <c r="E258" s="730" t="s">
        <v>2137</v>
      </c>
      <c r="F258" s="734"/>
      <c r="G258" s="734"/>
      <c r="H258" s="748">
        <v>0</v>
      </c>
      <c r="I258" s="734">
        <v>1</v>
      </c>
      <c r="J258" s="734">
        <v>367.30999999999995</v>
      </c>
      <c r="K258" s="748">
        <v>1</v>
      </c>
      <c r="L258" s="734">
        <v>1</v>
      </c>
      <c r="M258" s="735">
        <v>367.30999999999995</v>
      </c>
    </row>
    <row r="259" spans="1:13" ht="14.45" customHeight="1" x14ac:dyDescent="0.2">
      <c r="A259" s="729" t="s">
        <v>602</v>
      </c>
      <c r="B259" s="730" t="s">
        <v>1930</v>
      </c>
      <c r="C259" s="730" t="s">
        <v>1931</v>
      </c>
      <c r="D259" s="730" t="s">
        <v>1932</v>
      </c>
      <c r="E259" s="730" t="s">
        <v>1933</v>
      </c>
      <c r="F259" s="734"/>
      <c r="G259" s="734"/>
      <c r="H259" s="748">
        <v>0</v>
      </c>
      <c r="I259" s="734">
        <v>26</v>
      </c>
      <c r="J259" s="734">
        <v>236.88</v>
      </c>
      <c r="K259" s="748">
        <v>1</v>
      </c>
      <c r="L259" s="734">
        <v>26</v>
      </c>
      <c r="M259" s="735">
        <v>236.88</v>
      </c>
    </row>
    <row r="260" spans="1:13" ht="14.45" customHeight="1" x14ac:dyDescent="0.2">
      <c r="A260" s="729" t="s">
        <v>602</v>
      </c>
      <c r="B260" s="730" t="s">
        <v>1934</v>
      </c>
      <c r="C260" s="730" t="s">
        <v>2070</v>
      </c>
      <c r="D260" s="730" t="s">
        <v>981</v>
      </c>
      <c r="E260" s="730" t="s">
        <v>2071</v>
      </c>
      <c r="F260" s="734"/>
      <c r="G260" s="734"/>
      <c r="H260" s="748">
        <v>0</v>
      </c>
      <c r="I260" s="734">
        <v>5</v>
      </c>
      <c r="J260" s="734">
        <v>109.8</v>
      </c>
      <c r="K260" s="748">
        <v>1</v>
      </c>
      <c r="L260" s="734">
        <v>5</v>
      </c>
      <c r="M260" s="735">
        <v>109.8</v>
      </c>
    </row>
    <row r="261" spans="1:13" ht="14.45" customHeight="1" x14ac:dyDescent="0.2">
      <c r="A261" s="729" t="s">
        <v>602</v>
      </c>
      <c r="B261" s="730" t="s">
        <v>1934</v>
      </c>
      <c r="C261" s="730" t="s">
        <v>1935</v>
      </c>
      <c r="D261" s="730" t="s">
        <v>981</v>
      </c>
      <c r="E261" s="730" t="s">
        <v>1936</v>
      </c>
      <c r="F261" s="734"/>
      <c r="G261" s="734"/>
      <c r="H261" s="748">
        <v>0</v>
      </c>
      <c r="I261" s="734">
        <v>5</v>
      </c>
      <c r="J261" s="734">
        <v>226.63</v>
      </c>
      <c r="K261" s="748">
        <v>1</v>
      </c>
      <c r="L261" s="734">
        <v>5</v>
      </c>
      <c r="M261" s="735">
        <v>226.63</v>
      </c>
    </row>
    <row r="262" spans="1:13" ht="14.45" customHeight="1" x14ac:dyDescent="0.2">
      <c r="A262" s="729" t="s">
        <v>602</v>
      </c>
      <c r="B262" s="730" t="s">
        <v>2072</v>
      </c>
      <c r="C262" s="730" t="s">
        <v>2138</v>
      </c>
      <c r="D262" s="730" t="s">
        <v>2074</v>
      </c>
      <c r="E262" s="730" t="s">
        <v>2139</v>
      </c>
      <c r="F262" s="734"/>
      <c r="G262" s="734"/>
      <c r="H262" s="748">
        <v>0</v>
      </c>
      <c r="I262" s="734">
        <v>1</v>
      </c>
      <c r="J262" s="734">
        <v>91.43</v>
      </c>
      <c r="K262" s="748">
        <v>1</v>
      </c>
      <c r="L262" s="734">
        <v>1</v>
      </c>
      <c r="M262" s="735">
        <v>91.43</v>
      </c>
    </row>
    <row r="263" spans="1:13" ht="14.45" customHeight="1" x14ac:dyDescent="0.2">
      <c r="A263" s="729" t="s">
        <v>602</v>
      </c>
      <c r="B263" s="730" t="s">
        <v>1937</v>
      </c>
      <c r="C263" s="730" t="s">
        <v>2140</v>
      </c>
      <c r="D263" s="730" t="s">
        <v>1452</v>
      </c>
      <c r="E263" s="730" t="s">
        <v>1453</v>
      </c>
      <c r="F263" s="734">
        <v>1</v>
      </c>
      <c r="G263" s="734">
        <v>134.6</v>
      </c>
      <c r="H263" s="748">
        <v>1</v>
      </c>
      <c r="I263" s="734"/>
      <c r="J263" s="734"/>
      <c r="K263" s="748">
        <v>0</v>
      </c>
      <c r="L263" s="734">
        <v>1</v>
      </c>
      <c r="M263" s="735">
        <v>134.6</v>
      </c>
    </row>
    <row r="264" spans="1:13" ht="14.45" customHeight="1" x14ac:dyDescent="0.2">
      <c r="A264" s="729" t="s">
        <v>602</v>
      </c>
      <c r="B264" s="730" t="s">
        <v>1944</v>
      </c>
      <c r="C264" s="730" t="s">
        <v>1945</v>
      </c>
      <c r="D264" s="730" t="s">
        <v>973</v>
      </c>
      <c r="E264" s="730" t="s">
        <v>974</v>
      </c>
      <c r="F264" s="734"/>
      <c r="G264" s="734"/>
      <c r="H264" s="748">
        <v>0</v>
      </c>
      <c r="I264" s="734">
        <v>2</v>
      </c>
      <c r="J264" s="734">
        <v>163.03000000000003</v>
      </c>
      <c r="K264" s="748">
        <v>1</v>
      </c>
      <c r="L264" s="734">
        <v>2</v>
      </c>
      <c r="M264" s="735">
        <v>163.03000000000003</v>
      </c>
    </row>
    <row r="265" spans="1:13" ht="14.45" customHeight="1" x14ac:dyDescent="0.2">
      <c r="A265" s="729" t="s">
        <v>602</v>
      </c>
      <c r="B265" s="730" t="s">
        <v>1944</v>
      </c>
      <c r="C265" s="730" t="s">
        <v>2141</v>
      </c>
      <c r="D265" s="730" t="s">
        <v>1361</v>
      </c>
      <c r="E265" s="730" t="s">
        <v>1362</v>
      </c>
      <c r="F265" s="734"/>
      <c r="G265" s="734"/>
      <c r="H265" s="748">
        <v>0</v>
      </c>
      <c r="I265" s="734">
        <v>1</v>
      </c>
      <c r="J265" s="734">
        <v>49.759999999999991</v>
      </c>
      <c r="K265" s="748">
        <v>1</v>
      </c>
      <c r="L265" s="734">
        <v>1</v>
      </c>
      <c r="M265" s="735">
        <v>49.759999999999991</v>
      </c>
    </row>
    <row r="266" spans="1:13" ht="14.45" customHeight="1" x14ac:dyDescent="0.2">
      <c r="A266" s="729" t="s">
        <v>602</v>
      </c>
      <c r="B266" s="730" t="s">
        <v>2142</v>
      </c>
      <c r="C266" s="730" t="s">
        <v>2143</v>
      </c>
      <c r="D266" s="730" t="s">
        <v>1421</v>
      </c>
      <c r="E266" s="730" t="s">
        <v>2144</v>
      </c>
      <c r="F266" s="734"/>
      <c r="G266" s="734"/>
      <c r="H266" s="748">
        <v>0</v>
      </c>
      <c r="I266" s="734">
        <v>10</v>
      </c>
      <c r="J266" s="734">
        <v>337.29999999999995</v>
      </c>
      <c r="K266" s="748">
        <v>1</v>
      </c>
      <c r="L266" s="734">
        <v>10</v>
      </c>
      <c r="M266" s="735">
        <v>337.29999999999995</v>
      </c>
    </row>
    <row r="267" spans="1:13" ht="14.45" customHeight="1" x14ac:dyDescent="0.2">
      <c r="A267" s="729" t="s">
        <v>602</v>
      </c>
      <c r="B267" s="730" t="s">
        <v>1946</v>
      </c>
      <c r="C267" s="730" t="s">
        <v>2145</v>
      </c>
      <c r="D267" s="730" t="s">
        <v>979</v>
      </c>
      <c r="E267" s="730" t="s">
        <v>2146</v>
      </c>
      <c r="F267" s="734"/>
      <c r="G267" s="734"/>
      <c r="H267" s="748">
        <v>0</v>
      </c>
      <c r="I267" s="734">
        <v>1</v>
      </c>
      <c r="J267" s="734">
        <v>75.03</v>
      </c>
      <c r="K267" s="748">
        <v>1</v>
      </c>
      <c r="L267" s="734">
        <v>1</v>
      </c>
      <c r="M267" s="735">
        <v>75.03</v>
      </c>
    </row>
    <row r="268" spans="1:13" ht="14.45" customHeight="1" x14ac:dyDescent="0.2">
      <c r="A268" s="729" t="s">
        <v>602</v>
      </c>
      <c r="B268" s="730" t="s">
        <v>1948</v>
      </c>
      <c r="C268" s="730" t="s">
        <v>1951</v>
      </c>
      <c r="D268" s="730" t="s">
        <v>1054</v>
      </c>
      <c r="E268" s="730" t="s">
        <v>1014</v>
      </c>
      <c r="F268" s="734">
        <v>6</v>
      </c>
      <c r="G268" s="734">
        <v>551.46</v>
      </c>
      <c r="H268" s="748">
        <v>1</v>
      </c>
      <c r="I268" s="734"/>
      <c r="J268" s="734"/>
      <c r="K268" s="748">
        <v>0</v>
      </c>
      <c r="L268" s="734">
        <v>6</v>
      </c>
      <c r="M268" s="735">
        <v>551.46</v>
      </c>
    </row>
    <row r="269" spans="1:13" ht="14.45" customHeight="1" x14ac:dyDescent="0.2">
      <c r="A269" s="729" t="s">
        <v>602</v>
      </c>
      <c r="B269" s="730" t="s">
        <v>1948</v>
      </c>
      <c r="C269" s="730" t="s">
        <v>2147</v>
      </c>
      <c r="D269" s="730" t="s">
        <v>1551</v>
      </c>
      <c r="E269" s="730" t="s">
        <v>1014</v>
      </c>
      <c r="F269" s="734">
        <v>4</v>
      </c>
      <c r="G269" s="734">
        <v>367.64000000000004</v>
      </c>
      <c r="H269" s="748">
        <v>1</v>
      </c>
      <c r="I269" s="734"/>
      <c r="J269" s="734"/>
      <c r="K269" s="748">
        <v>0</v>
      </c>
      <c r="L269" s="734">
        <v>4</v>
      </c>
      <c r="M269" s="735">
        <v>367.64000000000004</v>
      </c>
    </row>
    <row r="270" spans="1:13" ht="14.45" customHeight="1" x14ac:dyDescent="0.2">
      <c r="A270" s="729" t="s">
        <v>602</v>
      </c>
      <c r="B270" s="730" t="s">
        <v>1948</v>
      </c>
      <c r="C270" s="730" t="s">
        <v>1953</v>
      </c>
      <c r="D270" s="730" t="s">
        <v>1052</v>
      </c>
      <c r="E270" s="730" t="s">
        <v>1954</v>
      </c>
      <c r="F270" s="734"/>
      <c r="G270" s="734"/>
      <c r="H270" s="748">
        <v>0</v>
      </c>
      <c r="I270" s="734">
        <v>1</v>
      </c>
      <c r="J270" s="734">
        <v>195.75000000000006</v>
      </c>
      <c r="K270" s="748">
        <v>1</v>
      </c>
      <c r="L270" s="734">
        <v>1</v>
      </c>
      <c r="M270" s="735">
        <v>195.75000000000006</v>
      </c>
    </row>
    <row r="271" spans="1:13" ht="14.45" customHeight="1" x14ac:dyDescent="0.2">
      <c r="A271" s="729" t="s">
        <v>602</v>
      </c>
      <c r="B271" s="730" t="s">
        <v>1948</v>
      </c>
      <c r="C271" s="730" t="s">
        <v>2148</v>
      </c>
      <c r="D271" s="730" t="s">
        <v>1549</v>
      </c>
      <c r="E271" s="730" t="s">
        <v>767</v>
      </c>
      <c r="F271" s="734"/>
      <c r="G271" s="734"/>
      <c r="H271" s="748">
        <v>0</v>
      </c>
      <c r="I271" s="734">
        <v>12</v>
      </c>
      <c r="J271" s="734">
        <v>1662.4799999999998</v>
      </c>
      <c r="K271" s="748">
        <v>1</v>
      </c>
      <c r="L271" s="734">
        <v>12</v>
      </c>
      <c r="M271" s="735">
        <v>1662.4799999999998</v>
      </c>
    </row>
    <row r="272" spans="1:13" ht="14.45" customHeight="1" x14ac:dyDescent="0.2">
      <c r="A272" s="729" t="s">
        <v>602</v>
      </c>
      <c r="B272" s="730" t="s">
        <v>1948</v>
      </c>
      <c r="C272" s="730" t="s">
        <v>2149</v>
      </c>
      <c r="D272" s="730" t="s">
        <v>1550</v>
      </c>
      <c r="E272" s="730" t="s">
        <v>767</v>
      </c>
      <c r="F272" s="734"/>
      <c r="G272" s="734"/>
      <c r="H272" s="748">
        <v>0</v>
      </c>
      <c r="I272" s="734">
        <v>7</v>
      </c>
      <c r="J272" s="734">
        <v>969.78</v>
      </c>
      <c r="K272" s="748">
        <v>1</v>
      </c>
      <c r="L272" s="734">
        <v>7</v>
      </c>
      <c r="M272" s="735">
        <v>969.78</v>
      </c>
    </row>
    <row r="273" spans="1:13" ht="14.45" customHeight="1" x14ac:dyDescent="0.2">
      <c r="A273" s="729" t="s">
        <v>602</v>
      </c>
      <c r="B273" s="730" t="s">
        <v>1948</v>
      </c>
      <c r="C273" s="730" t="s">
        <v>1956</v>
      </c>
      <c r="D273" s="730" t="s">
        <v>1031</v>
      </c>
      <c r="E273" s="730" t="s">
        <v>767</v>
      </c>
      <c r="F273" s="734"/>
      <c r="G273" s="734"/>
      <c r="H273" s="748">
        <v>0</v>
      </c>
      <c r="I273" s="734">
        <v>8</v>
      </c>
      <c r="J273" s="734">
        <v>1108.32</v>
      </c>
      <c r="K273" s="748">
        <v>1</v>
      </c>
      <c r="L273" s="734">
        <v>8</v>
      </c>
      <c r="M273" s="735">
        <v>1108.32</v>
      </c>
    </row>
    <row r="274" spans="1:13" ht="14.45" customHeight="1" x14ac:dyDescent="0.2">
      <c r="A274" s="729" t="s">
        <v>602</v>
      </c>
      <c r="B274" s="730" t="s">
        <v>1948</v>
      </c>
      <c r="C274" s="730" t="s">
        <v>1963</v>
      </c>
      <c r="D274" s="730" t="s">
        <v>1029</v>
      </c>
      <c r="E274" s="730" t="s">
        <v>767</v>
      </c>
      <c r="F274" s="734"/>
      <c r="G274" s="734"/>
      <c r="H274" s="748">
        <v>0</v>
      </c>
      <c r="I274" s="734">
        <v>6</v>
      </c>
      <c r="J274" s="734">
        <v>670.86</v>
      </c>
      <c r="K274" s="748">
        <v>1</v>
      </c>
      <c r="L274" s="734">
        <v>6</v>
      </c>
      <c r="M274" s="735">
        <v>670.86</v>
      </c>
    </row>
    <row r="275" spans="1:13" ht="14.45" customHeight="1" x14ac:dyDescent="0.2">
      <c r="A275" s="729" t="s">
        <v>602</v>
      </c>
      <c r="B275" s="730" t="s">
        <v>1948</v>
      </c>
      <c r="C275" s="730" t="s">
        <v>2087</v>
      </c>
      <c r="D275" s="730" t="s">
        <v>1387</v>
      </c>
      <c r="E275" s="730" t="s">
        <v>1014</v>
      </c>
      <c r="F275" s="734"/>
      <c r="G275" s="734"/>
      <c r="H275" s="748">
        <v>0</v>
      </c>
      <c r="I275" s="734">
        <v>1</v>
      </c>
      <c r="J275" s="734">
        <v>96.55</v>
      </c>
      <c r="K275" s="748">
        <v>1</v>
      </c>
      <c r="L275" s="734">
        <v>1</v>
      </c>
      <c r="M275" s="735">
        <v>96.55</v>
      </c>
    </row>
    <row r="276" spans="1:13" ht="14.45" customHeight="1" x14ac:dyDescent="0.2">
      <c r="A276" s="729" t="s">
        <v>602</v>
      </c>
      <c r="B276" s="730" t="s">
        <v>1948</v>
      </c>
      <c r="C276" s="730" t="s">
        <v>1966</v>
      </c>
      <c r="D276" s="730" t="s">
        <v>1967</v>
      </c>
      <c r="E276" s="730" t="s">
        <v>1014</v>
      </c>
      <c r="F276" s="734"/>
      <c r="G276" s="734"/>
      <c r="H276" s="748">
        <v>0</v>
      </c>
      <c r="I276" s="734">
        <v>5</v>
      </c>
      <c r="J276" s="734">
        <v>482.75</v>
      </c>
      <c r="K276" s="748">
        <v>1</v>
      </c>
      <c r="L276" s="734">
        <v>5</v>
      </c>
      <c r="M276" s="735">
        <v>482.75</v>
      </c>
    </row>
    <row r="277" spans="1:13" ht="14.45" customHeight="1" x14ac:dyDescent="0.2">
      <c r="A277" s="729" t="s">
        <v>602</v>
      </c>
      <c r="B277" s="730" t="s">
        <v>1948</v>
      </c>
      <c r="C277" s="730" t="s">
        <v>1968</v>
      </c>
      <c r="D277" s="730" t="s">
        <v>1009</v>
      </c>
      <c r="E277" s="730" t="s">
        <v>769</v>
      </c>
      <c r="F277" s="734"/>
      <c r="G277" s="734"/>
      <c r="H277" s="748">
        <v>0</v>
      </c>
      <c r="I277" s="734">
        <v>3</v>
      </c>
      <c r="J277" s="734">
        <v>501.66000000000008</v>
      </c>
      <c r="K277" s="748">
        <v>1</v>
      </c>
      <c r="L277" s="734">
        <v>3</v>
      </c>
      <c r="M277" s="735">
        <v>501.66000000000008</v>
      </c>
    </row>
    <row r="278" spans="1:13" ht="14.45" customHeight="1" x14ac:dyDescent="0.2">
      <c r="A278" s="729" t="s">
        <v>602</v>
      </c>
      <c r="B278" s="730" t="s">
        <v>1948</v>
      </c>
      <c r="C278" s="730" t="s">
        <v>2150</v>
      </c>
      <c r="D278" s="730" t="s">
        <v>2151</v>
      </c>
      <c r="E278" s="730" t="s">
        <v>1547</v>
      </c>
      <c r="F278" s="734"/>
      <c r="G278" s="734"/>
      <c r="H278" s="748">
        <v>0</v>
      </c>
      <c r="I278" s="734">
        <v>3</v>
      </c>
      <c r="J278" s="734">
        <v>549.45000000000005</v>
      </c>
      <c r="K278" s="748">
        <v>1</v>
      </c>
      <c r="L278" s="734">
        <v>3</v>
      </c>
      <c r="M278" s="735">
        <v>549.45000000000005</v>
      </c>
    </row>
    <row r="279" spans="1:13" ht="14.45" customHeight="1" x14ac:dyDescent="0.2">
      <c r="A279" s="729" t="s">
        <v>602</v>
      </c>
      <c r="B279" s="730" t="s">
        <v>1948</v>
      </c>
      <c r="C279" s="730" t="s">
        <v>1972</v>
      </c>
      <c r="D279" s="730" t="s">
        <v>1043</v>
      </c>
      <c r="E279" s="730" t="s">
        <v>769</v>
      </c>
      <c r="F279" s="734"/>
      <c r="G279" s="734"/>
      <c r="H279" s="748">
        <v>0</v>
      </c>
      <c r="I279" s="734">
        <v>16</v>
      </c>
      <c r="J279" s="734">
        <v>2122.04</v>
      </c>
      <c r="K279" s="748">
        <v>1</v>
      </c>
      <c r="L279" s="734">
        <v>16</v>
      </c>
      <c r="M279" s="735">
        <v>2122.04</v>
      </c>
    </row>
    <row r="280" spans="1:13" ht="14.45" customHeight="1" x14ac:dyDescent="0.2">
      <c r="A280" s="729" t="s">
        <v>602</v>
      </c>
      <c r="B280" s="730" t="s">
        <v>1948</v>
      </c>
      <c r="C280" s="730" t="s">
        <v>1973</v>
      </c>
      <c r="D280" s="730" t="s">
        <v>1044</v>
      </c>
      <c r="E280" s="730" t="s">
        <v>769</v>
      </c>
      <c r="F280" s="734"/>
      <c r="G280" s="734"/>
      <c r="H280" s="748">
        <v>0</v>
      </c>
      <c r="I280" s="734">
        <v>25</v>
      </c>
      <c r="J280" s="734">
        <v>3319.75</v>
      </c>
      <c r="K280" s="748">
        <v>1</v>
      </c>
      <c r="L280" s="734">
        <v>25</v>
      </c>
      <c r="M280" s="735">
        <v>3319.75</v>
      </c>
    </row>
    <row r="281" spans="1:13" ht="14.45" customHeight="1" x14ac:dyDescent="0.2">
      <c r="A281" s="729" t="s">
        <v>602</v>
      </c>
      <c r="B281" s="730" t="s">
        <v>1948</v>
      </c>
      <c r="C281" s="730" t="s">
        <v>2089</v>
      </c>
      <c r="D281" s="730" t="s">
        <v>1389</v>
      </c>
      <c r="E281" s="730" t="s">
        <v>769</v>
      </c>
      <c r="F281" s="734"/>
      <c r="G281" s="734"/>
      <c r="H281" s="748">
        <v>0</v>
      </c>
      <c r="I281" s="734">
        <v>5</v>
      </c>
      <c r="J281" s="734">
        <v>707.09999999999991</v>
      </c>
      <c r="K281" s="748">
        <v>1</v>
      </c>
      <c r="L281" s="734">
        <v>5</v>
      </c>
      <c r="M281" s="735">
        <v>707.09999999999991</v>
      </c>
    </row>
    <row r="282" spans="1:13" ht="14.45" customHeight="1" x14ac:dyDescent="0.2">
      <c r="A282" s="729" t="s">
        <v>602</v>
      </c>
      <c r="B282" s="730" t="s">
        <v>1948</v>
      </c>
      <c r="C282" s="730" t="s">
        <v>1976</v>
      </c>
      <c r="D282" s="730" t="s">
        <v>1032</v>
      </c>
      <c r="E282" s="730" t="s">
        <v>767</v>
      </c>
      <c r="F282" s="734"/>
      <c r="G282" s="734"/>
      <c r="H282" s="748">
        <v>0</v>
      </c>
      <c r="I282" s="734">
        <v>2</v>
      </c>
      <c r="J282" s="734">
        <v>277.08</v>
      </c>
      <c r="K282" s="748">
        <v>1</v>
      </c>
      <c r="L282" s="734">
        <v>2</v>
      </c>
      <c r="M282" s="735">
        <v>277.08</v>
      </c>
    </row>
    <row r="283" spans="1:13" ht="14.45" customHeight="1" x14ac:dyDescent="0.2">
      <c r="A283" s="729" t="s">
        <v>602</v>
      </c>
      <c r="B283" s="730" t="s">
        <v>1948</v>
      </c>
      <c r="C283" s="730" t="s">
        <v>1978</v>
      </c>
      <c r="D283" s="730" t="s">
        <v>1979</v>
      </c>
      <c r="E283" s="730" t="s">
        <v>767</v>
      </c>
      <c r="F283" s="734"/>
      <c r="G283" s="734"/>
      <c r="H283" s="748">
        <v>0</v>
      </c>
      <c r="I283" s="734">
        <v>2</v>
      </c>
      <c r="J283" s="734">
        <v>223.62000000000003</v>
      </c>
      <c r="K283" s="748">
        <v>1</v>
      </c>
      <c r="L283" s="734">
        <v>2</v>
      </c>
      <c r="M283" s="735">
        <v>223.62000000000003</v>
      </c>
    </row>
    <row r="284" spans="1:13" ht="14.45" customHeight="1" x14ac:dyDescent="0.2">
      <c r="A284" s="729" t="s">
        <v>602</v>
      </c>
      <c r="B284" s="730" t="s">
        <v>1948</v>
      </c>
      <c r="C284" s="730" t="s">
        <v>2152</v>
      </c>
      <c r="D284" s="730" t="s">
        <v>1548</v>
      </c>
      <c r="E284" s="730" t="s">
        <v>767</v>
      </c>
      <c r="F284" s="734"/>
      <c r="G284" s="734"/>
      <c r="H284" s="748">
        <v>0</v>
      </c>
      <c r="I284" s="734">
        <v>4</v>
      </c>
      <c r="J284" s="734">
        <v>554.16</v>
      </c>
      <c r="K284" s="748">
        <v>1</v>
      </c>
      <c r="L284" s="734">
        <v>4</v>
      </c>
      <c r="M284" s="735">
        <v>554.16</v>
      </c>
    </row>
    <row r="285" spans="1:13" ht="14.45" customHeight="1" x14ac:dyDescent="0.2">
      <c r="A285" s="729" t="s">
        <v>605</v>
      </c>
      <c r="B285" s="730" t="s">
        <v>1831</v>
      </c>
      <c r="C285" s="730" t="s">
        <v>2153</v>
      </c>
      <c r="D285" s="730" t="s">
        <v>1560</v>
      </c>
      <c r="E285" s="730" t="s">
        <v>2154</v>
      </c>
      <c r="F285" s="734"/>
      <c r="G285" s="734"/>
      <c r="H285" s="748">
        <v>0</v>
      </c>
      <c r="I285" s="734">
        <v>15</v>
      </c>
      <c r="J285" s="734">
        <v>557.74</v>
      </c>
      <c r="K285" s="748">
        <v>1</v>
      </c>
      <c r="L285" s="734">
        <v>15</v>
      </c>
      <c r="M285" s="735">
        <v>557.74</v>
      </c>
    </row>
    <row r="286" spans="1:13" ht="14.45" customHeight="1" x14ac:dyDescent="0.2">
      <c r="A286" s="729" t="s">
        <v>605</v>
      </c>
      <c r="B286" s="730" t="s">
        <v>1831</v>
      </c>
      <c r="C286" s="730" t="s">
        <v>1832</v>
      </c>
      <c r="D286" s="730" t="s">
        <v>942</v>
      </c>
      <c r="E286" s="730" t="s">
        <v>1833</v>
      </c>
      <c r="F286" s="734"/>
      <c r="G286" s="734"/>
      <c r="H286" s="748">
        <v>0</v>
      </c>
      <c r="I286" s="734">
        <v>7</v>
      </c>
      <c r="J286" s="734">
        <v>454.30000000000007</v>
      </c>
      <c r="K286" s="748">
        <v>1</v>
      </c>
      <c r="L286" s="734">
        <v>7</v>
      </c>
      <c r="M286" s="735">
        <v>454.30000000000007</v>
      </c>
    </row>
    <row r="287" spans="1:13" ht="14.45" customHeight="1" x14ac:dyDescent="0.2">
      <c r="A287" s="729" t="s">
        <v>608</v>
      </c>
      <c r="B287" s="730" t="s">
        <v>1756</v>
      </c>
      <c r="C287" s="730" t="s">
        <v>1757</v>
      </c>
      <c r="D287" s="730" t="s">
        <v>1758</v>
      </c>
      <c r="E287" s="730" t="s">
        <v>1759</v>
      </c>
      <c r="F287" s="734"/>
      <c r="G287" s="734"/>
      <c r="H287" s="748">
        <v>0</v>
      </c>
      <c r="I287" s="734">
        <v>1700</v>
      </c>
      <c r="J287" s="734">
        <v>28180.800000000003</v>
      </c>
      <c r="K287" s="748">
        <v>1</v>
      </c>
      <c r="L287" s="734">
        <v>1700</v>
      </c>
      <c r="M287" s="735">
        <v>28180.800000000003</v>
      </c>
    </row>
    <row r="288" spans="1:13" ht="14.45" customHeight="1" x14ac:dyDescent="0.2">
      <c r="A288" s="729" t="s">
        <v>608</v>
      </c>
      <c r="B288" s="730" t="s">
        <v>1766</v>
      </c>
      <c r="C288" s="730" t="s">
        <v>1767</v>
      </c>
      <c r="D288" s="730" t="s">
        <v>1768</v>
      </c>
      <c r="E288" s="730" t="s">
        <v>1769</v>
      </c>
      <c r="F288" s="734"/>
      <c r="G288" s="734"/>
      <c r="H288" s="748">
        <v>0</v>
      </c>
      <c r="I288" s="734">
        <v>13</v>
      </c>
      <c r="J288" s="734">
        <v>5297.8099999999995</v>
      </c>
      <c r="K288" s="748">
        <v>1</v>
      </c>
      <c r="L288" s="734">
        <v>13</v>
      </c>
      <c r="M288" s="735">
        <v>5297.8099999999995</v>
      </c>
    </row>
    <row r="289" spans="1:13" ht="14.45" customHeight="1" x14ac:dyDescent="0.2">
      <c r="A289" s="729" t="s">
        <v>608</v>
      </c>
      <c r="B289" s="730" t="s">
        <v>1770</v>
      </c>
      <c r="C289" s="730" t="s">
        <v>2093</v>
      </c>
      <c r="D289" s="730" t="s">
        <v>1772</v>
      </c>
      <c r="E289" s="730" t="s">
        <v>2094</v>
      </c>
      <c r="F289" s="734"/>
      <c r="G289" s="734"/>
      <c r="H289" s="748">
        <v>0</v>
      </c>
      <c r="I289" s="734">
        <v>1</v>
      </c>
      <c r="J289" s="734">
        <v>70.389999999999972</v>
      </c>
      <c r="K289" s="748">
        <v>1</v>
      </c>
      <c r="L289" s="734">
        <v>1</v>
      </c>
      <c r="M289" s="735">
        <v>70.389999999999972</v>
      </c>
    </row>
    <row r="290" spans="1:13" ht="14.45" customHeight="1" x14ac:dyDescent="0.2">
      <c r="A290" s="729" t="s">
        <v>608</v>
      </c>
      <c r="B290" s="730" t="s">
        <v>1774</v>
      </c>
      <c r="C290" s="730" t="s">
        <v>1775</v>
      </c>
      <c r="D290" s="730" t="s">
        <v>762</v>
      </c>
      <c r="E290" s="730" t="s">
        <v>1776</v>
      </c>
      <c r="F290" s="734"/>
      <c r="G290" s="734"/>
      <c r="H290" s="748">
        <v>0</v>
      </c>
      <c r="I290" s="734">
        <v>14</v>
      </c>
      <c r="J290" s="734">
        <v>46199.67</v>
      </c>
      <c r="K290" s="748">
        <v>1</v>
      </c>
      <c r="L290" s="734">
        <v>14</v>
      </c>
      <c r="M290" s="735">
        <v>46199.67</v>
      </c>
    </row>
    <row r="291" spans="1:13" ht="14.45" customHeight="1" x14ac:dyDescent="0.2">
      <c r="A291" s="729" t="s">
        <v>608</v>
      </c>
      <c r="B291" s="730" t="s">
        <v>2003</v>
      </c>
      <c r="C291" s="730" t="s">
        <v>2155</v>
      </c>
      <c r="D291" s="730" t="s">
        <v>1641</v>
      </c>
      <c r="E291" s="730" t="s">
        <v>1642</v>
      </c>
      <c r="F291" s="734">
        <v>2</v>
      </c>
      <c r="G291" s="734">
        <v>238.18</v>
      </c>
      <c r="H291" s="748">
        <v>1</v>
      </c>
      <c r="I291" s="734"/>
      <c r="J291" s="734"/>
      <c r="K291" s="748">
        <v>0</v>
      </c>
      <c r="L291" s="734">
        <v>2</v>
      </c>
      <c r="M291" s="735">
        <v>238.18</v>
      </c>
    </row>
    <row r="292" spans="1:13" ht="14.45" customHeight="1" x14ac:dyDescent="0.2">
      <c r="A292" s="729" t="s">
        <v>608</v>
      </c>
      <c r="B292" s="730" t="s">
        <v>2098</v>
      </c>
      <c r="C292" s="730" t="s">
        <v>2156</v>
      </c>
      <c r="D292" s="730" t="s">
        <v>1439</v>
      </c>
      <c r="E292" s="730" t="s">
        <v>2157</v>
      </c>
      <c r="F292" s="734"/>
      <c r="G292" s="734"/>
      <c r="H292" s="748">
        <v>0</v>
      </c>
      <c r="I292" s="734">
        <v>8</v>
      </c>
      <c r="J292" s="734">
        <v>1026.44</v>
      </c>
      <c r="K292" s="748">
        <v>1</v>
      </c>
      <c r="L292" s="734">
        <v>8</v>
      </c>
      <c r="M292" s="735">
        <v>1026.44</v>
      </c>
    </row>
    <row r="293" spans="1:13" ht="14.45" customHeight="1" x14ac:dyDescent="0.2">
      <c r="A293" s="729" t="s">
        <v>608</v>
      </c>
      <c r="B293" s="730" t="s">
        <v>1779</v>
      </c>
      <c r="C293" s="730" t="s">
        <v>1780</v>
      </c>
      <c r="D293" s="730" t="s">
        <v>1781</v>
      </c>
      <c r="E293" s="730" t="s">
        <v>1782</v>
      </c>
      <c r="F293" s="734"/>
      <c r="G293" s="734"/>
      <c r="H293" s="748">
        <v>0</v>
      </c>
      <c r="I293" s="734">
        <v>270</v>
      </c>
      <c r="J293" s="734">
        <v>13316.399952051332</v>
      </c>
      <c r="K293" s="748">
        <v>1</v>
      </c>
      <c r="L293" s="734">
        <v>270</v>
      </c>
      <c r="M293" s="735">
        <v>13316.399952051332</v>
      </c>
    </row>
    <row r="294" spans="1:13" ht="14.45" customHeight="1" x14ac:dyDescent="0.2">
      <c r="A294" s="729" t="s">
        <v>608</v>
      </c>
      <c r="B294" s="730" t="s">
        <v>1783</v>
      </c>
      <c r="C294" s="730" t="s">
        <v>1784</v>
      </c>
      <c r="D294" s="730" t="s">
        <v>772</v>
      </c>
      <c r="E294" s="730" t="s">
        <v>773</v>
      </c>
      <c r="F294" s="734"/>
      <c r="G294" s="734"/>
      <c r="H294" s="748">
        <v>0</v>
      </c>
      <c r="I294" s="734">
        <v>50</v>
      </c>
      <c r="J294" s="734">
        <v>2017.5</v>
      </c>
      <c r="K294" s="748">
        <v>1</v>
      </c>
      <c r="L294" s="734">
        <v>50</v>
      </c>
      <c r="M294" s="735">
        <v>2017.5</v>
      </c>
    </row>
    <row r="295" spans="1:13" ht="14.45" customHeight="1" x14ac:dyDescent="0.2">
      <c r="A295" s="729" t="s">
        <v>608</v>
      </c>
      <c r="B295" s="730" t="s">
        <v>1783</v>
      </c>
      <c r="C295" s="730" t="s">
        <v>1785</v>
      </c>
      <c r="D295" s="730" t="s">
        <v>772</v>
      </c>
      <c r="E295" s="730" t="s">
        <v>773</v>
      </c>
      <c r="F295" s="734"/>
      <c r="G295" s="734"/>
      <c r="H295" s="748">
        <v>0</v>
      </c>
      <c r="I295" s="734">
        <v>72</v>
      </c>
      <c r="J295" s="734">
        <v>2906.6400000000003</v>
      </c>
      <c r="K295" s="748">
        <v>1</v>
      </c>
      <c r="L295" s="734">
        <v>72</v>
      </c>
      <c r="M295" s="735">
        <v>2906.6400000000003</v>
      </c>
    </row>
    <row r="296" spans="1:13" ht="14.45" customHeight="1" x14ac:dyDescent="0.2">
      <c r="A296" s="729" t="s">
        <v>608</v>
      </c>
      <c r="B296" s="730" t="s">
        <v>1788</v>
      </c>
      <c r="C296" s="730" t="s">
        <v>1791</v>
      </c>
      <c r="D296" s="730" t="s">
        <v>788</v>
      </c>
      <c r="E296" s="730" t="s">
        <v>1792</v>
      </c>
      <c r="F296" s="734"/>
      <c r="G296" s="734"/>
      <c r="H296" s="748">
        <v>0</v>
      </c>
      <c r="I296" s="734">
        <v>25</v>
      </c>
      <c r="J296" s="734">
        <v>982.66999999999973</v>
      </c>
      <c r="K296" s="748">
        <v>1</v>
      </c>
      <c r="L296" s="734">
        <v>25</v>
      </c>
      <c r="M296" s="735">
        <v>982.66999999999973</v>
      </c>
    </row>
    <row r="297" spans="1:13" ht="14.45" customHeight="1" x14ac:dyDescent="0.2">
      <c r="A297" s="729" t="s">
        <v>608</v>
      </c>
      <c r="B297" s="730" t="s">
        <v>1793</v>
      </c>
      <c r="C297" s="730" t="s">
        <v>2010</v>
      </c>
      <c r="D297" s="730" t="s">
        <v>1164</v>
      </c>
      <c r="E297" s="730" t="s">
        <v>667</v>
      </c>
      <c r="F297" s="734"/>
      <c r="G297" s="734"/>
      <c r="H297" s="748">
        <v>0</v>
      </c>
      <c r="I297" s="734">
        <v>1</v>
      </c>
      <c r="J297" s="734">
        <v>97.39</v>
      </c>
      <c r="K297" s="748">
        <v>1</v>
      </c>
      <c r="L297" s="734">
        <v>1</v>
      </c>
      <c r="M297" s="735">
        <v>97.39</v>
      </c>
    </row>
    <row r="298" spans="1:13" ht="14.45" customHeight="1" x14ac:dyDescent="0.2">
      <c r="A298" s="729" t="s">
        <v>608</v>
      </c>
      <c r="B298" s="730" t="s">
        <v>1793</v>
      </c>
      <c r="C298" s="730" t="s">
        <v>2158</v>
      </c>
      <c r="D298" s="730" t="s">
        <v>665</v>
      </c>
      <c r="E298" s="730" t="s">
        <v>1579</v>
      </c>
      <c r="F298" s="734"/>
      <c r="G298" s="734"/>
      <c r="H298" s="748">
        <v>0</v>
      </c>
      <c r="I298" s="734">
        <v>1</v>
      </c>
      <c r="J298" s="734">
        <v>291.39999999999998</v>
      </c>
      <c r="K298" s="748">
        <v>1</v>
      </c>
      <c r="L298" s="734">
        <v>1</v>
      </c>
      <c r="M298" s="735">
        <v>291.39999999999998</v>
      </c>
    </row>
    <row r="299" spans="1:13" ht="14.45" customHeight="1" x14ac:dyDescent="0.2">
      <c r="A299" s="729" t="s">
        <v>608</v>
      </c>
      <c r="B299" s="730" t="s">
        <v>1793</v>
      </c>
      <c r="C299" s="730" t="s">
        <v>1795</v>
      </c>
      <c r="D299" s="730" t="s">
        <v>665</v>
      </c>
      <c r="E299" s="730" t="s">
        <v>668</v>
      </c>
      <c r="F299" s="734"/>
      <c r="G299" s="734"/>
      <c r="H299" s="748">
        <v>0</v>
      </c>
      <c r="I299" s="734">
        <v>1</v>
      </c>
      <c r="J299" s="734">
        <v>207.23</v>
      </c>
      <c r="K299" s="748">
        <v>1</v>
      </c>
      <c r="L299" s="734">
        <v>1</v>
      </c>
      <c r="M299" s="735">
        <v>207.23</v>
      </c>
    </row>
    <row r="300" spans="1:13" ht="14.45" customHeight="1" x14ac:dyDescent="0.2">
      <c r="A300" s="729" t="s">
        <v>608</v>
      </c>
      <c r="B300" s="730" t="s">
        <v>1793</v>
      </c>
      <c r="C300" s="730" t="s">
        <v>1797</v>
      </c>
      <c r="D300" s="730" t="s">
        <v>663</v>
      </c>
      <c r="E300" s="730" t="s">
        <v>664</v>
      </c>
      <c r="F300" s="734"/>
      <c r="G300" s="734"/>
      <c r="H300" s="748">
        <v>0</v>
      </c>
      <c r="I300" s="734">
        <v>11</v>
      </c>
      <c r="J300" s="734">
        <v>971.74</v>
      </c>
      <c r="K300" s="748">
        <v>1</v>
      </c>
      <c r="L300" s="734">
        <v>11</v>
      </c>
      <c r="M300" s="735">
        <v>971.74</v>
      </c>
    </row>
    <row r="301" spans="1:13" ht="14.45" customHeight="1" x14ac:dyDescent="0.2">
      <c r="A301" s="729" t="s">
        <v>608</v>
      </c>
      <c r="B301" s="730" t="s">
        <v>1798</v>
      </c>
      <c r="C301" s="730" t="s">
        <v>1799</v>
      </c>
      <c r="D301" s="730" t="s">
        <v>1800</v>
      </c>
      <c r="E301" s="730" t="s">
        <v>1801</v>
      </c>
      <c r="F301" s="734"/>
      <c r="G301" s="734"/>
      <c r="H301" s="748">
        <v>0</v>
      </c>
      <c r="I301" s="734">
        <v>1</v>
      </c>
      <c r="J301" s="734">
        <v>27.899999999999995</v>
      </c>
      <c r="K301" s="748">
        <v>1</v>
      </c>
      <c r="L301" s="734">
        <v>1</v>
      </c>
      <c r="M301" s="735">
        <v>27.899999999999995</v>
      </c>
    </row>
    <row r="302" spans="1:13" ht="14.45" customHeight="1" x14ac:dyDescent="0.2">
      <c r="A302" s="729" t="s">
        <v>608</v>
      </c>
      <c r="B302" s="730" t="s">
        <v>1802</v>
      </c>
      <c r="C302" s="730" t="s">
        <v>1804</v>
      </c>
      <c r="D302" s="730" t="s">
        <v>673</v>
      </c>
      <c r="E302" s="730" t="s">
        <v>674</v>
      </c>
      <c r="F302" s="734"/>
      <c r="G302" s="734"/>
      <c r="H302" s="748">
        <v>0</v>
      </c>
      <c r="I302" s="734">
        <v>1</v>
      </c>
      <c r="J302" s="734">
        <v>52.240000000000016</v>
      </c>
      <c r="K302" s="748">
        <v>1</v>
      </c>
      <c r="L302" s="734">
        <v>1</v>
      </c>
      <c r="M302" s="735">
        <v>52.240000000000016</v>
      </c>
    </row>
    <row r="303" spans="1:13" ht="14.45" customHeight="1" x14ac:dyDescent="0.2">
      <c r="A303" s="729" t="s">
        <v>608</v>
      </c>
      <c r="B303" s="730" t="s">
        <v>1805</v>
      </c>
      <c r="C303" s="730" t="s">
        <v>1809</v>
      </c>
      <c r="D303" s="730" t="s">
        <v>1807</v>
      </c>
      <c r="E303" s="730" t="s">
        <v>1810</v>
      </c>
      <c r="F303" s="734"/>
      <c r="G303" s="734"/>
      <c r="H303" s="748">
        <v>0</v>
      </c>
      <c r="I303" s="734">
        <v>1</v>
      </c>
      <c r="J303" s="734">
        <v>15</v>
      </c>
      <c r="K303" s="748">
        <v>1</v>
      </c>
      <c r="L303" s="734">
        <v>1</v>
      </c>
      <c r="M303" s="735">
        <v>15</v>
      </c>
    </row>
    <row r="304" spans="1:13" ht="14.45" customHeight="1" x14ac:dyDescent="0.2">
      <c r="A304" s="729" t="s">
        <v>608</v>
      </c>
      <c r="B304" s="730" t="s">
        <v>2159</v>
      </c>
      <c r="C304" s="730" t="s">
        <v>2160</v>
      </c>
      <c r="D304" s="730" t="s">
        <v>2161</v>
      </c>
      <c r="E304" s="730" t="s">
        <v>2162</v>
      </c>
      <c r="F304" s="734"/>
      <c r="G304" s="734"/>
      <c r="H304" s="748">
        <v>0</v>
      </c>
      <c r="I304" s="734">
        <v>1</v>
      </c>
      <c r="J304" s="734">
        <v>32.29999999999999</v>
      </c>
      <c r="K304" s="748">
        <v>1</v>
      </c>
      <c r="L304" s="734">
        <v>1</v>
      </c>
      <c r="M304" s="735">
        <v>32.29999999999999</v>
      </c>
    </row>
    <row r="305" spans="1:13" ht="14.45" customHeight="1" x14ac:dyDescent="0.2">
      <c r="A305" s="729" t="s">
        <v>608</v>
      </c>
      <c r="B305" s="730" t="s">
        <v>2012</v>
      </c>
      <c r="C305" s="730" t="s">
        <v>2163</v>
      </c>
      <c r="D305" s="730" t="s">
        <v>2014</v>
      </c>
      <c r="E305" s="730" t="s">
        <v>2164</v>
      </c>
      <c r="F305" s="734"/>
      <c r="G305" s="734"/>
      <c r="H305" s="748">
        <v>0</v>
      </c>
      <c r="I305" s="734">
        <v>1</v>
      </c>
      <c r="J305" s="734">
        <v>32.819999999999993</v>
      </c>
      <c r="K305" s="748">
        <v>1</v>
      </c>
      <c r="L305" s="734">
        <v>1</v>
      </c>
      <c r="M305" s="735">
        <v>32.819999999999993</v>
      </c>
    </row>
    <row r="306" spans="1:13" ht="14.45" customHeight="1" x14ac:dyDescent="0.2">
      <c r="A306" s="729" t="s">
        <v>608</v>
      </c>
      <c r="B306" s="730" t="s">
        <v>1811</v>
      </c>
      <c r="C306" s="730" t="s">
        <v>2016</v>
      </c>
      <c r="D306" s="730" t="s">
        <v>922</v>
      </c>
      <c r="E306" s="730" t="s">
        <v>1437</v>
      </c>
      <c r="F306" s="734"/>
      <c r="G306" s="734"/>
      <c r="H306" s="748">
        <v>0</v>
      </c>
      <c r="I306" s="734">
        <v>1</v>
      </c>
      <c r="J306" s="734">
        <v>76.449999999999989</v>
      </c>
      <c r="K306" s="748">
        <v>1</v>
      </c>
      <c r="L306" s="734">
        <v>1</v>
      </c>
      <c r="M306" s="735">
        <v>76.449999999999989</v>
      </c>
    </row>
    <row r="307" spans="1:13" ht="14.45" customHeight="1" x14ac:dyDescent="0.2">
      <c r="A307" s="729" t="s">
        <v>608</v>
      </c>
      <c r="B307" s="730" t="s">
        <v>2104</v>
      </c>
      <c r="C307" s="730" t="s">
        <v>2165</v>
      </c>
      <c r="D307" s="730" t="s">
        <v>2106</v>
      </c>
      <c r="E307" s="730" t="s">
        <v>1810</v>
      </c>
      <c r="F307" s="734"/>
      <c r="G307" s="734"/>
      <c r="H307" s="748">
        <v>0</v>
      </c>
      <c r="I307" s="734">
        <v>1</v>
      </c>
      <c r="J307" s="734">
        <v>60.289999999999985</v>
      </c>
      <c r="K307" s="748">
        <v>1</v>
      </c>
      <c r="L307" s="734">
        <v>1</v>
      </c>
      <c r="M307" s="735">
        <v>60.289999999999985</v>
      </c>
    </row>
    <row r="308" spans="1:13" ht="14.45" customHeight="1" x14ac:dyDescent="0.2">
      <c r="A308" s="729" t="s">
        <v>608</v>
      </c>
      <c r="B308" s="730" t="s">
        <v>2104</v>
      </c>
      <c r="C308" s="730" t="s">
        <v>2108</v>
      </c>
      <c r="D308" s="730" t="s">
        <v>2106</v>
      </c>
      <c r="E308" s="730" t="s">
        <v>2109</v>
      </c>
      <c r="F308" s="734"/>
      <c r="G308" s="734"/>
      <c r="H308" s="748">
        <v>0</v>
      </c>
      <c r="I308" s="734">
        <v>1</v>
      </c>
      <c r="J308" s="734">
        <v>11.830000000000002</v>
      </c>
      <c r="K308" s="748">
        <v>1</v>
      </c>
      <c r="L308" s="734">
        <v>1</v>
      </c>
      <c r="M308" s="735">
        <v>11.830000000000002</v>
      </c>
    </row>
    <row r="309" spans="1:13" ht="14.45" customHeight="1" x14ac:dyDescent="0.2">
      <c r="A309" s="729" t="s">
        <v>608</v>
      </c>
      <c r="B309" s="730" t="s">
        <v>2166</v>
      </c>
      <c r="C309" s="730" t="s">
        <v>2167</v>
      </c>
      <c r="D309" s="730" t="s">
        <v>1602</v>
      </c>
      <c r="E309" s="730" t="s">
        <v>1603</v>
      </c>
      <c r="F309" s="734"/>
      <c r="G309" s="734"/>
      <c r="H309" s="748">
        <v>0</v>
      </c>
      <c r="I309" s="734">
        <v>1</v>
      </c>
      <c r="J309" s="734">
        <v>60.35</v>
      </c>
      <c r="K309" s="748">
        <v>1</v>
      </c>
      <c r="L309" s="734">
        <v>1</v>
      </c>
      <c r="M309" s="735">
        <v>60.35</v>
      </c>
    </row>
    <row r="310" spans="1:13" ht="14.45" customHeight="1" x14ac:dyDescent="0.2">
      <c r="A310" s="729" t="s">
        <v>608</v>
      </c>
      <c r="B310" s="730" t="s">
        <v>2019</v>
      </c>
      <c r="C310" s="730" t="s">
        <v>2168</v>
      </c>
      <c r="D310" s="730" t="s">
        <v>2021</v>
      </c>
      <c r="E310" s="730" t="s">
        <v>2169</v>
      </c>
      <c r="F310" s="734"/>
      <c r="G310" s="734"/>
      <c r="H310" s="748">
        <v>0</v>
      </c>
      <c r="I310" s="734">
        <v>1</v>
      </c>
      <c r="J310" s="734">
        <v>185.26</v>
      </c>
      <c r="K310" s="748">
        <v>1</v>
      </c>
      <c r="L310" s="734">
        <v>1</v>
      </c>
      <c r="M310" s="735">
        <v>185.26</v>
      </c>
    </row>
    <row r="311" spans="1:13" ht="14.45" customHeight="1" x14ac:dyDescent="0.2">
      <c r="A311" s="729" t="s">
        <v>608</v>
      </c>
      <c r="B311" s="730" t="s">
        <v>1814</v>
      </c>
      <c r="C311" s="730" t="s">
        <v>1815</v>
      </c>
      <c r="D311" s="730" t="s">
        <v>862</v>
      </c>
      <c r="E311" s="730" t="s">
        <v>1816</v>
      </c>
      <c r="F311" s="734"/>
      <c r="G311" s="734"/>
      <c r="H311" s="748">
        <v>0</v>
      </c>
      <c r="I311" s="734">
        <v>1</v>
      </c>
      <c r="J311" s="734">
        <v>18.29</v>
      </c>
      <c r="K311" s="748">
        <v>1</v>
      </c>
      <c r="L311" s="734">
        <v>1</v>
      </c>
      <c r="M311" s="735">
        <v>18.29</v>
      </c>
    </row>
    <row r="312" spans="1:13" ht="14.45" customHeight="1" x14ac:dyDescent="0.2">
      <c r="A312" s="729" t="s">
        <v>608</v>
      </c>
      <c r="B312" s="730" t="s">
        <v>2116</v>
      </c>
      <c r="C312" s="730" t="s">
        <v>2117</v>
      </c>
      <c r="D312" s="730" t="s">
        <v>1481</v>
      </c>
      <c r="E312" s="730" t="s">
        <v>2118</v>
      </c>
      <c r="F312" s="734"/>
      <c r="G312" s="734"/>
      <c r="H312" s="748">
        <v>0</v>
      </c>
      <c r="I312" s="734">
        <v>1</v>
      </c>
      <c r="J312" s="734">
        <v>19.010000000000002</v>
      </c>
      <c r="K312" s="748">
        <v>1</v>
      </c>
      <c r="L312" s="734">
        <v>1</v>
      </c>
      <c r="M312" s="735">
        <v>19.010000000000002</v>
      </c>
    </row>
    <row r="313" spans="1:13" ht="14.45" customHeight="1" x14ac:dyDescent="0.2">
      <c r="A313" s="729" t="s">
        <v>608</v>
      </c>
      <c r="B313" s="730" t="s">
        <v>1827</v>
      </c>
      <c r="C313" s="730" t="s">
        <v>1828</v>
      </c>
      <c r="D313" s="730" t="s">
        <v>1829</v>
      </c>
      <c r="E313" s="730" t="s">
        <v>1830</v>
      </c>
      <c r="F313" s="734"/>
      <c r="G313" s="734"/>
      <c r="H313" s="748">
        <v>0</v>
      </c>
      <c r="I313" s="734">
        <v>14</v>
      </c>
      <c r="J313" s="734">
        <v>19250</v>
      </c>
      <c r="K313" s="748">
        <v>1</v>
      </c>
      <c r="L313" s="734">
        <v>14</v>
      </c>
      <c r="M313" s="735">
        <v>19250</v>
      </c>
    </row>
    <row r="314" spans="1:13" ht="14.45" customHeight="1" x14ac:dyDescent="0.2">
      <c r="A314" s="729" t="s">
        <v>608</v>
      </c>
      <c r="B314" s="730" t="s">
        <v>1831</v>
      </c>
      <c r="C314" s="730" t="s">
        <v>2170</v>
      </c>
      <c r="D314" s="730" t="s">
        <v>2171</v>
      </c>
      <c r="E314" s="730" t="s">
        <v>2172</v>
      </c>
      <c r="F314" s="734">
        <v>1</v>
      </c>
      <c r="G314" s="734">
        <v>336.39</v>
      </c>
      <c r="H314" s="748">
        <v>1</v>
      </c>
      <c r="I314" s="734"/>
      <c r="J314" s="734"/>
      <c r="K314" s="748">
        <v>0</v>
      </c>
      <c r="L314" s="734">
        <v>1</v>
      </c>
      <c r="M314" s="735">
        <v>336.39</v>
      </c>
    </row>
    <row r="315" spans="1:13" ht="14.45" customHeight="1" x14ac:dyDescent="0.2">
      <c r="A315" s="729" t="s">
        <v>608</v>
      </c>
      <c r="B315" s="730" t="s">
        <v>1831</v>
      </c>
      <c r="C315" s="730" t="s">
        <v>1832</v>
      </c>
      <c r="D315" s="730" t="s">
        <v>942</v>
      </c>
      <c r="E315" s="730" t="s">
        <v>1833</v>
      </c>
      <c r="F315" s="734"/>
      <c r="G315" s="734"/>
      <c r="H315" s="748">
        <v>0</v>
      </c>
      <c r="I315" s="734">
        <v>25</v>
      </c>
      <c r="J315" s="734">
        <v>1622.4999999999998</v>
      </c>
      <c r="K315" s="748">
        <v>1</v>
      </c>
      <c r="L315" s="734">
        <v>25</v>
      </c>
      <c r="M315" s="735">
        <v>1622.4999999999998</v>
      </c>
    </row>
    <row r="316" spans="1:13" ht="14.45" customHeight="1" x14ac:dyDescent="0.2">
      <c r="A316" s="729" t="s">
        <v>608</v>
      </c>
      <c r="B316" s="730" t="s">
        <v>1836</v>
      </c>
      <c r="C316" s="730" t="s">
        <v>1844</v>
      </c>
      <c r="D316" s="730" t="s">
        <v>756</v>
      </c>
      <c r="E316" s="730" t="s">
        <v>757</v>
      </c>
      <c r="F316" s="734"/>
      <c r="G316" s="734"/>
      <c r="H316" s="748">
        <v>0</v>
      </c>
      <c r="I316" s="734">
        <v>1</v>
      </c>
      <c r="J316" s="734">
        <v>78.52</v>
      </c>
      <c r="K316" s="748">
        <v>1</v>
      </c>
      <c r="L316" s="734">
        <v>1</v>
      </c>
      <c r="M316" s="735">
        <v>78.52</v>
      </c>
    </row>
    <row r="317" spans="1:13" ht="14.45" customHeight="1" x14ac:dyDescent="0.2">
      <c r="A317" s="729" t="s">
        <v>608</v>
      </c>
      <c r="B317" s="730" t="s">
        <v>1836</v>
      </c>
      <c r="C317" s="730" t="s">
        <v>2041</v>
      </c>
      <c r="D317" s="730" t="s">
        <v>756</v>
      </c>
      <c r="E317" s="730" t="s">
        <v>2042</v>
      </c>
      <c r="F317" s="734"/>
      <c r="G317" s="734"/>
      <c r="H317" s="748">
        <v>0</v>
      </c>
      <c r="I317" s="734">
        <v>1</v>
      </c>
      <c r="J317" s="734">
        <v>61.05</v>
      </c>
      <c r="K317" s="748">
        <v>1</v>
      </c>
      <c r="L317" s="734">
        <v>1</v>
      </c>
      <c r="M317" s="735">
        <v>61.05</v>
      </c>
    </row>
    <row r="318" spans="1:13" ht="14.45" customHeight="1" x14ac:dyDescent="0.2">
      <c r="A318" s="729" t="s">
        <v>608</v>
      </c>
      <c r="B318" s="730" t="s">
        <v>1845</v>
      </c>
      <c r="C318" s="730" t="s">
        <v>1846</v>
      </c>
      <c r="D318" s="730" t="s">
        <v>1847</v>
      </c>
      <c r="E318" s="730" t="s">
        <v>1848</v>
      </c>
      <c r="F318" s="734"/>
      <c r="G318" s="734"/>
      <c r="H318" s="748">
        <v>0</v>
      </c>
      <c r="I318" s="734">
        <v>5</v>
      </c>
      <c r="J318" s="734">
        <v>11188.65</v>
      </c>
      <c r="K318" s="748">
        <v>1</v>
      </c>
      <c r="L318" s="734">
        <v>5</v>
      </c>
      <c r="M318" s="735">
        <v>11188.65</v>
      </c>
    </row>
    <row r="319" spans="1:13" ht="14.45" customHeight="1" x14ac:dyDescent="0.2">
      <c r="A319" s="729" t="s">
        <v>608</v>
      </c>
      <c r="B319" s="730" t="s">
        <v>1849</v>
      </c>
      <c r="C319" s="730" t="s">
        <v>1850</v>
      </c>
      <c r="D319" s="730" t="s">
        <v>1851</v>
      </c>
      <c r="E319" s="730" t="s">
        <v>1852</v>
      </c>
      <c r="F319" s="734">
        <v>17</v>
      </c>
      <c r="G319" s="734">
        <v>7085.26</v>
      </c>
      <c r="H319" s="748">
        <v>1</v>
      </c>
      <c r="I319" s="734"/>
      <c r="J319" s="734"/>
      <c r="K319" s="748">
        <v>0</v>
      </c>
      <c r="L319" s="734">
        <v>17</v>
      </c>
      <c r="M319" s="735">
        <v>7085.26</v>
      </c>
    </row>
    <row r="320" spans="1:13" ht="14.45" customHeight="1" x14ac:dyDescent="0.2">
      <c r="A320" s="729" t="s">
        <v>608</v>
      </c>
      <c r="B320" s="730" t="s">
        <v>1858</v>
      </c>
      <c r="C320" s="730" t="s">
        <v>1859</v>
      </c>
      <c r="D320" s="730" t="s">
        <v>1860</v>
      </c>
      <c r="E320" s="730" t="s">
        <v>1121</v>
      </c>
      <c r="F320" s="734"/>
      <c r="G320" s="734"/>
      <c r="H320" s="748">
        <v>0</v>
      </c>
      <c r="I320" s="734">
        <v>10.5</v>
      </c>
      <c r="J320" s="734">
        <v>22309.84</v>
      </c>
      <c r="K320" s="748">
        <v>1</v>
      </c>
      <c r="L320" s="734">
        <v>10.5</v>
      </c>
      <c r="M320" s="735">
        <v>22309.84</v>
      </c>
    </row>
    <row r="321" spans="1:13" ht="14.45" customHeight="1" x14ac:dyDescent="0.2">
      <c r="A321" s="729" t="s">
        <v>608</v>
      </c>
      <c r="B321" s="730" t="s">
        <v>1861</v>
      </c>
      <c r="C321" s="730" t="s">
        <v>1862</v>
      </c>
      <c r="D321" s="730" t="s">
        <v>1863</v>
      </c>
      <c r="E321" s="730" t="s">
        <v>1864</v>
      </c>
      <c r="F321" s="734"/>
      <c r="G321" s="734"/>
      <c r="H321" s="748">
        <v>0</v>
      </c>
      <c r="I321" s="734">
        <v>4</v>
      </c>
      <c r="J321" s="734">
        <v>784.08</v>
      </c>
      <c r="K321" s="748">
        <v>1</v>
      </c>
      <c r="L321" s="734">
        <v>4</v>
      </c>
      <c r="M321" s="735">
        <v>784.08</v>
      </c>
    </row>
    <row r="322" spans="1:13" ht="14.45" customHeight="1" x14ac:dyDescent="0.2">
      <c r="A322" s="729" t="s">
        <v>608</v>
      </c>
      <c r="B322" s="730" t="s">
        <v>1865</v>
      </c>
      <c r="C322" s="730" t="s">
        <v>1866</v>
      </c>
      <c r="D322" s="730" t="s">
        <v>1867</v>
      </c>
      <c r="E322" s="730" t="s">
        <v>1412</v>
      </c>
      <c r="F322" s="734">
        <v>15</v>
      </c>
      <c r="G322" s="734">
        <v>501</v>
      </c>
      <c r="H322" s="748">
        <v>1</v>
      </c>
      <c r="I322" s="734"/>
      <c r="J322" s="734"/>
      <c r="K322" s="748">
        <v>0</v>
      </c>
      <c r="L322" s="734">
        <v>15</v>
      </c>
      <c r="M322" s="735">
        <v>501</v>
      </c>
    </row>
    <row r="323" spans="1:13" ht="14.45" customHeight="1" x14ac:dyDescent="0.2">
      <c r="A323" s="729" t="s">
        <v>608</v>
      </c>
      <c r="B323" s="730" t="s">
        <v>1868</v>
      </c>
      <c r="C323" s="730" t="s">
        <v>1869</v>
      </c>
      <c r="D323" s="730" t="s">
        <v>1109</v>
      </c>
      <c r="E323" s="730" t="s">
        <v>1110</v>
      </c>
      <c r="F323" s="734"/>
      <c r="G323" s="734"/>
      <c r="H323" s="748">
        <v>0</v>
      </c>
      <c r="I323" s="734">
        <v>19.100000000000001</v>
      </c>
      <c r="J323" s="734">
        <v>15759.028</v>
      </c>
      <c r="K323" s="748">
        <v>1</v>
      </c>
      <c r="L323" s="734">
        <v>19.100000000000001</v>
      </c>
      <c r="M323" s="735">
        <v>15759.028</v>
      </c>
    </row>
    <row r="324" spans="1:13" ht="14.45" customHeight="1" x14ac:dyDescent="0.2">
      <c r="A324" s="729" t="s">
        <v>608</v>
      </c>
      <c r="B324" s="730" t="s">
        <v>1870</v>
      </c>
      <c r="C324" s="730" t="s">
        <v>1871</v>
      </c>
      <c r="D324" s="730" t="s">
        <v>805</v>
      </c>
      <c r="E324" s="730" t="s">
        <v>806</v>
      </c>
      <c r="F324" s="734">
        <v>3</v>
      </c>
      <c r="G324" s="734">
        <v>3861.54</v>
      </c>
      <c r="H324" s="748">
        <v>1</v>
      </c>
      <c r="I324" s="734"/>
      <c r="J324" s="734"/>
      <c r="K324" s="748">
        <v>0</v>
      </c>
      <c r="L324" s="734">
        <v>3</v>
      </c>
      <c r="M324" s="735">
        <v>3861.54</v>
      </c>
    </row>
    <row r="325" spans="1:13" ht="14.45" customHeight="1" x14ac:dyDescent="0.2">
      <c r="A325" s="729" t="s">
        <v>608</v>
      </c>
      <c r="B325" s="730" t="s">
        <v>1872</v>
      </c>
      <c r="C325" s="730" t="s">
        <v>1876</v>
      </c>
      <c r="D325" s="730" t="s">
        <v>1874</v>
      </c>
      <c r="E325" s="730" t="s">
        <v>1877</v>
      </c>
      <c r="F325" s="734"/>
      <c r="G325" s="734"/>
      <c r="H325" s="748">
        <v>0</v>
      </c>
      <c r="I325" s="734">
        <v>4.4000000000000004</v>
      </c>
      <c r="J325" s="734">
        <v>1161.5999999999999</v>
      </c>
      <c r="K325" s="748">
        <v>1</v>
      </c>
      <c r="L325" s="734">
        <v>4.4000000000000004</v>
      </c>
      <c r="M325" s="735">
        <v>1161.5999999999999</v>
      </c>
    </row>
    <row r="326" spans="1:13" ht="14.45" customHeight="1" x14ac:dyDescent="0.2">
      <c r="A326" s="729" t="s">
        <v>608</v>
      </c>
      <c r="B326" s="730" t="s">
        <v>1878</v>
      </c>
      <c r="C326" s="730" t="s">
        <v>2173</v>
      </c>
      <c r="D326" s="730" t="s">
        <v>2174</v>
      </c>
      <c r="E326" s="730" t="s">
        <v>1881</v>
      </c>
      <c r="F326" s="734"/>
      <c r="G326" s="734"/>
      <c r="H326" s="748">
        <v>0</v>
      </c>
      <c r="I326" s="734">
        <v>1</v>
      </c>
      <c r="J326" s="734">
        <v>544.39</v>
      </c>
      <c r="K326" s="748">
        <v>1</v>
      </c>
      <c r="L326" s="734">
        <v>1</v>
      </c>
      <c r="M326" s="735">
        <v>544.39</v>
      </c>
    </row>
    <row r="327" spans="1:13" ht="14.45" customHeight="1" x14ac:dyDescent="0.2">
      <c r="A327" s="729" t="s">
        <v>608</v>
      </c>
      <c r="B327" s="730" t="s">
        <v>1878</v>
      </c>
      <c r="C327" s="730" t="s">
        <v>1879</v>
      </c>
      <c r="D327" s="730" t="s">
        <v>1880</v>
      </c>
      <c r="E327" s="730" t="s">
        <v>1881</v>
      </c>
      <c r="F327" s="734">
        <v>2.6</v>
      </c>
      <c r="G327" s="734">
        <v>1415.414</v>
      </c>
      <c r="H327" s="748">
        <v>1</v>
      </c>
      <c r="I327" s="734"/>
      <c r="J327" s="734"/>
      <c r="K327" s="748">
        <v>0</v>
      </c>
      <c r="L327" s="734">
        <v>2.6</v>
      </c>
      <c r="M327" s="735">
        <v>1415.414</v>
      </c>
    </row>
    <row r="328" spans="1:13" ht="14.45" customHeight="1" x14ac:dyDescent="0.2">
      <c r="A328" s="729" t="s">
        <v>608</v>
      </c>
      <c r="B328" s="730" t="s">
        <v>1882</v>
      </c>
      <c r="C328" s="730" t="s">
        <v>1883</v>
      </c>
      <c r="D328" s="730" t="s">
        <v>1884</v>
      </c>
      <c r="E328" s="730" t="s">
        <v>1885</v>
      </c>
      <c r="F328" s="734"/>
      <c r="G328" s="734"/>
      <c r="H328" s="748">
        <v>0</v>
      </c>
      <c r="I328" s="734">
        <v>40</v>
      </c>
      <c r="J328" s="734">
        <v>2115.2000000000003</v>
      </c>
      <c r="K328" s="748">
        <v>1</v>
      </c>
      <c r="L328" s="734">
        <v>40</v>
      </c>
      <c r="M328" s="735">
        <v>2115.2000000000003</v>
      </c>
    </row>
    <row r="329" spans="1:13" ht="14.45" customHeight="1" x14ac:dyDescent="0.2">
      <c r="A329" s="729" t="s">
        <v>608</v>
      </c>
      <c r="B329" s="730" t="s">
        <v>1886</v>
      </c>
      <c r="C329" s="730" t="s">
        <v>1889</v>
      </c>
      <c r="D329" s="730" t="s">
        <v>1113</v>
      </c>
      <c r="E329" s="730" t="s">
        <v>1890</v>
      </c>
      <c r="F329" s="734"/>
      <c r="G329" s="734"/>
      <c r="H329" s="748">
        <v>0</v>
      </c>
      <c r="I329" s="734">
        <v>59.899999999999991</v>
      </c>
      <c r="J329" s="734">
        <v>11288.754000000001</v>
      </c>
      <c r="K329" s="748">
        <v>1</v>
      </c>
      <c r="L329" s="734">
        <v>59.899999999999991</v>
      </c>
      <c r="M329" s="735">
        <v>11288.754000000001</v>
      </c>
    </row>
    <row r="330" spans="1:13" ht="14.45" customHeight="1" x14ac:dyDescent="0.2">
      <c r="A330" s="729" t="s">
        <v>608</v>
      </c>
      <c r="B330" s="730" t="s">
        <v>1886</v>
      </c>
      <c r="C330" s="730" t="s">
        <v>1891</v>
      </c>
      <c r="D330" s="730" t="s">
        <v>1113</v>
      </c>
      <c r="E330" s="730" t="s">
        <v>1892</v>
      </c>
      <c r="F330" s="734"/>
      <c r="G330" s="734"/>
      <c r="H330" s="748">
        <v>0</v>
      </c>
      <c r="I330" s="734">
        <v>9.2999999999999989</v>
      </c>
      <c r="J330" s="734">
        <v>3505.3559999999993</v>
      </c>
      <c r="K330" s="748">
        <v>1</v>
      </c>
      <c r="L330" s="734">
        <v>9.2999999999999989</v>
      </c>
      <c r="M330" s="735">
        <v>3505.3559999999993</v>
      </c>
    </row>
    <row r="331" spans="1:13" ht="14.45" customHeight="1" x14ac:dyDescent="0.2">
      <c r="A331" s="729" t="s">
        <v>608</v>
      </c>
      <c r="B331" s="730" t="s">
        <v>2052</v>
      </c>
      <c r="C331" s="730" t="s">
        <v>2056</v>
      </c>
      <c r="D331" s="730" t="s">
        <v>1413</v>
      </c>
      <c r="E331" s="730" t="s">
        <v>2057</v>
      </c>
      <c r="F331" s="734"/>
      <c r="G331" s="734"/>
      <c r="H331" s="748">
        <v>0</v>
      </c>
      <c r="I331" s="734">
        <v>1</v>
      </c>
      <c r="J331" s="734">
        <v>1134.8799999999999</v>
      </c>
      <c r="K331" s="748">
        <v>1</v>
      </c>
      <c r="L331" s="734">
        <v>1</v>
      </c>
      <c r="M331" s="735">
        <v>1134.8799999999999</v>
      </c>
    </row>
    <row r="332" spans="1:13" ht="14.45" customHeight="1" x14ac:dyDescent="0.2">
      <c r="A332" s="729" t="s">
        <v>608</v>
      </c>
      <c r="B332" s="730" t="s">
        <v>1893</v>
      </c>
      <c r="C332" s="730" t="s">
        <v>1894</v>
      </c>
      <c r="D332" s="730" t="s">
        <v>1895</v>
      </c>
      <c r="E332" s="730" t="s">
        <v>1896</v>
      </c>
      <c r="F332" s="734"/>
      <c r="G332" s="734"/>
      <c r="H332" s="748">
        <v>0</v>
      </c>
      <c r="I332" s="734">
        <v>6.6</v>
      </c>
      <c r="J332" s="734">
        <v>2105.4000232371641</v>
      </c>
      <c r="K332" s="748">
        <v>1</v>
      </c>
      <c r="L332" s="734">
        <v>6.6</v>
      </c>
      <c r="M332" s="735">
        <v>2105.4000232371641</v>
      </c>
    </row>
    <row r="333" spans="1:13" ht="14.45" customHeight="1" x14ac:dyDescent="0.2">
      <c r="A333" s="729" t="s">
        <v>608</v>
      </c>
      <c r="B333" s="730" t="s">
        <v>1893</v>
      </c>
      <c r="C333" s="730" t="s">
        <v>1897</v>
      </c>
      <c r="D333" s="730" t="s">
        <v>1895</v>
      </c>
      <c r="E333" s="730" t="s">
        <v>1898</v>
      </c>
      <c r="F333" s="734"/>
      <c r="G333" s="734"/>
      <c r="H333" s="748">
        <v>0</v>
      </c>
      <c r="I333" s="734">
        <v>0.3</v>
      </c>
      <c r="J333" s="734">
        <v>191.4</v>
      </c>
      <c r="K333" s="748">
        <v>1</v>
      </c>
      <c r="L333" s="734">
        <v>0.3</v>
      </c>
      <c r="M333" s="735">
        <v>191.4</v>
      </c>
    </row>
    <row r="334" spans="1:13" ht="14.45" customHeight="1" x14ac:dyDescent="0.2">
      <c r="A334" s="729" t="s">
        <v>608</v>
      </c>
      <c r="B334" s="730" t="s">
        <v>1910</v>
      </c>
      <c r="C334" s="730" t="s">
        <v>1911</v>
      </c>
      <c r="D334" s="730" t="s">
        <v>637</v>
      </c>
      <c r="E334" s="730" t="s">
        <v>638</v>
      </c>
      <c r="F334" s="734"/>
      <c r="G334" s="734"/>
      <c r="H334" s="748">
        <v>0</v>
      </c>
      <c r="I334" s="734">
        <v>1</v>
      </c>
      <c r="J334" s="734">
        <v>16.18</v>
      </c>
      <c r="K334" s="748">
        <v>1</v>
      </c>
      <c r="L334" s="734">
        <v>1</v>
      </c>
      <c r="M334" s="735">
        <v>16.18</v>
      </c>
    </row>
    <row r="335" spans="1:13" ht="14.45" customHeight="1" x14ac:dyDescent="0.2">
      <c r="A335" s="729" t="s">
        <v>608</v>
      </c>
      <c r="B335" s="730" t="s">
        <v>1916</v>
      </c>
      <c r="C335" s="730" t="s">
        <v>1918</v>
      </c>
      <c r="D335" s="730" t="s">
        <v>893</v>
      </c>
      <c r="E335" s="730" t="s">
        <v>1919</v>
      </c>
      <c r="F335" s="734"/>
      <c r="G335" s="734"/>
      <c r="H335" s="748">
        <v>0</v>
      </c>
      <c r="I335" s="734">
        <v>242</v>
      </c>
      <c r="J335" s="734">
        <v>10626.899999999998</v>
      </c>
      <c r="K335" s="748">
        <v>1</v>
      </c>
      <c r="L335" s="734">
        <v>242</v>
      </c>
      <c r="M335" s="735">
        <v>10626.899999999998</v>
      </c>
    </row>
    <row r="336" spans="1:13" ht="14.45" customHeight="1" x14ac:dyDescent="0.2">
      <c r="A336" s="729" t="s">
        <v>608</v>
      </c>
      <c r="B336" s="730" t="s">
        <v>1920</v>
      </c>
      <c r="C336" s="730" t="s">
        <v>1921</v>
      </c>
      <c r="D336" s="730" t="s">
        <v>1922</v>
      </c>
      <c r="E336" s="730" t="s">
        <v>1923</v>
      </c>
      <c r="F336" s="734"/>
      <c r="G336" s="734"/>
      <c r="H336" s="748">
        <v>0</v>
      </c>
      <c r="I336" s="734">
        <v>41</v>
      </c>
      <c r="J336" s="734">
        <v>9259.4699944548865</v>
      </c>
      <c r="K336" s="748">
        <v>1</v>
      </c>
      <c r="L336" s="734">
        <v>41</v>
      </c>
      <c r="M336" s="735">
        <v>9259.4699944548865</v>
      </c>
    </row>
    <row r="337" spans="1:13" ht="14.45" customHeight="1" x14ac:dyDescent="0.2">
      <c r="A337" s="729" t="s">
        <v>608</v>
      </c>
      <c r="B337" s="730" t="s">
        <v>2175</v>
      </c>
      <c r="C337" s="730" t="s">
        <v>2176</v>
      </c>
      <c r="D337" s="730" t="s">
        <v>2177</v>
      </c>
      <c r="E337" s="730" t="s">
        <v>2178</v>
      </c>
      <c r="F337" s="734"/>
      <c r="G337" s="734"/>
      <c r="H337" s="748">
        <v>0</v>
      </c>
      <c r="I337" s="734">
        <v>1</v>
      </c>
      <c r="J337" s="734">
        <v>61.95</v>
      </c>
      <c r="K337" s="748">
        <v>1</v>
      </c>
      <c r="L337" s="734">
        <v>1</v>
      </c>
      <c r="M337" s="735">
        <v>61.95</v>
      </c>
    </row>
    <row r="338" spans="1:13" ht="14.45" customHeight="1" x14ac:dyDescent="0.2">
      <c r="A338" s="729" t="s">
        <v>608</v>
      </c>
      <c r="B338" s="730" t="s">
        <v>2179</v>
      </c>
      <c r="C338" s="730" t="s">
        <v>2180</v>
      </c>
      <c r="D338" s="730" t="s">
        <v>2181</v>
      </c>
      <c r="E338" s="730" t="s">
        <v>2182</v>
      </c>
      <c r="F338" s="734"/>
      <c r="G338" s="734"/>
      <c r="H338" s="748">
        <v>0</v>
      </c>
      <c r="I338" s="734">
        <v>1</v>
      </c>
      <c r="J338" s="734">
        <v>386.67999999999995</v>
      </c>
      <c r="K338" s="748">
        <v>1</v>
      </c>
      <c r="L338" s="734">
        <v>1</v>
      </c>
      <c r="M338" s="735">
        <v>386.67999999999995</v>
      </c>
    </row>
    <row r="339" spans="1:13" ht="14.45" customHeight="1" x14ac:dyDescent="0.2">
      <c r="A339" s="729" t="s">
        <v>608</v>
      </c>
      <c r="B339" s="730" t="s">
        <v>1930</v>
      </c>
      <c r="C339" s="730" t="s">
        <v>2183</v>
      </c>
      <c r="D339" s="730" t="s">
        <v>1932</v>
      </c>
      <c r="E339" s="730" t="s">
        <v>2184</v>
      </c>
      <c r="F339" s="734"/>
      <c r="G339" s="734"/>
      <c r="H339" s="748">
        <v>0</v>
      </c>
      <c r="I339" s="734">
        <v>4</v>
      </c>
      <c r="J339" s="734">
        <v>78.359999999999985</v>
      </c>
      <c r="K339" s="748">
        <v>1</v>
      </c>
      <c r="L339" s="734">
        <v>4</v>
      </c>
      <c r="M339" s="735">
        <v>78.359999999999985</v>
      </c>
    </row>
    <row r="340" spans="1:13" ht="14.45" customHeight="1" x14ac:dyDescent="0.2">
      <c r="A340" s="729" t="s">
        <v>608</v>
      </c>
      <c r="B340" s="730" t="s">
        <v>2185</v>
      </c>
      <c r="C340" s="730" t="s">
        <v>2186</v>
      </c>
      <c r="D340" s="730" t="s">
        <v>2187</v>
      </c>
      <c r="E340" s="730" t="s">
        <v>2188</v>
      </c>
      <c r="F340" s="734"/>
      <c r="G340" s="734"/>
      <c r="H340" s="748">
        <v>0</v>
      </c>
      <c r="I340" s="734">
        <v>1</v>
      </c>
      <c r="J340" s="734">
        <v>466.54000000000013</v>
      </c>
      <c r="K340" s="748">
        <v>1</v>
      </c>
      <c r="L340" s="734">
        <v>1</v>
      </c>
      <c r="M340" s="735">
        <v>466.54000000000013</v>
      </c>
    </row>
    <row r="341" spans="1:13" ht="14.45" customHeight="1" x14ac:dyDescent="0.2">
      <c r="A341" s="729" t="s">
        <v>608</v>
      </c>
      <c r="B341" s="730" t="s">
        <v>1934</v>
      </c>
      <c r="C341" s="730" t="s">
        <v>2070</v>
      </c>
      <c r="D341" s="730" t="s">
        <v>981</v>
      </c>
      <c r="E341" s="730" t="s">
        <v>2071</v>
      </c>
      <c r="F341" s="734"/>
      <c r="G341" s="734"/>
      <c r="H341" s="748">
        <v>0</v>
      </c>
      <c r="I341" s="734">
        <v>5</v>
      </c>
      <c r="J341" s="734">
        <v>109.79999999999998</v>
      </c>
      <c r="K341" s="748">
        <v>1</v>
      </c>
      <c r="L341" s="734">
        <v>5</v>
      </c>
      <c r="M341" s="735">
        <v>109.79999999999998</v>
      </c>
    </row>
    <row r="342" spans="1:13" ht="14.45" customHeight="1" x14ac:dyDescent="0.2">
      <c r="A342" s="729" t="s">
        <v>608</v>
      </c>
      <c r="B342" s="730" t="s">
        <v>1934</v>
      </c>
      <c r="C342" s="730" t="s">
        <v>1935</v>
      </c>
      <c r="D342" s="730" t="s">
        <v>981</v>
      </c>
      <c r="E342" s="730" t="s">
        <v>1936</v>
      </c>
      <c r="F342" s="734"/>
      <c r="G342" s="734"/>
      <c r="H342" s="748">
        <v>0</v>
      </c>
      <c r="I342" s="734">
        <v>2</v>
      </c>
      <c r="J342" s="734">
        <v>90.98</v>
      </c>
      <c r="K342" s="748">
        <v>1</v>
      </c>
      <c r="L342" s="734">
        <v>2</v>
      </c>
      <c r="M342" s="735">
        <v>90.98</v>
      </c>
    </row>
    <row r="343" spans="1:13" ht="14.45" customHeight="1" x14ac:dyDescent="0.2">
      <c r="A343" s="729" t="s">
        <v>608</v>
      </c>
      <c r="B343" s="730" t="s">
        <v>1937</v>
      </c>
      <c r="C343" s="730" t="s">
        <v>1938</v>
      </c>
      <c r="D343" s="730" t="s">
        <v>1939</v>
      </c>
      <c r="E343" s="730" t="s">
        <v>1940</v>
      </c>
      <c r="F343" s="734">
        <v>2</v>
      </c>
      <c r="G343" s="734">
        <v>100.5</v>
      </c>
      <c r="H343" s="748">
        <v>1</v>
      </c>
      <c r="I343" s="734"/>
      <c r="J343" s="734"/>
      <c r="K343" s="748">
        <v>0</v>
      </c>
      <c r="L343" s="734">
        <v>2</v>
      </c>
      <c r="M343" s="735">
        <v>100.5</v>
      </c>
    </row>
    <row r="344" spans="1:13" ht="14.45" customHeight="1" x14ac:dyDescent="0.2">
      <c r="A344" s="729" t="s">
        <v>608</v>
      </c>
      <c r="B344" s="730" t="s">
        <v>1944</v>
      </c>
      <c r="C344" s="730" t="s">
        <v>1945</v>
      </c>
      <c r="D344" s="730" t="s">
        <v>973</v>
      </c>
      <c r="E344" s="730" t="s">
        <v>974</v>
      </c>
      <c r="F344" s="734"/>
      <c r="G344" s="734"/>
      <c r="H344" s="748">
        <v>0</v>
      </c>
      <c r="I344" s="734">
        <v>2</v>
      </c>
      <c r="J344" s="734">
        <v>162.19999999999999</v>
      </c>
      <c r="K344" s="748">
        <v>1</v>
      </c>
      <c r="L344" s="734">
        <v>2</v>
      </c>
      <c r="M344" s="735">
        <v>162.19999999999999</v>
      </c>
    </row>
    <row r="345" spans="1:13" ht="14.45" customHeight="1" x14ac:dyDescent="0.2">
      <c r="A345" s="729" t="s">
        <v>608</v>
      </c>
      <c r="B345" s="730" t="s">
        <v>1948</v>
      </c>
      <c r="C345" s="730" t="s">
        <v>2148</v>
      </c>
      <c r="D345" s="730" t="s">
        <v>1549</v>
      </c>
      <c r="E345" s="730" t="s">
        <v>767</v>
      </c>
      <c r="F345" s="734"/>
      <c r="G345" s="734"/>
      <c r="H345" s="748">
        <v>0</v>
      </c>
      <c r="I345" s="734">
        <v>1</v>
      </c>
      <c r="J345" s="734">
        <v>138.54</v>
      </c>
      <c r="K345" s="748">
        <v>1</v>
      </c>
      <c r="L345" s="734">
        <v>1</v>
      </c>
      <c r="M345" s="735">
        <v>138.54</v>
      </c>
    </row>
    <row r="346" spans="1:13" ht="14.45" customHeight="1" x14ac:dyDescent="0.2">
      <c r="A346" s="729" t="s">
        <v>608</v>
      </c>
      <c r="B346" s="730" t="s">
        <v>1948</v>
      </c>
      <c r="C346" s="730" t="s">
        <v>1955</v>
      </c>
      <c r="D346" s="730" t="s">
        <v>1030</v>
      </c>
      <c r="E346" s="730" t="s">
        <v>767</v>
      </c>
      <c r="F346" s="734"/>
      <c r="G346" s="734"/>
      <c r="H346" s="748">
        <v>0</v>
      </c>
      <c r="I346" s="734">
        <v>1</v>
      </c>
      <c r="J346" s="734">
        <v>138.54</v>
      </c>
      <c r="K346" s="748">
        <v>1</v>
      </c>
      <c r="L346" s="734">
        <v>1</v>
      </c>
      <c r="M346" s="735">
        <v>138.54</v>
      </c>
    </row>
    <row r="347" spans="1:13" ht="14.45" customHeight="1" x14ac:dyDescent="0.2">
      <c r="A347" s="729" t="s">
        <v>608</v>
      </c>
      <c r="B347" s="730" t="s">
        <v>1948</v>
      </c>
      <c r="C347" s="730" t="s">
        <v>2083</v>
      </c>
      <c r="D347" s="730" t="s">
        <v>2084</v>
      </c>
      <c r="E347" s="730" t="s">
        <v>1958</v>
      </c>
      <c r="F347" s="734"/>
      <c r="G347" s="734"/>
      <c r="H347" s="748">
        <v>0</v>
      </c>
      <c r="I347" s="734">
        <v>8</v>
      </c>
      <c r="J347" s="734">
        <v>1030.8799999999999</v>
      </c>
      <c r="K347" s="748">
        <v>1</v>
      </c>
      <c r="L347" s="734">
        <v>8</v>
      </c>
      <c r="M347" s="735">
        <v>1030.8799999999999</v>
      </c>
    </row>
    <row r="348" spans="1:13" ht="14.45" customHeight="1" x14ac:dyDescent="0.2">
      <c r="A348" s="729" t="s">
        <v>608</v>
      </c>
      <c r="B348" s="730" t="s">
        <v>1948</v>
      </c>
      <c r="C348" s="730" t="s">
        <v>1965</v>
      </c>
      <c r="D348" s="730" t="s">
        <v>1034</v>
      </c>
      <c r="E348" s="730" t="s">
        <v>1014</v>
      </c>
      <c r="F348" s="734"/>
      <c r="G348" s="734"/>
      <c r="H348" s="748">
        <v>0</v>
      </c>
      <c r="I348" s="734">
        <v>4</v>
      </c>
      <c r="J348" s="734">
        <v>384.15</v>
      </c>
      <c r="K348" s="748">
        <v>1</v>
      </c>
      <c r="L348" s="734">
        <v>4</v>
      </c>
      <c r="M348" s="735">
        <v>384.15</v>
      </c>
    </row>
    <row r="349" spans="1:13" ht="14.45" customHeight="1" x14ac:dyDescent="0.2">
      <c r="A349" s="729" t="s">
        <v>608</v>
      </c>
      <c r="B349" s="730" t="s">
        <v>1948</v>
      </c>
      <c r="C349" s="730" t="s">
        <v>2086</v>
      </c>
      <c r="D349" s="730" t="s">
        <v>1388</v>
      </c>
      <c r="E349" s="730" t="s">
        <v>1014</v>
      </c>
      <c r="F349" s="734"/>
      <c r="G349" s="734"/>
      <c r="H349" s="748">
        <v>0</v>
      </c>
      <c r="I349" s="734">
        <v>5</v>
      </c>
      <c r="J349" s="734">
        <v>482.75</v>
      </c>
      <c r="K349" s="748">
        <v>1</v>
      </c>
      <c r="L349" s="734">
        <v>5</v>
      </c>
      <c r="M349" s="735">
        <v>482.75</v>
      </c>
    </row>
    <row r="350" spans="1:13" ht="14.45" customHeight="1" x14ac:dyDescent="0.2">
      <c r="A350" s="729" t="s">
        <v>608</v>
      </c>
      <c r="B350" s="730" t="s">
        <v>1948</v>
      </c>
      <c r="C350" s="730" t="s">
        <v>2087</v>
      </c>
      <c r="D350" s="730" t="s">
        <v>1387</v>
      </c>
      <c r="E350" s="730" t="s">
        <v>1014</v>
      </c>
      <c r="F350" s="734"/>
      <c r="G350" s="734"/>
      <c r="H350" s="748">
        <v>0</v>
      </c>
      <c r="I350" s="734">
        <v>3</v>
      </c>
      <c r="J350" s="734">
        <v>289.64999999999998</v>
      </c>
      <c r="K350" s="748">
        <v>1</v>
      </c>
      <c r="L350" s="734">
        <v>3</v>
      </c>
      <c r="M350" s="735">
        <v>289.64999999999998</v>
      </c>
    </row>
    <row r="351" spans="1:13" ht="14.45" customHeight="1" x14ac:dyDescent="0.2">
      <c r="A351" s="729" t="s">
        <v>608</v>
      </c>
      <c r="B351" s="730" t="s">
        <v>1948</v>
      </c>
      <c r="C351" s="730" t="s">
        <v>1966</v>
      </c>
      <c r="D351" s="730" t="s">
        <v>1967</v>
      </c>
      <c r="E351" s="730" t="s">
        <v>1014</v>
      </c>
      <c r="F351" s="734"/>
      <c r="G351" s="734"/>
      <c r="H351" s="748">
        <v>0</v>
      </c>
      <c r="I351" s="734">
        <v>4</v>
      </c>
      <c r="J351" s="734">
        <v>386.19999999999993</v>
      </c>
      <c r="K351" s="748">
        <v>1</v>
      </c>
      <c r="L351" s="734">
        <v>4</v>
      </c>
      <c r="M351" s="735">
        <v>386.19999999999993</v>
      </c>
    </row>
    <row r="352" spans="1:13" ht="14.45" customHeight="1" x14ac:dyDescent="0.2">
      <c r="A352" s="729" t="s">
        <v>608</v>
      </c>
      <c r="B352" s="730" t="s">
        <v>1948</v>
      </c>
      <c r="C352" s="730" t="s">
        <v>1972</v>
      </c>
      <c r="D352" s="730" t="s">
        <v>1043</v>
      </c>
      <c r="E352" s="730" t="s">
        <v>769</v>
      </c>
      <c r="F352" s="734"/>
      <c r="G352" s="734"/>
      <c r="H352" s="748">
        <v>0</v>
      </c>
      <c r="I352" s="734">
        <v>2</v>
      </c>
      <c r="J352" s="734">
        <v>265.58</v>
      </c>
      <c r="K352" s="748">
        <v>1</v>
      </c>
      <c r="L352" s="734">
        <v>2</v>
      </c>
      <c r="M352" s="735">
        <v>265.58</v>
      </c>
    </row>
    <row r="353" spans="1:13" ht="14.45" customHeight="1" x14ac:dyDescent="0.2">
      <c r="A353" s="729" t="s">
        <v>608</v>
      </c>
      <c r="B353" s="730" t="s">
        <v>1948</v>
      </c>
      <c r="C353" s="730" t="s">
        <v>1973</v>
      </c>
      <c r="D353" s="730" t="s">
        <v>1044</v>
      </c>
      <c r="E353" s="730" t="s">
        <v>769</v>
      </c>
      <c r="F353" s="734"/>
      <c r="G353" s="734"/>
      <c r="H353" s="748">
        <v>0</v>
      </c>
      <c r="I353" s="734">
        <v>1</v>
      </c>
      <c r="J353" s="734">
        <v>132.79000000000002</v>
      </c>
      <c r="K353" s="748">
        <v>1</v>
      </c>
      <c r="L353" s="734">
        <v>1</v>
      </c>
      <c r="M353" s="735">
        <v>132.79000000000002</v>
      </c>
    </row>
    <row r="354" spans="1:13" ht="14.45" customHeight="1" x14ac:dyDescent="0.2">
      <c r="A354" s="729" t="s">
        <v>608</v>
      </c>
      <c r="B354" s="730" t="s">
        <v>1948</v>
      </c>
      <c r="C354" s="730" t="s">
        <v>2089</v>
      </c>
      <c r="D354" s="730" t="s">
        <v>1389</v>
      </c>
      <c r="E354" s="730" t="s">
        <v>769</v>
      </c>
      <c r="F354" s="734"/>
      <c r="G354" s="734"/>
      <c r="H354" s="748">
        <v>0</v>
      </c>
      <c r="I354" s="734">
        <v>22</v>
      </c>
      <c r="J354" s="734">
        <v>3111.24</v>
      </c>
      <c r="K354" s="748">
        <v>1</v>
      </c>
      <c r="L354" s="734">
        <v>22</v>
      </c>
      <c r="M354" s="735">
        <v>3111.24</v>
      </c>
    </row>
    <row r="355" spans="1:13" ht="14.45" customHeight="1" x14ac:dyDescent="0.2">
      <c r="A355" s="729" t="s">
        <v>608</v>
      </c>
      <c r="B355" s="730" t="s">
        <v>1948</v>
      </c>
      <c r="C355" s="730" t="s">
        <v>1974</v>
      </c>
      <c r="D355" s="730" t="s">
        <v>1038</v>
      </c>
      <c r="E355" s="730" t="s">
        <v>769</v>
      </c>
      <c r="F355" s="734"/>
      <c r="G355" s="734"/>
      <c r="H355" s="748">
        <v>0</v>
      </c>
      <c r="I355" s="734">
        <v>26</v>
      </c>
      <c r="J355" s="734">
        <v>3676.9199999999996</v>
      </c>
      <c r="K355" s="748">
        <v>1</v>
      </c>
      <c r="L355" s="734">
        <v>26</v>
      </c>
      <c r="M355" s="735">
        <v>3676.9199999999996</v>
      </c>
    </row>
    <row r="356" spans="1:13" ht="14.45" customHeight="1" x14ac:dyDescent="0.2">
      <c r="A356" s="729" t="s">
        <v>608</v>
      </c>
      <c r="B356" s="730" t="s">
        <v>1948</v>
      </c>
      <c r="C356" s="730" t="s">
        <v>1977</v>
      </c>
      <c r="D356" s="730" t="s">
        <v>1033</v>
      </c>
      <c r="E356" s="730" t="s">
        <v>767</v>
      </c>
      <c r="F356" s="734"/>
      <c r="G356" s="734"/>
      <c r="H356" s="748">
        <v>0</v>
      </c>
      <c r="I356" s="734">
        <v>1</v>
      </c>
      <c r="J356" s="734">
        <v>138.54</v>
      </c>
      <c r="K356" s="748">
        <v>1</v>
      </c>
      <c r="L356" s="734">
        <v>1</v>
      </c>
      <c r="M356" s="735">
        <v>138.54</v>
      </c>
    </row>
    <row r="357" spans="1:13" ht="14.45" customHeight="1" x14ac:dyDescent="0.2">
      <c r="A357" s="729" t="s">
        <v>611</v>
      </c>
      <c r="B357" s="730" t="s">
        <v>2189</v>
      </c>
      <c r="C357" s="730" t="s">
        <v>2190</v>
      </c>
      <c r="D357" s="730" t="s">
        <v>2191</v>
      </c>
      <c r="E357" s="730" t="s">
        <v>2192</v>
      </c>
      <c r="F357" s="734"/>
      <c r="G357" s="734"/>
      <c r="H357" s="748">
        <v>0</v>
      </c>
      <c r="I357" s="734">
        <v>10</v>
      </c>
      <c r="J357" s="734">
        <v>1100</v>
      </c>
      <c r="K357" s="748">
        <v>1</v>
      </c>
      <c r="L357" s="734">
        <v>10</v>
      </c>
      <c r="M357" s="735">
        <v>1100</v>
      </c>
    </row>
    <row r="358" spans="1:13" ht="14.45" customHeight="1" thickBot="1" x14ac:dyDescent="0.25">
      <c r="A358" s="736" t="s">
        <v>614</v>
      </c>
      <c r="B358" s="737" t="s">
        <v>1831</v>
      </c>
      <c r="C358" s="737" t="s">
        <v>2153</v>
      </c>
      <c r="D358" s="737" t="s">
        <v>1560</v>
      </c>
      <c r="E358" s="737" t="s">
        <v>2154</v>
      </c>
      <c r="F358" s="741"/>
      <c r="G358" s="741"/>
      <c r="H358" s="749">
        <v>0</v>
      </c>
      <c r="I358" s="741">
        <v>5</v>
      </c>
      <c r="J358" s="741">
        <v>185.90000000000003</v>
      </c>
      <c r="K358" s="749">
        <v>1</v>
      </c>
      <c r="L358" s="741">
        <v>5</v>
      </c>
      <c r="M358" s="742">
        <v>185.90000000000003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8F9DC0B8-836A-4808-B3F5-653BDEC539B7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3878</v>
      </c>
      <c r="C3" s="396">
        <f>SUM(C6:C1048576)</f>
        <v>1006</v>
      </c>
      <c r="D3" s="396">
        <f>SUM(D6:D1048576)</f>
        <v>2185</v>
      </c>
      <c r="E3" s="397">
        <f>SUM(E6:E1048576)</f>
        <v>0</v>
      </c>
      <c r="F3" s="394">
        <f>IF(SUM($B3:$E3)=0,"",B3/SUM($B3:$E3))</f>
        <v>0.54859244589050782</v>
      </c>
      <c r="G3" s="392">
        <f t="shared" ref="G3:I3" si="0">IF(SUM($B3:$E3)=0,"",C3/SUM($B3:$E3))</f>
        <v>0.1423115009195077</v>
      </c>
      <c r="H3" s="392">
        <f t="shared" si="0"/>
        <v>0.30909605318998445</v>
      </c>
      <c r="I3" s="393">
        <f t="shared" si="0"/>
        <v>0</v>
      </c>
      <c r="J3" s="396">
        <f>SUM(J6:J1048576)</f>
        <v>406</v>
      </c>
      <c r="K3" s="396">
        <f>SUM(K6:K1048576)</f>
        <v>494</v>
      </c>
      <c r="L3" s="396">
        <f>SUM(L6:L1048576)</f>
        <v>2185</v>
      </c>
      <c r="M3" s="397">
        <f>SUM(M6:M1048576)</f>
        <v>0</v>
      </c>
      <c r="N3" s="394">
        <f>IF(SUM($J3:$M3)=0,"",J3/SUM($J3:$M3))</f>
        <v>0.13160453808752026</v>
      </c>
      <c r="O3" s="392">
        <f t="shared" ref="O3:Q3" si="1">IF(SUM($J3:$M3)=0,"",K3/SUM($J3:$M3))</f>
        <v>0.16012965964343598</v>
      </c>
      <c r="P3" s="392">
        <f t="shared" si="1"/>
        <v>0.70826580226904379</v>
      </c>
      <c r="Q3" s="393">
        <f t="shared" si="1"/>
        <v>0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2194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1674</v>
      </c>
      <c r="B7" s="780">
        <v>936</v>
      </c>
      <c r="C7" s="734">
        <v>145</v>
      </c>
      <c r="D7" s="734">
        <v>678</v>
      </c>
      <c r="E7" s="735"/>
      <c r="F7" s="777">
        <v>0.53212052302444568</v>
      </c>
      <c r="G7" s="748">
        <v>8.2433200682205804E-2</v>
      </c>
      <c r="H7" s="748">
        <v>0.38544627629334849</v>
      </c>
      <c r="I7" s="783">
        <v>0</v>
      </c>
      <c r="J7" s="780">
        <v>94</v>
      </c>
      <c r="K7" s="734">
        <v>78</v>
      </c>
      <c r="L7" s="734">
        <v>678</v>
      </c>
      <c r="M7" s="735"/>
      <c r="N7" s="777">
        <v>0.11058823529411765</v>
      </c>
      <c r="O7" s="748">
        <v>9.1764705882352943E-2</v>
      </c>
      <c r="P7" s="748">
        <v>0.79764705882352938</v>
      </c>
      <c r="Q7" s="771">
        <v>0</v>
      </c>
    </row>
    <row r="8" spans="1:17" ht="14.45" customHeight="1" x14ac:dyDescent="0.2">
      <c r="A8" s="774" t="s">
        <v>1675</v>
      </c>
      <c r="B8" s="780">
        <v>804</v>
      </c>
      <c r="C8" s="734">
        <v>487</v>
      </c>
      <c r="D8" s="734">
        <v>898</v>
      </c>
      <c r="E8" s="735"/>
      <c r="F8" s="777">
        <v>0.36729100045682961</v>
      </c>
      <c r="G8" s="748">
        <v>0.2224760164458657</v>
      </c>
      <c r="H8" s="748">
        <v>0.41023298309730472</v>
      </c>
      <c r="I8" s="783">
        <v>0</v>
      </c>
      <c r="J8" s="780">
        <v>100</v>
      </c>
      <c r="K8" s="734">
        <v>221</v>
      </c>
      <c r="L8" s="734">
        <v>898</v>
      </c>
      <c r="M8" s="735"/>
      <c r="N8" s="777">
        <v>8.2034454470877774E-2</v>
      </c>
      <c r="O8" s="748">
        <v>0.18129614438063987</v>
      </c>
      <c r="P8" s="748">
        <v>0.73666940114848234</v>
      </c>
      <c r="Q8" s="771">
        <v>0</v>
      </c>
    </row>
    <row r="9" spans="1:17" ht="14.45" customHeight="1" x14ac:dyDescent="0.2">
      <c r="A9" s="774" t="s">
        <v>1677</v>
      </c>
      <c r="B9" s="780">
        <v>629</v>
      </c>
      <c r="C9" s="734">
        <v>248</v>
      </c>
      <c r="D9" s="734">
        <v>439</v>
      </c>
      <c r="E9" s="735"/>
      <c r="F9" s="777">
        <v>0.47796352583586627</v>
      </c>
      <c r="G9" s="748">
        <v>0.18844984802431611</v>
      </c>
      <c r="H9" s="748">
        <v>0.33358662613981765</v>
      </c>
      <c r="I9" s="783">
        <v>0</v>
      </c>
      <c r="J9" s="780">
        <v>74</v>
      </c>
      <c r="K9" s="734">
        <v>117</v>
      </c>
      <c r="L9" s="734">
        <v>439</v>
      </c>
      <c r="M9" s="735"/>
      <c r="N9" s="777">
        <v>0.11746031746031746</v>
      </c>
      <c r="O9" s="748">
        <v>0.18571428571428572</v>
      </c>
      <c r="P9" s="748">
        <v>0.69682539682539679</v>
      </c>
      <c r="Q9" s="771">
        <v>0</v>
      </c>
    </row>
    <row r="10" spans="1:17" ht="14.45" customHeight="1" x14ac:dyDescent="0.2">
      <c r="A10" s="774" t="s">
        <v>1679</v>
      </c>
      <c r="B10" s="780">
        <v>85</v>
      </c>
      <c r="C10" s="734">
        <v>3</v>
      </c>
      <c r="D10" s="734"/>
      <c r="E10" s="735"/>
      <c r="F10" s="777">
        <v>0.96590909090909094</v>
      </c>
      <c r="G10" s="748">
        <v>3.4090909090909088E-2</v>
      </c>
      <c r="H10" s="748">
        <v>0</v>
      </c>
      <c r="I10" s="783">
        <v>0</v>
      </c>
      <c r="J10" s="780">
        <v>28</v>
      </c>
      <c r="K10" s="734">
        <v>1</v>
      </c>
      <c r="L10" s="734"/>
      <c r="M10" s="735"/>
      <c r="N10" s="777">
        <v>0.96551724137931039</v>
      </c>
      <c r="O10" s="748">
        <v>3.4482758620689655E-2</v>
      </c>
      <c r="P10" s="748">
        <v>0</v>
      </c>
      <c r="Q10" s="771">
        <v>0</v>
      </c>
    </row>
    <row r="11" spans="1:17" ht="14.45" customHeight="1" x14ac:dyDescent="0.2">
      <c r="A11" s="774" t="s">
        <v>1676</v>
      </c>
      <c r="B11" s="780">
        <v>1409</v>
      </c>
      <c r="C11" s="734">
        <v>123</v>
      </c>
      <c r="D11" s="734">
        <v>170</v>
      </c>
      <c r="E11" s="735"/>
      <c r="F11" s="777">
        <v>0.82784958871915393</v>
      </c>
      <c r="G11" s="748">
        <v>7.2267920094007052E-2</v>
      </c>
      <c r="H11" s="748">
        <v>9.9882491186839006E-2</v>
      </c>
      <c r="I11" s="783">
        <v>0</v>
      </c>
      <c r="J11" s="780">
        <v>102</v>
      </c>
      <c r="K11" s="734">
        <v>77</v>
      </c>
      <c r="L11" s="734">
        <v>170</v>
      </c>
      <c r="M11" s="735"/>
      <c r="N11" s="777">
        <v>0.29226361031518627</v>
      </c>
      <c r="O11" s="748">
        <v>0.22063037249283668</v>
      </c>
      <c r="P11" s="748">
        <v>0.4871060171919771</v>
      </c>
      <c r="Q11" s="771">
        <v>0</v>
      </c>
    </row>
    <row r="12" spans="1:17" ht="14.45" customHeight="1" x14ac:dyDescent="0.2">
      <c r="A12" s="774" t="s">
        <v>1680</v>
      </c>
      <c r="B12" s="780">
        <v>11</v>
      </c>
      <c r="C12" s="734"/>
      <c r="D12" s="734"/>
      <c r="E12" s="735"/>
      <c r="F12" s="777">
        <v>1</v>
      </c>
      <c r="G12" s="748">
        <v>0</v>
      </c>
      <c r="H12" s="748">
        <v>0</v>
      </c>
      <c r="I12" s="783">
        <v>0</v>
      </c>
      <c r="J12" s="780">
        <v>6</v>
      </c>
      <c r="K12" s="734"/>
      <c r="L12" s="734"/>
      <c r="M12" s="735"/>
      <c r="N12" s="777">
        <v>1</v>
      </c>
      <c r="O12" s="748">
        <v>0</v>
      </c>
      <c r="P12" s="748">
        <v>0</v>
      </c>
      <c r="Q12" s="771">
        <v>0</v>
      </c>
    </row>
    <row r="13" spans="1:17" ht="14.45" customHeight="1" thickBot="1" x14ac:dyDescent="0.25">
      <c r="A13" s="775" t="s">
        <v>1678</v>
      </c>
      <c r="B13" s="781">
        <v>4</v>
      </c>
      <c r="C13" s="741"/>
      <c r="D13" s="741"/>
      <c r="E13" s="742"/>
      <c r="F13" s="778">
        <v>1</v>
      </c>
      <c r="G13" s="749">
        <v>0</v>
      </c>
      <c r="H13" s="749">
        <v>0</v>
      </c>
      <c r="I13" s="784">
        <v>0</v>
      </c>
      <c r="J13" s="781">
        <v>2</v>
      </c>
      <c r="K13" s="741"/>
      <c r="L13" s="741"/>
      <c r="M13" s="742"/>
      <c r="N13" s="778">
        <v>1</v>
      </c>
      <c r="O13" s="749">
        <v>0</v>
      </c>
      <c r="P13" s="749">
        <v>0</v>
      </c>
      <c r="Q13" s="772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6F0452D1-4399-4C86-81EA-95B9F044BCED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4</v>
      </c>
      <c r="B5" s="712" t="s">
        <v>2195</v>
      </c>
      <c r="C5" s="715">
        <v>15066987.650000013</v>
      </c>
      <c r="D5" s="715">
        <v>8559</v>
      </c>
      <c r="E5" s="715">
        <v>13741013.550000012</v>
      </c>
      <c r="F5" s="785">
        <v>0.91199474435090544</v>
      </c>
      <c r="G5" s="715">
        <v>6815</v>
      </c>
      <c r="H5" s="785">
        <v>0.7962378782568057</v>
      </c>
      <c r="I5" s="715">
        <v>1325974.0999999996</v>
      </c>
      <c r="J5" s="785">
        <v>8.8005255649094422E-2</v>
      </c>
      <c r="K5" s="715">
        <v>1744</v>
      </c>
      <c r="L5" s="785">
        <v>0.2037621217431943</v>
      </c>
      <c r="M5" s="715" t="s">
        <v>73</v>
      </c>
      <c r="N5" s="270"/>
    </row>
    <row r="6" spans="1:14" ht="14.45" customHeight="1" x14ac:dyDescent="0.2">
      <c r="A6" s="711">
        <v>4</v>
      </c>
      <c r="B6" s="712" t="s">
        <v>2196</v>
      </c>
      <c r="C6" s="715">
        <v>1645758.94</v>
      </c>
      <c r="D6" s="715">
        <v>3006</v>
      </c>
      <c r="E6" s="715">
        <v>1112781.1299999999</v>
      </c>
      <c r="F6" s="785">
        <v>0.6761507429514555</v>
      </c>
      <c r="G6" s="715">
        <v>1858.5</v>
      </c>
      <c r="H6" s="785">
        <v>0.61826347305389218</v>
      </c>
      <c r="I6" s="715">
        <v>532977.80999999994</v>
      </c>
      <c r="J6" s="785">
        <v>0.32384925704854439</v>
      </c>
      <c r="K6" s="715">
        <v>1147.5</v>
      </c>
      <c r="L6" s="785">
        <v>0.38173652694610777</v>
      </c>
      <c r="M6" s="715" t="s">
        <v>1</v>
      </c>
      <c r="N6" s="270"/>
    </row>
    <row r="7" spans="1:14" ht="14.45" customHeight="1" x14ac:dyDescent="0.2">
      <c r="A7" s="711">
        <v>4</v>
      </c>
      <c r="B7" s="712" t="s">
        <v>2197</v>
      </c>
      <c r="C7" s="715">
        <v>948.78</v>
      </c>
      <c r="D7" s="715">
        <v>300</v>
      </c>
      <c r="E7" s="715">
        <v>312.91000000000003</v>
      </c>
      <c r="F7" s="785">
        <v>0.3298024831889374</v>
      </c>
      <c r="G7" s="715">
        <v>231.5</v>
      </c>
      <c r="H7" s="785">
        <v>0.77166666666666661</v>
      </c>
      <c r="I7" s="715">
        <v>635.87</v>
      </c>
      <c r="J7" s="785">
        <v>0.67019751681106265</v>
      </c>
      <c r="K7" s="715">
        <v>68.5</v>
      </c>
      <c r="L7" s="785">
        <v>0.22833333333333333</v>
      </c>
      <c r="M7" s="715" t="s">
        <v>1</v>
      </c>
      <c r="N7" s="270"/>
    </row>
    <row r="8" spans="1:14" ht="14.45" customHeight="1" x14ac:dyDescent="0.2">
      <c r="A8" s="711">
        <v>4</v>
      </c>
      <c r="B8" s="712" t="s">
        <v>2198</v>
      </c>
      <c r="C8" s="715">
        <v>13420279.930000013</v>
      </c>
      <c r="D8" s="715">
        <v>5253</v>
      </c>
      <c r="E8" s="715">
        <v>12627919.510000013</v>
      </c>
      <c r="F8" s="785">
        <v>0.94095798119465912</v>
      </c>
      <c r="G8" s="715">
        <v>4725</v>
      </c>
      <c r="H8" s="785">
        <v>0.89948600799543121</v>
      </c>
      <c r="I8" s="715">
        <v>792360.41999999958</v>
      </c>
      <c r="J8" s="785">
        <v>5.9042018805340886E-2</v>
      </c>
      <c r="K8" s="715">
        <v>528</v>
      </c>
      <c r="L8" s="785">
        <v>0.10051399200456881</v>
      </c>
      <c r="M8" s="715" t="s">
        <v>1</v>
      </c>
      <c r="N8" s="270"/>
    </row>
    <row r="9" spans="1:14" ht="14.45" customHeight="1" x14ac:dyDescent="0.2">
      <c r="A9" s="711" t="s">
        <v>2199</v>
      </c>
      <c r="B9" s="712" t="s">
        <v>3</v>
      </c>
      <c r="C9" s="715">
        <v>15066987.650000013</v>
      </c>
      <c r="D9" s="715">
        <v>8559</v>
      </c>
      <c r="E9" s="715">
        <v>13741013.550000012</v>
      </c>
      <c r="F9" s="785">
        <v>0.91199474435090544</v>
      </c>
      <c r="G9" s="715">
        <v>6815</v>
      </c>
      <c r="H9" s="785">
        <v>0.7962378782568057</v>
      </c>
      <c r="I9" s="715">
        <v>1325974.0999999996</v>
      </c>
      <c r="J9" s="785">
        <v>8.8005255649094422E-2</v>
      </c>
      <c r="K9" s="715">
        <v>1744</v>
      </c>
      <c r="L9" s="785">
        <v>0.2037621217431943</v>
      </c>
      <c r="M9" s="715" t="s">
        <v>593</v>
      </c>
      <c r="N9" s="270"/>
    </row>
    <row r="11" spans="1:14" ht="14.45" customHeight="1" x14ac:dyDescent="0.2">
      <c r="A11" s="711">
        <v>4</v>
      </c>
      <c r="B11" s="712" t="s">
        <v>2195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2200</v>
      </c>
      <c r="B12" s="712" t="s">
        <v>2196</v>
      </c>
      <c r="C12" s="715">
        <v>15346.839999999997</v>
      </c>
      <c r="D12" s="715">
        <v>38</v>
      </c>
      <c r="E12" s="715">
        <v>7008.9299999999985</v>
      </c>
      <c r="F12" s="785">
        <v>0.45670183568734674</v>
      </c>
      <c r="G12" s="715">
        <v>23</v>
      </c>
      <c r="H12" s="785">
        <v>0.60526315789473684</v>
      </c>
      <c r="I12" s="715">
        <v>8337.909999999998</v>
      </c>
      <c r="J12" s="785">
        <v>0.54329816431265332</v>
      </c>
      <c r="K12" s="715">
        <v>15</v>
      </c>
      <c r="L12" s="785">
        <v>0.39473684210526316</v>
      </c>
      <c r="M12" s="715" t="s">
        <v>1</v>
      </c>
      <c r="N12" s="270"/>
    </row>
    <row r="13" spans="1:14" ht="14.45" customHeight="1" x14ac:dyDescent="0.2">
      <c r="A13" s="711" t="s">
        <v>2200</v>
      </c>
      <c r="B13" s="712" t="s">
        <v>2197</v>
      </c>
      <c r="C13" s="715">
        <v>0</v>
      </c>
      <c r="D13" s="715">
        <v>2</v>
      </c>
      <c r="E13" s="715">
        <v>0</v>
      </c>
      <c r="F13" s="785" t="s">
        <v>329</v>
      </c>
      <c r="G13" s="715">
        <v>2</v>
      </c>
      <c r="H13" s="785">
        <v>1</v>
      </c>
      <c r="I13" s="715" t="s">
        <v>329</v>
      </c>
      <c r="J13" s="785" t="s">
        <v>329</v>
      </c>
      <c r="K13" s="715" t="s">
        <v>329</v>
      </c>
      <c r="L13" s="785">
        <v>0</v>
      </c>
      <c r="M13" s="715" t="s">
        <v>1</v>
      </c>
      <c r="N13" s="270"/>
    </row>
    <row r="14" spans="1:14" ht="14.45" customHeight="1" x14ac:dyDescent="0.2">
      <c r="A14" s="711" t="s">
        <v>2200</v>
      </c>
      <c r="B14" s="712" t="s">
        <v>2201</v>
      </c>
      <c r="C14" s="715">
        <v>15346.839999999997</v>
      </c>
      <c r="D14" s="715">
        <v>40</v>
      </c>
      <c r="E14" s="715">
        <v>7008.9299999999985</v>
      </c>
      <c r="F14" s="785">
        <v>0.45670183568734674</v>
      </c>
      <c r="G14" s="715">
        <v>25</v>
      </c>
      <c r="H14" s="785">
        <v>0.625</v>
      </c>
      <c r="I14" s="715">
        <v>8337.909999999998</v>
      </c>
      <c r="J14" s="785">
        <v>0.54329816431265332</v>
      </c>
      <c r="K14" s="715">
        <v>15</v>
      </c>
      <c r="L14" s="785">
        <v>0.375</v>
      </c>
      <c r="M14" s="715" t="s">
        <v>597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598</v>
      </c>
      <c r="N15" s="270"/>
    </row>
    <row r="16" spans="1:14" ht="14.45" customHeight="1" x14ac:dyDescent="0.2">
      <c r="A16" s="711" t="s">
        <v>2202</v>
      </c>
      <c r="B16" s="712" t="s">
        <v>2196</v>
      </c>
      <c r="C16" s="715">
        <v>1503691.7000000002</v>
      </c>
      <c r="D16" s="715">
        <v>2775</v>
      </c>
      <c r="E16" s="715">
        <v>1032372.0900000002</v>
      </c>
      <c r="F16" s="785">
        <v>0.68655834836356422</v>
      </c>
      <c r="G16" s="715">
        <v>1743.5</v>
      </c>
      <c r="H16" s="785">
        <v>0.62828828828828831</v>
      </c>
      <c r="I16" s="715">
        <v>471319.60999999987</v>
      </c>
      <c r="J16" s="785">
        <v>0.31344165163643573</v>
      </c>
      <c r="K16" s="715">
        <v>1031.5</v>
      </c>
      <c r="L16" s="785">
        <v>0.37171171171171169</v>
      </c>
      <c r="M16" s="715" t="s">
        <v>1</v>
      </c>
      <c r="N16" s="270"/>
    </row>
    <row r="17" spans="1:14" ht="14.45" customHeight="1" x14ac:dyDescent="0.2">
      <c r="A17" s="711" t="s">
        <v>2202</v>
      </c>
      <c r="B17" s="712" t="s">
        <v>2197</v>
      </c>
      <c r="C17" s="715">
        <v>948.78</v>
      </c>
      <c r="D17" s="715">
        <v>292</v>
      </c>
      <c r="E17" s="715">
        <v>312.91000000000003</v>
      </c>
      <c r="F17" s="785">
        <v>0.3298024831889374</v>
      </c>
      <c r="G17" s="715">
        <v>223.5</v>
      </c>
      <c r="H17" s="785">
        <v>0.7654109589041096</v>
      </c>
      <c r="I17" s="715">
        <v>635.87</v>
      </c>
      <c r="J17" s="785">
        <v>0.67019751681106265</v>
      </c>
      <c r="K17" s="715">
        <v>68.5</v>
      </c>
      <c r="L17" s="785">
        <v>0.2345890410958904</v>
      </c>
      <c r="M17" s="715" t="s">
        <v>1</v>
      </c>
      <c r="N17" s="270"/>
    </row>
    <row r="18" spans="1:14" ht="14.45" customHeight="1" x14ac:dyDescent="0.2">
      <c r="A18" s="711" t="s">
        <v>2202</v>
      </c>
      <c r="B18" s="712" t="s">
        <v>2198</v>
      </c>
      <c r="C18" s="715">
        <v>13398315.570000013</v>
      </c>
      <c r="D18" s="715">
        <v>5200</v>
      </c>
      <c r="E18" s="715">
        <v>12615329.310000014</v>
      </c>
      <c r="F18" s="785">
        <v>0.94156084353221436</v>
      </c>
      <c r="G18" s="715">
        <v>4694</v>
      </c>
      <c r="H18" s="785">
        <v>0.90269230769230768</v>
      </c>
      <c r="I18" s="715">
        <v>782986.25999999966</v>
      </c>
      <c r="J18" s="785">
        <v>5.8439156467785663E-2</v>
      </c>
      <c r="K18" s="715">
        <v>506</v>
      </c>
      <c r="L18" s="785">
        <v>9.7307692307692303E-2</v>
      </c>
      <c r="M18" s="715" t="s">
        <v>1</v>
      </c>
      <c r="N18" s="270"/>
    </row>
    <row r="19" spans="1:14" ht="14.45" customHeight="1" x14ac:dyDescent="0.2">
      <c r="A19" s="711" t="s">
        <v>2202</v>
      </c>
      <c r="B19" s="712" t="s">
        <v>2203</v>
      </c>
      <c r="C19" s="715">
        <v>14902956.050000014</v>
      </c>
      <c r="D19" s="715">
        <v>8267</v>
      </c>
      <c r="E19" s="715">
        <v>13648014.310000014</v>
      </c>
      <c r="F19" s="785">
        <v>0.91579242830820806</v>
      </c>
      <c r="G19" s="715">
        <v>6661</v>
      </c>
      <c r="H19" s="785">
        <v>0.80573363977258983</v>
      </c>
      <c r="I19" s="715">
        <v>1254941.7399999995</v>
      </c>
      <c r="J19" s="785">
        <v>8.4207571691791869E-2</v>
      </c>
      <c r="K19" s="715">
        <v>1606</v>
      </c>
      <c r="L19" s="785">
        <v>0.19426636022741017</v>
      </c>
      <c r="M19" s="715" t="s">
        <v>597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598</v>
      </c>
      <c r="N20" s="270"/>
    </row>
    <row r="21" spans="1:14" ht="14.45" customHeight="1" x14ac:dyDescent="0.2">
      <c r="A21" s="711" t="s">
        <v>2204</v>
      </c>
      <c r="B21" s="712" t="s">
        <v>2196</v>
      </c>
      <c r="C21" s="715">
        <v>122485.51000000001</v>
      </c>
      <c r="D21" s="715">
        <v>176</v>
      </c>
      <c r="E21" s="715">
        <v>72215.95</v>
      </c>
      <c r="F21" s="785">
        <v>0.589587698985782</v>
      </c>
      <c r="G21" s="715">
        <v>86</v>
      </c>
      <c r="H21" s="785">
        <v>0.48863636363636365</v>
      </c>
      <c r="I21" s="715">
        <v>50269.560000000005</v>
      </c>
      <c r="J21" s="785">
        <v>0.41041230101421794</v>
      </c>
      <c r="K21" s="715">
        <v>90</v>
      </c>
      <c r="L21" s="785">
        <v>0.51136363636363635</v>
      </c>
      <c r="M21" s="715" t="s">
        <v>1</v>
      </c>
      <c r="N21" s="270"/>
    </row>
    <row r="22" spans="1:14" ht="14.45" customHeight="1" x14ac:dyDescent="0.2">
      <c r="A22" s="711" t="s">
        <v>2204</v>
      </c>
      <c r="B22" s="712" t="s">
        <v>2197</v>
      </c>
      <c r="C22" s="715">
        <v>0</v>
      </c>
      <c r="D22" s="715">
        <v>5</v>
      </c>
      <c r="E22" s="715">
        <v>0</v>
      </c>
      <c r="F22" s="785" t="s">
        <v>329</v>
      </c>
      <c r="G22" s="715">
        <v>5</v>
      </c>
      <c r="H22" s="785">
        <v>1</v>
      </c>
      <c r="I22" s="715" t="s">
        <v>329</v>
      </c>
      <c r="J22" s="785" t="s">
        <v>329</v>
      </c>
      <c r="K22" s="715" t="s">
        <v>329</v>
      </c>
      <c r="L22" s="785">
        <v>0</v>
      </c>
      <c r="M22" s="715" t="s">
        <v>1</v>
      </c>
      <c r="N22" s="270"/>
    </row>
    <row r="23" spans="1:14" ht="14.45" customHeight="1" x14ac:dyDescent="0.2">
      <c r="A23" s="711" t="s">
        <v>2204</v>
      </c>
      <c r="B23" s="712" t="s">
        <v>2198</v>
      </c>
      <c r="C23" s="715">
        <v>21664.389999999996</v>
      </c>
      <c r="D23" s="715">
        <v>52</v>
      </c>
      <c r="E23" s="715">
        <v>12290.229999999998</v>
      </c>
      <c r="F23" s="785">
        <v>0.56730099485838281</v>
      </c>
      <c r="G23" s="715">
        <v>30</v>
      </c>
      <c r="H23" s="785">
        <v>0.57692307692307687</v>
      </c>
      <c r="I23" s="715">
        <v>9374.159999999998</v>
      </c>
      <c r="J23" s="785">
        <v>0.43269900514161719</v>
      </c>
      <c r="K23" s="715">
        <v>22</v>
      </c>
      <c r="L23" s="785">
        <v>0.42307692307692307</v>
      </c>
      <c r="M23" s="715" t="s">
        <v>1</v>
      </c>
      <c r="N23" s="270"/>
    </row>
    <row r="24" spans="1:14" ht="14.45" customHeight="1" x14ac:dyDescent="0.2">
      <c r="A24" s="711" t="s">
        <v>2204</v>
      </c>
      <c r="B24" s="712" t="s">
        <v>2205</v>
      </c>
      <c r="C24" s="715">
        <v>144149.9</v>
      </c>
      <c r="D24" s="715">
        <v>233</v>
      </c>
      <c r="E24" s="715">
        <v>84506.18</v>
      </c>
      <c r="F24" s="785">
        <v>0.58623821452529623</v>
      </c>
      <c r="G24" s="715">
        <v>121</v>
      </c>
      <c r="H24" s="785">
        <v>0.51931330472102999</v>
      </c>
      <c r="I24" s="715">
        <v>59643.72</v>
      </c>
      <c r="J24" s="785">
        <v>0.41376178547470377</v>
      </c>
      <c r="K24" s="715">
        <v>112</v>
      </c>
      <c r="L24" s="785">
        <v>0.48068669527896996</v>
      </c>
      <c r="M24" s="715" t="s">
        <v>597</v>
      </c>
      <c r="N24" s="270"/>
    </row>
    <row r="25" spans="1:14" ht="14.45" customHeight="1" x14ac:dyDescent="0.2">
      <c r="A25" s="711" t="s">
        <v>329</v>
      </c>
      <c r="B25" s="712" t="s">
        <v>329</v>
      </c>
      <c r="C25" s="715" t="s">
        <v>329</v>
      </c>
      <c r="D25" s="715" t="s">
        <v>329</v>
      </c>
      <c r="E25" s="715" t="s">
        <v>329</v>
      </c>
      <c r="F25" s="785" t="s">
        <v>329</v>
      </c>
      <c r="G25" s="715" t="s">
        <v>329</v>
      </c>
      <c r="H25" s="785" t="s">
        <v>329</v>
      </c>
      <c r="I25" s="715" t="s">
        <v>329</v>
      </c>
      <c r="J25" s="785" t="s">
        <v>329</v>
      </c>
      <c r="K25" s="715" t="s">
        <v>329</v>
      </c>
      <c r="L25" s="785" t="s">
        <v>329</v>
      </c>
      <c r="M25" s="715" t="s">
        <v>598</v>
      </c>
      <c r="N25" s="270"/>
    </row>
    <row r="26" spans="1:14" ht="14.45" customHeight="1" x14ac:dyDescent="0.2">
      <c r="A26" s="711" t="s">
        <v>2206</v>
      </c>
      <c r="B26" s="712" t="s">
        <v>2196</v>
      </c>
      <c r="C26" s="715">
        <v>1839.8999999999996</v>
      </c>
      <c r="D26" s="715">
        <v>12</v>
      </c>
      <c r="E26" s="715">
        <v>1184.1599999999999</v>
      </c>
      <c r="F26" s="785">
        <v>0.64360019566280779</v>
      </c>
      <c r="G26" s="715">
        <v>6</v>
      </c>
      <c r="H26" s="785">
        <v>0.5</v>
      </c>
      <c r="I26" s="715">
        <v>655.7399999999999</v>
      </c>
      <c r="J26" s="785">
        <v>0.35639980433719226</v>
      </c>
      <c r="K26" s="715">
        <v>6</v>
      </c>
      <c r="L26" s="785">
        <v>0.5</v>
      </c>
      <c r="M26" s="715" t="s">
        <v>1</v>
      </c>
      <c r="N26" s="270"/>
    </row>
    <row r="27" spans="1:14" ht="14.45" customHeight="1" x14ac:dyDescent="0.2">
      <c r="A27" s="711" t="s">
        <v>2206</v>
      </c>
      <c r="B27" s="712" t="s">
        <v>2197</v>
      </c>
      <c r="C27" s="715">
        <v>0</v>
      </c>
      <c r="D27" s="715">
        <v>1</v>
      </c>
      <c r="E27" s="715">
        <v>0</v>
      </c>
      <c r="F27" s="785" t="s">
        <v>329</v>
      </c>
      <c r="G27" s="715">
        <v>1</v>
      </c>
      <c r="H27" s="785">
        <v>1</v>
      </c>
      <c r="I27" s="715" t="s">
        <v>329</v>
      </c>
      <c r="J27" s="785" t="s">
        <v>329</v>
      </c>
      <c r="K27" s="715" t="s">
        <v>329</v>
      </c>
      <c r="L27" s="785">
        <v>0</v>
      </c>
      <c r="M27" s="715" t="s">
        <v>1</v>
      </c>
      <c r="N27" s="270"/>
    </row>
    <row r="28" spans="1:14" ht="14.45" customHeight="1" x14ac:dyDescent="0.2">
      <c r="A28" s="711" t="s">
        <v>2206</v>
      </c>
      <c r="B28" s="712" t="s">
        <v>2198</v>
      </c>
      <c r="C28" s="715">
        <v>299.96999999999997</v>
      </c>
      <c r="D28" s="715">
        <v>1</v>
      </c>
      <c r="E28" s="715">
        <v>299.96999999999997</v>
      </c>
      <c r="F28" s="785">
        <v>1</v>
      </c>
      <c r="G28" s="715">
        <v>1</v>
      </c>
      <c r="H28" s="785">
        <v>1</v>
      </c>
      <c r="I28" s="715" t="s">
        <v>329</v>
      </c>
      <c r="J28" s="785">
        <v>0</v>
      </c>
      <c r="K28" s="715" t="s">
        <v>329</v>
      </c>
      <c r="L28" s="785">
        <v>0</v>
      </c>
      <c r="M28" s="715" t="s">
        <v>1</v>
      </c>
      <c r="N28" s="270"/>
    </row>
    <row r="29" spans="1:14" ht="14.45" customHeight="1" x14ac:dyDescent="0.2">
      <c r="A29" s="711" t="s">
        <v>2206</v>
      </c>
      <c r="B29" s="712" t="s">
        <v>2207</v>
      </c>
      <c r="C29" s="715">
        <v>2139.8699999999994</v>
      </c>
      <c r="D29" s="715">
        <v>14</v>
      </c>
      <c r="E29" s="715">
        <v>1484.1299999999999</v>
      </c>
      <c r="F29" s="785">
        <v>0.69356082378836115</v>
      </c>
      <c r="G29" s="715">
        <v>8</v>
      </c>
      <c r="H29" s="785">
        <v>0.5714285714285714</v>
      </c>
      <c r="I29" s="715">
        <v>655.7399999999999</v>
      </c>
      <c r="J29" s="785">
        <v>0.30643917621163907</v>
      </c>
      <c r="K29" s="715">
        <v>6</v>
      </c>
      <c r="L29" s="785">
        <v>0.42857142857142855</v>
      </c>
      <c r="M29" s="715" t="s">
        <v>597</v>
      </c>
      <c r="N29" s="270"/>
    </row>
    <row r="30" spans="1:14" ht="14.45" customHeight="1" x14ac:dyDescent="0.2">
      <c r="A30" s="711" t="s">
        <v>329</v>
      </c>
      <c r="B30" s="712" t="s">
        <v>329</v>
      </c>
      <c r="C30" s="715" t="s">
        <v>329</v>
      </c>
      <c r="D30" s="715" t="s">
        <v>329</v>
      </c>
      <c r="E30" s="715" t="s">
        <v>329</v>
      </c>
      <c r="F30" s="785" t="s">
        <v>329</v>
      </c>
      <c r="G30" s="715" t="s">
        <v>329</v>
      </c>
      <c r="H30" s="785" t="s">
        <v>329</v>
      </c>
      <c r="I30" s="715" t="s">
        <v>329</v>
      </c>
      <c r="J30" s="785" t="s">
        <v>329</v>
      </c>
      <c r="K30" s="715" t="s">
        <v>329</v>
      </c>
      <c r="L30" s="785" t="s">
        <v>329</v>
      </c>
      <c r="M30" s="715" t="s">
        <v>598</v>
      </c>
      <c r="N30" s="270"/>
    </row>
    <row r="31" spans="1:14" ht="14.45" customHeight="1" x14ac:dyDescent="0.2">
      <c r="A31" s="711" t="s">
        <v>2208</v>
      </c>
      <c r="B31" s="712" t="s">
        <v>2196</v>
      </c>
      <c r="C31" s="715">
        <v>2394.9900000000002</v>
      </c>
      <c r="D31" s="715">
        <v>5</v>
      </c>
      <c r="E31" s="715" t="s">
        <v>329</v>
      </c>
      <c r="F31" s="785">
        <v>0</v>
      </c>
      <c r="G31" s="715" t="s">
        <v>329</v>
      </c>
      <c r="H31" s="785">
        <v>0</v>
      </c>
      <c r="I31" s="715">
        <v>2394.9900000000002</v>
      </c>
      <c r="J31" s="785">
        <v>1</v>
      </c>
      <c r="K31" s="715">
        <v>5</v>
      </c>
      <c r="L31" s="785">
        <v>1</v>
      </c>
      <c r="M31" s="715" t="s">
        <v>1</v>
      </c>
      <c r="N31" s="270"/>
    </row>
    <row r="32" spans="1:14" ht="14.45" customHeight="1" x14ac:dyDescent="0.2">
      <c r="A32" s="711" t="s">
        <v>2208</v>
      </c>
      <c r="B32" s="712" t="s">
        <v>2201</v>
      </c>
      <c r="C32" s="715">
        <v>2394.9900000000002</v>
      </c>
      <c r="D32" s="715">
        <v>5</v>
      </c>
      <c r="E32" s="715" t="s">
        <v>329</v>
      </c>
      <c r="F32" s="785">
        <v>0</v>
      </c>
      <c r="G32" s="715" t="s">
        <v>329</v>
      </c>
      <c r="H32" s="785">
        <v>0</v>
      </c>
      <c r="I32" s="715">
        <v>2394.9900000000002</v>
      </c>
      <c r="J32" s="785">
        <v>1</v>
      </c>
      <c r="K32" s="715">
        <v>5</v>
      </c>
      <c r="L32" s="785">
        <v>1</v>
      </c>
      <c r="M32" s="715" t="s">
        <v>597</v>
      </c>
      <c r="N32" s="270"/>
    </row>
    <row r="33" spans="1:14" ht="14.45" customHeight="1" x14ac:dyDescent="0.2">
      <c r="A33" s="711" t="s">
        <v>329</v>
      </c>
      <c r="B33" s="712" t="s">
        <v>329</v>
      </c>
      <c r="C33" s="715" t="s">
        <v>329</v>
      </c>
      <c r="D33" s="715" t="s">
        <v>329</v>
      </c>
      <c r="E33" s="715" t="s">
        <v>329</v>
      </c>
      <c r="F33" s="785" t="s">
        <v>329</v>
      </c>
      <c r="G33" s="715" t="s">
        <v>329</v>
      </c>
      <c r="H33" s="785" t="s">
        <v>329</v>
      </c>
      <c r="I33" s="715" t="s">
        <v>329</v>
      </c>
      <c r="J33" s="785" t="s">
        <v>329</v>
      </c>
      <c r="K33" s="715" t="s">
        <v>329</v>
      </c>
      <c r="L33" s="785" t="s">
        <v>329</v>
      </c>
      <c r="M33" s="715" t="s">
        <v>598</v>
      </c>
      <c r="N33" s="270"/>
    </row>
    <row r="34" spans="1:14" ht="14.45" customHeight="1" x14ac:dyDescent="0.2">
      <c r="A34" s="711" t="s">
        <v>2199</v>
      </c>
      <c r="B34" s="712" t="s">
        <v>2209</v>
      </c>
      <c r="C34" s="715">
        <v>15066987.650000015</v>
      </c>
      <c r="D34" s="715">
        <v>8559</v>
      </c>
      <c r="E34" s="715">
        <v>13741013.550000014</v>
      </c>
      <c r="F34" s="785">
        <v>0.91199474435090544</v>
      </c>
      <c r="G34" s="715">
        <v>6815</v>
      </c>
      <c r="H34" s="785">
        <v>0.7962378782568057</v>
      </c>
      <c r="I34" s="715">
        <v>1325974.0999999994</v>
      </c>
      <c r="J34" s="785">
        <v>8.8005255649094394E-2</v>
      </c>
      <c r="K34" s="715">
        <v>1744</v>
      </c>
      <c r="L34" s="785">
        <v>0.2037621217431943</v>
      </c>
      <c r="M34" s="715" t="s">
        <v>593</v>
      </c>
      <c r="N34" s="270"/>
    </row>
    <row r="35" spans="1:14" ht="14.45" customHeight="1" x14ac:dyDescent="0.2">
      <c r="A35" s="786" t="s">
        <v>295</v>
      </c>
    </row>
    <row r="36" spans="1:14" ht="14.45" customHeight="1" x14ac:dyDescent="0.2">
      <c r="A36" s="787" t="s">
        <v>2210</v>
      </c>
    </row>
    <row r="37" spans="1:14" ht="14.45" customHeight="1" x14ac:dyDescent="0.2">
      <c r="A37" s="786" t="s">
        <v>2211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5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4">
    <cfRule type="expression" dxfId="49" priority="4">
      <formula>AND(LEFT(M11,6)&lt;&gt;"mezera",M11&lt;&gt;"")</formula>
    </cfRule>
  </conditionalFormatting>
  <conditionalFormatting sqref="A11:A34">
    <cfRule type="expression" dxfId="48" priority="2">
      <formula>AND(M11&lt;&gt;"",M11&lt;&gt;"mezeraKL")</formula>
    </cfRule>
  </conditionalFormatting>
  <conditionalFormatting sqref="F11:F34">
    <cfRule type="cellIs" dxfId="47" priority="1" operator="lessThan">
      <formula>0.6</formula>
    </cfRule>
  </conditionalFormatting>
  <conditionalFormatting sqref="B11:L34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4">
    <cfRule type="expression" dxfId="44" priority="6">
      <formula>$M11&lt;&gt;""</formula>
    </cfRule>
  </conditionalFormatting>
  <hyperlinks>
    <hyperlink ref="A2" location="Obsah!A1" display="Zpět na Obsah  KL 01  1.-4.měsíc" xr:uid="{D120F9E0-8B96-4232-8339-011DFC40B8E9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2212</v>
      </c>
      <c r="B5" s="779">
        <v>114958.93</v>
      </c>
      <c r="C5" s="723">
        <v>1</v>
      </c>
      <c r="D5" s="792">
        <v>139</v>
      </c>
      <c r="E5" s="795" t="s">
        <v>2212</v>
      </c>
      <c r="F5" s="779">
        <v>75037.359999999986</v>
      </c>
      <c r="G5" s="747">
        <v>0.65273189303345103</v>
      </c>
      <c r="H5" s="727">
        <v>110</v>
      </c>
      <c r="I5" s="770">
        <v>0.79136690647482011</v>
      </c>
      <c r="J5" s="798">
        <v>39921.57</v>
      </c>
      <c r="K5" s="747">
        <v>0.34726810696654886</v>
      </c>
      <c r="L5" s="727">
        <v>29</v>
      </c>
      <c r="M5" s="770">
        <v>0.20863309352517986</v>
      </c>
    </row>
    <row r="6" spans="1:13" ht="14.45" customHeight="1" x14ac:dyDescent="0.2">
      <c r="A6" s="789" t="s">
        <v>2213</v>
      </c>
      <c r="B6" s="780">
        <v>86502.93</v>
      </c>
      <c r="C6" s="730">
        <v>1</v>
      </c>
      <c r="D6" s="793">
        <v>122</v>
      </c>
      <c r="E6" s="796" t="s">
        <v>2213</v>
      </c>
      <c r="F6" s="780">
        <v>59317.469999999987</v>
      </c>
      <c r="G6" s="748">
        <v>0.68572787072067953</v>
      </c>
      <c r="H6" s="734">
        <v>75</v>
      </c>
      <c r="I6" s="771">
        <v>0.61475409836065575</v>
      </c>
      <c r="J6" s="799">
        <v>27185.46</v>
      </c>
      <c r="K6" s="748">
        <v>0.31427212927932036</v>
      </c>
      <c r="L6" s="734">
        <v>47</v>
      </c>
      <c r="M6" s="771">
        <v>0.38524590163934425</v>
      </c>
    </row>
    <row r="7" spans="1:13" ht="14.45" customHeight="1" x14ac:dyDescent="0.2">
      <c r="A7" s="789" t="s">
        <v>2214</v>
      </c>
      <c r="B7" s="780">
        <v>490.89</v>
      </c>
      <c r="C7" s="730">
        <v>1</v>
      </c>
      <c r="D7" s="793">
        <v>1</v>
      </c>
      <c r="E7" s="796" t="s">
        <v>2214</v>
      </c>
      <c r="F7" s="780"/>
      <c r="G7" s="748">
        <v>0</v>
      </c>
      <c r="H7" s="734"/>
      <c r="I7" s="771">
        <v>0</v>
      </c>
      <c r="J7" s="799">
        <v>490.89</v>
      </c>
      <c r="K7" s="748">
        <v>1</v>
      </c>
      <c r="L7" s="734">
        <v>1</v>
      </c>
      <c r="M7" s="771">
        <v>1</v>
      </c>
    </row>
    <row r="8" spans="1:13" ht="14.45" customHeight="1" x14ac:dyDescent="0.2">
      <c r="A8" s="789" t="s">
        <v>2215</v>
      </c>
      <c r="B8" s="780">
        <v>14596.689999999999</v>
      </c>
      <c r="C8" s="730">
        <v>1</v>
      </c>
      <c r="D8" s="793">
        <v>20</v>
      </c>
      <c r="E8" s="796" t="s">
        <v>2215</v>
      </c>
      <c r="F8" s="780">
        <v>2273.89</v>
      </c>
      <c r="G8" s="748">
        <v>0.15578120793138719</v>
      </c>
      <c r="H8" s="734">
        <v>7</v>
      </c>
      <c r="I8" s="771">
        <v>0.35</v>
      </c>
      <c r="J8" s="799">
        <v>12322.8</v>
      </c>
      <c r="K8" s="748">
        <v>0.84421879206861283</v>
      </c>
      <c r="L8" s="734">
        <v>13</v>
      </c>
      <c r="M8" s="771">
        <v>0.65</v>
      </c>
    </row>
    <row r="9" spans="1:13" ht="14.45" customHeight="1" x14ac:dyDescent="0.2">
      <c r="A9" s="789" t="s">
        <v>2216</v>
      </c>
      <c r="B9" s="780">
        <v>13977.7</v>
      </c>
      <c r="C9" s="730">
        <v>1</v>
      </c>
      <c r="D9" s="793">
        <v>45</v>
      </c>
      <c r="E9" s="796" t="s">
        <v>2216</v>
      </c>
      <c r="F9" s="780">
        <v>6293.72</v>
      </c>
      <c r="G9" s="748">
        <v>0.45026864219435242</v>
      </c>
      <c r="H9" s="734">
        <v>22</v>
      </c>
      <c r="I9" s="771">
        <v>0.48888888888888887</v>
      </c>
      <c r="J9" s="799">
        <v>7683.98</v>
      </c>
      <c r="K9" s="748">
        <v>0.54973135780564752</v>
      </c>
      <c r="L9" s="734">
        <v>23</v>
      </c>
      <c r="M9" s="771">
        <v>0.51111111111111107</v>
      </c>
    </row>
    <row r="10" spans="1:13" ht="14.45" customHeight="1" x14ac:dyDescent="0.2">
      <c r="A10" s="789" t="s">
        <v>2217</v>
      </c>
      <c r="B10" s="780">
        <v>1788863.1400000001</v>
      </c>
      <c r="C10" s="730">
        <v>1</v>
      </c>
      <c r="D10" s="793">
        <v>546</v>
      </c>
      <c r="E10" s="796" t="s">
        <v>2217</v>
      </c>
      <c r="F10" s="780">
        <v>1762442.04</v>
      </c>
      <c r="G10" s="748">
        <v>0.98523022840081542</v>
      </c>
      <c r="H10" s="734">
        <v>515</v>
      </c>
      <c r="I10" s="771">
        <v>0.9432234432234432</v>
      </c>
      <c r="J10" s="799">
        <v>26421.100000000006</v>
      </c>
      <c r="K10" s="748">
        <v>1.4769771599184498E-2</v>
      </c>
      <c r="L10" s="734">
        <v>31</v>
      </c>
      <c r="M10" s="771">
        <v>5.6776556776556776E-2</v>
      </c>
    </row>
    <row r="11" spans="1:13" ht="14.45" customHeight="1" x14ac:dyDescent="0.2">
      <c r="A11" s="789" t="s">
        <v>2218</v>
      </c>
      <c r="B11" s="780">
        <v>24345.360000000001</v>
      </c>
      <c r="C11" s="730">
        <v>1</v>
      </c>
      <c r="D11" s="793">
        <v>58</v>
      </c>
      <c r="E11" s="796" t="s">
        <v>2218</v>
      </c>
      <c r="F11" s="780">
        <v>11723.259999999998</v>
      </c>
      <c r="G11" s="748">
        <v>0.48153980881777875</v>
      </c>
      <c r="H11" s="734">
        <v>35</v>
      </c>
      <c r="I11" s="771">
        <v>0.60344827586206895</v>
      </c>
      <c r="J11" s="799">
        <v>12622.1</v>
      </c>
      <c r="K11" s="748">
        <v>0.5184601911822212</v>
      </c>
      <c r="L11" s="734">
        <v>23</v>
      </c>
      <c r="M11" s="771">
        <v>0.39655172413793105</v>
      </c>
    </row>
    <row r="12" spans="1:13" ht="14.45" customHeight="1" x14ac:dyDescent="0.2">
      <c r="A12" s="789" t="s">
        <v>2219</v>
      </c>
      <c r="B12" s="780">
        <v>157877.66999999995</v>
      </c>
      <c r="C12" s="730">
        <v>1</v>
      </c>
      <c r="D12" s="793">
        <v>357</v>
      </c>
      <c r="E12" s="796" t="s">
        <v>2219</v>
      </c>
      <c r="F12" s="780">
        <v>125469.22999999995</v>
      </c>
      <c r="G12" s="748">
        <v>0.7947243584225685</v>
      </c>
      <c r="H12" s="734">
        <v>280</v>
      </c>
      <c r="I12" s="771">
        <v>0.78431372549019607</v>
      </c>
      <c r="J12" s="799">
        <v>32408.44</v>
      </c>
      <c r="K12" s="748">
        <v>0.2052756415774315</v>
      </c>
      <c r="L12" s="734">
        <v>77</v>
      </c>
      <c r="M12" s="771">
        <v>0.21568627450980393</v>
      </c>
    </row>
    <row r="13" spans="1:13" ht="14.45" customHeight="1" x14ac:dyDescent="0.2">
      <c r="A13" s="789" t="s">
        <v>2220</v>
      </c>
      <c r="B13" s="780">
        <v>48648.319999999992</v>
      </c>
      <c r="C13" s="730">
        <v>1</v>
      </c>
      <c r="D13" s="793">
        <v>117</v>
      </c>
      <c r="E13" s="796" t="s">
        <v>2220</v>
      </c>
      <c r="F13" s="780">
        <v>35089.019999999997</v>
      </c>
      <c r="G13" s="748">
        <v>0.72127917264152186</v>
      </c>
      <c r="H13" s="734">
        <v>73</v>
      </c>
      <c r="I13" s="771">
        <v>0.62393162393162394</v>
      </c>
      <c r="J13" s="799">
        <v>13559.299999999997</v>
      </c>
      <c r="K13" s="748">
        <v>0.27872082735847814</v>
      </c>
      <c r="L13" s="734">
        <v>44</v>
      </c>
      <c r="M13" s="771">
        <v>0.37606837606837606</v>
      </c>
    </row>
    <row r="14" spans="1:13" ht="14.45" customHeight="1" x14ac:dyDescent="0.2">
      <c r="A14" s="789" t="s">
        <v>2221</v>
      </c>
      <c r="B14" s="780">
        <v>645.25</v>
      </c>
      <c r="C14" s="730">
        <v>1</v>
      </c>
      <c r="D14" s="793">
        <v>1</v>
      </c>
      <c r="E14" s="796" t="s">
        <v>2221</v>
      </c>
      <c r="F14" s="780"/>
      <c r="G14" s="748">
        <v>0</v>
      </c>
      <c r="H14" s="734"/>
      <c r="I14" s="771">
        <v>0</v>
      </c>
      <c r="J14" s="799">
        <v>645.25</v>
      </c>
      <c r="K14" s="748">
        <v>1</v>
      </c>
      <c r="L14" s="734">
        <v>1</v>
      </c>
      <c r="M14" s="771">
        <v>1</v>
      </c>
    </row>
    <row r="15" spans="1:13" ht="14.45" customHeight="1" x14ac:dyDescent="0.2">
      <c r="A15" s="789" t="s">
        <v>2222</v>
      </c>
      <c r="B15" s="780">
        <v>100622.00999999997</v>
      </c>
      <c r="C15" s="730">
        <v>1</v>
      </c>
      <c r="D15" s="793">
        <v>205</v>
      </c>
      <c r="E15" s="796" t="s">
        <v>2222</v>
      </c>
      <c r="F15" s="780">
        <v>57719.769999999968</v>
      </c>
      <c r="G15" s="748">
        <v>0.57362966611380539</v>
      </c>
      <c r="H15" s="734">
        <v>151</v>
      </c>
      <c r="I15" s="771">
        <v>0.73658536585365852</v>
      </c>
      <c r="J15" s="799">
        <v>42902.239999999998</v>
      </c>
      <c r="K15" s="748">
        <v>0.42637033388619461</v>
      </c>
      <c r="L15" s="734">
        <v>54</v>
      </c>
      <c r="M15" s="771">
        <v>0.26341463414634148</v>
      </c>
    </row>
    <row r="16" spans="1:13" ht="14.45" customHeight="1" x14ac:dyDescent="0.2">
      <c r="A16" s="789" t="s">
        <v>2223</v>
      </c>
      <c r="B16" s="780">
        <v>600</v>
      </c>
      <c r="C16" s="730">
        <v>1</v>
      </c>
      <c r="D16" s="793">
        <v>1</v>
      </c>
      <c r="E16" s="796" t="s">
        <v>2223</v>
      </c>
      <c r="F16" s="780">
        <v>600</v>
      </c>
      <c r="G16" s="748">
        <v>1</v>
      </c>
      <c r="H16" s="734">
        <v>1</v>
      </c>
      <c r="I16" s="771">
        <v>1</v>
      </c>
      <c r="J16" s="799"/>
      <c r="K16" s="748">
        <v>0</v>
      </c>
      <c r="L16" s="734"/>
      <c r="M16" s="771">
        <v>0</v>
      </c>
    </row>
    <row r="17" spans="1:13" ht="14.45" customHeight="1" x14ac:dyDescent="0.2">
      <c r="A17" s="789" t="s">
        <v>2224</v>
      </c>
      <c r="B17" s="780">
        <v>1761.82</v>
      </c>
      <c r="C17" s="730">
        <v>1</v>
      </c>
      <c r="D17" s="793">
        <v>6</v>
      </c>
      <c r="E17" s="796" t="s">
        <v>2224</v>
      </c>
      <c r="F17" s="780">
        <v>868.77</v>
      </c>
      <c r="G17" s="748">
        <v>0.49310939823591515</v>
      </c>
      <c r="H17" s="734">
        <v>4</v>
      </c>
      <c r="I17" s="771">
        <v>0.66666666666666663</v>
      </c>
      <c r="J17" s="799">
        <v>893.05</v>
      </c>
      <c r="K17" s="748">
        <v>0.50689060176408485</v>
      </c>
      <c r="L17" s="734">
        <v>2</v>
      </c>
      <c r="M17" s="771">
        <v>0.33333333333333331</v>
      </c>
    </row>
    <row r="18" spans="1:13" ht="14.45" customHeight="1" x14ac:dyDescent="0.2">
      <c r="A18" s="789" t="s">
        <v>2225</v>
      </c>
      <c r="B18" s="780">
        <v>158678.66000000003</v>
      </c>
      <c r="C18" s="730">
        <v>1</v>
      </c>
      <c r="D18" s="793">
        <v>175</v>
      </c>
      <c r="E18" s="796" t="s">
        <v>2225</v>
      </c>
      <c r="F18" s="780">
        <v>118657.85000000003</v>
      </c>
      <c r="G18" s="748">
        <v>0.74778706853208876</v>
      </c>
      <c r="H18" s="734">
        <v>124</v>
      </c>
      <c r="I18" s="771">
        <v>0.70857142857142852</v>
      </c>
      <c r="J18" s="799">
        <v>40020.810000000005</v>
      </c>
      <c r="K18" s="748">
        <v>0.25221293146791129</v>
      </c>
      <c r="L18" s="734">
        <v>51</v>
      </c>
      <c r="M18" s="771">
        <v>0.29142857142857143</v>
      </c>
    </row>
    <row r="19" spans="1:13" ht="14.45" customHeight="1" x14ac:dyDescent="0.2">
      <c r="A19" s="789" t="s">
        <v>2226</v>
      </c>
      <c r="B19" s="780">
        <v>252.12</v>
      </c>
      <c r="C19" s="730">
        <v>1</v>
      </c>
      <c r="D19" s="793">
        <v>2</v>
      </c>
      <c r="E19" s="796" t="s">
        <v>2226</v>
      </c>
      <c r="F19" s="780"/>
      <c r="G19" s="748">
        <v>0</v>
      </c>
      <c r="H19" s="734"/>
      <c r="I19" s="771">
        <v>0</v>
      </c>
      <c r="J19" s="799">
        <v>252.12</v>
      </c>
      <c r="K19" s="748">
        <v>1</v>
      </c>
      <c r="L19" s="734">
        <v>2</v>
      </c>
      <c r="M19" s="771">
        <v>1</v>
      </c>
    </row>
    <row r="20" spans="1:13" ht="14.45" customHeight="1" x14ac:dyDescent="0.2">
      <c r="A20" s="789" t="s">
        <v>2227</v>
      </c>
      <c r="B20" s="780">
        <v>4126721.5399999996</v>
      </c>
      <c r="C20" s="730">
        <v>1</v>
      </c>
      <c r="D20" s="793">
        <v>1498</v>
      </c>
      <c r="E20" s="796" t="s">
        <v>2227</v>
      </c>
      <c r="F20" s="780">
        <v>3899783.3699999996</v>
      </c>
      <c r="G20" s="748">
        <v>0.94500763674013244</v>
      </c>
      <c r="H20" s="734">
        <v>1271</v>
      </c>
      <c r="I20" s="771">
        <v>0.84846461949265684</v>
      </c>
      <c r="J20" s="799">
        <v>226938.16999999995</v>
      </c>
      <c r="K20" s="748">
        <v>5.4992363259867533E-2</v>
      </c>
      <c r="L20" s="734">
        <v>227</v>
      </c>
      <c r="M20" s="771">
        <v>0.15153538050734314</v>
      </c>
    </row>
    <row r="21" spans="1:13" ht="14.45" customHeight="1" x14ac:dyDescent="0.2">
      <c r="A21" s="789" t="s">
        <v>2228</v>
      </c>
      <c r="B21" s="780">
        <v>1206331.43</v>
      </c>
      <c r="C21" s="730">
        <v>1</v>
      </c>
      <c r="D21" s="793">
        <v>509</v>
      </c>
      <c r="E21" s="796" t="s">
        <v>2228</v>
      </c>
      <c r="F21" s="780">
        <v>1161691.8799999999</v>
      </c>
      <c r="G21" s="748">
        <v>0.96299561721607463</v>
      </c>
      <c r="H21" s="734">
        <v>456</v>
      </c>
      <c r="I21" s="771">
        <v>0.89587426326129671</v>
      </c>
      <c r="J21" s="799">
        <v>44639.55</v>
      </c>
      <c r="K21" s="748">
        <v>3.7004382783925316E-2</v>
      </c>
      <c r="L21" s="734">
        <v>53</v>
      </c>
      <c r="M21" s="771">
        <v>0.10412573673870335</v>
      </c>
    </row>
    <row r="22" spans="1:13" ht="14.45" customHeight="1" x14ac:dyDescent="0.2">
      <c r="A22" s="789" t="s">
        <v>2229</v>
      </c>
      <c r="B22" s="780">
        <v>27856.269999999997</v>
      </c>
      <c r="C22" s="730">
        <v>1</v>
      </c>
      <c r="D22" s="793">
        <v>35</v>
      </c>
      <c r="E22" s="796" t="s">
        <v>2229</v>
      </c>
      <c r="F22" s="780">
        <v>21033.579999999998</v>
      </c>
      <c r="G22" s="748">
        <v>0.75507524876805121</v>
      </c>
      <c r="H22" s="734">
        <v>27</v>
      </c>
      <c r="I22" s="771">
        <v>0.77142857142857146</v>
      </c>
      <c r="J22" s="799">
        <v>6822.6900000000005</v>
      </c>
      <c r="K22" s="748">
        <v>0.2449247512319489</v>
      </c>
      <c r="L22" s="734">
        <v>8</v>
      </c>
      <c r="M22" s="771">
        <v>0.22857142857142856</v>
      </c>
    </row>
    <row r="23" spans="1:13" ht="14.45" customHeight="1" x14ac:dyDescent="0.2">
      <c r="A23" s="789" t="s">
        <v>2230</v>
      </c>
      <c r="B23" s="780">
        <v>3382.3100000000004</v>
      </c>
      <c r="C23" s="730">
        <v>1</v>
      </c>
      <c r="D23" s="793">
        <v>5</v>
      </c>
      <c r="E23" s="796" t="s">
        <v>2230</v>
      </c>
      <c r="F23" s="780">
        <v>1777.7800000000002</v>
      </c>
      <c r="G23" s="748">
        <v>0.52561119471603723</v>
      </c>
      <c r="H23" s="734">
        <v>4</v>
      </c>
      <c r="I23" s="771">
        <v>0.8</v>
      </c>
      <c r="J23" s="799">
        <v>1604.53</v>
      </c>
      <c r="K23" s="748">
        <v>0.47438880528396266</v>
      </c>
      <c r="L23" s="734">
        <v>1</v>
      </c>
      <c r="M23" s="771">
        <v>0.2</v>
      </c>
    </row>
    <row r="24" spans="1:13" ht="14.45" customHeight="1" x14ac:dyDescent="0.2">
      <c r="A24" s="789" t="s">
        <v>2231</v>
      </c>
      <c r="B24" s="780">
        <v>1258.8499999999999</v>
      </c>
      <c r="C24" s="730">
        <v>1</v>
      </c>
      <c r="D24" s="793">
        <v>3</v>
      </c>
      <c r="E24" s="796" t="s">
        <v>2231</v>
      </c>
      <c r="F24" s="780"/>
      <c r="G24" s="748">
        <v>0</v>
      </c>
      <c r="H24" s="734"/>
      <c r="I24" s="771">
        <v>0</v>
      </c>
      <c r="J24" s="799">
        <v>1258.8499999999999</v>
      </c>
      <c r="K24" s="748">
        <v>1</v>
      </c>
      <c r="L24" s="734">
        <v>3</v>
      </c>
      <c r="M24" s="771">
        <v>1</v>
      </c>
    </row>
    <row r="25" spans="1:13" ht="14.45" customHeight="1" x14ac:dyDescent="0.2">
      <c r="A25" s="789" t="s">
        <v>2232</v>
      </c>
      <c r="B25" s="780">
        <v>32699.910000000003</v>
      </c>
      <c r="C25" s="730">
        <v>1</v>
      </c>
      <c r="D25" s="793">
        <v>117</v>
      </c>
      <c r="E25" s="796" t="s">
        <v>2232</v>
      </c>
      <c r="F25" s="780">
        <v>27115.910000000003</v>
      </c>
      <c r="G25" s="748">
        <v>0.82923500401071437</v>
      </c>
      <c r="H25" s="734">
        <v>91</v>
      </c>
      <c r="I25" s="771">
        <v>0.77777777777777779</v>
      </c>
      <c r="J25" s="799">
        <v>5584</v>
      </c>
      <c r="K25" s="748">
        <v>0.17076499598928557</v>
      </c>
      <c r="L25" s="734">
        <v>26</v>
      </c>
      <c r="M25" s="771">
        <v>0.22222222222222221</v>
      </c>
    </row>
    <row r="26" spans="1:13" ht="14.45" customHeight="1" x14ac:dyDescent="0.2">
      <c r="A26" s="789" t="s">
        <v>2233</v>
      </c>
      <c r="B26" s="780">
        <v>55368.219999999994</v>
      </c>
      <c r="C26" s="730">
        <v>1</v>
      </c>
      <c r="D26" s="793">
        <v>94</v>
      </c>
      <c r="E26" s="796" t="s">
        <v>2233</v>
      </c>
      <c r="F26" s="780">
        <v>46763.679999999993</v>
      </c>
      <c r="G26" s="748">
        <v>0.84459424557986507</v>
      </c>
      <c r="H26" s="734">
        <v>52</v>
      </c>
      <c r="I26" s="771">
        <v>0.55319148936170215</v>
      </c>
      <c r="J26" s="799">
        <v>8604.5399999999991</v>
      </c>
      <c r="K26" s="748">
        <v>0.15540575442013488</v>
      </c>
      <c r="L26" s="734">
        <v>42</v>
      </c>
      <c r="M26" s="771">
        <v>0.44680851063829785</v>
      </c>
    </row>
    <row r="27" spans="1:13" ht="14.45" customHeight="1" x14ac:dyDescent="0.2">
      <c r="A27" s="789" t="s">
        <v>2234</v>
      </c>
      <c r="B27" s="780">
        <v>222061.87</v>
      </c>
      <c r="C27" s="730">
        <v>1</v>
      </c>
      <c r="D27" s="793">
        <v>199</v>
      </c>
      <c r="E27" s="796" t="s">
        <v>2234</v>
      </c>
      <c r="F27" s="780">
        <v>174732.38</v>
      </c>
      <c r="G27" s="748">
        <v>0.78686349889785223</v>
      </c>
      <c r="H27" s="734">
        <v>145</v>
      </c>
      <c r="I27" s="771">
        <v>0.72864321608040206</v>
      </c>
      <c r="J27" s="799">
        <v>47329.49</v>
      </c>
      <c r="K27" s="748">
        <v>0.2131365011021478</v>
      </c>
      <c r="L27" s="734">
        <v>54</v>
      </c>
      <c r="M27" s="771">
        <v>0.271356783919598</v>
      </c>
    </row>
    <row r="28" spans="1:13" ht="14.45" customHeight="1" x14ac:dyDescent="0.2">
      <c r="A28" s="789" t="s">
        <v>2235</v>
      </c>
      <c r="B28" s="780">
        <v>1000.5</v>
      </c>
      <c r="C28" s="730">
        <v>1</v>
      </c>
      <c r="D28" s="793">
        <v>1</v>
      </c>
      <c r="E28" s="796" t="s">
        <v>2235</v>
      </c>
      <c r="F28" s="780">
        <v>1000.5</v>
      </c>
      <c r="G28" s="748">
        <v>1</v>
      </c>
      <c r="H28" s="734">
        <v>1</v>
      </c>
      <c r="I28" s="771">
        <v>1</v>
      </c>
      <c r="J28" s="799"/>
      <c r="K28" s="748">
        <v>0</v>
      </c>
      <c r="L28" s="734"/>
      <c r="M28" s="771">
        <v>0</v>
      </c>
    </row>
    <row r="29" spans="1:13" ht="14.45" customHeight="1" x14ac:dyDescent="0.2">
      <c r="A29" s="789" t="s">
        <v>2236</v>
      </c>
      <c r="B29" s="780">
        <v>31643.389999999996</v>
      </c>
      <c r="C29" s="730">
        <v>1</v>
      </c>
      <c r="D29" s="793">
        <v>43</v>
      </c>
      <c r="E29" s="796" t="s">
        <v>2236</v>
      </c>
      <c r="F29" s="780">
        <v>31056.029999999995</v>
      </c>
      <c r="G29" s="748">
        <v>0.98143814553371178</v>
      </c>
      <c r="H29" s="734">
        <v>37</v>
      </c>
      <c r="I29" s="771">
        <v>0.86046511627906974</v>
      </c>
      <c r="J29" s="799">
        <v>587.36</v>
      </c>
      <c r="K29" s="748">
        <v>1.8561854466288222E-2</v>
      </c>
      <c r="L29" s="734">
        <v>6</v>
      </c>
      <c r="M29" s="771">
        <v>0.13953488372093023</v>
      </c>
    </row>
    <row r="30" spans="1:13" ht="14.45" customHeight="1" x14ac:dyDescent="0.2">
      <c r="A30" s="789" t="s">
        <v>2237</v>
      </c>
      <c r="B30" s="780">
        <v>49504.630000000005</v>
      </c>
      <c r="C30" s="730">
        <v>1</v>
      </c>
      <c r="D30" s="793">
        <v>128</v>
      </c>
      <c r="E30" s="796" t="s">
        <v>2237</v>
      </c>
      <c r="F30" s="780">
        <v>31829.690000000006</v>
      </c>
      <c r="G30" s="748">
        <v>0.64296390054829222</v>
      </c>
      <c r="H30" s="734">
        <v>88</v>
      </c>
      <c r="I30" s="771">
        <v>0.6875</v>
      </c>
      <c r="J30" s="799">
        <v>17674.940000000002</v>
      </c>
      <c r="K30" s="748">
        <v>0.35703609945170789</v>
      </c>
      <c r="L30" s="734">
        <v>40</v>
      </c>
      <c r="M30" s="771">
        <v>0.3125</v>
      </c>
    </row>
    <row r="31" spans="1:13" ht="14.45" customHeight="1" x14ac:dyDescent="0.2">
      <c r="A31" s="789" t="s">
        <v>2238</v>
      </c>
      <c r="B31" s="780">
        <v>1814.21</v>
      </c>
      <c r="C31" s="730">
        <v>1</v>
      </c>
      <c r="D31" s="793">
        <v>4</v>
      </c>
      <c r="E31" s="796" t="s">
        <v>2238</v>
      </c>
      <c r="F31" s="780">
        <v>1814.21</v>
      </c>
      <c r="G31" s="748">
        <v>1</v>
      </c>
      <c r="H31" s="734">
        <v>4</v>
      </c>
      <c r="I31" s="771">
        <v>1</v>
      </c>
      <c r="J31" s="799"/>
      <c r="K31" s="748">
        <v>0</v>
      </c>
      <c r="L31" s="734"/>
      <c r="M31" s="771">
        <v>0</v>
      </c>
    </row>
    <row r="32" spans="1:13" ht="14.45" customHeight="1" x14ac:dyDescent="0.2">
      <c r="A32" s="789" t="s">
        <v>2239</v>
      </c>
      <c r="B32" s="780">
        <v>184696.97999999992</v>
      </c>
      <c r="C32" s="730">
        <v>1</v>
      </c>
      <c r="D32" s="793">
        <v>409</v>
      </c>
      <c r="E32" s="796" t="s">
        <v>2239</v>
      </c>
      <c r="F32" s="780">
        <v>145805.05999999994</v>
      </c>
      <c r="G32" s="748">
        <v>0.78942850067174897</v>
      </c>
      <c r="H32" s="734">
        <v>321</v>
      </c>
      <c r="I32" s="771">
        <v>0.78484107579462103</v>
      </c>
      <c r="J32" s="799">
        <v>38891.919999999991</v>
      </c>
      <c r="K32" s="748">
        <v>0.21057149932825109</v>
      </c>
      <c r="L32" s="734">
        <v>88</v>
      </c>
      <c r="M32" s="771">
        <v>0.21515892420537897</v>
      </c>
    </row>
    <row r="33" spans="1:13" ht="14.45" customHeight="1" x14ac:dyDescent="0.2">
      <c r="A33" s="789" t="s">
        <v>2240</v>
      </c>
      <c r="B33" s="780">
        <v>50964.14</v>
      </c>
      <c r="C33" s="730">
        <v>1</v>
      </c>
      <c r="D33" s="793">
        <v>115</v>
      </c>
      <c r="E33" s="796" t="s">
        <v>2240</v>
      </c>
      <c r="F33" s="780">
        <v>31494.159999999996</v>
      </c>
      <c r="G33" s="748">
        <v>0.61796706468509033</v>
      </c>
      <c r="H33" s="734">
        <v>66</v>
      </c>
      <c r="I33" s="771">
        <v>0.57391304347826089</v>
      </c>
      <c r="J33" s="799">
        <v>19469.980000000003</v>
      </c>
      <c r="K33" s="748">
        <v>0.38203293531490973</v>
      </c>
      <c r="L33" s="734">
        <v>49</v>
      </c>
      <c r="M33" s="771">
        <v>0.42608695652173911</v>
      </c>
    </row>
    <row r="34" spans="1:13" ht="14.45" customHeight="1" x14ac:dyDescent="0.2">
      <c r="A34" s="789" t="s">
        <v>2241</v>
      </c>
      <c r="B34" s="780">
        <v>2501.25</v>
      </c>
      <c r="C34" s="730">
        <v>1</v>
      </c>
      <c r="D34" s="793">
        <v>4</v>
      </c>
      <c r="E34" s="796" t="s">
        <v>2241</v>
      </c>
      <c r="F34" s="780">
        <v>2501.25</v>
      </c>
      <c r="G34" s="748">
        <v>1</v>
      </c>
      <c r="H34" s="734">
        <v>4</v>
      </c>
      <c r="I34" s="771">
        <v>1</v>
      </c>
      <c r="J34" s="799"/>
      <c r="K34" s="748">
        <v>0</v>
      </c>
      <c r="L34" s="734"/>
      <c r="M34" s="771">
        <v>0</v>
      </c>
    </row>
    <row r="35" spans="1:13" ht="14.45" customHeight="1" x14ac:dyDescent="0.2">
      <c r="A35" s="789" t="s">
        <v>2242</v>
      </c>
      <c r="B35" s="780">
        <v>770823.45</v>
      </c>
      <c r="C35" s="730">
        <v>1</v>
      </c>
      <c r="D35" s="793">
        <v>429</v>
      </c>
      <c r="E35" s="796" t="s">
        <v>2242</v>
      </c>
      <c r="F35" s="780">
        <v>721153.15999999992</v>
      </c>
      <c r="G35" s="748">
        <v>0.9355620408278964</v>
      </c>
      <c r="H35" s="734">
        <v>352</v>
      </c>
      <c r="I35" s="771">
        <v>0.82051282051282048</v>
      </c>
      <c r="J35" s="799">
        <v>49670.290000000008</v>
      </c>
      <c r="K35" s="748">
        <v>6.4437959172103557E-2</v>
      </c>
      <c r="L35" s="734">
        <v>77</v>
      </c>
      <c r="M35" s="771">
        <v>0.17948717948717949</v>
      </c>
    </row>
    <row r="36" spans="1:13" ht="14.45" customHeight="1" x14ac:dyDescent="0.2">
      <c r="A36" s="789" t="s">
        <v>2243</v>
      </c>
      <c r="B36" s="780">
        <v>279764.19000000006</v>
      </c>
      <c r="C36" s="730">
        <v>1</v>
      </c>
      <c r="D36" s="793">
        <v>226</v>
      </c>
      <c r="E36" s="796" t="s">
        <v>2243</v>
      </c>
      <c r="F36" s="780">
        <v>194610.95000000007</v>
      </c>
      <c r="G36" s="748">
        <v>0.69562494756744964</v>
      </c>
      <c r="H36" s="734">
        <v>158</v>
      </c>
      <c r="I36" s="771">
        <v>0.69911504424778759</v>
      </c>
      <c r="J36" s="799">
        <v>85153.24</v>
      </c>
      <c r="K36" s="748">
        <v>0.30437505243255036</v>
      </c>
      <c r="L36" s="734">
        <v>68</v>
      </c>
      <c r="M36" s="771">
        <v>0.30088495575221241</v>
      </c>
    </row>
    <row r="37" spans="1:13" ht="14.45" customHeight="1" x14ac:dyDescent="0.2">
      <c r="A37" s="789" t="s">
        <v>2244</v>
      </c>
      <c r="B37" s="780">
        <v>12969.220000000001</v>
      </c>
      <c r="C37" s="730">
        <v>1</v>
      </c>
      <c r="D37" s="793">
        <v>14</v>
      </c>
      <c r="E37" s="796" t="s">
        <v>2244</v>
      </c>
      <c r="F37" s="780">
        <v>12969.220000000001</v>
      </c>
      <c r="G37" s="748">
        <v>1</v>
      </c>
      <c r="H37" s="734">
        <v>14</v>
      </c>
      <c r="I37" s="771">
        <v>1</v>
      </c>
      <c r="J37" s="799"/>
      <c r="K37" s="748">
        <v>0</v>
      </c>
      <c r="L37" s="734"/>
      <c r="M37" s="771">
        <v>0</v>
      </c>
    </row>
    <row r="38" spans="1:13" ht="14.45" customHeight="1" x14ac:dyDescent="0.2">
      <c r="A38" s="789" t="s">
        <v>2245</v>
      </c>
      <c r="B38" s="780">
        <v>2329057.5299999989</v>
      </c>
      <c r="C38" s="730">
        <v>1</v>
      </c>
      <c r="D38" s="793">
        <v>757</v>
      </c>
      <c r="E38" s="796" t="s">
        <v>2245</v>
      </c>
      <c r="F38" s="780">
        <v>2151240.8399999989</v>
      </c>
      <c r="G38" s="748">
        <v>0.92365294214093541</v>
      </c>
      <c r="H38" s="734">
        <v>680</v>
      </c>
      <c r="I38" s="771">
        <v>0.89828269484808454</v>
      </c>
      <c r="J38" s="799">
        <v>177816.69000000003</v>
      </c>
      <c r="K38" s="748">
        <v>7.6347057859064621E-2</v>
      </c>
      <c r="L38" s="734">
        <v>77</v>
      </c>
      <c r="M38" s="771">
        <v>0.10171730515191546</v>
      </c>
    </row>
    <row r="39" spans="1:13" ht="14.45" customHeight="1" x14ac:dyDescent="0.2">
      <c r="A39" s="789" t="s">
        <v>2246</v>
      </c>
      <c r="B39" s="780">
        <v>253276.34999999992</v>
      </c>
      <c r="C39" s="730">
        <v>1</v>
      </c>
      <c r="D39" s="793">
        <v>333</v>
      </c>
      <c r="E39" s="796" t="s">
        <v>2246</v>
      </c>
      <c r="F39" s="780">
        <v>181820.36999999994</v>
      </c>
      <c r="G39" s="748">
        <v>0.71787346114234507</v>
      </c>
      <c r="H39" s="734">
        <v>192</v>
      </c>
      <c r="I39" s="771">
        <v>0.57657657657657657</v>
      </c>
      <c r="J39" s="799">
        <v>71455.98</v>
      </c>
      <c r="K39" s="748">
        <v>0.28212653885765498</v>
      </c>
      <c r="L39" s="734">
        <v>141</v>
      </c>
      <c r="M39" s="771">
        <v>0.42342342342342343</v>
      </c>
    </row>
    <row r="40" spans="1:13" ht="14.45" customHeight="1" x14ac:dyDescent="0.2">
      <c r="A40" s="789" t="s">
        <v>2247</v>
      </c>
      <c r="B40" s="780">
        <v>18142.89</v>
      </c>
      <c r="C40" s="730">
        <v>1</v>
      </c>
      <c r="D40" s="793">
        <v>50</v>
      </c>
      <c r="E40" s="796" t="s">
        <v>2247</v>
      </c>
      <c r="F40" s="780">
        <v>9809.57</v>
      </c>
      <c r="G40" s="748">
        <v>0.54068398143845886</v>
      </c>
      <c r="H40" s="734">
        <v>37</v>
      </c>
      <c r="I40" s="771">
        <v>0.74</v>
      </c>
      <c r="J40" s="799">
        <v>8333.32</v>
      </c>
      <c r="K40" s="748">
        <v>0.4593160185615412</v>
      </c>
      <c r="L40" s="734">
        <v>13</v>
      </c>
      <c r="M40" s="771">
        <v>0.26</v>
      </c>
    </row>
    <row r="41" spans="1:13" ht="14.45" customHeight="1" x14ac:dyDescent="0.2">
      <c r="A41" s="789" t="s">
        <v>2248</v>
      </c>
      <c r="B41" s="780">
        <v>633950.51000000013</v>
      </c>
      <c r="C41" s="730">
        <v>1</v>
      </c>
      <c r="D41" s="793">
        <v>401</v>
      </c>
      <c r="E41" s="796" t="s">
        <v>2248</v>
      </c>
      <c r="F41" s="780">
        <v>604126.00000000012</v>
      </c>
      <c r="G41" s="748">
        <v>0.95295451375218543</v>
      </c>
      <c r="H41" s="734">
        <v>336</v>
      </c>
      <c r="I41" s="771">
        <v>0.83790523690773067</v>
      </c>
      <c r="J41" s="799">
        <v>29824.51</v>
      </c>
      <c r="K41" s="748">
        <v>4.7045486247814509E-2</v>
      </c>
      <c r="L41" s="734">
        <v>65</v>
      </c>
      <c r="M41" s="771">
        <v>0.16209476309226933</v>
      </c>
    </row>
    <row r="42" spans="1:13" ht="14.45" customHeight="1" x14ac:dyDescent="0.2">
      <c r="A42" s="789" t="s">
        <v>2249</v>
      </c>
      <c r="B42" s="780">
        <v>68.38</v>
      </c>
      <c r="C42" s="730">
        <v>1</v>
      </c>
      <c r="D42" s="793">
        <v>1</v>
      </c>
      <c r="E42" s="796" t="s">
        <v>2249</v>
      </c>
      <c r="F42" s="780"/>
      <c r="G42" s="748">
        <v>0</v>
      </c>
      <c r="H42" s="734"/>
      <c r="I42" s="771">
        <v>0</v>
      </c>
      <c r="J42" s="799">
        <v>68.38</v>
      </c>
      <c r="K42" s="748">
        <v>1</v>
      </c>
      <c r="L42" s="734">
        <v>1</v>
      </c>
      <c r="M42" s="771">
        <v>1</v>
      </c>
    </row>
    <row r="43" spans="1:13" ht="14.45" customHeight="1" x14ac:dyDescent="0.2">
      <c r="A43" s="789" t="s">
        <v>2250</v>
      </c>
      <c r="B43" s="780">
        <v>65949.109999999986</v>
      </c>
      <c r="C43" s="730">
        <v>1</v>
      </c>
      <c r="D43" s="793">
        <v>144</v>
      </c>
      <c r="E43" s="796" t="s">
        <v>2250</v>
      </c>
      <c r="F43" s="780">
        <v>47134.279999999992</v>
      </c>
      <c r="G43" s="748">
        <v>0.7147068398648595</v>
      </c>
      <c r="H43" s="734">
        <v>103</v>
      </c>
      <c r="I43" s="771">
        <v>0.71527777777777779</v>
      </c>
      <c r="J43" s="799">
        <v>18814.829999999998</v>
      </c>
      <c r="K43" s="748">
        <v>0.28529316013514061</v>
      </c>
      <c r="L43" s="734">
        <v>41</v>
      </c>
      <c r="M43" s="771">
        <v>0.28472222222222221</v>
      </c>
    </row>
    <row r="44" spans="1:13" ht="14.45" customHeight="1" x14ac:dyDescent="0.2">
      <c r="A44" s="789" t="s">
        <v>2251</v>
      </c>
      <c r="B44" s="780">
        <v>94801.85</v>
      </c>
      <c r="C44" s="730">
        <v>1</v>
      </c>
      <c r="D44" s="793">
        <v>82</v>
      </c>
      <c r="E44" s="796" t="s">
        <v>2251</v>
      </c>
      <c r="F44" s="780">
        <v>69704.37</v>
      </c>
      <c r="G44" s="748">
        <v>0.73526381605422253</v>
      </c>
      <c r="H44" s="734">
        <v>64</v>
      </c>
      <c r="I44" s="771">
        <v>0.78048780487804881</v>
      </c>
      <c r="J44" s="799">
        <v>25097.480000000003</v>
      </c>
      <c r="K44" s="748">
        <v>0.26473618394577747</v>
      </c>
      <c r="L44" s="734">
        <v>18</v>
      </c>
      <c r="M44" s="771">
        <v>0.21951219512195122</v>
      </c>
    </row>
    <row r="45" spans="1:13" ht="14.45" customHeight="1" x14ac:dyDescent="0.2">
      <c r="A45" s="789" t="s">
        <v>2252</v>
      </c>
      <c r="B45" s="780">
        <v>45014.93</v>
      </c>
      <c r="C45" s="730">
        <v>1</v>
      </c>
      <c r="D45" s="793">
        <v>117</v>
      </c>
      <c r="E45" s="796" t="s">
        <v>2252</v>
      </c>
      <c r="F45" s="780">
        <v>24158</v>
      </c>
      <c r="G45" s="748">
        <v>0.53666639046200892</v>
      </c>
      <c r="H45" s="734">
        <v>64</v>
      </c>
      <c r="I45" s="771">
        <v>0.54700854700854706</v>
      </c>
      <c r="J45" s="799">
        <v>20856.93</v>
      </c>
      <c r="K45" s="748">
        <v>0.46333360953799108</v>
      </c>
      <c r="L45" s="734">
        <v>53</v>
      </c>
      <c r="M45" s="771">
        <v>0.45299145299145299</v>
      </c>
    </row>
    <row r="46" spans="1:13" ht="14.45" customHeight="1" x14ac:dyDescent="0.2">
      <c r="A46" s="789" t="s">
        <v>2253</v>
      </c>
      <c r="B46" s="780">
        <v>1841820.0399999998</v>
      </c>
      <c r="C46" s="730">
        <v>1</v>
      </c>
      <c r="D46" s="793">
        <v>779</v>
      </c>
      <c r="E46" s="796" t="s">
        <v>2253</v>
      </c>
      <c r="F46" s="780">
        <v>1801932.2999999998</v>
      </c>
      <c r="G46" s="748">
        <v>0.97834330220448684</v>
      </c>
      <c r="H46" s="734">
        <v>707</v>
      </c>
      <c r="I46" s="771">
        <v>0.90757381258023107</v>
      </c>
      <c r="J46" s="799">
        <v>39887.74</v>
      </c>
      <c r="K46" s="748">
        <v>2.1656697795513182E-2</v>
      </c>
      <c r="L46" s="734">
        <v>72</v>
      </c>
      <c r="M46" s="771">
        <v>9.2426187419768935E-2</v>
      </c>
    </row>
    <row r="47" spans="1:13" ht="14.45" customHeight="1" thickBot="1" x14ac:dyDescent="0.25">
      <c r="A47" s="790" t="s">
        <v>2254</v>
      </c>
      <c r="B47" s="781">
        <v>210722.21000000002</v>
      </c>
      <c r="C47" s="737">
        <v>1</v>
      </c>
      <c r="D47" s="794">
        <v>267</v>
      </c>
      <c r="E47" s="797" t="s">
        <v>2254</v>
      </c>
      <c r="F47" s="781">
        <v>88462.63</v>
      </c>
      <c r="G47" s="749">
        <v>0.41980686326325067</v>
      </c>
      <c r="H47" s="741">
        <v>144</v>
      </c>
      <c r="I47" s="772">
        <v>0.5393258426966292</v>
      </c>
      <c r="J47" s="800">
        <v>122259.58000000002</v>
      </c>
      <c r="K47" s="749">
        <v>0.58019313673674933</v>
      </c>
      <c r="L47" s="741">
        <v>123</v>
      </c>
      <c r="M47" s="772">
        <v>0.4606741573033708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8C3EBD74-27DA-4D40-B240-13A190758D34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294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4683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15066987.650000049</v>
      </c>
      <c r="N3" s="70">
        <f>SUBTOTAL(9,N7:N1048576)</f>
        <v>18867</v>
      </c>
      <c r="O3" s="70">
        <f>SUBTOTAL(9,O7:O1048576)</f>
        <v>8559</v>
      </c>
      <c r="P3" s="70">
        <f>SUBTOTAL(9,P7:P1048576)</f>
        <v>13741013.550000031</v>
      </c>
      <c r="Q3" s="71">
        <f>IF(M3=0,0,P3/M3)</f>
        <v>0.91199474435090455</v>
      </c>
      <c r="R3" s="70">
        <f>SUBTOTAL(9,R7:R1048576)</f>
        <v>15507</v>
      </c>
      <c r="S3" s="71">
        <f>IF(N3=0,0,R3/N3)</f>
        <v>0.82191127365240901</v>
      </c>
      <c r="T3" s="70">
        <f>SUBTOTAL(9,T7:T1048576)</f>
        <v>6815</v>
      </c>
      <c r="U3" s="72">
        <f>IF(O3=0,0,T3/O3)</f>
        <v>0.7962378782568057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4</v>
      </c>
      <c r="B7" s="807" t="s">
        <v>2195</v>
      </c>
      <c r="C7" s="807" t="s">
        <v>2200</v>
      </c>
      <c r="D7" s="808" t="s">
        <v>4679</v>
      </c>
      <c r="E7" s="809" t="s">
        <v>2218</v>
      </c>
      <c r="F7" s="807" t="s">
        <v>2196</v>
      </c>
      <c r="G7" s="807" t="s">
        <v>2255</v>
      </c>
      <c r="H7" s="807" t="s">
        <v>329</v>
      </c>
      <c r="I7" s="807" t="s">
        <v>2256</v>
      </c>
      <c r="J7" s="807" t="s">
        <v>2257</v>
      </c>
      <c r="K7" s="807" t="s">
        <v>2258</v>
      </c>
      <c r="L7" s="810">
        <v>35.25</v>
      </c>
      <c r="M7" s="810">
        <v>35.25</v>
      </c>
      <c r="N7" s="807">
        <v>1</v>
      </c>
      <c r="O7" s="811">
        <v>1</v>
      </c>
      <c r="P7" s="810">
        <v>35.25</v>
      </c>
      <c r="Q7" s="812">
        <v>1</v>
      </c>
      <c r="R7" s="807">
        <v>1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4</v>
      </c>
      <c r="B8" s="822" t="s">
        <v>2195</v>
      </c>
      <c r="C8" s="822" t="s">
        <v>2200</v>
      </c>
      <c r="D8" s="823" t="s">
        <v>4679</v>
      </c>
      <c r="E8" s="824" t="s">
        <v>2218</v>
      </c>
      <c r="F8" s="822" t="s">
        <v>2196</v>
      </c>
      <c r="G8" s="822" t="s">
        <v>2259</v>
      </c>
      <c r="H8" s="822" t="s">
        <v>628</v>
      </c>
      <c r="I8" s="822" t="s">
        <v>1853</v>
      </c>
      <c r="J8" s="822" t="s">
        <v>1068</v>
      </c>
      <c r="K8" s="822" t="s">
        <v>1854</v>
      </c>
      <c r="L8" s="825">
        <v>154.36000000000001</v>
      </c>
      <c r="M8" s="825">
        <v>154.36000000000001</v>
      </c>
      <c r="N8" s="822">
        <v>1</v>
      </c>
      <c r="O8" s="826">
        <v>1</v>
      </c>
      <c r="P8" s="825">
        <v>154.36000000000001</v>
      </c>
      <c r="Q8" s="827">
        <v>1</v>
      </c>
      <c r="R8" s="822">
        <v>1</v>
      </c>
      <c r="S8" s="827">
        <v>1</v>
      </c>
      <c r="T8" s="826">
        <v>1</v>
      </c>
      <c r="U8" s="828">
        <v>1</v>
      </c>
    </row>
    <row r="9" spans="1:21" ht="14.45" customHeight="1" x14ac:dyDescent="0.2">
      <c r="A9" s="821">
        <v>4</v>
      </c>
      <c r="B9" s="822" t="s">
        <v>2195</v>
      </c>
      <c r="C9" s="822" t="s">
        <v>2200</v>
      </c>
      <c r="D9" s="823" t="s">
        <v>4679</v>
      </c>
      <c r="E9" s="824" t="s">
        <v>2218</v>
      </c>
      <c r="F9" s="822" t="s">
        <v>2196</v>
      </c>
      <c r="G9" s="822" t="s">
        <v>2260</v>
      </c>
      <c r="H9" s="822" t="s">
        <v>329</v>
      </c>
      <c r="I9" s="822" t="s">
        <v>2261</v>
      </c>
      <c r="J9" s="822" t="s">
        <v>2262</v>
      </c>
      <c r="K9" s="822" t="s">
        <v>2263</v>
      </c>
      <c r="L9" s="825">
        <v>0</v>
      </c>
      <c r="M9" s="825">
        <v>0</v>
      </c>
      <c r="N9" s="822">
        <v>1</v>
      </c>
      <c r="O9" s="826">
        <v>1</v>
      </c>
      <c r="P9" s="825"/>
      <c r="Q9" s="827"/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4</v>
      </c>
      <c r="B10" s="822" t="s">
        <v>2195</v>
      </c>
      <c r="C10" s="822" t="s">
        <v>2200</v>
      </c>
      <c r="D10" s="823" t="s">
        <v>4679</v>
      </c>
      <c r="E10" s="824" t="s">
        <v>2220</v>
      </c>
      <c r="F10" s="822" t="s">
        <v>2196</v>
      </c>
      <c r="G10" s="822" t="s">
        <v>2264</v>
      </c>
      <c r="H10" s="822" t="s">
        <v>329</v>
      </c>
      <c r="I10" s="822" t="s">
        <v>2265</v>
      </c>
      <c r="J10" s="822" t="s">
        <v>2266</v>
      </c>
      <c r="K10" s="822" t="s">
        <v>1314</v>
      </c>
      <c r="L10" s="825">
        <v>516</v>
      </c>
      <c r="M10" s="825">
        <v>516</v>
      </c>
      <c r="N10" s="822">
        <v>1</v>
      </c>
      <c r="O10" s="826">
        <v>0.5</v>
      </c>
      <c r="P10" s="825">
        <v>516</v>
      </c>
      <c r="Q10" s="827">
        <v>1</v>
      </c>
      <c r="R10" s="822">
        <v>1</v>
      </c>
      <c r="S10" s="827">
        <v>1</v>
      </c>
      <c r="T10" s="826">
        <v>0.5</v>
      </c>
      <c r="U10" s="828">
        <v>1</v>
      </c>
    </row>
    <row r="11" spans="1:21" ht="14.45" customHeight="1" x14ac:dyDescent="0.2">
      <c r="A11" s="821">
        <v>4</v>
      </c>
      <c r="B11" s="822" t="s">
        <v>2195</v>
      </c>
      <c r="C11" s="822" t="s">
        <v>2200</v>
      </c>
      <c r="D11" s="823" t="s">
        <v>4679</v>
      </c>
      <c r="E11" s="824" t="s">
        <v>2220</v>
      </c>
      <c r="F11" s="822" t="s">
        <v>2196</v>
      </c>
      <c r="G11" s="822" t="s">
        <v>2267</v>
      </c>
      <c r="H11" s="822" t="s">
        <v>628</v>
      </c>
      <c r="I11" s="822" t="s">
        <v>2268</v>
      </c>
      <c r="J11" s="822" t="s">
        <v>764</v>
      </c>
      <c r="K11" s="822" t="s">
        <v>2269</v>
      </c>
      <c r="L11" s="825">
        <v>923.74</v>
      </c>
      <c r="M11" s="825">
        <v>1847.48</v>
      </c>
      <c r="N11" s="822">
        <v>2</v>
      </c>
      <c r="O11" s="826">
        <v>1</v>
      </c>
      <c r="P11" s="825">
        <v>1847.48</v>
      </c>
      <c r="Q11" s="827">
        <v>1</v>
      </c>
      <c r="R11" s="822">
        <v>2</v>
      </c>
      <c r="S11" s="827">
        <v>1</v>
      </c>
      <c r="T11" s="826">
        <v>1</v>
      </c>
      <c r="U11" s="828">
        <v>1</v>
      </c>
    </row>
    <row r="12" spans="1:21" ht="14.45" customHeight="1" x14ac:dyDescent="0.2">
      <c r="A12" s="821">
        <v>4</v>
      </c>
      <c r="B12" s="822" t="s">
        <v>2195</v>
      </c>
      <c r="C12" s="822" t="s">
        <v>2200</v>
      </c>
      <c r="D12" s="823" t="s">
        <v>4679</v>
      </c>
      <c r="E12" s="824" t="s">
        <v>2220</v>
      </c>
      <c r="F12" s="822" t="s">
        <v>2196</v>
      </c>
      <c r="G12" s="822" t="s">
        <v>2270</v>
      </c>
      <c r="H12" s="822" t="s">
        <v>628</v>
      </c>
      <c r="I12" s="822" t="s">
        <v>1981</v>
      </c>
      <c r="J12" s="822" t="s">
        <v>1758</v>
      </c>
      <c r="K12" s="822" t="s">
        <v>1982</v>
      </c>
      <c r="L12" s="825">
        <v>13.68</v>
      </c>
      <c r="M12" s="825">
        <v>13.68</v>
      </c>
      <c r="N12" s="822">
        <v>1</v>
      </c>
      <c r="O12" s="826">
        <v>0.5</v>
      </c>
      <c r="P12" s="825">
        <v>13.68</v>
      </c>
      <c r="Q12" s="827">
        <v>1</v>
      </c>
      <c r="R12" s="822">
        <v>1</v>
      </c>
      <c r="S12" s="827">
        <v>1</v>
      </c>
      <c r="T12" s="826">
        <v>0.5</v>
      </c>
      <c r="U12" s="828">
        <v>1</v>
      </c>
    </row>
    <row r="13" spans="1:21" ht="14.45" customHeight="1" x14ac:dyDescent="0.2">
      <c r="A13" s="821">
        <v>4</v>
      </c>
      <c r="B13" s="822" t="s">
        <v>2195</v>
      </c>
      <c r="C13" s="822" t="s">
        <v>2200</v>
      </c>
      <c r="D13" s="823" t="s">
        <v>4679</v>
      </c>
      <c r="E13" s="824" t="s">
        <v>2227</v>
      </c>
      <c r="F13" s="822" t="s">
        <v>2196</v>
      </c>
      <c r="G13" s="822" t="s">
        <v>2271</v>
      </c>
      <c r="H13" s="822" t="s">
        <v>329</v>
      </c>
      <c r="I13" s="822" t="s">
        <v>2272</v>
      </c>
      <c r="J13" s="822" t="s">
        <v>2273</v>
      </c>
      <c r="K13" s="822" t="s">
        <v>2274</v>
      </c>
      <c r="L13" s="825">
        <v>0</v>
      </c>
      <c r="M13" s="825">
        <v>0</v>
      </c>
      <c r="N13" s="822">
        <v>1</v>
      </c>
      <c r="O13" s="826">
        <v>1</v>
      </c>
      <c r="P13" s="825"/>
      <c r="Q13" s="827"/>
      <c r="R13" s="822"/>
      <c r="S13" s="827">
        <v>0</v>
      </c>
      <c r="T13" s="826"/>
      <c r="U13" s="828">
        <v>0</v>
      </c>
    </row>
    <row r="14" spans="1:21" ht="14.45" customHeight="1" x14ac:dyDescent="0.2">
      <c r="A14" s="821">
        <v>4</v>
      </c>
      <c r="B14" s="822" t="s">
        <v>2195</v>
      </c>
      <c r="C14" s="822" t="s">
        <v>2200</v>
      </c>
      <c r="D14" s="823" t="s">
        <v>4679</v>
      </c>
      <c r="E14" s="824" t="s">
        <v>2227</v>
      </c>
      <c r="F14" s="822" t="s">
        <v>2196</v>
      </c>
      <c r="G14" s="822" t="s">
        <v>2275</v>
      </c>
      <c r="H14" s="822" t="s">
        <v>329</v>
      </c>
      <c r="I14" s="822" t="s">
        <v>2276</v>
      </c>
      <c r="J14" s="822" t="s">
        <v>1441</v>
      </c>
      <c r="K14" s="822" t="s">
        <v>2277</v>
      </c>
      <c r="L14" s="825">
        <v>45.56</v>
      </c>
      <c r="M14" s="825">
        <v>410.04</v>
      </c>
      <c r="N14" s="822">
        <v>9</v>
      </c>
      <c r="O14" s="826">
        <v>1.5</v>
      </c>
      <c r="P14" s="825">
        <v>136.68</v>
      </c>
      <c r="Q14" s="827">
        <v>0.33333333333333331</v>
      </c>
      <c r="R14" s="822">
        <v>3</v>
      </c>
      <c r="S14" s="827">
        <v>0.33333333333333331</v>
      </c>
      <c r="T14" s="826">
        <v>0.5</v>
      </c>
      <c r="U14" s="828">
        <v>0.33333333333333331</v>
      </c>
    </row>
    <row r="15" spans="1:21" ht="14.45" customHeight="1" x14ac:dyDescent="0.2">
      <c r="A15" s="821">
        <v>4</v>
      </c>
      <c r="B15" s="822" t="s">
        <v>2195</v>
      </c>
      <c r="C15" s="822" t="s">
        <v>2200</v>
      </c>
      <c r="D15" s="823" t="s">
        <v>4679</v>
      </c>
      <c r="E15" s="824" t="s">
        <v>2227</v>
      </c>
      <c r="F15" s="822" t="s">
        <v>2196</v>
      </c>
      <c r="G15" s="822" t="s">
        <v>2278</v>
      </c>
      <c r="H15" s="822" t="s">
        <v>329</v>
      </c>
      <c r="I15" s="822" t="s">
        <v>2279</v>
      </c>
      <c r="J15" s="822" t="s">
        <v>744</v>
      </c>
      <c r="K15" s="822" t="s">
        <v>2280</v>
      </c>
      <c r="L15" s="825">
        <v>0</v>
      </c>
      <c r="M15" s="825">
        <v>0</v>
      </c>
      <c r="N15" s="822">
        <v>1</v>
      </c>
      <c r="O15" s="826">
        <v>0.5</v>
      </c>
      <c r="P15" s="825">
        <v>0</v>
      </c>
      <c r="Q15" s="827"/>
      <c r="R15" s="822">
        <v>1</v>
      </c>
      <c r="S15" s="827">
        <v>1</v>
      </c>
      <c r="T15" s="826">
        <v>0.5</v>
      </c>
      <c r="U15" s="828">
        <v>1</v>
      </c>
    </row>
    <row r="16" spans="1:21" ht="14.45" customHeight="1" x14ac:dyDescent="0.2">
      <c r="A16" s="821">
        <v>4</v>
      </c>
      <c r="B16" s="822" t="s">
        <v>2195</v>
      </c>
      <c r="C16" s="822" t="s">
        <v>2200</v>
      </c>
      <c r="D16" s="823" t="s">
        <v>4679</v>
      </c>
      <c r="E16" s="824" t="s">
        <v>2227</v>
      </c>
      <c r="F16" s="822" t="s">
        <v>2196</v>
      </c>
      <c r="G16" s="822" t="s">
        <v>2281</v>
      </c>
      <c r="H16" s="822" t="s">
        <v>628</v>
      </c>
      <c r="I16" s="822" t="s">
        <v>1917</v>
      </c>
      <c r="J16" s="822" t="s">
        <v>893</v>
      </c>
      <c r="K16" s="822" t="s">
        <v>895</v>
      </c>
      <c r="L16" s="825">
        <v>0</v>
      </c>
      <c r="M16" s="825">
        <v>0</v>
      </c>
      <c r="N16" s="822">
        <v>3</v>
      </c>
      <c r="O16" s="826">
        <v>2.5</v>
      </c>
      <c r="P16" s="825">
        <v>0</v>
      </c>
      <c r="Q16" s="827"/>
      <c r="R16" s="822">
        <v>1</v>
      </c>
      <c r="S16" s="827">
        <v>0.33333333333333331</v>
      </c>
      <c r="T16" s="826">
        <v>0.5</v>
      </c>
      <c r="U16" s="828">
        <v>0.2</v>
      </c>
    </row>
    <row r="17" spans="1:21" ht="14.45" customHeight="1" x14ac:dyDescent="0.2">
      <c r="A17" s="821">
        <v>4</v>
      </c>
      <c r="B17" s="822" t="s">
        <v>2195</v>
      </c>
      <c r="C17" s="822" t="s">
        <v>2200</v>
      </c>
      <c r="D17" s="823" t="s">
        <v>4679</v>
      </c>
      <c r="E17" s="824" t="s">
        <v>2227</v>
      </c>
      <c r="F17" s="822" t="s">
        <v>2196</v>
      </c>
      <c r="G17" s="822" t="s">
        <v>2282</v>
      </c>
      <c r="H17" s="822" t="s">
        <v>628</v>
      </c>
      <c r="I17" s="822" t="s">
        <v>2283</v>
      </c>
      <c r="J17" s="822" t="s">
        <v>726</v>
      </c>
      <c r="K17" s="822" t="s">
        <v>2284</v>
      </c>
      <c r="L17" s="825">
        <v>0</v>
      </c>
      <c r="M17" s="825">
        <v>0</v>
      </c>
      <c r="N17" s="822">
        <v>1</v>
      </c>
      <c r="O17" s="826">
        <v>0.5</v>
      </c>
      <c r="P17" s="825">
        <v>0</v>
      </c>
      <c r="Q17" s="827"/>
      <c r="R17" s="822">
        <v>1</v>
      </c>
      <c r="S17" s="827">
        <v>1</v>
      </c>
      <c r="T17" s="826">
        <v>0.5</v>
      </c>
      <c r="U17" s="828">
        <v>1</v>
      </c>
    </row>
    <row r="18" spans="1:21" ht="14.45" customHeight="1" x14ac:dyDescent="0.2">
      <c r="A18" s="821">
        <v>4</v>
      </c>
      <c r="B18" s="822" t="s">
        <v>2195</v>
      </c>
      <c r="C18" s="822" t="s">
        <v>2200</v>
      </c>
      <c r="D18" s="823" t="s">
        <v>4679</v>
      </c>
      <c r="E18" s="824" t="s">
        <v>2234</v>
      </c>
      <c r="F18" s="822" t="s">
        <v>2196</v>
      </c>
      <c r="G18" s="822" t="s">
        <v>2267</v>
      </c>
      <c r="H18" s="822" t="s">
        <v>628</v>
      </c>
      <c r="I18" s="822" t="s">
        <v>2096</v>
      </c>
      <c r="J18" s="822" t="s">
        <v>764</v>
      </c>
      <c r="K18" s="822" t="s">
        <v>2097</v>
      </c>
      <c r="L18" s="825">
        <v>736.33</v>
      </c>
      <c r="M18" s="825">
        <v>736.33</v>
      </c>
      <c r="N18" s="822">
        <v>1</v>
      </c>
      <c r="O18" s="826">
        <v>1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4</v>
      </c>
      <c r="B19" s="822" t="s">
        <v>2195</v>
      </c>
      <c r="C19" s="822" t="s">
        <v>2200</v>
      </c>
      <c r="D19" s="823" t="s">
        <v>4679</v>
      </c>
      <c r="E19" s="824" t="s">
        <v>2246</v>
      </c>
      <c r="F19" s="822" t="s">
        <v>2196</v>
      </c>
      <c r="G19" s="822" t="s">
        <v>2267</v>
      </c>
      <c r="H19" s="822" t="s">
        <v>628</v>
      </c>
      <c r="I19" s="822" t="s">
        <v>2096</v>
      </c>
      <c r="J19" s="822" t="s">
        <v>764</v>
      </c>
      <c r="K19" s="822" t="s">
        <v>2097</v>
      </c>
      <c r="L19" s="825">
        <v>736.33</v>
      </c>
      <c r="M19" s="825">
        <v>736.33</v>
      </c>
      <c r="N19" s="822">
        <v>1</v>
      </c>
      <c r="O19" s="826">
        <v>1</v>
      </c>
      <c r="P19" s="825">
        <v>736.33</v>
      </c>
      <c r="Q19" s="827">
        <v>1</v>
      </c>
      <c r="R19" s="822">
        <v>1</v>
      </c>
      <c r="S19" s="827">
        <v>1</v>
      </c>
      <c r="T19" s="826">
        <v>1</v>
      </c>
      <c r="U19" s="828">
        <v>1</v>
      </c>
    </row>
    <row r="20" spans="1:21" ht="14.45" customHeight="1" x14ac:dyDescent="0.2">
      <c r="A20" s="821">
        <v>4</v>
      </c>
      <c r="B20" s="822" t="s">
        <v>2195</v>
      </c>
      <c r="C20" s="822" t="s">
        <v>2200</v>
      </c>
      <c r="D20" s="823" t="s">
        <v>4679</v>
      </c>
      <c r="E20" s="824" t="s">
        <v>2251</v>
      </c>
      <c r="F20" s="822" t="s">
        <v>2196</v>
      </c>
      <c r="G20" s="822" t="s">
        <v>2285</v>
      </c>
      <c r="H20" s="822" t="s">
        <v>628</v>
      </c>
      <c r="I20" s="822" t="s">
        <v>2150</v>
      </c>
      <c r="J20" s="822" t="s">
        <v>2151</v>
      </c>
      <c r="K20" s="822" t="s">
        <v>1547</v>
      </c>
      <c r="L20" s="825">
        <v>233.96</v>
      </c>
      <c r="M20" s="825">
        <v>1169.8</v>
      </c>
      <c r="N20" s="822">
        <v>5</v>
      </c>
      <c r="O20" s="826">
        <v>1</v>
      </c>
      <c r="P20" s="825">
        <v>1169.8</v>
      </c>
      <c r="Q20" s="827">
        <v>1</v>
      </c>
      <c r="R20" s="822">
        <v>5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4</v>
      </c>
      <c r="B21" s="822" t="s">
        <v>2195</v>
      </c>
      <c r="C21" s="822" t="s">
        <v>2200</v>
      </c>
      <c r="D21" s="823" t="s">
        <v>4679</v>
      </c>
      <c r="E21" s="824" t="s">
        <v>2253</v>
      </c>
      <c r="F21" s="822" t="s">
        <v>2196</v>
      </c>
      <c r="G21" s="822" t="s">
        <v>2259</v>
      </c>
      <c r="H21" s="822" t="s">
        <v>628</v>
      </c>
      <c r="I21" s="822" t="s">
        <v>1853</v>
      </c>
      <c r="J21" s="822" t="s">
        <v>1068</v>
      </c>
      <c r="K21" s="822" t="s">
        <v>1854</v>
      </c>
      <c r="L21" s="825">
        <v>154.36000000000001</v>
      </c>
      <c r="M21" s="825">
        <v>154.36000000000001</v>
      </c>
      <c r="N21" s="822">
        <v>1</v>
      </c>
      <c r="O21" s="826">
        <v>1</v>
      </c>
      <c r="P21" s="825"/>
      <c r="Q21" s="827">
        <v>0</v>
      </c>
      <c r="R21" s="822"/>
      <c r="S21" s="827">
        <v>0</v>
      </c>
      <c r="T21" s="826"/>
      <c r="U21" s="828">
        <v>0</v>
      </c>
    </row>
    <row r="22" spans="1:21" ht="14.45" customHeight="1" x14ac:dyDescent="0.2">
      <c r="A22" s="821">
        <v>4</v>
      </c>
      <c r="B22" s="822" t="s">
        <v>2195</v>
      </c>
      <c r="C22" s="822" t="s">
        <v>2200</v>
      </c>
      <c r="D22" s="823" t="s">
        <v>4679</v>
      </c>
      <c r="E22" s="824" t="s">
        <v>2253</v>
      </c>
      <c r="F22" s="822" t="s">
        <v>2197</v>
      </c>
      <c r="G22" s="822" t="s">
        <v>2286</v>
      </c>
      <c r="H22" s="822" t="s">
        <v>329</v>
      </c>
      <c r="I22" s="822" t="s">
        <v>2287</v>
      </c>
      <c r="J22" s="822" t="s">
        <v>2288</v>
      </c>
      <c r="K22" s="822"/>
      <c r="L22" s="825">
        <v>0</v>
      </c>
      <c r="M22" s="825">
        <v>0</v>
      </c>
      <c r="N22" s="822">
        <v>1</v>
      </c>
      <c r="O22" s="826">
        <v>1</v>
      </c>
      <c r="P22" s="825">
        <v>0</v>
      </c>
      <c r="Q22" s="827"/>
      <c r="R22" s="822">
        <v>1</v>
      </c>
      <c r="S22" s="827">
        <v>1</v>
      </c>
      <c r="T22" s="826">
        <v>1</v>
      </c>
      <c r="U22" s="828">
        <v>1</v>
      </c>
    </row>
    <row r="23" spans="1:21" ht="14.45" customHeight="1" x14ac:dyDescent="0.2">
      <c r="A23" s="821">
        <v>4</v>
      </c>
      <c r="B23" s="822" t="s">
        <v>2195</v>
      </c>
      <c r="C23" s="822" t="s">
        <v>2200</v>
      </c>
      <c r="D23" s="823" t="s">
        <v>4679</v>
      </c>
      <c r="E23" s="824" t="s">
        <v>2254</v>
      </c>
      <c r="F23" s="822" t="s">
        <v>2196</v>
      </c>
      <c r="G23" s="822" t="s">
        <v>2289</v>
      </c>
      <c r="H23" s="822" t="s">
        <v>329</v>
      </c>
      <c r="I23" s="822" t="s">
        <v>2290</v>
      </c>
      <c r="J23" s="822" t="s">
        <v>2291</v>
      </c>
      <c r="K23" s="822" t="s">
        <v>2292</v>
      </c>
      <c r="L23" s="825">
        <v>103.64</v>
      </c>
      <c r="M23" s="825">
        <v>103.64</v>
      </c>
      <c r="N23" s="822">
        <v>1</v>
      </c>
      <c r="O23" s="826">
        <v>1</v>
      </c>
      <c r="P23" s="825">
        <v>103.64</v>
      </c>
      <c r="Q23" s="827">
        <v>1</v>
      </c>
      <c r="R23" s="822">
        <v>1</v>
      </c>
      <c r="S23" s="827">
        <v>1</v>
      </c>
      <c r="T23" s="826">
        <v>1</v>
      </c>
      <c r="U23" s="828">
        <v>1</v>
      </c>
    </row>
    <row r="24" spans="1:21" ht="14.45" customHeight="1" x14ac:dyDescent="0.2">
      <c r="A24" s="821">
        <v>4</v>
      </c>
      <c r="B24" s="822" t="s">
        <v>2195</v>
      </c>
      <c r="C24" s="822" t="s">
        <v>2200</v>
      </c>
      <c r="D24" s="823" t="s">
        <v>4679</v>
      </c>
      <c r="E24" s="824" t="s">
        <v>2254</v>
      </c>
      <c r="F24" s="822" t="s">
        <v>2196</v>
      </c>
      <c r="G24" s="822" t="s">
        <v>2293</v>
      </c>
      <c r="H24" s="822" t="s">
        <v>329</v>
      </c>
      <c r="I24" s="822" t="s">
        <v>2294</v>
      </c>
      <c r="J24" s="822" t="s">
        <v>703</v>
      </c>
      <c r="K24" s="822" t="s">
        <v>2295</v>
      </c>
      <c r="L24" s="825">
        <v>53.57</v>
      </c>
      <c r="M24" s="825">
        <v>53.57</v>
      </c>
      <c r="N24" s="822">
        <v>1</v>
      </c>
      <c r="O24" s="826">
        <v>1</v>
      </c>
      <c r="P24" s="825">
        <v>53.57</v>
      </c>
      <c r="Q24" s="827">
        <v>1</v>
      </c>
      <c r="R24" s="822">
        <v>1</v>
      </c>
      <c r="S24" s="827">
        <v>1</v>
      </c>
      <c r="T24" s="826">
        <v>1</v>
      </c>
      <c r="U24" s="828">
        <v>1</v>
      </c>
    </row>
    <row r="25" spans="1:21" ht="14.45" customHeight="1" x14ac:dyDescent="0.2">
      <c r="A25" s="821">
        <v>4</v>
      </c>
      <c r="B25" s="822" t="s">
        <v>2195</v>
      </c>
      <c r="C25" s="822" t="s">
        <v>2200</v>
      </c>
      <c r="D25" s="823" t="s">
        <v>4679</v>
      </c>
      <c r="E25" s="824" t="s">
        <v>2254</v>
      </c>
      <c r="F25" s="822" t="s">
        <v>2196</v>
      </c>
      <c r="G25" s="822" t="s">
        <v>2296</v>
      </c>
      <c r="H25" s="822" t="s">
        <v>329</v>
      </c>
      <c r="I25" s="822" t="s">
        <v>2297</v>
      </c>
      <c r="J25" s="822" t="s">
        <v>1405</v>
      </c>
      <c r="K25" s="822" t="s">
        <v>2298</v>
      </c>
      <c r="L25" s="825">
        <v>34.19</v>
      </c>
      <c r="M25" s="825">
        <v>34.19</v>
      </c>
      <c r="N25" s="822">
        <v>1</v>
      </c>
      <c r="O25" s="826">
        <v>1</v>
      </c>
      <c r="P25" s="825"/>
      <c r="Q25" s="827">
        <v>0</v>
      </c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4</v>
      </c>
      <c r="B26" s="822" t="s">
        <v>2195</v>
      </c>
      <c r="C26" s="822" t="s">
        <v>2200</v>
      </c>
      <c r="D26" s="823" t="s">
        <v>4679</v>
      </c>
      <c r="E26" s="824" t="s">
        <v>2254</v>
      </c>
      <c r="F26" s="822" t="s">
        <v>2196</v>
      </c>
      <c r="G26" s="822" t="s">
        <v>2267</v>
      </c>
      <c r="H26" s="822" t="s">
        <v>628</v>
      </c>
      <c r="I26" s="822" t="s">
        <v>1777</v>
      </c>
      <c r="J26" s="822" t="s">
        <v>764</v>
      </c>
      <c r="K26" s="822" t="s">
        <v>1778</v>
      </c>
      <c r="L26" s="825">
        <v>490.89</v>
      </c>
      <c r="M26" s="825">
        <v>490.89</v>
      </c>
      <c r="N26" s="822">
        <v>1</v>
      </c>
      <c r="O26" s="826">
        <v>1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4</v>
      </c>
      <c r="B27" s="822" t="s">
        <v>2195</v>
      </c>
      <c r="C27" s="822" t="s">
        <v>2200</v>
      </c>
      <c r="D27" s="823" t="s">
        <v>4679</v>
      </c>
      <c r="E27" s="824" t="s">
        <v>2254</v>
      </c>
      <c r="F27" s="822" t="s">
        <v>2196</v>
      </c>
      <c r="G27" s="822" t="s">
        <v>2267</v>
      </c>
      <c r="H27" s="822" t="s">
        <v>628</v>
      </c>
      <c r="I27" s="822" t="s">
        <v>1997</v>
      </c>
      <c r="J27" s="822" t="s">
        <v>1223</v>
      </c>
      <c r="K27" s="822" t="s">
        <v>1998</v>
      </c>
      <c r="L27" s="825">
        <v>1847.49</v>
      </c>
      <c r="M27" s="825">
        <v>1847.49</v>
      </c>
      <c r="N27" s="822">
        <v>1</v>
      </c>
      <c r="O27" s="826">
        <v>1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4</v>
      </c>
      <c r="B28" s="822" t="s">
        <v>2195</v>
      </c>
      <c r="C28" s="822" t="s">
        <v>2200</v>
      </c>
      <c r="D28" s="823" t="s">
        <v>4679</v>
      </c>
      <c r="E28" s="824" t="s">
        <v>2254</v>
      </c>
      <c r="F28" s="822" t="s">
        <v>2196</v>
      </c>
      <c r="G28" s="822" t="s">
        <v>2299</v>
      </c>
      <c r="H28" s="822" t="s">
        <v>329</v>
      </c>
      <c r="I28" s="822" t="s">
        <v>2300</v>
      </c>
      <c r="J28" s="822" t="s">
        <v>2301</v>
      </c>
      <c r="K28" s="822" t="s">
        <v>2302</v>
      </c>
      <c r="L28" s="825">
        <v>661.62</v>
      </c>
      <c r="M28" s="825">
        <v>661.62</v>
      </c>
      <c r="N28" s="822">
        <v>1</v>
      </c>
      <c r="O28" s="826">
        <v>1</v>
      </c>
      <c r="P28" s="825">
        <v>661.62</v>
      </c>
      <c r="Q28" s="827">
        <v>1</v>
      </c>
      <c r="R28" s="822">
        <v>1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4</v>
      </c>
      <c r="B29" s="822" t="s">
        <v>2195</v>
      </c>
      <c r="C29" s="822" t="s">
        <v>2200</v>
      </c>
      <c r="D29" s="823" t="s">
        <v>4679</v>
      </c>
      <c r="E29" s="824" t="s">
        <v>2254</v>
      </c>
      <c r="F29" s="822" t="s">
        <v>2196</v>
      </c>
      <c r="G29" s="822" t="s">
        <v>2259</v>
      </c>
      <c r="H29" s="822" t="s">
        <v>628</v>
      </c>
      <c r="I29" s="822" t="s">
        <v>1853</v>
      </c>
      <c r="J29" s="822" t="s">
        <v>1068</v>
      </c>
      <c r="K29" s="822" t="s">
        <v>1854</v>
      </c>
      <c r="L29" s="825">
        <v>154.36000000000001</v>
      </c>
      <c r="M29" s="825">
        <v>154.36000000000001</v>
      </c>
      <c r="N29" s="822">
        <v>1</v>
      </c>
      <c r="O29" s="826">
        <v>1</v>
      </c>
      <c r="P29" s="825">
        <v>154.36000000000001</v>
      </c>
      <c r="Q29" s="827">
        <v>1</v>
      </c>
      <c r="R29" s="822">
        <v>1</v>
      </c>
      <c r="S29" s="827">
        <v>1</v>
      </c>
      <c r="T29" s="826">
        <v>1</v>
      </c>
      <c r="U29" s="828">
        <v>1</v>
      </c>
    </row>
    <row r="30" spans="1:21" ht="14.45" customHeight="1" x14ac:dyDescent="0.2">
      <c r="A30" s="821">
        <v>4</v>
      </c>
      <c r="B30" s="822" t="s">
        <v>2195</v>
      </c>
      <c r="C30" s="822" t="s">
        <v>2200</v>
      </c>
      <c r="D30" s="823" t="s">
        <v>4679</v>
      </c>
      <c r="E30" s="824" t="s">
        <v>2219</v>
      </c>
      <c r="F30" s="822" t="s">
        <v>2196</v>
      </c>
      <c r="G30" s="822" t="s">
        <v>2275</v>
      </c>
      <c r="H30" s="822" t="s">
        <v>329</v>
      </c>
      <c r="I30" s="822" t="s">
        <v>2276</v>
      </c>
      <c r="J30" s="822" t="s">
        <v>1441</v>
      </c>
      <c r="K30" s="822" t="s">
        <v>2277</v>
      </c>
      <c r="L30" s="825">
        <v>45.56</v>
      </c>
      <c r="M30" s="825">
        <v>91.12</v>
      </c>
      <c r="N30" s="822">
        <v>2</v>
      </c>
      <c r="O30" s="826">
        <v>1</v>
      </c>
      <c r="P30" s="825">
        <v>91.12</v>
      </c>
      <c r="Q30" s="827">
        <v>1</v>
      </c>
      <c r="R30" s="822">
        <v>2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4</v>
      </c>
      <c r="B31" s="822" t="s">
        <v>2195</v>
      </c>
      <c r="C31" s="822" t="s">
        <v>2200</v>
      </c>
      <c r="D31" s="823" t="s">
        <v>4679</v>
      </c>
      <c r="E31" s="824" t="s">
        <v>2219</v>
      </c>
      <c r="F31" s="822" t="s">
        <v>2196</v>
      </c>
      <c r="G31" s="822" t="s">
        <v>2281</v>
      </c>
      <c r="H31" s="822" t="s">
        <v>628</v>
      </c>
      <c r="I31" s="822" t="s">
        <v>1917</v>
      </c>
      <c r="J31" s="822" t="s">
        <v>893</v>
      </c>
      <c r="K31" s="822" t="s">
        <v>895</v>
      </c>
      <c r="L31" s="825">
        <v>0</v>
      </c>
      <c r="M31" s="825">
        <v>0</v>
      </c>
      <c r="N31" s="822">
        <v>2</v>
      </c>
      <c r="O31" s="826">
        <v>2</v>
      </c>
      <c r="P31" s="825">
        <v>0</v>
      </c>
      <c r="Q31" s="827"/>
      <c r="R31" s="822">
        <v>2</v>
      </c>
      <c r="S31" s="827">
        <v>1</v>
      </c>
      <c r="T31" s="826">
        <v>2</v>
      </c>
      <c r="U31" s="828">
        <v>1</v>
      </c>
    </row>
    <row r="32" spans="1:21" ht="14.45" customHeight="1" x14ac:dyDescent="0.2">
      <c r="A32" s="821">
        <v>4</v>
      </c>
      <c r="B32" s="822" t="s">
        <v>2195</v>
      </c>
      <c r="C32" s="822" t="s">
        <v>2200</v>
      </c>
      <c r="D32" s="823" t="s">
        <v>4679</v>
      </c>
      <c r="E32" s="824" t="s">
        <v>2219</v>
      </c>
      <c r="F32" s="822" t="s">
        <v>2197</v>
      </c>
      <c r="G32" s="822" t="s">
        <v>2286</v>
      </c>
      <c r="H32" s="822" t="s">
        <v>329</v>
      </c>
      <c r="I32" s="822" t="s">
        <v>2287</v>
      </c>
      <c r="J32" s="822" t="s">
        <v>2288</v>
      </c>
      <c r="K32" s="822"/>
      <c r="L32" s="825">
        <v>0</v>
      </c>
      <c r="M32" s="825">
        <v>0</v>
      </c>
      <c r="N32" s="822">
        <v>1</v>
      </c>
      <c r="O32" s="826">
        <v>1</v>
      </c>
      <c r="P32" s="825">
        <v>0</v>
      </c>
      <c r="Q32" s="827"/>
      <c r="R32" s="822">
        <v>1</v>
      </c>
      <c r="S32" s="827">
        <v>1</v>
      </c>
      <c r="T32" s="826">
        <v>1</v>
      </c>
      <c r="U32" s="828">
        <v>1</v>
      </c>
    </row>
    <row r="33" spans="1:21" ht="14.45" customHeight="1" x14ac:dyDescent="0.2">
      <c r="A33" s="821">
        <v>4</v>
      </c>
      <c r="B33" s="822" t="s">
        <v>2195</v>
      </c>
      <c r="C33" s="822" t="s">
        <v>2200</v>
      </c>
      <c r="D33" s="823" t="s">
        <v>4679</v>
      </c>
      <c r="E33" s="824" t="s">
        <v>2248</v>
      </c>
      <c r="F33" s="822" t="s">
        <v>2196</v>
      </c>
      <c r="G33" s="822" t="s">
        <v>2281</v>
      </c>
      <c r="H33" s="822" t="s">
        <v>628</v>
      </c>
      <c r="I33" s="822" t="s">
        <v>1917</v>
      </c>
      <c r="J33" s="822" t="s">
        <v>893</v>
      </c>
      <c r="K33" s="822" t="s">
        <v>895</v>
      </c>
      <c r="L33" s="825">
        <v>0</v>
      </c>
      <c r="M33" s="825">
        <v>0</v>
      </c>
      <c r="N33" s="822">
        <v>1</v>
      </c>
      <c r="O33" s="826">
        <v>1</v>
      </c>
      <c r="P33" s="825">
        <v>0</v>
      </c>
      <c r="Q33" s="827"/>
      <c r="R33" s="822">
        <v>1</v>
      </c>
      <c r="S33" s="827">
        <v>1</v>
      </c>
      <c r="T33" s="826">
        <v>1</v>
      </c>
      <c r="U33" s="828">
        <v>1</v>
      </c>
    </row>
    <row r="34" spans="1:21" ht="14.45" customHeight="1" x14ac:dyDescent="0.2">
      <c r="A34" s="821">
        <v>4</v>
      </c>
      <c r="B34" s="822" t="s">
        <v>2195</v>
      </c>
      <c r="C34" s="822" t="s">
        <v>2200</v>
      </c>
      <c r="D34" s="823" t="s">
        <v>4679</v>
      </c>
      <c r="E34" s="824" t="s">
        <v>2232</v>
      </c>
      <c r="F34" s="822" t="s">
        <v>2196</v>
      </c>
      <c r="G34" s="822" t="s">
        <v>2259</v>
      </c>
      <c r="H34" s="822" t="s">
        <v>628</v>
      </c>
      <c r="I34" s="822" t="s">
        <v>1853</v>
      </c>
      <c r="J34" s="822" t="s">
        <v>1068</v>
      </c>
      <c r="K34" s="822" t="s">
        <v>1854</v>
      </c>
      <c r="L34" s="825">
        <v>154.36000000000001</v>
      </c>
      <c r="M34" s="825">
        <v>154.36000000000001</v>
      </c>
      <c r="N34" s="822">
        <v>1</v>
      </c>
      <c r="O34" s="826">
        <v>1</v>
      </c>
      <c r="P34" s="825">
        <v>154.36000000000001</v>
      </c>
      <c r="Q34" s="827">
        <v>1</v>
      </c>
      <c r="R34" s="822">
        <v>1</v>
      </c>
      <c r="S34" s="827">
        <v>1</v>
      </c>
      <c r="T34" s="826">
        <v>1</v>
      </c>
      <c r="U34" s="828">
        <v>1</v>
      </c>
    </row>
    <row r="35" spans="1:21" ht="14.45" customHeight="1" x14ac:dyDescent="0.2">
      <c r="A35" s="821">
        <v>4</v>
      </c>
      <c r="B35" s="822" t="s">
        <v>2195</v>
      </c>
      <c r="C35" s="822" t="s">
        <v>2200</v>
      </c>
      <c r="D35" s="823" t="s">
        <v>4679</v>
      </c>
      <c r="E35" s="824" t="s">
        <v>2237</v>
      </c>
      <c r="F35" s="822" t="s">
        <v>2196</v>
      </c>
      <c r="G35" s="822" t="s">
        <v>2264</v>
      </c>
      <c r="H35" s="822" t="s">
        <v>329</v>
      </c>
      <c r="I35" s="822" t="s">
        <v>2303</v>
      </c>
      <c r="J35" s="822" t="s">
        <v>2304</v>
      </c>
      <c r="K35" s="822" t="s">
        <v>1314</v>
      </c>
      <c r="L35" s="825">
        <v>516</v>
      </c>
      <c r="M35" s="825">
        <v>516</v>
      </c>
      <c r="N35" s="822">
        <v>1</v>
      </c>
      <c r="O35" s="826">
        <v>1</v>
      </c>
      <c r="P35" s="825">
        <v>516</v>
      </c>
      <c r="Q35" s="827">
        <v>1</v>
      </c>
      <c r="R35" s="822">
        <v>1</v>
      </c>
      <c r="S35" s="827">
        <v>1</v>
      </c>
      <c r="T35" s="826">
        <v>1</v>
      </c>
      <c r="U35" s="828">
        <v>1</v>
      </c>
    </row>
    <row r="36" spans="1:21" ht="14.45" customHeight="1" x14ac:dyDescent="0.2">
      <c r="A36" s="821">
        <v>4</v>
      </c>
      <c r="B36" s="822" t="s">
        <v>2195</v>
      </c>
      <c r="C36" s="822" t="s">
        <v>2200</v>
      </c>
      <c r="D36" s="823" t="s">
        <v>4679</v>
      </c>
      <c r="E36" s="824" t="s">
        <v>2237</v>
      </c>
      <c r="F36" s="822" t="s">
        <v>2196</v>
      </c>
      <c r="G36" s="822" t="s">
        <v>2305</v>
      </c>
      <c r="H36" s="822" t="s">
        <v>329</v>
      </c>
      <c r="I36" s="822" t="s">
        <v>2306</v>
      </c>
      <c r="J36" s="822" t="s">
        <v>2307</v>
      </c>
      <c r="K36" s="822" t="s">
        <v>2308</v>
      </c>
      <c r="L36" s="825">
        <v>73.150000000000006</v>
      </c>
      <c r="M36" s="825">
        <v>73.150000000000006</v>
      </c>
      <c r="N36" s="822">
        <v>1</v>
      </c>
      <c r="O36" s="826">
        <v>1</v>
      </c>
      <c r="P36" s="825">
        <v>73.150000000000006</v>
      </c>
      <c r="Q36" s="827">
        <v>1</v>
      </c>
      <c r="R36" s="822">
        <v>1</v>
      </c>
      <c r="S36" s="827">
        <v>1</v>
      </c>
      <c r="T36" s="826">
        <v>1</v>
      </c>
      <c r="U36" s="828">
        <v>1</v>
      </c>
    </row>
    <row r="37" spans="1:21" ht="14.45" customHeight="1" x14ac:dyDescent="0.2">
      <c r="A37" s="821">
        <v>4</v>
      </c>
      <c r="B37" s="822" t="s">
        <v>2195</v>
      </c>
      <c r="C37" s="822" t="s">
        <v>2200</v>
      </c>
      <c r="D37" s="823" t="s">
        <v>4679</v>
      </c>
      <c r="E37" s="824" t="s">
        <v>2237</v>
      </c>
      <c r="F37" s="822" t="s">
        <v>2196</v>
      </c>
      <c r="G37" s="822" t="s">
        <v>2309</v>
      </c>
      <c r="H37" s="822" t="s">
        <v>329</v>
      </c>
      <c r="I37" s="822" t="s">
        <v>2310</v>
      </c>
      <c r="J37" s="822" t="s">
        <v>977</v>
      </c>
      <c r="K37" s="822" t="s">
        <v>2311</v>
      </c>
      <c r="L37" s="825">
        <v>50.32</v>
      </c>
      <c r="M37" s="825">
        <v>50.32</v>
      </c>
      <c r="N37" s="822">
        <v>1</v>
      </c>
      <c r="O37" s="826">
        <v>1</v>
      </c>
      <c r="P37" s="825">
        <v>50.32</v>
      </c>
      <c r="Q37" s="827">
        <v>1</v>
      </c>
      <c r="R37" s="822">
        <v>1</v>
      </c>
      <c r="S37" s="827">
        <v>1</v>
      </c>
      <c r="T37" s="826">
        <v>1</v>
      </c>
      <c r="U37" s="828">
        <v>1</v>
      </c>
    </row>
    <row r="38" spans="1:21" ht="14.45" customHeight="1" x14ac:dyDescent="0.2">
      <c r="A38" s="821">
        <v>4</v>
      </c>
      <c r="B38" s="822" t="s">
        <v>2195</v>
      </c>
      <c r="C38" s="822" t="s">
        <v>2200</v>
      </c>
      <c r="D38" s="823" t="s">
        <v>4679</v>
      </c>
      <c r="E38" s="824" t="s">
        <v>2225</v>
      </c>
      <c r="F38" s="822" t="s">
        <v>2196</v>
      </c>
      <c r="G38" s="822" t="s">
        <v>2312</v>
      </c>
      <c r="H38" s="822" t="s">
        <v>628</v>
      </c>
      <c r="I38" s="822" t="s">
        <v>2313</v>
      </c>
      <c r="J38" s="822" t="s">
        <v>2001</v>
      </c>
      <c r="K38" s="822" t="s">
        <v>2314</v>
      </c>
      <c r="L38" s="825">
        <v>186.87</v>
      </c>
      <c r="M38" s="825">
        <v>186.87</v>
      </c>
      <c r="N38" s="822">
        <v>1</v>
      </c>
      <c r="O38" s="826">
        <v>0.5</v>
      </c>
      <c r="P38" s="825"/>
      <c r="Q38" s="827">
        <v>0</v>
      </c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4</v>
      </c>
      <c r="B39" s="822" t="s">
        <v>2195</v>
      </c>
      <c r="C39" s="822" t="s">
        <v>2200</v>
      </c>
      <c r="D39" s="823" t="s">
        <v>4679</v>
      </c>
      <c r="E39" s="824" t="s">
        <v>2225</v>
      </c>
      <c r="F39" s="822" t="s">
        <v>2196</v>
      </c>
      <c r="G39" s="822" t="s">
        <v>2315</v>
      </c>
      <c r="H39" s="822" t="s">
        <v>329</v>
      </c>
      <c r="I39" s="822" t="s">
        <v>2316</v>
      </c>
      <c r="J39" s="822" t="s">
        <v>2317</v>
      </c>
      <c r="K39" s="822" t="s">
        <v>2318</v>
      </c>
      <c r="L39" s="825">
        <v>31.65</v>
      </c>
      <c r="M39" s="825">
        <v>31.65</v>
      </c>
      <c r="N39" s="822">
        <v>1</v>
      </c>
      <c r="O39" s="826">
        <v>0.5</v>
      </c>
      <c r="P39" s="825"/>
      <c r="Q39" s="827">
        <v>0</v>
      </c>
      <c r="R39" s="822"/>
      <c r="S39" s="827">
        <v>0</v>
      </c>
      <c r="T39" s="826"/>
      <c r="U39" s="828">
        <v>0</v>
      </c>
    </row>
    <row r="40" spans="1:21" ht="14.45" customHeight="1" x14ac:dyDescent="0.2">
      <c r="A40" s="821">
        <v>4</v>
      </c>
      <c r="B40" s="822" t="s">
        <v>2195</v>
      </c>
      <c r="C40" s="822" t="s">
        <v>2200</v>
      </c>
      <c r="D40" s="823" t="s">
        <v>4679</v>
      </c>
      <c r="E40" s="824" t="s">
        <v>2226</v>
      </c>
      <c r="F40" s="822" t="s">
        <v>2196</v>
      </c>
      <c r="G40" s="822" t="s">
        <v>2259</v>
      </c>
      <c r="H40" s="822" t="s">
        <v>628</v>
      </c>
      <c r="I40" s="822" t="s">
        <v>1853</v>
      </c>
      <c r="J40" s="822" t="s">
        <v>1068</v>
      </c>
      <c r="K40" s="822" t="s">
        <v>1854</v>
      </c>
      <c r="L40" s="825">
        <v>154.36000000000001</v>
      </c>
      <c r="M40" s="825">
        <v>154.36000000000001</v>
      </c>
      <c r="N40" s="822">
        <v>1</v>
      </c>
      <c r="O40" s="826">
        <v>1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4</v>
      </c>
      <c r="B41" s="822" t="s">
        <v>2195</v>
      </c>
      <c r="C41" s="822" t="s">
        <v>2200</v>
      </c>
      <c r="D41" s="823" t="s">
        <v>4679</v>
      </c>
      <c r="E41" s="824" t="s">
        <v>2212</v>
      </c>
      <c r="F41" s="822" t="s">
        <v>2196</v>
      </c>
      <c r="G41" s="822" t="s">
        <v>2267</v>
      </c>
      <c r="H41" s="822" t="s">
        <v>628</v>
      </c>
      <c r="I41" s="822" t="s">
        <v>1777</v>
      </c>
      <c r="J41" s="822" t="s">
        <v>764</v>
      </c>
      <c r="K41" s="822" t="s">
        <v>1778</v>
      </c>
      <c r="L41" s="825">
        <v>490.89</v>
      </c>
      <c r="M41" s="825">
        <v>490.89</v>
      </c>
      <c r="N41" s="822">
        <v>1</v>
      </c>
      <c r="O41" s="826"/>
      <c r="P41" s="825"/>
      <c r="Q41" s="827">
        <v>0</v>
      </c>
      <c r="R41" s="822"/>
      <c r="S41" s="827">
        <v>0</v>
      </c>
      <c r="T41" s="826"/>
      <c r="U41" s="828"/>
    </row>
    <row r="42" spans="1:21" ht="14.45" customHeight="1" x14ac:dyDescent="0.2">
      <c r="A42" s="821">
        <v>4</v>
      </c>
      <c r="B42" s="822" t="s">
        <v>2195</v>
      </c>
      <c r="C42" s="822" t="s">
        <v>2200</v>
      </c>
      <c r="D42" s="823" t="s">
        <v>4679</v>
      </c>
      <c r="E42" s="824" t="s">
        <v>2212</v>
      </c>
      <c r="F42" s="822" t="s">
        <v>2196</v>
      </c>
      <c r="G42" s="822" t="s">
        <v>2281</v>
      </c>
      <c r="H42" s="822" t="s">
        <v>628</v>
      </c>
      <c r="I42" s="822" t="s">
        <v>1917</v>
      </c>
      <c r="J42" s="822" t="s">
        <v>893</v>
      </c>
      <c r="K42" s="822" t="s">
        <v>895</v>
      </c>
      <c r="L42" s="825">
        <v>0</v>
      </c>
      <c r="M42" s="825">
        <v>0</v>
      </c>
      <c r="N42" s="822">
        <v>1</v>
      </c>
      <c r="O42" s="826"/>
      <c r="P42" s="825"/>
      <c r="Q42" s="827"/>
      <c r="R42" s="822"/>
      <c r="S42" s="827">
        <v>0</v>
      </c>
      <c r="T42" s="826"/>
      <c r="U42" s="828"/>
    </row>
    <row r="43" spans="1:21" ht="14.45" customHeight="1" x14ac:dyDescent="0.2">
      <c r="A43" s="821">
        <v>4</v>
      </c>
      <c r="B43" s="822" t="s">
        <v>2195</v>
      </c>
      <c r="C43" s="822" t="s">
        <v>2200</v>
      </c>
      <c r="D43" s="823" t="s">
        <v>4679</v>
      </c>
      <c r="E43" s="824" t="s">
        <v>2212</v>
      </c>
      <c r="F43" s="822" t="s">
        <v>2196</v>
      </c>
      <c r="G43" s="822" t="s">
        <v>2259</v>
      </c>
      <c r="H43" s="822" t="s">
        <v>628</v>
      </c>
      <c r="I43" s="822" t="s">
        <v>1853</v>
      </c>
      <c r="J43" s="822" t="s">
        <v>1068</v>
      </c>
      <c r="K43" s="822" t="s">
        <v>1854</v>
      </c>
      <c r="L43" s="825">
        <v>154.36000000000001</v>
      </c>
      <c r="M43" s="825">
        <v>154.36000000000001</v>
      </c>
      <c r="N43" s="822">
        <v>1</v>
      </c>
      <c r="O43" s="826"/>
      <c r="P43" s="825"/>
      <c r="Q43" s="827">
        <v>0</v>
      </c>
      <c r="R43" s="822"/>
      <c r="S43" s="827">
        <v>0</v>
      </c>
      <c r="T43" s="826"/>
      <c r="U43" s="828"/>
    </row>
    <row r="44" spans="1:21" ht="14.45" customHeight="1" x14ac:dyDescent="0.2">
      <c r="A44" s="821">
        <v>4</v>
      </c>
      <c r="B44" s="822" t="s">
        <v>2195</v>
      </c>
      <c r="C44" s="822" t="s">
        <v>2200</v>
      </c>
      <c r="D44" s="823" t="s">
        <v>4679</v>
      </c>
      <c r="E44" s="824" t="s">
        <v>2239</v>
      </c>
      <c r="F44" s="822" t="s">
        <v>2196</v>
      </c>
      <c r="G44" s="822" t="s">
        <v>2267</v>
      </c>
      <c r="H44" s="822" t="s">
        <v>628</v>
      </c>
      <c r="I44" s="822" t="s">
        <v>2096</v>
      </c>
      <c r="J44" s="822" t="s">
        <v>764</v>
      </c>
      <c r="K44" s="822" t="s">
        <v>2097</v>
      </c>
      <c r="L44" s="825">
        <v>736.33</v>
      </c>
      <c r="M44" s="825">
        <v>1472.66</v>
      </c>
      <c r="N44" s="822">
        <v>2</v>
      </c>
      <c r="O44" s="826">
        <v>1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4</v>
      </c>
      <c r="B45" s="822" t="s">
        <v>2195</v>
      </c>
      <c r="C45" s="822" t="s">
        <v>2200</v>
      </c>
      <c r="D45" s="823" t="s">
        <v>4679</v>
      </c>
      <c r="E45" s="824" t="s">
        <v>2239</v>
      </c>
      <c r="F45" s="822" t="s">
        <v>2196</v>
      </c>
      <c r="G45" s="822" t="s">
        <v>2267</v>
      </c>
      <c r="H45" s="822" t="s">
        <v>628</v>
      </c>
      <c r="I45" s="822" t="s">
        <v>1777</v>
      </c>
      <c r="J45" s="822" t="s">
        <v>764</v>
      </c>
      <c r="K45" s="822" t="s">
        <v>1778</v>
      </c>
      <c r="L45" s="825">
        <v>490.89</v>
      </c>
      <c r="M45" s="825">
        <v>490.89</v>
      </c>
      <c r="N45" s="822">
        <v>1</v>
      </c>
      <c r="O45" s="826">
        <v>1</v>
      </c>
      <c r="P45" s="825">
        <v>490.89</v>
      </c>
      <c r="Q45" s="827">
        <v>1</v>
      </c>
      <c r="R45" s="822">
        <v>1</v>
      </c>
      <c r="S45" s="827">
        <v>1</v>
      </c>
      <c r="T45" s="826">
        <v>1</v>
      </c>
      <c r="U45" s="828">
        <v>1</v>
      </c>
    </row>
    <row r="46" spans="1:21" ht="14.45" customHeight="1" x14ac:dyDescent="0.2">
      <c r="A46" s="821">
        <v>4</v>
      </c>
      <c r="B46" s="822" t="s">
        <v>2195</v>
      </c>
      <c r="C46" s="822" t="s">
        <v>2200</v>
      </c>
      <c r="D46" s="823" t="s">
        <v>4679</v>
      </c>
      <c r="E46" s="824" t="s">
        <v>2239</v>
      </c>
      <c r="F46" s="822" t="s">
        <v>2196</v>
      </c>
      <c r="G46" s="822" t="s">
        <v>2270</v>
      </c>
      <c r="H46" s="822" t="s">
        <v>329</v>
      </c>
      <c r="I46" s="822" t="s">
        <v>2319</v>
      </c>
      <c r="J46" s="822" t="s">
        <v>2320</v>
      </c>
      <c r="K46" s="822" t="s">
        <v>2321</v>
      </c>
      <c r="L46" s="825">
        <v>61.76</v>
      </c>
      <c r="M46" s="825">
        <v>61.76</v>
      </c>
      <c r="N46" s="822">
        <v>1</v>
      </c>
      <c r="O46" s="826">
        <v>1</v>
      </c>
      <c r="P46" s="825"/>
      <c r="Q46" s="827">
        <v>0</v>
      </c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4</v>
      </c>
      <c r="B47" s="822" t="s">
        <v>2195</v>
      </c>
      <c r="C47" s="822" t="s">
        <v>2200</v>
      </c>
      <c r="D47" s="823" t="s">
        <v>4679</v>
      </c>
      <c r="E47" s="824" t="s">
        <v>2239</v>
      </c>
      <c r="F47" s="822" t="s">
        <v>2196</v>
      </c>
      <c r="G47" s="822" t="s">
        <v>2281</v>
      </c>
      <c r="H47" s="822" t="s">
        <v>628</v>
      </c>
      <c r="I47" s="822" t="s">
        <v>1917</v>
      </c>
      <c r="J47" s="822" t="s">
        <v>893</v>
      </c>
      <c r="K47" s="822" t="s">
        <v>895</v>
      </c>
      <c r="L47" s="825">
        <v>0</v>
      </c>
      <c r="M47" s="825">
        <v>0</v>
      </c>
      <c r="N47" s="822">
        <v>1</v>
      </c>
      <c r="O47" s="826">
        <v>1</v>
      </c>
      <c r="P47" s="825">
        <v>0</v>
      </c>
      <c r="Q47" s="827"/>
      <c r="R47" s="822">
        <v>1</v>
      </c>
      <c r="S47" s="827">
        <v>1</v>
      </c>
      <c r="T47" s="826">
        <v>1</v>
      </c>
      <c r="U47" s="828">
        <v>1</v>
      </c>
    </row>
    <row r="48" spans="1:21" ht="14.45" customHeight="1" x14ac:dyDescent="0.2">
      <c r="A48" s="821">
        <v>4</v>
      </c>
      <c r="B48" s="822" t="s">
        <v>2195</v>
      </c>
      <c r="C48" s="822" t="s">
        <v>2200</v>
      </c>
      <c r="D48" s="823" t="s">
        <v>4679</v>
      </c>
      <c r="E48" s="824" t="s">
        <v>2239</v>
      </c>
      <c r="F48" s="822" t="s">
        <v>2196</v>
      </c>
      <c r="G48" s="822" t="s">
        <v>2309</v>
      </c>
      <c r="H48" s="822" t="s">
        <v>329</v>
      </c>
      <c r="I48" s="822" t="s">
        <v>2310</v>
      </c>
      <c r="J48" s="822" t="s">
        <v>977</v>
      </c>
      <c r="K48" s="822" t="s">
        <v>2311</v>
      </c>
      <c r="L48" s="825">
        <v>50.32</v>
      </c>
      <c r="M48" s="825">
        <v>50.32</v>
      </c>
      <c r="N48" s="822">
        <v>1</v>
      </c>
      <c r="O48" s="826">
        <v>1</v>
      </c>
      <c r="P48" s="825">
        <v>50.32</v>
      </c>
      <c r="Q48" s="827">
        <v>1</v>
      </c>
      <c r="R48" s="822">
        <v>1</v>
      </c>
      <c r="S48" s="827">
        <v>1</v>
      </c>
      <c r="T48" s="826">
        <v>1</v>
      </c>
      <c r="U48" s="828">
        <v>1</v>
      </c>
    </row>
    <row r="49" spans="1:21" ht="14.45" customHeight="1" x14ac:dyDescent="0.2">
      <c r="A49" s="821">
        <v>4</v>
      </c>
      <c r="B49" s="822" t="s">
        <v>2195</v>
      </c>
      <c r="C49" s="822" t="s">
        <v>2200</v>
      </c>
      <c r="D49" s="823" t="s">
        <v>4679</v>
      </c>
      <c r="E49" s="824" t="s">
        <v>2239</v>
      </c>
      <c r="F49" s="822" t="s">
        <v>2196</v>
      </c>
      <c r="G49" s="822" t="s">
        <v>2322</v>
      </c>
      <c r="H49" s="822" t="s">
        <v>329</v>
      </c>
      <c r="I49" s="822" t="s">
        <v>2323</v>
      </c>
      <c r="J49" s="822" t="s">
        <v>1614</v>
      </c>
      <c r="K49" s="822" t="s">
        <v>1615</v>
      </c>
      <c r="L49" s="825">
        <v>374.79</v>
      </c>
      <c r="M49" s="825">
        <v>2248.7400000000002</v>
      </c>
      <c r="N49" s="822">
        <v>6</v>
      </c>
      <c r="O49" s="826">
        <v>1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4</v>
      </c>
      <c r="B50" s="822" t="s">
        <v>2195</v>
      </c>
      <c r="C50" s="822" t="s">
        <v>2202</v>
      </c>
      <c r="D50" s="823" t="s">
        <v>4680</v>
      </c>
      <c r="E50" s="824" t="s">
        <v>2213</v>
      </c>
      <c r="F50" s="822" t="s">
        <v>2196</v>
      </c>
      <c r="G50" s="822" t="s">
        <v>2289</v>
      </c>
      <c r="H50" s="822" t="s">
        <v>329</v>
      </c>
      <c r="I50" s="822" t="s">
        <v>2324</v>
      </c>
      <c r="J50" s="822" t="s">
        <v>2291</v>
      </c>
      <c r="K50" s="822" t="s">
        <v>2325</v>
      </c>
      <c r="L50" s="825">
        <v>207.27</v>
      </c>
      <c r="M50" s="825">
        <v>414.54</v>
      </c>
      <c r="N50" s="822">
        <v>2</v>
      </c>
      <c r="O50" s="826">
        <v>0.5</v>
      </c>
      <c r="P50" s="825">
        <v>414.54</v>
      </c>
      <c r="Q50" s="827">
        <v>1</v>
      </c>
      <c r="R50" s="822">
        <v>2</v>
      </c>
      <c r="S50" s="827">
        <v>1</v>
      </c>
      <c r="T50" s="826">
        <v>0.5</v>
      </c>
      <c r="U50" s="828">
        <v>1</v>
      </c>
    </row>
    <row r="51" spans="1:21" ht="14.45" customHeight="1" x14ac:dyDescent="0.2">
      <c r="A51" s="821">
        <v>4</v>
      </c>
      <c r="B51" s="822" t="s">
        <v>2195</v>
      </c>
      <c r="C51" s="822" t="s">
        <v>2202</v>
      </c>
      <c r="D51" s="823" t="s">
        <v>4680</v>
      </c>
      <c r="E51" s="824" t="s">
        <v>2213</v>
      </c>
      <c r="F51" s="822" t="s">
        <v>2196</v>
      </c>
      <c r="G51" s="822" t="s">
        <v>2289</v>
      </c>
      <c r="H51" s="822" t="s">
        <v>329</v>
      </c>
      <c r="I51" s="822" t="s">
        <v>2290</v>
      </c>
      <c r="J51" s="822" t="s">
        <v>2291</v>
      </c>
      <c r="K51" s="822" t="s">
        <v>2292</v>
      </c>
      <c r="L51" s="825">
        <v>103.64</v>
      </c>
      <c r="M51" s="825">
        <v>310.92</v>
      </c>
      <c r="N51" s="822">
        <v>3</v>
      </c>
      <c r="O51" s="826">
        <v>1.5</v>
      </c>
      <c r="P51" s="825">
        <v>310.92</v>
      </c>
      <c r="Q51" s="827">
        <v>1</v>
      </c>
      <c r="R51" s="822">
        <v>3</v>
      </c>
      <c r="S51" s="827">
        <v>1</v>
      </c>
      <c r="T51" s="826">
        <v>1.5</v>
      </c>
      <c r="U51" s="828">
        <v>1</v>
      </c>
    </row>
    <row r="52" spans="1:21" ht="14.45" customHeight="1" x14ac:dyDescent="0.2">
      <c r="A52" s="821">
        <v>4</v>
      </c>
      <c r="B52" s="822" t="s">
        <v>2195</v>
      </c>
      <c r="C52" s="822" t="s">
        <v>2202</v>
      </c>
      <c r="D52" s="823" t="s">
        <v>4680</v>
      </c>
      <c r="E52" s="824" t="s">
        <v>2213</v>
      </c>
      <c r="F52" s="822" t="s">
        <v>2196</v>
      </c>
      <c r="G52" s="822" t="s">
        <v>2326</v>
      </c>
      <c r="H52" s="822" t="s">
        <v>329</v>
      </c>
      <c r="I52" s="822" t="s">
        <v>2327</v>
      </c>
      <c r="J52" s="822" t="s">
        <v>2328</v>
      </c>
      <c r="K52" s="822" t="s">
        <v>2329</v>
      </c>
      <c r="L52" s="825">
        <v>97.96</v>
      </c>
      <c r="M52" s="825">
        <v>293.88</v>
      </c>
      <c r="N52" s="822">
        <v>3</v>
      </c>
      <c r="O52" s="826">
        <v>1</v>
      </c>
      <c r="P52" s="825"/>
      <c r="Q52" s="827">
        <v>0</v>
      </c>
      <c r="R52" s="822"/>
      <c r="S52" s="827">
        <v>0</v>
      </c>
      <c r="T52" s="826"/>
      <c r="U52" s="828">
        <v>0</v>
      </c>
    </row>
    <row r="53" spans="1:21" ht="14.45" customHeight="1" x14ac:dyDescent="0.2">
      <c r="A53" s="821">
        <v>4</v>
      </c>
      <c r="B53" s="822" t="s">
        <v>2195</v>
      </c>
      <c r="C53" s="822" t="s">
        <v>2202</v>
      </c>
      <c r="D53" s="823" t="s">
        <v>4680</v>
      </c>
      <c r="E53" s="824" t="s">
        <v>2213</v>
      </c>
      <c r="F53" s="822" t="s">
        <v>2196</v>
      </c>
      <c r="G53" s="822" t="s">
        <v>2330</v>
      </c>
      <c r="H53" s="822" t="s">
        <v>329</v>
      </c>
      <c r="I53" s="822" t="s">
        <v>2331</v>
      </c>
      <c r="J53" s="822" t="s">
        <v>2332</v>
      </c>
      <c r="K53" s="822" t="s">
        <v>2333</v>
      </c>
      <c r="L53" s="825">
        <v>0</v>
      </c>
      <c r="M53" s="825">
        <v>0</v>
      </c>
      <c r="N53" s="822">
        <v>4</v>
      </c>
      <c r="O53" s="826">
        <v>2</v>
      </c>
      <c r="P53" s="825">
        <v>0</v>
      </c>
      <c r="Q53" s="827"/>
      <c r="R53" s="822">
        <v>4</v>
      </c>
      <c r="S53" s="827">
        <v>1</v>
      </c>
      <c r="T53" s="826">
        <v>2</v>
      </c>
      <c r="U53" s="828">
        <v>1</v>
      </c>
    </row>
    <row r="54" spans="1:21" ht="14.45" customHeight="1" x14ac:dyDescent="0.2">
      <c r="A54" s="821">
        <v>4</v>
      </c>
      <c r="B54" s="822" t="s">
        <v>2195</v>
      </c>
      <c r="C54" s="822" t="s">
        <v>2202</v>
      </c>
      <c r="D54" s="823" t="s">
        <v>4680</v>
      </c>
      <c r="E54" s="824" t="s">
        <v>2213</v>
      </c>
      <c r="F54" s="822" t="s">
        <v>2196</v>
      </c>
      <c r="G54" s="822" t="s">
        <v>2334</v>
      </c>
      <c r="H54" s="822" t="s">
        <v>329</v>
      </c>
      <c r="I54" s="822" t="s">
        <v>2335</v>
      </c>
      <c r="J54" s="822" t="s">
        <v>689</v>
      </c>
      <c r="K54" s="822" t="s">
        <v>674</v>
      </c>
      <c r="L54" s="825">
        <v>65.989999999999995</v>
      </c>
      <c r="M54" s="825">
        <v>197.96999999999997</v>
      </c>
      <c r="N54" s="822">
        <v>3</v>
      </c>
      <c r="O54" s="826">
        <v>1</v>
      </c>
      <c r="P54" s="825">
        <v>197.96999999999997</v>
      </c>
      <c r="Q54" s="827">
        <v>1</v>
      </c>
      <c r="R54" s="822">
        <v>3</v>
      </c>
      <c r="S54" s="827">
        <v>1</v>
      </c>
      <c r="T54" s="826">
        <v>1</v>
      </c>
      <c r="U54" s="828">
        <v>1</v>
      </c>
    </row>
    <row r="55" spans="1:21" ht="14.45" customHeight="1" x14ac:dyDescent="0.2">
      <c r="A55" s="821">
        <v>4</v>
      </c>
      <c r="B55" s="822" t="s">
        <v>2195</v>
      </c>
      <c r="C55" s="822" t="s">
        <v>2202</v>
      </c>
      <c r="D55" s="823" t="s">
        <v>4680</v>
      </c>
      <c r="E55" s="824" t="s">
        <v>2213</v>
      </c>
      <c r="F55" s="822" t="s">
        <v>2196</v>
      </c>
      <c r="G55" s="822" t="s">
        <v>2336</v>
      </c>
      <c r="H55" s="822" t="s">
        <v>329</v>
      </c>
      <c r="I55" s="822" t="s">
        <v>2337</v>
      </c>
      <c r="J55" s="822" t="s">
        <v>2338</v>
      </c>
      <c r="K55" s="822" t="s">
        <v>2339</v>
      </c>
      <c r="L55" s="825">
        <v>51</v>
      </c>
      <c r="M55" s="825">
        <v>51</v>
      </c>
      <c r="N55" s="822">
        <v>1</v>
      </c>
      <c r="O55" s="826">
        <v>1</v>
      </c>
      <c r="P55" s="825">
        <v>51</v>
      </c>
      <c r="Q55" s="827">
        <v>1</v>
      </c>
      <c r="R55" s="822">
        <v>1</v>
      </c>
      <c r="S55" s="827">
        <v>1</v>
      </c>
      <c r="T55" s="826">
        <v>1</v>
      </c>
      <c r="U55" s="828">
        <v>1</v>
      </c>
    </row>
    <row r="56" spans="1:21" ht="14.45" customHeight="1" x14ac:dyDescent="0.2">
      <c r="A56" s="821">
        <v>4</v>
      </c>
      <c r="B56" s="822" t="s">
        <v>2195</v>
      </c>
      <c r="C56" s="822" t="s">
        <v>2202</v>
      </c>
      <c r="D56" s="823" t="s">
        <v>4680</v>
      </c>
      <c r="E56" s="824" t="s">
        <v>2213</v>
      </c>
      <c r="F56" s="822" t="s">
        <v>2196</v>
      </c>
      <c r="G56" s="822" t="s">
        <v>2340</v>
      </c>
      <c r="H56" s="822" t="s">
        <v>628</v>
      </c>
      <c r="I56" s="822" t="s">
        <v>1899</v>
      </c>
      <c r="J56" s="822" t="s">
        <v>1900</v>
      </c>
      <c r="K56" s="822" t="s">
        <v>1901</v>
      </c>
      <c r="L56" s="825">
        <v>846.47</v>
      </c>
      <c r="M56" s="825">
        <v>1692.94</v>
      </c>
      <c r="N56" s="822">
        <v>2</v>
      </c>
      <c r="O56" s="826">
        <v>1</v>
      </c>
      <c r="P56" s="825"/>
      <c r="Q56" s="827">
        <v>0</v>
      </c>
      <c r="R56" s="822"/>
      <c r="S56" s="827">
        <v>0</v>
      </c>
      <c r="T56" s="826"/>
      <c r="U56" s="828">
        <v>0</v>
      </c>
    </row>
    <row r="57" spans="1:21" ht="14.45" customHeight="1" x14ac:dyDescent="0.2">
      <c r="A57" s="821">
        <v>4</v>
      </c>
      <c r="B57" s="822" t="s">
        <v>2195</v>
      </c>
      <c r="C57" s="822" t="s">
        <v>2202</v>
      </c>
      <c r="D57" s="823" t="s">
        <v>4680</v>
      </c>
      <c r="E57" s="824" t="s">
        <v>2213</v>
      </c>
      <c r="F57" s="822" t="s">
        <v>2196</v>
      </c>
      <c r="G57" s="822" t="s">
        <v>2341</v>
      </c>
      <c r="H57" s="822" t="s">
        <v>628</v>
      </c>
      <c r="I57" s="822" t="s">
        <v>2342</v>
      </c>
      <c r="J57" s="822" t="s">
        <v>2343</v>
      </c>
      <c r="K57" s="822" t="s">
        <v>2258</v>
      </c>
      <c r="L57" s="825">
        <v>65.989999999999995</v>
      </c>
      <c r="M57" s="825">
        <v>197.96999999999997</v>
      </c>
      <c r="N57" s="822">
        <v>3</v>
      </c>
      <c r="O57" s="826">
        <v>1</v>
      </c>
      <c r="P57" s="825">
        <v>197.96999999999997</v>
      </c>
      <c r="Q57" s="827">
        <v>1</v>
      </c>
      <c r="R57" s="822">
        <v>3</v>
      </c>
      <c r="S57" s="827">
        <v>1</v>
      </c>
      <c r="T57" s="826">
        <v>1</v>
      </c>
      <c r="U57" s="828">
        <v>1</v>
      </c>
    </row>
    <row r="58" spans="1:21" ht="14.45" customHeight="1" x14ac:dyDescent="0.2">
      <c r="A58" s="821">
        <v>4</v>
      </c>
      <c r="B58" s="822" t="s">
        <v>2195</v>
      </c>
      <c r="C58" s="822" t="s">
        <v>2202</v>
      </c>
      <c r="D58" s="823" t="s">
        <v>4680</v>
      </c>
      <c r="E58" s="824" t="s">
        <v>2213</v>
      </c>
      <c r="F58" s="822" t="s">
        <v>2196</v>
      </c>
      <c r="G58" s="822" t="s">
        <v>2344</v>
      </c>
      <c r="H58" s="822" t="s">
        <v>329</v>
      </c>
      <c r="I58" s="822" t="s">
        <v>2345</v>
      </c>
      <c r="J58" s="822" t="s">
        <v>2346</v>
      </c>
      <c r="K58" s="822" t="s">
        <v>2347</v>
      </c>
      <c r="L58" s="825">
        <v>76.180000000000007</v>
      </c>
      <c r="M58" s="825">
        <v>152.36000000000001</v>
      </c>
      <c r="N58" s="822">
        <v>2</v>
      </c>
      <c r="O58" s="826">
        <v>0.5</v>
      </c>
      <c r="P58" s="825">
        <v>152.36000000000001</v>
      </c>
      <c r="Q58" s="827">
        <v>1</v>
      </c>
      <c r="R58" s="822">
        <v>2</v>
      </c>
      <c r="S58" s="827">
        <v>1</v>
      </c>
      <c r="T58" s="826">
        <v>0.5</v>
      </c>
      <c r="U58" s="828">
        <v>1</v>
      </c>
    </row>
    <row r="59" spans="1:21" ht="14.45" customHeight="1" x14ac:dyDescent="0.2">
      <c r="A59" s="821">
        <v>4</v>
      </c>
      <c r="B59" s="822" t="s">
        <v>2195</v>
      </c>
      <c r="C59" s="822" t="s">
        <v>2202</v>
      </c>
      <c r="D59" s="823" t="s">
        <v>4680</v>
      </c>
      <c r="E59" s="824" t="s">
        <v>2213</v>
      </c>
      <c r="F59" s="822" t="s">
        <v>2196</v>
      </c>
      <c r="G59" s="822" t="s">
        <v>2348</v>
      </c>
      <c r="H59" s="822" t="s">
        <v>628</v>
      </c>
      <c r="I59" s="822" t="s">
        <v>1795</v>
      </c>
      <c r="J59" s="822" t="s">
        <v>665</v>
      </c>
      <c r="K59" s="822" t="s">
        <v>668</v>
      </c>
      <c r="L59" s="825">
        <v>38.04</v>
      </c>
      <c r="M59" s="825">
        <v>76.08</v>
      </c>
      <c r="N59" s="822">
        <v>2</v>
      </c>
      <c r="O59" s="826">
        <v>0.5</v>
      </c>
      <c r="P59" s="825">
        <v>76.08</v>
      </c>
      <c r="Q59" s="827">
        <v>1</v>
      </c>
      <c r="R59" s="822">
        <v>2</v>
      </c>
      <c r="S59" s="827">
        <v>1</v>
      </c>
      <c r="T59" s="826">
        <v>0.5</v>
      </c>
      <c r="U59" s="828">
        <v>1</v>
      </c>
    </row>
    <row r="60" spans="1:21" ht="14.45" customHeight="1" x14ac:dyDescent="0.2">
      <c r="A60" s="821">
        <v>4</v>
      </c>
      <c r="B60" s="822" t="s">
        <v>2195</v>
      </c>
      <c r="C60" s="822" t="s">
        <v>2202</v>
      </c>
      <c r="D60" s="823" t="s">
        <v>4680</v>
      </c>
      <c r="E60" s="824" t="s">
        <v>2213</v>
      </c>
      <c r="F60" s="822" t="s">
        <v>2196</v>
      </c>
      <c r="G60" s="822" t="s">
        <v>2349</v>
      </c>
      <c r="H60" s="822" t="s">
        <v>329</v>
      </c>
      <c r="I60" s="822" t="s">
        <v>2350</v>
      </c>
      <c r="J60" s="822" t="s">
        <v>2351</v>
      </c>
      <c r="K60" s="822" t="s">
        <v>2352</v>
      </c>
      <c r="L60" s="825">
        <v>0</v>
      </c>
      <c r="M60" s="825">
        <v>0</v>
      </c>
      <c r="N60" s="822">
        <v>1</v>
      </c>
      <c r="O60" s="826">
        <v>1</v>
      </c>
      <c r="P60" s="825"/>
      <c r="Q60" s="827"/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4</v>
      </c>
      <c r="B61" s="822" t="s">
        <v>2195</v>
      </c>
      <c r="C61" s="822" t="s">
        <v>2202</v>
      </c>
      <c r="D61" s="823" t="s">
        <v>4680</v>
      </c>
      <c r="E61" s="824" t="s">
        <v>2213</v>
      </c>
      <c r="F61" s="822" t="s">
        <v>2196</v>
      </c>
      <c r="G61" s="822" t="s">
        <v>2267</v>
      </c>
      <c r="H61" s="822" t="s">
        <v>628</v>
      </c>
      <c r="I61" s="822" t="s">
        <v>2268</v>
      </c>
      <c r="J61" s="822" t="s">
        <v>764</v>
      </c>
      <c r="K61" s="822" t="s">
        <v>2269</v>
      </c>
      <c r="L61" s="825">
        <v>923.74</v>
      </c>
      <c r="M61" s="825">
        <v>923.74</v>
      </c>
      <c r="N61" s="822">
        <v>1</v>
      </c>
      <c r="O61" s="826">
        <v>1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4</v>
      </c>
      <c r="B62" s="822" t="s">
        <v>2195</v>
      </c>
      <c r="C62" s="822" t="s">
        <v>2202</v>
      </c>
      <c r="D62" s="823" t="s">
        <v>4680</v>
      </c>
      <c r="E62" s="824" t="s">
        <v>2213</v>
      </c>
      <c r="F62" s="822" t="s">
        <v>2196</v>
      </c>
      <c r="G62" s="822" t="s">
        <v>2353</v>
      </c>
      <c r="H62" s="822" t="s">
        <v>329</v>
      </c>
      <c r="I62" s="822" t="s">
        <v>2354</v>
      </c>
      <c r="J62" s="822" t="s">
        <v>1161</v>
      </c>
      <c r="K62" s="822" t="s">
        <v>638</v>
      </c>
      <c r="L62" s="825">
        <v>35.25</v>
      </c>
      <c r="M62" s="825">
        <v>141</v>
      </c>
      <c r="N62" s="822">
        <v>4</v>
      </c>
      <c r="O62" s="826">
        <v>1.5</v>
      </c>
      <c r="P62" s="825">
        <v>141</v>
      </c>
      <c r="Q62" s="827">
        <v>1</v>
      </c>
      <c r="R62" s="822">
        <v>4</v>
      </c>
      <c r="S62" s="827">
        <v>1</v>
      </c>
      <c r="T62" s="826">
        <v>1.5</v>
      </c>
      <c r="U62" s="828">
        <v>1</v>
      </c>
    </row>
    <row r="63" spans="1:21" ht="14.45" customHeight="1" x14ac:dyDescent="0.2">
      <c r="A63" s="821">
        <v>4</v>
      </c>
      <c r="B63" s="822" t="s">
        <v>2195</v>
      </c>
      <c r="C63" s="822" t="s">
        <v>2202</v>
      </c>
      <c r="D63" s="823" t="s">
        <v>4680</v>
      </c>
      <c r="E63" s="824" t="s">
        <v>2213</v>
      </c>
      <c r="F63" s="822" t="s">
        <v>2196</v>
      </c>
      <c r="G63" s="822" t="s">
        <v>2355</v>
      </c>
      <c r="H63" s="822" t="s">
        <v>329</v>
      </c>
      <c r="I63" s="822" t="s">
        <v>2356</v>
      </c>
      <c r="J63" s="822" t="s">
        <v>784</v>
      </c>
      <c r="K63" s="822" t="s">
        <v>2357</v>
      </c>
      <c r="L63" s="825">
        <v>185.26</v>
      </c>
      <c r="M63" s="825">
        <v>370.52</v>
      </c>
      <c r="N63" s="822">
        <v>2</v>
      </c>
      <c r="O63" s="826">
        <v>0.5</v>
      </c>
      <c r="P63" s="825">
        <v>370.52</v>
      </c>
      <c r="Q63" s="827">
        <v>1</v>
      </c>
      <c r="R63" s="822">
        <v>2</v>
      </c>
      <c r="S63" s="827">
        <v>1</v>
      </c>
      <c r="T63" s="826">
        <v>0.5</v>
      </c>
      <c r="U63" s="828">
        <v>1</v>
      </c>
    </row>
    <row r="64" spans="1:21" ht="14.45" customHeight="1" x14ac:dyDescent="0.2">
      <c r="A64" s="821">
        <v>4</v>
      </c>
      <c r="B64" s="822" t="s">
        <v>2195</v>
      </c>
      <c r="C64" s="822" t="s">
        <v>2202</v>
      </c>
      <c r="D64" s="823" t="s">
        <v>4680</v>
      </c>
      <c r="E64" s="824" t="s">
        <v>2213</v>
      </c>
      <c r="F64" s="822" t="s">
        <v>2196</v>
      </c>
      <c r="G64" s="822" t="s">
        <v>2355</v>
      </c>
      <c r="H64" s="822" t="s">
        <v>329</v>
      </c>
      <c r="I64" s="822" t="s">
        <v>2356</v>
      </c>
      <c r="J64" s="822" t="s">
        <v>784</v>
      </c>
      <c r="K64" s="822" t="s">
        <v>2357</v>
      </c>
      <c r="L64" s="825">
        <v>87.98</v>
      </c>
      <c r="M64" s="825">
        <v>175.96</v>
      </c>
      <c r="N64" s="822">
        <v>2</v>
      </c>
      <c r="O64" s="826">
        <v>1</v>
      </c>
      <c r="P64" s="825">
        <v>175.96</v>
      </c>
      <c r="Q64" s="827">
        <v>1</v>
      </c>
      <c r="R64" s="822">
        <v>2</v>
      </c>
      <c r="S64" s="827">
        <v>1</v>
      </c>
      <c r="T64" s="826">
        <v>1</v>
      </c>
      <c r="U64" s="828">
        <v>1</v>
      </c>
    </row>
    <row r="65" spans="1:21" ht="14.45" customHeight="1" x14ac:dyDescent="0.2">
      <c r="A65" s="821">
        <v>4</v>
      </c>
      <c r="B65" s="822" t="s">
        <v>2195</v>
      </c>
      <c r="C65" s="822" t="s">
        <v>2202</v>
      </c>
      <c r="D65" s="823" t="s">
        <v>4680</v>
      </c>
      <c r="E65" s="824" t="s">
        <v>2213</v>
      </c>
      <c r="F65" s="822" t="s">
        <v>2196</v>
      </c>
      <c r="G65" s="822" t="s">
        <v>2358</v>
      </c>
      <c r="H65" s="822" t="s">
        <v>329</v>
      </c>
      <c r="I65" s="822" t="s">
        <v>2359</v>
      </c>
      <c r="J65" s="822" t="s">
        <v>633</v>
      </c>
      <c r="K65" s="822" t="s">
        <v>2360</v>
      </c>
      <c r="L65" s="825">
        <v>127.91</v>
      </c>
      <c r="M65" s="825">
        <v>255.82</v>
      </c>
      <c r="N65" s="822">
        <v>2</v>
      </c>
      <c r="O65" s="826">
        <v>1</v>
      </c>
      <c r="P65" s="825">
        <v>255.82</v>
      </c>
      <c r="Q65" s="827">
        <v>1</v>
      </c>
      <c r="R65" s="822">
        <v>2</v>
      </c>
      <c r="S65" s="827">
        <v>1</v>
      </c>
      <c r="T65" s="826">
        <v>1</v>
      </c>
      <c r="U65" s="828">
        <v>1</v>
      </c>
    </row>
    <row r="66" spans="1:21" ht="14.45" customHeight="1" x14ac:dyDescent="0.2">
      <c r="A66" s="821">
        <v>4</v>
      </c>
      <c r="B66" s="822" t="s">
        <v>2195</v>
      </c>
      <c r="C66" s="822" t="s">
        <v>2202</v>
      </c>
      <c r="D66" s="823" t="s">
        <v>4680</v>
      </c>
      <c r="E66" s="824" t="s">
        <v>2213</v>
      </c>
      <c r="F66" s="822" t="s">
        <v>2196</v>
      </c>
      <c r="G66" s="822" t="s">
        <v>2361</v>
      </c>
      <c r="H66" s="822" t="s">
        <v>329</v>
      </c>
      <c r="I66" s="822" t="s">
        <v>2362</v>
      </c>
      <c r="J66" s="822" t="s">
        <v>2363</v>
      </c>
      <c r="K66" s="822" t="s">
        <v>2364</v>
      </c>
      <c r="L66" s="825">
        <v>5788.01</v>
      </c>
      <c r="M66" s="825">
        <v>5788.01</v>
      </c>
      <c r="N66" s="822">
        <v>1</v>
      </c>
      <c r="O66" s="826">
        <v>1</v>
      </c>
      <c r="P66" s="825">
        <v>5788.01</v>
      </c>
      <c r="Q66" s="827">
        <v>1</v>
      </c>
      <c r="R66" s="822">
        <v>1</v>
      </c>
      <c r="S66" s="827">
        <v>1</v>
      </c>
      <c r="T66" s="826">
        <v>1</v>
      </c>
      <c r="U66" s="828">
        <v>1</v>
      </c>
    </row>
    <row r="67" spans="1:21" ht="14.45" customHeight="1" x14ac:dyDescent="0.2">
      <c r="A67" s="821">
        <v>4</v>
      </c>
      <c r="B67" s="822" t="s">
        <v>2195</v>
      </c>
      <c r="C67" s="822" t="s">
        <v>2202</v>
      </c>
      <c r="D67" s="823" t="s">
        <v>4680</v>
      </c>
      <c r="E67" s="824" t="s">
        <v>2213</v>
      </c>
      <c r="F67" s="822" t="s">
        <v>2196</v>
      </c>
      <c r="G67" s="822" t="s">
        <v>2299</v>
      </c>
      <c r="H67" s="822" t="s">
        <v>329</v>
      </c>
      <c r="I67" s="822" t="s">
        <v>2365</v>
      </c>
      <c r="J67" s="822" t="s">
        <v>2301</v>
      </c>
      <c r="K67" s="822" t="s">
        <v>2366</v>
      </c>
      <c r="L67" s="825">
        <v>254.49</v>
      </c>
      <c r="M67" s="825">
        <v>508.98</v>
      </c>
      <c r="N67" s="822">
        <v>2</v>
      </c>
      <c r="O67" s="826">
        <v>0.5</v>
      </c>
      <c r="P67" s="825">
        <v>508.98</v>
      </c>
      <c r="Q67" s="827">
        <v>1</v>
      </c>
      <c r="R67" s="822">
        <v>2</v>
      </c>
      <c r="S67" s="827">
        <v>1</v>
      </c>
      <c r="T67" s="826">
        <v>0.5</v>
      </c>
      <c r="U67" s="828">
        <v>1</v>
      </c>
    </row>
    <row r="68" spans="1:21" ht="14.45" customHeight="1" x14ac:dyDescent="0.2">
      <c r="A68" s="821">
        <v>4</v>
      </c>
      <c r="B68" s="822" t="s">
        <v>2195</v>
      </c>
      <c r="C68" s="822" t="s">
        <v>2202</v>
      </c>
      <c r="D68" s="823" t="s">
        <v>4680</v>
      </c>
      <c r="E68" s="824" t="s">
        <v>2213</v>
      </c>
      <c r="F68" s="822" t="s">
        <v>2196</v>
      </c>
      <c r="G68" s="822" t="s">
        <v>2367</v>
      </c>
      <c r="H68" s="822" t="s">
        <v>329</v>
      </c>
      <c r="I68" s="822" t="s">
        <v>2368</v>
      </c>
      <c r="J68" s="822" t="s">
        <v>2369</v>
      </c>
      <c r="K68" s="822" t="s">
        <v>2370</v>
      </c>
      <c r="L68" s="825">
        <v>0</v>
      </c>
      <c r="M68" s="825">
        <v>0</v>
      </c>
      <c r="N68" s="822">
        <v>10</v>
      </c>
      <c r="O68" s="826">
        <v>2.5</v>
      </c>
      <c r="P68" s="825">
        <v>0</v>
      </c>
      <c r="Q68" s="827"/>
      <c r="R68" s="822">
        <v>10</v>
      </c>
      <c r="S68" s="827">
        <v>1</v>
      </c>
      <c r="T68" s="826">
        <v>2.5</v>
      </c>
      <c r="U68" s="828">
        <v>1</v>
      </c>
    </row>
    <row r="69" spans="1:21" ht="14.45" customHeight="1" x14ac:dyDescent="0.2">
      <c r="A69" s="821">
        <v>4</v>
      </c>
      <c r="B69" s="822" t="s">
        <v>2195</v>
      </c>
      <c r="C69" s="822" t="s">
        <v>2202</v>
      </c>
      <c r="D69" s="823" t="s">
        <v>4680</v>
      </c>
      <c r="E69" s="824" t="s">
        <v>2213</v>
      </c>
      <c r="F69" s="822" t="s">
        <v>2196</v>
      </c>
      <c r="G69" s="822" t="s">
        <v>2367</v>
      </c>
      <c r="H69" s="822" t="s">
        <v>329</v>
      </c>
      <c r="I69" s="822" t="s">
        <v>2371</v>
      </c>
      <c r="J69" s="822" t="s">
        <v>2372</v>
      </c>
      <c r="K69" s="822" t="s">
        <v>2370</v>
      </c>
      <c r="L69" s="825">
        <v>0</v>
      </c>
      <c r="M69" s="825">
        <v>0</v>
      </c>
      <c r="N69" s="822">
        <v>2</v>
      </c>
      <c r="O69" s="826">
        <v>0.5</v>
      </c>
      <c r="P69" s="825"/>
      <c r="Q69" s="827"/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4</v>
      </c>
      <c r="B70" s="822" t="s">
        <v>2195</v>
      </c>
      <c r="C70" s="822" t="s">
        <v>2202</v>
      </c>
      <c r="D70" s="823" t="s">
        <v>4680</v>
      </c>
      <c r="E70" s="824" t="s">
        <v>2213</v>
      </c>
      <c r="F70" s="822" t="s">
        <v>2196</v>
      </c>
      <c r="G70" s="822" t="s">
        <v>2373</v>
      </c>
      <c r="H70" s="822" t="s">
        <v>329</v>
      </c>
      <c r="I70" s="822" t="s">
        <v>2374</v>
      </c>
      <c r="J70" s="822" t="s">
        <v>2375</v>
      </c>
      <c r="K70" s="822" t="s">
        <v>2376</v>
      </c>
      <c r="L70" s="825">
        <v>0</v>
      </c>
      <c r="M70" s="825">
        <v>0</v>
      </c>
      <c r="N70" s="822">
        <v>2</v>
      </c>
      <c r="O70" s="826">
        <v>0.5</v>
      </c>
      <c r="P70" s="825"/>
      <c r="Q70" s="827"/>
      <c r="R70" s="822"/>
      <c r="S70" s="827">
        <v>0</v>
      </c>
      <c r="T70" s="826"/>
      <c r="U70" s="828">
        <v>0</v>
      </c>
    </row>
    <row r="71" spans="1:21" ht="14.45" customHeight="1" x14ac:dyDescent="0.2">
      <c r="A71" s="821">
        <v>4</v>
      </c>
      <c r="B71" s="822" t="s">
        <v>2195</v>
      </c>
      <c r="C71" s="822" t="s">
        <v>2202</v>
      </c>
      <c r="D71" s="823" t="s">
        <v>4680</v>
      </c>
      <c r="E71" s="824" t="s">
        <v>2213</v>
      </c>
      <c r="F71" s="822" t="s">
        <v>2196</v>
      </c>
      <c r="G71" s="822" t="s">
        <v>2377</v>
      </c>
      <c r="H71" s="822" t="s">
        <v>329</v>
      </c>
      <c r="I71" s="822" t="s">
        <v>2378</v>
      </c>
      <c r="J71" s="822" t="s">
        <v>2379</v>
      </c>
      <c r="K71" s="822" t="s">
        <v>1521</v>
      </c>
      <c r="L71" s="825">
        <v>258.41000000000003</v>
      </c>
      <c r="M71" s="825">
        <v>258.41000000000003</v>
      </c>
      <c r="N71" s="822">
        <v>1</v>
      </c>
      <c r="O71" s="826">
        <v>0.5</v>
      </c>
      <c r="P71" s="825">
        <v>258.41000000000003</v>
      </c>
      <c r="Q71" s="827">
        <v>1</v>
      </c>
      <c r="R71" s="822">
        <v>1</v>
      </c>
      <c r="S71" s="827">
        <v>1</v>
      </c>
      <c r="T71" s="826">
        <v>0.5</v>
      </c>
      <c r="U71" s="828">
        <v>1</v>
      </c>
    </row>
    <row r="72" spans="1:21" ht="14.45" customHeight="1" x14ac:dyDescent="0.2">
      <c r="A72" s="821">
        <v>4</v>
      </c>
      <c r="B72" s="822" t="s">
        <v>2195</v>
      </c>
      <c r="C72" s="822" t="s">
        <v>2202</v>
      </c>
      <c r="D72" s="823" t="s">
        <v>4680</v>
      </c>
      <c r="E72" s="824" t="s">
        <v>2213</v>
      </c>
      <c r="F72" s="822" t="s">
        <v>2196</v>
      </c>
      <c r="G72" s="822" t="s">
        <v>2380</v>
      </c>
      <c r="H72" s="822" t="s">
        <v>329</v>
      </c>
      <c r="I72" s="822" t="s">
        <v>2381</v>
      </c>
      <c r="J72" s="822" t="s">
        <v>2382</v>
      </c>
      <c r="K72" s="822" t="s">
        <v>2383</v>
      </c>
      <c r="L72" s="825">
        <v>43.94</v>
      </c>
      <c r="M72" s="825">
        <v>351.52</v>
      </c>
      <c r="N72" s="822">
        <v>8</v>
      </c>
      <c r="O72" s="826">
        <v>1.5</v>
      </c>
      <c r="P72" s="825">
        <v>351.52</v>
      </c>
      <c r="Q72" s="827">
        <v>1</v>
      </c>
      <c r="R72" s="822">
        <v>8</v>
      </c>
      <c r="S72" s="827">
        <v>1</v>
      </c>
      <c r="T72" s="826">
        <v>1.5</v>
      </c>
      <c r="U72" s="828">
        <v>1</v>
      </c>
    </row>
    <row r="73" spans="1:21" ht="14.45" customHeight="1" x14ac:dyDescent="0.2">
      <c r="A73" s="821">
        <v>4</v>
      </c>
      <c r="B73" s="822" t="s">
        <v>2195</v>
      </c>
      <c r="C73" s="822" t="s">
        <v>2202</v>
      </c>
      <c r="D73" s="823" t="s">
        <v>4680</v>
      </c>
      <c r="E73" s="824" t="s">
        <v>2213</v>
      </c>
      <c r="F73" s="822" t="s">
        <v>2196</v>
      </c>
      <c r="G73" s="822" t="s">
        <v>2384</v>
      </c>
      <c r="H73" s="822" t="s">
        <v>329</v>
      </c>
      <c r="I73" s="822" t="s">
        <v>2385</v>
      </c>
      <c r="J73" s="822" t="s">
        <v>2386</v>
      </c>
      <c r="K73" s="822" t="s">
        <v>2387</v>
      </c>
      <c r="L73" s="825">
        <v>533.42999999999995</v>
      </c>
      <c r="M73" s="825">
        <v>1066.8599999999999</v>
      </c>
      <c r="N73" s="822">
        <v>2</v>
      </c>
      <c r="O73" s="826">
        <v>1</v>
      </c>
      <c r="P73" s="825">
        <v>1066.8599999999999</v>
      </c>
      <c r="Q73" s="827">
        <v>1</v>
      </c>
      <c r="R73" s="822">
        <v>2</v>
      </c>
      <c r="S73" s="827">
        <v>1</v>
      </c>
      <c r="T73" s="826">
        <v>1</v>
      </c>
      <c r="U73" s="828">
        <v>1</v>
      </c>
    </row>
    <row r="74" spans="1:21" ht="14.45" customHeight="1" x14ac:dyDescent="0.2">
      <c r="A74" s="821">
        <v>4</v>
      </c>
      <c r="B74" s="822" t="s">
        <v>2195</v>
      </c>
      <c r="C74" s="822" t="s">
        <v>2202</v>
      </c>
      <c r="D74" s="823" t="s">
        <v>4680</v>
      </c>
      <c r="E74" s="824" t="s">
        <v>2213</v>
      </c>
      <c r="F74" s="822" t="s">
        <v>2196</v>
      </c>
      <c r="G74" s="822" t="s">
        <v>2384</v>
      </c>
      <c r="H74" s="822" t="s">
        <v>628</v>
      </c>
      <c r="I74" s="822" t="s">
        <v>2388</v>
      </c>
      <c r="J74" s="822" t="s">
        <v>2386</v>
      </c>
      <c r="K74" s="822" t="s">
        <v>2387</v>
      </c>
      <c r="L74" s="825">
        <v>533.42999999999995</v>
      </c>
      <c r="M74" s="825">
        <v>533.42999999999995</v>
      </c>
      <c r="N74" s="822">
        <v>1</v>
      </c>
      <c r="O74" s="826">
        <v>1</v>
      </c>
      <c r="P74" s="825">
        <v>533.42999999999995</v>
      </c>
      <c r="Q74" s="827">
        <v>1</v>
      </c>
      <c r="R74" s="822">
        <v>1</v>
      </c>
      <c r="S74" s="827">
        <v>1</v>
      </c>
      <c r="T74" s="826">
        <v>1</v>
      </c>
      <c r="U74" s="828">
        <v>1</v>
      </c>
    </row>
    <row r="75" spans="1:21" ht="14.45" customHeight="1" x14ac:dyDescent="0.2">
      <c r="A75" s="821">
        <v>4</v>
      </c>
      <c r="B75" s="822" t="s">
        <v>2195</v>
      </c>
      <c r="C75" s="822" t="s">
        <v>2202</v>
      </c>
      <c r="D75" s="823" t="s">
        <v>4680</v>
      </c>
      <c r="E75" s="824" t="s">
        <v>2213</v>
      </c>
      <c r="F75" s="822" t="s">
        <v>2198</v>
      </c>
      <c r="G75" s="822" t="s">
        <v>2286</v>
      </c>
      <c r="H75" s="822" t="s">
        <v>329</v>
      </c>
      <c r="I75" s="822" t="s">
        <v>2389</v>
      </c>
      <c r="J75" s="822" t="s">
        <v>2390</v>
      </c>
      <c r="K75" s="822" t="s">
        <v>2391</v>
      </c>
      <c r="L75" s="825">
        <v>410.41</v>
      </c>
      <c r="M75" s="825">
        <v>410.41</v>
      </c>
      <c r="N75" s="822">
        <v>1</v>
      </c>
      <c r="O75" s="826">
        <v>1</v>
      </c>
      <c r="P75" s="825">
        <v>410.41</v>
      </c>
      <c r="Q75" s="827">
        <v>1</v>
      </c>
      <c r="R75" s="822">
        <v>1</v>
      </c>
      <c r="S75" s="827">
        <v>1</v>
      </c>
      <c r="T75" s="826">
        <v>1</v>
      </c>
      <c r="U75" s="828">
        <v>1</v>
      </c>
    </row>
    <row r="76" spans="1:21" ht="14.45" customHeight="1" x14ac:dyDescent="0.2">
      <c r="A76" s="821">
        <v>4</v>
      </c>
      <c r="B76" s="822" t="s">
        <v>2195</v>
      </c>
      <c r="C76" s="822" t="s">
        <v>2202</v>
      </c>
      <c r="D76" s="823" t="s">
        <v>4680</v>
      </c>
      <c r="E76" s="824" t="s">
        <v>2215</v>
      </c>
      <c r="F76" s="822" t="s">
        <v>2196</v>
      </c>
      <c r="G76" s="822" t="s">
        <v>2392</v>
      </c>
      <c r="H76" s="822" t="s">
        <v>628</v>
      </c>
      <c r="I76" s="822" t="s">
        <v>2393</v>
      </c>
      <c r="J76" s="822" t="s">
        <v>2394</v>
      </c>
      <c r="K76" s="822" t="s">
        <v>2395</v>
      </c>
      <c r="L76" s="825">
        <v>119.7</v>
      </c>
      <c r="M76" s="825">
        <v>239.4</v>
      </c>
      <c r="N76" s="822">
        <v>2</v>
      </c>
      <c r="O76" s="826">
        <v>1</v>
      </c>
      <c r="P76" s="825"/>
      <c r="Q76" s="827">
        <v>0</v>
      </c>
      <c r="R76" s="822"/>
      <c r="S76" s="827">
        <v>0</v>
      </c>
      <c r="T76" s="826"/>
      <c r="U76" s="828">
        <v>0</v>
      </c>
    </row>
    <row r="77" spans="1:21" ht="14.45" customHeight="1" x14ac:dyDescent="0.2">
      <c r="A77" s="821">
        <v>4</v>
      </c>
      <c r="B77" s="822" t="s">
        <v>2195</v>
      </c>
      <c r="C77" s="822" t="s">
        <v>2202</v>
      </c>
      <c r="D77" s="823" t="s">
        <v>4680</v>
      </c>
      <c r="E77" s="824" t="s">
        <v>2215</v>
      </c>
      <c r="F77" s="822" t="s">
        <v>2196</v>
      </c>
      <c r="G77" s="822" t="s">
        <v>2396</v>
      </c>
      <c r="H77" s="822" t="s">
        <v>329</v>
      </c>
      <c r="I77" s="822" t="s">
        <v>2397</v>
      </c>
      <c r="J77" s="822" t="s">
        <v>2398</v>
      </c>
      <c r="K77" s="822" t="s">
        <v>2399</v>
      </c>
      <c r="L77" s="825">
        <v>176.32</v>
      </c>
      <c r="M77" s="825">
        <v>176.32</v>
      </c>
      <c r="N77" s="822">
        <v>1</v>
      </c>
      <c r="O77" s="826">
        <v>0.5</v>
      </c>
      <c r="P77" s="825">
        <v>176.32</v>
      </c>
      <c r="Q77" s="827">
        <v>1</v>
      </c>
      <c r="R77" s="822">
        <v>1</v>
      </c>
      <c r="S77" s="827">
        <v>1</v>
      </c>
      <c r="T77" s="826">
        <v>0.5</v>
      </c>
      <c r="U77" s="828">
        <v>1</v>
      </c>
    </row>
    <row r="78" spans="1:21" ht="14.45" customHeight="1" x14ac:dyDescent="0.2">
      <c r="A78" s="821">
        <v>4</v>
      </c>
      <c r="B78" s="822" t="s">
        <v>2195</v>
      </c>
      <c r="C78" s="822" t="s">
        <v>2202</v>
      </c>
      <c r="D78" s="823" t="s">
        <v>4680</v>
      </c>
      <c r="E78" s="824" t="s">
        <v>2215</v>
      </c>
      <c r="F78" s="822" t="s">
        <v>2196</v>
      </c>
      <c r="G78" s="822" t="s">
        <v>2336</v>
      </c>
      <c r="H78" s="822" t="s">
        <v>329</v>
      </c>
      <c r="I78" s="822" t="s">
        <v>2400</v>
      </c>
      <c r="J78" s="822" t="s">
        <v>2338</v>
      </c>
      <c r="K78" s="822" t="s">
        <v>2401</v>
      </c>
      <c r="L78" s="825">
        <v>47.47</v>
      </c>
      <c r="M78" s="825">
        <v>47.47</v>
      </c>
      <c r="N78" s="822">
        <v>1</v>
      </c>
      <c r="O78" s="826">
        <v>1</v>
      </c>
      <c r="P78" s="825"/>
      <c r="Q78" s="827">
        <v>0</v>
      </c>
      <c r="R78" s="822"/>
      <c r="S78" s="827">
        <v>0</v>
      </c>
      <c r="T78" s="826"/>
      <c r="U78" s="828">
        <v>0</v>
      </c>
    </row>
    <row r="79" spans="1:21" ht="14.45" customHeight="1" x14ac:dyDescent="0.2">
      <c r="A79" s="821">
        <v>4</v>
      </c>
      <c r="B79" s="822" t="s">
        <v>2195</v>
      </c>
      <c r="C79" s="822" t="s">
        <v>2202</v>
      </c>
      <c r="D79" s="823" t="s">
        <v>4680</v>
      </c>
      <c r="E79" s="824" t="s">
        <v>2215</v>
      </c>
      <c r="F79" s="822" t="s">
        <v>2196</v>
      </c>
      <c r="G79" s="822" t="s">
        <v>2349</v>
      </c>
      <c r="H79" s="822" t="s">
        <v>329</v>
      </c>
      <c r="I79" s="822" t="s">
        <v>2402</v>
      </c>
      <c r="J79" s="822" t="s">
        <v>2403</v>
      </c>
      <c r="K79" s="822" t="s">
        <v>2404</v>
      </c>
      <c r="L79" s="825">
        <v>141.25</v>
      </c>
      <c r="M79" s="825">
        <v>141.25</v>
      </c>
      <c r="N79" s="822">
        <v>1</v>
      </c>
      <c r="O79" s="826">
        <v>0.5</v>
      </c>
      <c r="P79" s="825">
        <v>141.25</v>
      </c>
      <c r="Q79" s="827">
        <v>1</v>
      </c>
      <c r="R79" s="822">
        <v>1</v>
      </c>
      <c r="S79" s="827">
        <v>1</v>
      </c>
      <c r="T79" s="826">
        <v>0.5</v>
      </c>
      <c r="U79" s="828">
        <v>1</v>
      </c>
    </row>
    <row r="80" spans="1:21" ht="14.45" customHeight="1" x14ac:dyDescent="0.2">
      <c r="A80" s="821">
        <v>4</v>
      </c>
      <c r="B80" s="822" t="s">
        <v>2195</v>
      </c>
      <c r="C80" s="822" t="s">
        <v>2202</v>
      </c>
      <c r="D80" s="823" t="s">
        <v>4680</v>
      </c>
      <c r="E80" s="824" t="s">
        <v>2215</v>
      </c>
      <c r="F80" s="822" t="s">
        <v>2196</v>
      </c>
      <c r="G80" s="822" t="s">
        <v>2405</v>
      </c>
      <c r="H80" s="822" t="s">
        <v>628</v>
      </c>
      <c r="I80" s="822" t="s">
        <v>2406</v>
      </c>
      <c r="J80" s="822" t="s">
        <v>2008</v>
      </c>
      <c r="K80" s="822" t="s">
        <v>2407</v>
      </c>
      <c r="L80" s="825">
        <v>70.3</v>
      </c>
      <c r="M80" s="825">
        <v>70.3</v>
      </c>
      <c r="N80" s="822">
        <v>1</v>
      </c>
      <c r="O80" s="826">
        <v>0.5</v>
      </c>
      <c r="P80" s="825">
        <v>70.3</v>
      </c>
      <c r="Q80" s="827">
        <v>1</v>
      </c>
      <c r="R80" s="822">
        <v>1</v>
      </c>
      <c r="S80" s="827">
        <v>1</v>
      </c>
      <c r="T80" s="826">
        <v>0.5</v>
      </c>
      <c r="U80" s="828">
        <v>1</v>
      </c>
    </row>
    <row r="81" spans="1:21" ht="14.45" customHeight="1" x14ac:dyDescent="0.2">
      <c r="A81" s="821">
        <v>4</v>
      </c>
      <c r="B81" s="822" t="s">
        <v>2195</v>
      </c>
      <c r="C81" s="822" t="s">
        <v>2202</v>
      </c>
      <c r="D81" s="823" t="s">
        <v>4680</v>
      </c>
      <c r="E81" s="824" t="s">
        <v>2215</v>
      </c>
      <c r="F81" s="822" t="s">
        <v>2196</v>
      </c>
      <c r="G81" s="822" t="s">
        <v>2353</v>
      </c>
      <c r="H81" s="822" t="s">
        <v>329</v>
      </c>
      <c r="I81" s="822" t="s">
        <v>2408</v>
      </c>
      <c r="J81" s="822" t="s">
        <v>1161</v>
      </c>
      <c r="K81" s="822" t="s">
        <v>2409</v>
      </c>
      <c r="L81" s="825">
        <v>35.25</v>
      </c>
      <c r="M81" s="825">
        <v>35.25</v>
      </c>
      <c r="N81" s="822">
        <v>1</v>
      </c>
      <c r="O81" s="826">
        <v>1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4</v>
      </c>
      <c r="B82" s="822" t="s">
        <v>2195</v>
      </c>
      <c r="C82" s="822" t="s">
        <v>2202</v>
      </c>
      <c r="D82" s="823" t="s">
        <v>4680</v>
      </c>
      <c r="E82" s="824" t="s">
        <v>2215</v>
      </c>
      <c r="F82" s="822" t="s">
        <v>2196</v>
      </c>
      <c r="G82" s="822" t="s">
        <v>2410</v>
      </c>
      <c r="H82" s="822" t="s">
        <v>329</v>
      </c>
      <c r="I82" s="822" t="s">
        <v>2411</v>
      </c>
      <c r="J82" s="822" t="s">
        <v>2412</v>
      </c>
      <c r="K82" s="822" t="s">
        <v>638</v>
      </c>
      <c r="L82" s="825">
        <v>174.59</v>
      </c>
      <c r="M82" s="825">
        <v>174.59</v>
      </c>
      <c r="N82" s="822">
        <v>1</v>
      </c>
      <c r="O82" s="826">
        <v>1</v>
      </c>
      <c r="P82" s="825"/>
      <c r="Q82" s="827">
        <v>0</v>
      </c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4</v>
      </c>
      <c r="B83" s="822" t="s">
        <v>2195</v>
      </c>
      <c r="C83" s="822" t="s">
        <v>2202</v>
      </c>
      <c r="D83" s="823" t="s">
        <v>4680</v>
      </c>
      <c r="E83" s="824" t="s">
        <v>2215</v>
      </c>
      <c r="F83" s="822" t="s">
        <v>2196</v>
      </c>
      <c r="G83" s="822" t="s">
        <v>2355</v>
      </c>
      <c r="H83" s="822" t="s">
        <v>329</v>
      </c>
      <c r="I83" s="822" t="s">
        <v>2413</v>
      </c>
      <c r="J83" s="822" t="s">
        <v>784</v>
      </c>
      <c r="K83" s="822" t="s">
        <v>2414</v>
      </c>
      <c r="L83" s="825">
        <v>27.37</v>
      </c>
      <c r="M83" s="825">
        <v>27.37</v>
      </c>
      <c r="N83" s="822">
        <v>1</v>
      </c>
      <c r="O83" s="826">
        <v>0.5</v>
      </c>
      <c r="P83" s="825">
        <v>27.37</v>
      </c>
      <c r="Q83" s="827">
        <v>1</v>
      </c>
      <c r="R83" s="822">
        <v>1</v>
      </c>
      <c r="S83" s="827">
        <v>1</v>
      </c>
      <c r="T83" s="826">
        <v>0.5</v>
      </c>
      <c r="U83" s="828">
        <v>1</v>
      </c>
    </row>
    <row r="84" spans="1:21" ht="14.45" customHeight="1" x14ac:dyDescent="0.2">
      <c r="A84" s="821">
        <v>4</v>
      </c>
      <c r="B84" s="822" t="s">
        <v>2195</v>
      </c>
      <c r="C84" s="822" t="s">
        <v>2202</v>
      </c>
      <c r="D84" s="823" t="s">
        <v>4680</v>
      </c>
      <c r="E84" s="824" t="s">
        <v>2215</v>
      </c>
      <c r="F84" s="822" t="s">
        <v>2196</v>
      </c>
      <c r="G84" s="822" t="s">
        <v>2281</v>
      </c>
      <c r="H84" s="822" t="s">
        <v>628</v>
      </c>
      <c r="I84" s="822" t="s">
        <v>1917</v>
      </c>
      <c r="J84" s="822" t="s">
        <v>893</v>
      </c>
      <c r="K84" s="822" t="s">
        <v>895</v>
      </c>
      <c r="L84" s="825">
        <v>0</v>
      </c>
      <c r="M84" s="825">
        <v>0</v>
      </c>
      <c r="N84" s="822">
        <v>4</v>
      </c>
      <c r="O84" s="826">
        <v>3</v>
      </c>
      <c r="P84" s="825">
        <v>0</v>
      </c>
      <c r="Q84" s="827"/>
      <c r="R84" s="822">
        <v>1</v>
      </c>
      <c r="S84" s="827">
        <v>0.25</v>
      </c>
      <c r="T84" s="826">
        <v>1</v>
      </c>
      <c r="U84" s="828">
        <v>0.33333333333333331</v>
      </c>
    </row>
    <row r="85" spans="1:21" ht="14.45" customHeight="1" x14ac:dyDescent="0.2">
      <c r="A85" s="821">
        <v>4</v>
      </c>
      <c r="B85" s="822" t="s">
        <v>2195</v>
      </c>
      <c r="C85" s="822" t="s">
        <v>2202</v>
      </c>
      <c r="D85" s="823" t="s">
        <v>4680</v>
      </c>
      <c r="E85" s="824" t="s">
        <v>2215</v>
      </c>
      <c r="F85" s="822" t="s">
        <v>2196</v>
      </c>
      <c r="G85" s="822" t="s">
        <v>2415</v>
      </c>
      <c r="H85" s="822" t="s">
        <v>329</v>
      </c>
      <c r="I85" s="822" t="s">
        <v>2416</v>
      </c>
      <c r="J85" s="822" t="s">
        <v>2417</v>
      </c>
      <c r="K85" s="822" t="s">
        <v>2418</v>
      </c>
      <c r="L85" s="825">
        <v>77.13</v>
      </c>
      <c r="M85" s="825">
        <v>77.13</v>
      </c>
      <c r="N85" s="822">
        <v>1</v>
      </c>
      <c r="O85" s="826">
        <v>1</v>
      </c>
      <c r="P85" s="825"/>
      <c r="Q85" s="827">
        <v>0</v>
      </c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4</v>
      </c>
      <c r="B86" s="822" t="s">
        <v>2195</v>
      </c>
      <c r="C86" s="822" t="s">
        <v>2202</v>
      </c>
      <c r="D86" s="823" t="s">
        <v>4680</v>
      </c>
      <c r="E86" s="824" t="s">
        <v>2215</v>
      </c>
      <c r="F86" s="822" t="s">
        <v>2196</v>
      </c>
      <c r="G86" s="822" t="s">
        <v>2419</v>
      </c>
      <c r="H86" s="822" t="s">
        <v>329</v>
      </c>
      <c r="I86" s="822" t="s">
        <v>2420</v>
      </c>
      <c r="J86" s="822" t="s">
        <v>2421</v>
      </c>
      <c r="K86" s="822" t="s">
        <v>2422</v>
      </c>
      <c r="L86" s="825">
        <v>0</v>
      </c>
      <c r="M86" s="825">
        <v>0</v>
      </c>
      <c r="N86" s="822">
        <v>3</v>
      </c>
      <c r="O86" s="826">
        <v>2</v>
      </c>
      <c r="P86" s="825"/>
      <c r="Q86" s="827"/>
      <c r="R86" s="822"/>
      <c r="S86" s="827">
        <v>0</v>
      </c>
      <c r="T86" s="826"/>
      <c r="U86" s="828">
        <v>0</v>
      </c>
    </row>
    <row r="87" spans="1:21" ht="14.45" customHeight="1" x14ac:dyDescent="0.2">
      <c r="A87" s="821">
        <v>4</v>
      </c>
      <c r="B87" s="822" t="s">
        <v>2195</v>
      </c>
      <c r="C87" s="822" t="s">
        <v>2202</v>
      </c>
      <c r="D87" s="823" t="s">
        <v>4680</v>
      </c>
      <c r="E87" s="824" t="s">
        <v>2215</v>
      </c>
      <c r="F87" s="822" t="s">
        <v>2196</v>
      </c>
      <c r="G87" s="822" t="s">
        <v>2423</v>
      </c>
      <c r="H87" s="822" t="s">
        <v>329</v>
      </c>
      <c r="I87" s="822" t="s">
        <v>2424</v>
      </c>
      <c r="J87" s="822" t="s">
        <v>2425</v>
      </c>
      <c r="K87" s="822" t="s">
        <v>2426</v>
      </c>
      <c r="L87" s="825">
        <v>248.55</v>
      </c>
      <c r="M87" s="825">
        <v>497.1</v>
      </c>
      <c r="N87" s="822">
        <v>2</v>
      </c>
      <c r="O87" s="826">
        <v>2</v>
      </c>
      <c r="P87" s="825">
        <v>248.55</v>
      </c>
      <c r="Q87" s="827">
        <v>0.5</v>
      </c>
      <c r="R87" s="822">
        <v>1</v>
      </c>
      <c r="S87" s="827">
        <v>0.5</v>
      </c>
      <c r="T87" s="826">
        <v>1</v>
      </c>
      <c r="U87" s="828">
        <v>0.5</v>
      </c>
    </row>
    <row r="88" spans="1:21" ht="14.45" customHeight="1" x14ac:dyDescent="0.2">
      <c r="A88" s="821">
        <v>4</v>
      </c>
      <c r="B88" s="822" t="s">
        <v>2195</v>
      </c>
      <c r="C88" s="822" t="s">
        <v>2202</v>
      </c>
      <c r="D88" s="823" t="s">
        <v>4680</v>
      </c>
      <c r="E88" s="824" t="s">
        <v>2215</v>
      </c>
      <c r="F88" s="822" t="s">
        <v>2196</v>
      </c>
      <c r="G88" s="822" t="s">
        <v>2427</v>
      </c>
      <c r="H88" s="822" t="s">
        <v>329</v>
      </c>
      <c r="I88" s="822" t="s">
        <v>2428</v>
      </c>
      <c r="J88" s="822" t="s">
        <v>1287</v>
      </c>
      <c r="K88" s="822" t="s">
        <v>1288</v>
      </c>
      <c r="L88" s="825">
        <v>121.92</v>
      </c>
      <c r="M88" s="825">
        <v>853.44</v>
      </c>
      <c r="N88" s="822">
        <v>7</v>
      </c>
      <c r="O88" s="826">
        <v>3</v>
      </c>
      <c r="P88" s="825">
        <v>609.6</v>
      </c>
      <c r="Q88" s="827">
        <v>0.7142857142857143</v>
      </c>
      <c r="R88" s="822">
        <v>5</v>
      </c>
      <c r="S88" s="827">
        <v>0.7142857142857143</v>
      </c>
      <c r="T88" s="826">
        <v>2</v>
      </c>
      <c r="U88" s="828">
        <v>0.66666666666666663</v>
      </c>
    </row>
    <row r="89" spans="1:21" ht="14.45" customHeight="1" x14ac:dyDescent="0.2">
      <c r="A89" s="821">
        <v>4</v>
      </c>
      <c r="B89" s="822" t="s">
        <v>2195</v>
      </c>
      <c r="C89" s="822" t="s">
        <v>2202</v>
      </c>
      <c r="D89" s="823" t="s">
        <v>4680</v>
      </c>
      <c r="E89" s="824" t="s">
        <v>2215</v>
      </c>
      <c r="F89" s="822" t="s">
        <v>2198</v>
      </c>
      <c r="G89" s="822" t="s">
        <v>2286</v>
      </c>
      <c r="H89" s="822" t="s">
        <v>329</v>
      </c>
      <c r="I89" s="822" t="s">
        <v>2429</v>
      </c>
      <c r="J89" s="822" t="s">
        <v>2430</v>
      </c>
      <c r="K89" s="822" t="s">
        <v>2431</v>
      </c>
      <c r="L89" s="825">
        <v>500.25</v>
      </c>
      <c r="M89" s="825">
        <v>1000.5</v>
      </c>
      <c r="N89" s="822">
        <v>2</v>
      </c>
      <c r="O89" s="826">
        <v>1</v>
      </c>
      <c r="P89" s="825">
        <v>1000.5</v>
      </c>
      <c r="Q89" s="827">
        <v>1</v>
      </c>
      <c r="R89" s="822">
        <v>2</v>
      </c>
      <c r="S89" s="827">
        <v>1</v>
      </c>
      <c r="T89" s="826">
        <v>1</v>
      </c>
      <c r="U89" s="828">
        <v>1</v>
      </c>
    </row>
    <row r="90" spans="1:21" ht="14.45" customHeight="1" x14ac:dyDescent="0.2">
      <c r="A90" s="821">
        <v>4</v>
      </c>
      <c r="B90" s="822" t="s">
        <v>2195</v>
      </c>
      <c r="C90" s="822" t="s">
        <v>2202</v>
      </c>
      <c r="D90" s="823" t="s">
        <v>4680</v>
      </c>
      <c r="E90" s="824" t="s">
        <v>2215</v>
      </c>
      <c r="F90" s="822" t="s">
        <v>2198</v>
      </c>
      <c r="G90" s="822" t="s">
        <v>2286</v>
      </c>
      <c r="H90" s="822" t="s">
        <v>329</v>
      </c>
      <c r="I90" s="822" t="s">
        <v>2432</v>
      </c>
      <c r="J90" s="822" t="s">
        <v>2433</v>
      </c>
      <c r="K90" s="822" t="s">
        <v>2434</v>
      </c>
      <c r="L90" s="825">
        <v>2034.9</v>
      </c>
      <c r="M90" s="825">
        <v>4069.8</v>
      </c>
      <c r="N90" s="822">
        <v>2</v>
      </c>
      <c r="O90" s="826">
        <v>1</v>
      </c>
      <c r="P90" s="825"/>
      <c r="Q90" s="827">
        <v>0</v>
      </c>
      <c r="R90" s="822"/>
      <c r="S90" s="827">
        <v>0</v>
      </c>
      <c r="T90" s="826"/>
      <c r="U90" s="828">
        <v>0</v>
      </c>
    </row>
    <row r="91" spans="1:21" ht="14.45" customHeight="1" x14ac:dyDescent="0.2">
      <c r="A91" s="821">
        <v>4</v>
      </c>
      <c r="B91" s="822" t="s">
        <v>2195</v>
      </c>
      <c r="C91" s="822" t="s">
        <v>2202</v>
      </c>
      <c r="D91" s="823" t="s">
        <v>4680</v>
      </c>
      <c r="E91" s="824" t="s">
        <v>2215</v>
      </c>
      <c r="F91" s="822" t="s">
        <v>2198</v>
      </c>
      <c r="G91" s="822" t="s">
        <v>2286</v>
      </c>
      <c r="H91" s="822" t="s">
        <v>329</v>
      </c>
      <c r="I91" s="822" t="s">
        <v>2435</v>
      </c>
      <c r="J91" s="822" t="s">
        <v>2436</v>
      </c>
      <c r="K91" s="822" t="s">
        <v>2437</v>
      </c>
      <c r="L91" s="825">
        <v>2395.59</v>
      </c>
      <c r="M91" s="825">
        <v>7186.77</v>
      </c>
      <c r="N91" s="822">
        <v>3</v>
      </c>
      <c r="O91" s="826">
        <v>1</v>
      </c>
      <c r="P91" s="825"/>
      <c r="Q91" s="827">
        <v>0</v>
      </c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4</v>
      </c>
      <c r="B92" s="822" t="s">
        <v>2195</v>
      </c>
      <c r="C92" s="822" t="s">
        <v>2202</v>
      </c>
      <c r="D92" s="823" t="s">
        <v>4680</v>
      </c>
      <c r="E92" s="824" t="s">
        <v>2217</v>
      </c>
      <c r="F92" s="822" t="s">
        <v>2196</v>
      </c>
      <c r="G92" s="822" t="s">
        <v>2438</v>
      </c>
      <c r="H92" s="822" t="s">
        <v>329</v>
      </c>
      <c r="I92" s="822" t="s">
        <v>2439</v>
      </c>
      <c r="J92" s="822" t="s">
        <v>2440</v>
      </c>
      <c r="K92" s="822" t="s">
        <v>2441</v>
      </c>
      <c r="L92" s="825">
        <v>247.17</v>
      </c>
      <c r="M92" s="825">
        <v>247.17</v>
      </c>
      <c r="N92" s="822">
        <v>1</v>
      </c>
      <c r="O92" s="826">
        <v>1</v>
      </c>
      <c r="P92" s="825">
        <v>247.17</v>
      </c>
      <c r="Q92" s="827">
        <v>1</v>
      </c>
      <c r="R92" s="822">
        <v>1</v>
      </c>
      <c r="S92" s="827">
        <v>1</v>
      </c>
      <c r="T92" s="826">
        <v>1</v>
      </c>
      <c r="U92" s="828">
        <v>1</v>
      </c>
    </row>
    <row r="93" spans="1:21" ht="14.45" customHeight="1" x14ac:dyDescent="0.2">
      <c r="A93" s="821">
        <v>4</v>
      </c>
      <c r="B93" s="822" t="s">
        <v>2195</v>
      </c>
      <c r="C93" s="822" t="s">
        <v>2202</v>
      </c>
      <c r="D93" s="823" t="s">
        <v>4680</v>
      </c>
      <c r="E93" s="824" t="s">
        <v>2217</v>
      </c>
      <c r="F93" s="822" t="s">
        <v>2196</v>
      </c>
      <c r="G93" s="822" t="s">
        <v>2442</v>
      </c>
      <c r="H93" s="822" t="s">
        <v>628</v>
      </c>
      <c r="I93" s="822" t="s">
        <v>2443</v>
      </c>
      <c r="J93" s="822" t="s">
        <v>1439</v>
      </c>
      <c r="K93" s="822" t="s">
        <v>2444</v>
      </c>
      <c r="L93" s="825">
        <v>160.03</v>
      </c>
      <c r="M93" s="825">
        <v>480.09000000000003</v>
      </c>
      <c r="N93" s="822">
        <v>3</v>
      </c>
      <c r="O93" s="826">
        <v>3</v>
      </c>
      <c r="P93" s="825">
        <v>480.09000000000003</v>
      </c>
      <c r="Q93" s="827">
        <v>1</v>
      </c>
      <c r="R93" s="822">
        <v>3</v>
      </c>
      <c r="S93" s="827">
        <v>1</v>
      </c>
      <c r="T93" s="826">
        <v>3</v>
      </c>
      <c r="U93" s="828">
        <v>1</v>
      </c>
    </row>
    <row r="94" spans="1:21" ht="14.45" customHeight="1" x14ac:dyDescent="0.2">
      <c r="A94" s="821">
        <v>4</v>
      </c>
      <c r="B94" s="822" t="s">
        <v>2195</v>
      </c>
      <c r="C94" s="822" t="s">
        <v>2202</v>
      </c>
      <c r="D94" s="823" t="s">
        <v>4680</v>
      </c>
      <c r="E94" s="824" t="s">
        <v>2217</v>
      </c>
      <c r="F94" s="822" t="s">
        <v>2196</v>
      </c>
      <c r="G94" s="822" t="s">
        <v>2445</v>
      </c>
      <c r="H94" s="822" t="s">
        <v>329</v>
      </c>
      <c r="I94" s="822" t="s">
        <v>2446</v>
      </c>
      <c r="J94" s="822" t="s">
        <v>2447</v>
      </c>
      <c r="K94" s="822" t="s">
        <v>2448</v>
      </c>
      <c r="L94" s="825">
        <v>590.26</v>
      </c>
      <c r="M94" s="825">
        <v>590.26</v>
      </c>
      <c r="N94" s="822">
        <v>1</v>
      </c>
      <c r="O94" s="826">
        <v>1</v>
      </c>
      <c r="P94" s="825">
        <v>590.26</v>
      </c>
      <c r="Q94" s="827">
        <v>1</v>
      </c>
      <c r="R94" s="822">
        <v>1</v>
      </c>
      <c r="S94" s="827">
        <v>1</v>
      </c>
      <c r="T94" s="826">
        <v>1</v>
      </c>
      <c r="U94" s="828">
        <v>1</v>
      </c>
    </row>
    <row r="95" spans="1:21" ht="14.45" customHeight="1" x14ac:dyDescent="0.2">
      <c r="A95" s="821">
        <v>4</v>
      </c>
      <c r="B95" s="822" t="s">
        <v>2195</v>
      </c>
      <c r="C95" s="822" t="s">
        <v>2202</v>
      </c>
      <c r="D95" s="823" t="s">
        <v>4680</v>
      </c>
      <c r="E95" s="824" t="s">
        <v>2217</v>
      </c>
      <c r="F95" s="822" t="s">
        <v>2196</v>
      </c>
      <c r="G95" s="822" t="s">
        <v>2449</v>
      </c>
      <c r="H95" s="822" t="s">
        <v>329</v>
      </c>
      <c r="I95" s="822" t="s">
        <v>2450</v>
      </c>
      <c r="J95" s="822" t="s">
        <v>2451</v>
      </c>
      <c r="K95" s="822" t="s">
        <v>2452</v>
      </c>
      <c r="L95" s="825">
        <v>1771.84</v>
      </c>
      <c r="M95" s="825">
        <v>5315.5199999999995</v>
      </c>
      <c r="N95" s="822">
        <v>3</v>
      </c>
      <c r="O95" s="826">
        <v>3</v>
      </c>
      <c r="P95" s="825">
        <v>5315.5199999999995</v>
      </c>
      <c r="Q95" s="827">
        <v>1</v>
      </c>
      <c r="R95" s="822">
        <v>3</v>
      </c>
      <c r="S95" s="827">
        <v>1</v>
      </c>
      <c r="T95" s="826">
        <v>3</v>
      </c>
      <c r="U95" s="828">
        <v>1</v>
      </c>
    </row>
    <row r="96" spans="1:21" ht="14.45" customHeight="1" x14ac:dyDescent="0.2">
      <c r="A96" s="821">
        <v>4</v>
      </c>
      <c r="B96" s="822" t="s">
        <v>2195</v>
      </c>
      <c r="C96" s="822" t="s">
        <v>2202</v>
      </c>
      <c r="D96" s="823" t="s">
        <v>4680</v>
      </c>
      <c r="E96" s="824" t="s">
        <v>2217</v>
      </c>
      <c r="F96" s="822" t="s">
        <v>2196</v>
      </c>
      <c r="G96" s="822" t="s">
        <v>2453</v>
      </c>
      <c r="H96" s="822" t="s">
        <v>628</v>
      </c>
      <c r="I96" s="822" t="s">
        <v>1786</v>
      </c>
      <c r="J96" s="822" t="s">
        <v>770</v>
      </c>
      <c r="K96" s="822" t="s">
        <v>1787</v>
      </c>
      <c r="L96" s="825">
        <v>42.51</v>
      </c>
      <c r="M96" s="825">
        <v>42.51</v>
      </c>
      <c r="N96" s="822">
        <v>1</v>
      </c>
      <c r="O96" s="826">
        <v>1</v>
      </c>
      <c r="P96" s="825">
        <v>42.51</v>
      </c>
      <c r="Q96" s="827">
        <v>1</v>
      </c>
      <c r="R96" s="822">
        <v>1</v>
      </c>
      <c r="S96" s="827">
        <v>1</v>
      </c>
      <c r="T96" s="826">
        <v>1</v>
      </c>
      <c r="U96" s="828">
        <v>1</v>
      </c>
    </row>
    <row r="97" spans="1:21" ht="14.45" customHeight="1" x14ac:dyDescent="0.2">
      <c r="A97" s="821">
        <v>4</v>
      </c>
      <c r="B97" s="822" t="s">
        <v>2195</v>
      </c>
      <c r="C97" s="822" t="s">
        <v>2202</v>
      </c>
      <c r="D97" s="823" t="s">
        <v>4680</v>
      </c>
      <c r="E97" s="824" t="s">
        <v>2217</v>
      </c>
      <c r="F97" s="822" t="s">
        <v>2196</v>
      </c>
      <c r="G97" s="822" t="s">
        <v>2454</v>
      </c>
      <c r="H97" s="822" t="s">
        <v>329</v>
      </c>
      <c r="I97" s="822" t="s">
        <v>2455</v>
      </c>
      <c r="J97" s="822" t="s">
        <v>2456</v>
      </c>
      <c r="K97" s="822" t="s">
        <v>2457</v>
      </c>
      <c r="L97" s="825">
        <v>29.27</v>
      </c>
      <c r="M97" s="825">
        <v>29.27</v>
      </c>
      <c r="N97" s="822">
        <v>1</v>
      </c>
      <c r="O97" s="826">
        <v>1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4</v>
      </c>
      <c r="B98" s="822" t="s">
        <v>2195</v>
      </c>
      <c r="C98" s="822" t="s">
        <v>2202</v>
      </c>
      <c r="D98" s="823" t="s">
        <v>4680</v>
      </c>
      <c r="E98" s="824" t="s">
        <v>2217</v>
      </c>
      <c r="F98" s="822" t="s">
        <v>2196</v>
      </c>
      <c r="G98" s="822" t="s">
        <v>2458</v>
      </c>
      <c r="H98" s="822" t="s">
        <v>329</v>
      </c>
      <c r="I98" s="822" t="s">
        <v>2459</v>
      </c>
      <c r="J98" s="822" t="s">
        <v>694</v>
      </c>
      <c r="K98" s="822" t="s">
        <v>695</v>
      </c>
      <c r="L98" s="825">
        <v>38.5</v>
      </c>
      <c r="M98" s="825">
        <v>38.5</v>
      </c>
      <c r="N98" s="822">
        <v>1</v>
      </c>
      <c r="O98" s="826">
        <v>1</v>
      </c>
      <c r="P98" s="825">
        <v>38.5</v>
      </c>
      <c r="Q98" s="827">
        <v>1</v>
      </c>
      <c r="R98" s="822">
        <v>1</v>
      </c>
      <c r="S98" s="827">
        <v>1</v>
      </c>
      <c r="T98" s="826">
        <v>1</v>
      </c>
      <c r="U98" s="828">
        <v>1</v>
      </c>
    </row>
    <row r="99" spans="1:21" ht="14.45" customHeight="1" x14ac:dyDescent="0.2">
      <c r="A99" s="821">
        <v>4</v>
      </c>
      <c r="B99" s="822" t="s">
        <v>2195</v>
      </c>
      <c r="C99" s="822" t="s">
        <v>2202</v>
      </c>
      <c r="D99" s="823" t="s">
        <v>4680</v>
      </c>
      <c r="E99" s="824" t="s">
        <v>2217</v>
      </c>
      <c r="F99" s="822" t="s">
        <v>2196</v>
      </c>
      <c r="G99" s="822" t="s">
        <v>2460</v>
      </c>
      <c r="H99" s="822" t="s">
        <v>329</v>
      </c>
      <c r="I99" s="822" t="s">
        <v>2461</v>
      </c>
      <c r="J99" s="822" t="s">
        <v>760</v>
      </c>
      <c r="K99" s="822" t="s">
        <v>761</v>
      </c>
      <c r="L99" s="825">
        <v>248.55</v>
      </c>
      <c r="M99" s="825">
        <v>497.1</v>
      </c>
      <c r="N99" s="822">
        <v>2</v>
      </c>
      <c r="O99" s="826">
        <v>2</v>
      </c>
      <c r="P99" s="825">
        <v>248.55</v>
      </c>
      <c r="Q99" s="827">
        <v>0.5</v>
      </c>
      <c r="R99" s="822">
        <v>1</v>
      </c>
      <c r="S99" s="827">
        <v>0.5</v>
      </c>
      <c r="T99" s="826">
        <v>1</v>
      </c>
      <c r="U99" s="828">
        <v>0.5</v>
      </c>
    </row>
    <row r="100" spans="1:21" ht="14.45" customHeight="1" x14ac:dyDescent="0.2">
      <c r="A100" s="821">
        <v>4</v>
      </c>
      <c r="B100" s="822" t="s">
        <v>2195</v>
      </c>
      <c r="C100" s="822" t="s">
        <v>2202</v>
      </c>
      <c r="D100" s="823" t="s">
        <v>4680</v>
      </c>
      <c r="E100" s="824" t="s">
        <v>2217</v>
      </c>
      <c r="F100" s="822" t="s">
        <v>2196</v>
      </c>
      <c r="G100" s="822" t="s">
        <v>2355</v>
      </c>
      <c r="H100" s="822" t="s">
        <v>329</v>
      </c>
      <c r="I100" s="822" t="s">
        <v>2462</v>
      </c>
      <c r="J100" s="822" t="s">
        <v>1573</v>
      </c>
      <c r="K100" s="822" t="s">
        <v>2463</v>
      </c>
      <c r="L100" s="825">
        <v>205.84</v>
      </c>
      <c r="M100" s="825">
        <v>205.84</v>
      </c>
      <c r="N100" s="822">
        <v>1</v>
      </c>
      <c r="O100" s="826">
        <v>1</v>
      </c>
      <c r="P100" s="825"/>
      <c r="Q100" s="827">
        <v>0</v>
      </c>
      <c r="R100" s="822"/>
      <c r="S100" s="827">
        <v>0</v>
      </c>
      <c r="T100" s="826"/>
      <c r="U100" s="828">
        <v>0</v>
      </c>
    </row>
    <row r="101" spans="1:21" ht="14.45" customHeight="1" x14ac:dyDescent="0.2">
      <c r="A101" s="821">
        <v>4</v>
      </c>
      <c r="B101" s="822" t="s">
        <v>2195</v>
      </c>
      <c r="C101" s="822" t="s">
        <v>2202</v>
      </c>
      <c r="D101" s="823" t="s">
        <v>4680</v>
      </c>
      <c r="E101" s="824" t="s">
        <v>2217</v>
      </c>
      <c r="F101" s="822" t="s">
        <v>2196</v>
      </c>
      <c r="G101" s="822" t="s">
        <v>2355</v>
      </c>
      <c r="H101" s="822" t="s">
        <v>329</v>
      </c>
      <c r="I101" s="822" t="s">
        <v>2462</v>
      </c>
      <c r="J101" s="822" t="s">
        <v>1573</v>
      </c>
      <c r="K101" s="822" t="s">
        <v>2463</v>
      </c>
      <c r="L101" s="825">
        <v>97.76</v>
      </c>
      <c r="M101" s="825">
        <v>293.28000000000003</v>
      </c>
      <c r="N101" s="822">
        <v>3</v>
      </c>
      <c r="O101" s="826">
        <v>3</v>
      </c>
      <c r="P101" s="825"/>
      <c r="Q101" s="827">
        <v>0</v>
      </c>
      <c r="R101" s="822"/>
      <c r="S101" s="827">
        <v>0</v>
      </c>
      <c r="T101" s="826"/>
      <c r="U101" s="828">
        <v>0</v>
      </c>
    </row>
    <row r="102" spans="1:21" ht="14.45" customHeight="1" x14ac:dyDescent="0.2">
      <c r="A102" s="821">
        <v>4</v>
      </c>
      <c r="B102" s="822" t="s">
        <v>2195</v>
      </c>
      <c r="C102" s="822" t="s">
        <v>2202</v>
      </c>
      <c r="D102" s="823" t="s">
        <v>4680</v>
      </c>
      <c r="E102" s="824" t="s">
        <v>2217</v>
      </c>
      <c r="F102" s="822" t="s">
        <v>2196</v>
      </c>
      <c r="G102" s="822" t="s">
        <v>2355</v>
      </c>
      <c r="H102" s="822" t="s">
        <v>329</v>
      </c>
      <c r="I102" s="822" t="s">
        <v>2413</v>
      </c>
      <c r="J102" s="822" t="s">
        <v>784</v>
      </c>
      <c r="K102" s="822" t="s">
        <v>2414</v>
      </c>
      <c r="L102" s="825">
        <v>57.64</v>
      </c>
      <c r="M102" s="825">
        <v>57.64</v>
      </c>
      <c r="N102" s="822">
        <v>1</v>
      </c>
      <c r="O102" s="826">
        <v>1</v>
      </c>
      <c r="P102" s="825"/>
      <c r="Q102" s="827">
        <v>0</v>
      </c>
      <c r="R102" s="822"/>
      <c r="S102" s="827">
        <v>0</v>
      </c>
      <c r="T102" s="826"/>
      <c r="U102" s="828">
        <v>0</v>
      </c>
    </row>
    <row r="103" spans="1:21" ht="14.45" customHeight="1" x14ac:dyDescent="0.2">
      <c r="A103" s="821">
        <v>4</v>
      </c>
      <c r="B103" s="822" t="s">
        <v>2195</v>
      </c>
      <c r="C103" s="822" t="s">
        <v>2202</v>
      </c>
      <c r="D103" s="823" t="s">
        <v>4680</v>
      </c>
      <c r="E103" s="824" t="s">
        <v>2217</v>
      </c>
      <c r="F103" s="822" t="s">
        <v>2196</v>
      </c>
      <c r="G103" s="822" t="s">
        <v>2270</v>
      </c>
      <c r="H103" s="822" t="s">
        <v>628</v>
      </c>
      <c r="I103" s="822" t="s">
        <v>1983</v>
      </c>
      <c r="J103" s="822" t="s">
        <v>1758</v>
      </c>
      <c r="K103" s="822" t="s">
        <v>1984</v>
      </c>
      <c r="L103" s="825">
        <v>102.93</v>
      </c>
      <c r="M103" s="825">
        <v>205.86</v>
      </c>
      <c r="N103" s="822">
        <v>2</v>
      </c>
      <c r="O103" s="826">
        <v>2</v>
      </c>
      <c r="P103" s="825"/>
      <c r="Q103" s="827">
        <v>0</v>
      </c>
      <c r="R103" s="822"/>
      <c r="S103" s="827">
        <v>0</v>
      </c>
      <c r="T103" s="826"/>
      <c r="U103" s="828">
        <v>0</v>
      </c>
    </row>
    <row r="104" spans="1:21" ht="14.45" customHeight="1" x14ac:dyDescent="0.2">
      <c r="A104" s="821">
        <v>4</v>
      </c>
      <c r="B104" s="822" t="s">
        <v>2195</v>
      </c>
      <c r="C104" s="822" t="s">
        <v>2202</v>
      </c>
      <c r="D104" s="823" t="s">
        <v>4680</v>
      </c>
      <c r="E104" s="824" t="s">
        <v>2217</v>
      </c>
      <c r="F104" s="822" t="s">
        <v>2196</v>
      </c>
      <c r="G104" s="822" t="s">
        <v>2270</v>
      </c>
      <c r="H104" s="822" t="s">
        <v>329</v>
      </c>
      <c r="I104" s="822" t="s">
        <v>2464</v>
      </c>
      <c r="J104" s="822" t="s">
        <v>1758</v>
      </c>
      <c r="K104" s="822" t="s">
        <v>2465</v>
      </c>
      <c r="L104" s="825">
        <v>205.84</v>
      </c>
      <c r="M104" s="825">
        <v>205.84</v>
      </c>
      <c r="N104" s="822">
        <v>1</v>
      </c>
      <c r="O104" s="826">
        <v>1</v>
      </c>
      <c r="P104" s="825"/>
      <c r="Q104" s="827">
        <v>0</v>
      </c>
      <c r="R104" s="822"/>
      <c r="S104" s="827">
        <v>0</v>
      </c>
      <c r="T104" s="826"/>
      <c r="U104" s="828">
        <v>0</v>
      </c>
    </row>
    <row r="105" spans="1:21" ht="14.45" customHeight="1" x14ac:dyDescent="0.2">
      <c r="A105" s="821">
        <v>4</v>
      </c>
      <c r="B105" s="822" t="s">
        <v>2195</v>
      </c>
      <c r="C105" s="822" t="s">
        <v>2202</v>
      </c>
      <c r="D105" s="823" t="s">
        <v>4680</v>
      </c>
      <c r="E105" s="824" t="s">
        <v>2217</v>
      </c>
      <c r="F105" s="822" t="s">
        <v>2196</v>
      </c>
      <c r="G105" s="822" t="s">
        <v>2466</v>
      </c>
      <c r="H105" s="822" t="s">
        <v>628</v>
      </c>
      <c r="I105" s="822" t="s">
        <v>1812</v>
      </c>
      <c r="J105" s="822" t="s">
        <v>922</v>
      </c>
      <c r="K105" s="822" t="s">
        <v>1813</v>
      </c>
      <c r="L105" s="825">
        <v>103.4</v>
      </c>
      <c r="M105" s="825">
        <v>103.4</v>
      </c>
      <c r="N105" s="822">
        <v>1</v>
      </c>
      <c r="O105" s="826">
        <v>1</v>
      </c>
      <c r="P105" s="825">
        <v>103.4</v>
      </c>
      <c r="Q105" s="827">
        <v>1</v>
      </c>
      <c r="R105" s="822">
        <v>1</v>
      </c>
      <c r="S105" s="827">
        <v>1</v>
      </c>
      <c r="T105" s="826">
        <v>1</v>
      </c>
      <c r="U105" s="828">
        <v>1</v>
      </c>
    </row>
    <row r="106" spans="1:21" ht="14.45" customHeight="1" x14ac:dyDescent="0.2">
      <c r="A106" s="821">
        <v>4</v>
      </c>
      <c r="B106" s="822" t="s">
        <v>2195</v>
      </c>
      <c r="C106" s="822" t="s">
        <v>2202</v>
      </c>
      <c r="D106" s="823" t="s">
        <v>4680</v>
      </c>
      <c r="E106" s="824" t="s">
        <v>2217</v>
      </c>
      <c r="F106" s="822" t="s">
        <v>2196</v>
      </c>
      <c r="G106" s="822" t="s">
        <v>2466</v>
      </c>
      <c r="H106" s="822" t="s">
        <v>329</v>
      </c>
      <c r="I106" s="822" t="s">
        <v>2467</v>
      </c>
      <c r="J106" s="822" t="s">
        <v>922</v>
      </c>
      <c r="K106" s="822" t="s">
        <v>2468</v>
      </c>
      <c r="L106" s="825">
        <v>103.4</v>
      </c>
      <c r="M106" s="825">
        <v>103.4</v>
      </c>
      <c r="N106" s="822">
        <v>1</v>
      </c>
      <c r="O106" s="826">
        <v>1</v>
      </c>
      <c r="P106" s="825">
        <v>103.4</v>
      </c>
      <c r="Q106" s="827">
        <v>1</v>
      </c>
      <c r="R106" s="822">
        <v>1</v>
      </c>
      <c r="S106" s="827">
        <v>1</v>
      </c>
      <c r="T106" s="826">
        <v>1</v>
      </c>
      <c r="U106" s="828">
        <v>1</v>
      </c>
    </row>
    <row r="107" spans="1:21" ht="14.45" customHeight="1" x14ac:dyDescent="0.2">
      <c r="A107" s="821">
        <v>4</v>
      </c>
      <c r="B107" s="822" t="s">
        <v>2195</v>
      </c>
      <c r="C107" s="822" t="s">
        <v>2202</v>
      </c>
      <c r="D107" s="823" t="s">
        <v>4680</v>
      </c>
      <c r="E107" s="824" t="s">
        <v>2217</v>
      </c>
      <c r="F107" s="822" t="s">
        <v>2196</v>
      </c>
      <c r="G107" s="822" t="s">
        <v>2469</v>
      </c>
      <c r="H107" s="822" t="s">
        <v>329</v>
      </c>
      <c r="I107" s="822" t="s">
        <v>2470</v>
      </c>
      <c r="J107" s="822" t="s">
        <v>1504</v>
      </c>
      <c r="K107" s="822" t="s">
        <v>2471</v>
      </c>
      <c r="L107" s="825">
        <v>51.06</v>
      </c>
      <c r="M107" s="825">
        <v>51.06</v>
      </c>
      <c r="N107" s="822">
        <v>1</v>
      </c>
      <c r="O107" s="826">
        <v>1</v>
      </c>
      <c r="P107" s="825">
        <v>51.06</v>
      </c>
      <c r="Q107" s="827">
        <v>1</v>
      </c>
      <c r="R107" s="822">
        <v>1</v>
      </c>
      <c r="S107" s="827">
        <v>1</v>
      </c>
      <c r="T107" s="826">
        <v>1</v>
      </c>
      <c r="U107" s="828">
        <v>1</v>
      </c>
    </row>
    <row r="108" spans="1:21" ht="14.45" customHeight="1" x14ac:dyDescent="0.2">
      <c r="A108" s="821">
        <v>4</v>
      </c>
      <c r="B108" s="822" t="s">
        <v>2195</v>
      </c>
      <c r="C108" s="822" t="s">
        <v>2202</v>
      </c>
      <c r="D108" s="823" t="s">
        <v>4680</v>
      </c>
      <c r="E108" s="824" t="s">
        <v>2217</v>
      </c>
      <c r="F108" s="822" t="s">
        <v>2196</v>
      </c>
      <c r="G108" s="822" t="s">
        <v>2472</v>
      </c>
      <c r="H108" s="822" t="s">
        <v>628</v>
      </c>
      <c r="I108" s="822" t="s">
        <v>2138</v>
      </c>
      <c r="J108" s="822" t="s">
        <v>2074</v>
      </c>
      <c r="K108" s="822" t="s">
        <v>2139</v>
      </c>
      <c r="L108" s="825">
        <v>122.96</v>
      </c>
      <c r="M108" s="825">
        <v>614.79999999999995</v>
      </c>
      <c r="N108" s="822">
        <v>5</v>
      </c>
      <c r="O108" s="826">
        <v>2</v>
      </c>
      <c r="P108" s="825">
        <v>245.92</v>
      </c>
      <c r="Q108" s="827">
        <v>0.4</v>
      </c>
      <c r="R108" s="822">
        <v>2</v>
      </c>
      <c r="S108" s="827">
        <v>0.4</v>
      </c>
      <c r="T108" s="826">
        <v>1</v>
      </c>
      <c r="U108" s="828">
        <v>0.5</v>
      </c>
    </row>
    <row r="109" spans="1:21" ht="14.45" customHeight="1" x14ac:dyDescent="0.2">
      <c r="A109" s="821">
        <v>4</v>
      </c>
      <c r="B109" s="822" t="s">
        <v>2195</v>
      </c>
      <c r="C109" s="822" t="s">
        <v>2202</v>
      </c>
      <c r="D109" s="823" t="s">
        <v>4680</v>
      </c>
      <c r="E109" s="824" t="s">
        <v>2217</v>
      </c>
      <c r="F109" s="822" t="s">
        <v>2196</v>
      </c>
      <c r="G109" s="822" t="s">
        <v>2473</v>
      </c>
      <c r="H109" s="822" t="s">
        <v>329</v>
      </c>
      <c r="I109" s="822" t="s">
        <v>2474</v>
      </c>
      <c r="J109" s="822" t="s">
        <v>2475</v>
      </c>
      <c r="K109" s="822" t="s">
        <v>2476</v>
      </c>
      <c r="L109" s="825">
        <v>140.97</v>
      </c>
      <c r="M109" s="825">
        <v>704.85</v>
      </c>
      <c r="N109" s="822">
        <v>5</v>
      </c>
      <c r="O109" s="826">
        <v>5</v>
      </c>
      <c r="P109" s="825">
        <v>563.88</v>
      </c>
      <c r="Q109" s="827">
        <v>0.79999999999999993</v>
      </c>
      <c r="R109" s="822">
        <v>4</v>
      </c>
      <c r="S109" s="827">
        <v>0.8</v>
      </c>
      <c r="T109" s="826">
        <v>4</v>
      </c>
      <c r="U109" s="828">
        <v>0.8</v>
      </c>
    </row>
    <row r="110" spans="1:21" ht="14.45" customHeight="1" x14ac:dyDescent="0.2">
      <c r="A110" s="821">
        <v>4</v>
      </c>
      <c r="B110" s="822" t="s">
        <v>2195</v>
      </c>
      <c r="C110" s="822" t="s">
        <v>2202</v>
      </c>
      <c r="D110" s="823" t="s">
        <v>4680</v>
      </c>
      <c r="E110" s="824" t="s">
        <v>2217</v>
      </c>
      <c r="F110" s="822" t="s">
        <v>2196</v>
      </c>
      <c r="G110" s="822" t="s">
        <v>2281</v>
      </c>
      <c r="H110" s="822" t="s">
        <v>628</v>
      </c>
      <c r="I110" s="822" t="s">
        <v>1917</v>
      </c>
      <c r="J110" s="822" t="s">
        <v>893</v>
      </c>
      <c r="K110" s="822" t="s">
        <v>895</v>
      </c>
      <c r="L110" s="825">
        <v>0</v>
      </c>
      <c r="M110" s="825">
        <v>0</v>
      </c>
      <c r="N110" s="822">
        <v>1</v>
      </c>
      <c r="O110" s="826">
        <v>1</v>
      </c>
      <c r="P110" s="825">
        <v>0</v>
      </c>
      <c r="Q110" s="827"/>
      <c r="R110" s="822">
        <v>1</v>
      </c>
      <c r="S110" s="827">
        <v>1</v>
      </c>
      <c r="T110" s="826">
        <v>1</v>
      </c>
      <c r="U110" s="828">
        <v>1</v>
      </c>
    </row>
    <row r="111" spans="1:21" ht="14.45" customHeight="1" x14ac:dyDescent="0.2">
      <c r="A111" s="821">
        <v>4</v>
      </c>
      <c r="B111" s="822" t="s">
        <v>2195</v>
      </c>
      <c r="C111" s="822" t="s">
        <v>2202</v>
      </c>
      <c r="D111" s="823" t="s">
        <v>4680</v>
      </c>
      <c r="E111" s="824" t="s">
        <v>2217</v>
      </c>
      <c r="F111" s="822" t="s">
        <v>2196</v>
      </c>
      <c r="G111" s="822" t="s">
        <v>2477</v>
      </c>
      <c r="H111" s="822" t="s">
        <v>329</v>
      </c>
      <c r="I111" s="822" t="s">
        <v>2478</v>
      </c>
      <c r="J111" s="822" t="s">
        <v>975</v>
      </c>
      <c r="K111" s="822" t="s">
        <v>2479</v>
      </c>
      <c r="L111" s="825">
        <v>42.08</v>
      </c>
      <c r="M111" s="825">
        <v>42.08</v>
      </c>
      <c r="N111" s="822">
        <v>1</v>
      </c>
      <c r="O111" s="826">
        <v>1</v>
      </c>
      <c r="P111" s="825">
        <v>42.08</v>
      </c>
      <c r="Q111" s="827">
        <v>1</v>
      </c>
      <c r="R111" s="822">
        <v>1</v>
      </c>
      <c r="S111" s="827">
        <v>1</v>
      </c>
      <c r="T111" s="826">
        <v>1</v>
      </c>
      <c r="U111" s="828">
        <v>1</v>
      </c>
    </row>
    <row r="112" spans="1:21" ht="14.45" customHeight="1" x14ac:dyDescent="0.2">
      <c r="A112" s="821">
        <v>4</v>
      </c>
      <c r="B112" s="822" t="s">
        <v>2195</v>
      </c>
      <c r="C112" s="822" t="s">
        <v>2202</v>
      </c>
      <c r="D112" s="823" t="s">
        <v>4680</v>
      </c>
      <c r="E112" s="824" t="s">
        <v>2217</v>
      </c>
      <c r="F112" s="822" t="s">
        <v>2196</v>
      </c>
      <c r="G112" s="822" t="s">
        <v>2480</v>
      </c>
      <c r="H112" s="822" t="s">
        <v>329</v>
      </c>
      <c r="I112" s="822" t="s">
        <v>2481</v>
      </c>
      <c r="J112" s="822" t="s">
        <v>2482</v>
      </c>
      <c r="K112" s="822" t="s">
        <v>2483</v>
      </c>
      <c r="L112" s="825">
        <v>100.17</v>
      </c>
      <c r="M112" s="825">
        <v>200.34</v>
      </c>
      <c r="N112" s="822">
        <v>2</v>
      </c>
      <c r="O112" s="826">
        <v>2</v>
      </c>
      <c r="P112" s="825">
        <v>200.34</v>
      </c>
      <c r="Q112" s="827">
        <v>1</v>
      </c>
      <c r="R112" s="822">
        <v>2</v>
      </c>
      <c r="S112" s="827">
        <v>1</v>
      </c>
      <c r="T112" s="826">
        <v>2</v>
      </c>
      <c r="U112" s="828">
        <v>1</v>
      </c>
    </row>
    <row r="113" spans="1:21" ht="14.45" customHeight="1" x14ac:dyDescent="0.2">
      <c r="A113" s="821">
        <v>4</v>
      </c>
      <c r="B113" s="822" t="s">
        <v>2195</v>
      </c>
      <c r="C113" s="822" t="s">
        <v>2202</v>
      </c>
      <c r="D113" s="823" t="s">
        <v>4680</v>
      </c>
      <c r="E113" s="824" t="s">
        <v>2217</v>
      </c>
      <c r="F113" s="822" t="s">
        <v>2196</v>
      </c>
      <c r="G113" s="822" t="s">
        <v>2484</v>
      </c>
      <c r="H113" s="822" t="s">
        <v>628</v>
      </c>
      <c r="I113" s="822" t="s">
        <v>2485</v>
      </c>
      <c r="J113" s="822" t="s">
        <v>830</v>
      </c>
      <c r="K113" s="822" t="s">
        <v>2486</v>
      </c>
      <c r="L113" s="825">
        <v>414.07</v>
      </c>
      <c r="M113" s="825">
        <v>828.14</v>
      </c>
      <c r="N113" s="822">
        <v>2</v>
      </c>
      <c r="O113" s="826">
        <v>2</v>
      </c>
      <c r="P113" s="825">
        <v>414.07</v>
      </c>
      <c r="Q113" s="827">
        <v>0.5</v>
      </c>
      <c r="R113" s="822">
        <v>1</v>
      </c>
      <c r="S113" s="827">
        <v>0.5</v>
      </c>
      <c r="T113" s="826">
        <v>1</v>
      </c>
      <c r="U113" s="828">
        <v>0.5</v>
      </c>
    </row>
    <row r="114" spans="1:21" ht="14.45" customHeight="1" x14ac:dyDescent="0.2">
      <c r="A114" s="821">
        <v>4</v>
      </c>
      <c r="B114" s="822" t="s">
        <v>2195</v>
      </c>
      <c r="C114" s="822" t="s">
        <v>2202</v>
      </c>
      <c r="D114" s="823" t="s">
        <v>4680</v>
      </c>
      <c r="E114" s="824" t="s">
        <v>2217</v>
      </c>
      <c r="F114" s="822" t="s">
        <v>2196</v>
      </c>
      <c r="G114" s="822" t="s">
        <v>2259</v>
      </c>
      <c r="H114" s="822" t="s">
        <v>329</v>
      </c>
      <c r="I114" s="822" t="s">
        <v>2487</v>
      </c>
      <c r="J114" s="822" t="s">
        <v>1068</v>
      </c>
      <c r="K114" s="822" t="s">
        <v>2488</v>
      </c>
      <c r="L114" s="825">
        <v>225.06</v>
      </c>
      <c r="M114" s="825">
        <v>450.12</v>
      </c>
      <c r="N114" s="822">
        <v>2</v>
      </c>
      <c r="O114" s="826">
        <v>1</v>
      </c>
      <c r="P114" s="825"/>
      <c r="Q114" s="827">
        <v>0</v>
      </c>
      <c r="R114" s="822"/>
      <c r="S114" s="827">
        <v>0</v>
      </c>
      <c r="T114" s="826"/>
      <c r="U114" s="828">
        <v>0</v>
      </c>
    </row>
    <row r="115" spans="1:21" ht="14.45" customHeight="1" x14ac:dyDescent="0.2">
      <c r="A115" s="821">
        <v>4</v>
      </c>
      <c r="B115" s="822" t="s">
        <v>2195</v>
      </c>
      <c r="C115" s="822" t="s">
        <v>2202</v>
      </c>
      <c r="D115" s="823" t="s">
        <v>4680</v>
      </c>
      <c r="E115" s="824" t="s">
        <v>2217</v>
      </c>
      <c r="F115" s="822" t="s">
        <v>2196</v>
      </c>
      <c r="G115" s="822" t="s">
        <v>2423</v>
      </c>
      <c r="H115" s="822" t="s">
        <v>329</v>
      </c>
      <c r="I115" s="822" t="s">
        <v>2489</v>
      </c>
      <c r="J115" s="822" t="s">
        <v>2490</v>
      </c>
      <c r="K115" s="822" t="s">
        <v>2491</v>
      </c>
      <c r="L115" s="825">
        <v>248.55</v>
      </c>
      <c r="M115" s="825">
        <v>2485.5</v>
      </c>
      <c r="N115" s="822">
        <v>10</v>
      </c>
      <c r="O115" s="826">
        <v>9</v>
      </c>
      <c r="P115" s="825">
        <v>1491.3000000000002</v>
      </c>
      <c r="Q115" s="827">
        <v>0.60000000000000009</v>
      </c>
      <c r="R115" s="822">
        <v>6</v>
      </c>
      <c r="S115" s="827">
        <v>0.6</v>
      </c>
      <c r="T115" s="826">
        <v>5</v>
      </c>
      <c r="U115" s="828">
        <v>0.55555555555555558</v>
      </c>
    </row>
    <row r="116" spans="1:21" ht="14.45" customHeight="1" x14ac:dyDescent="0.2">
      <c r="A116" s="821">
        <v>4</v>
      </c>
      <c r="B116" s="822" t="s">
        <v>2195</v>
      </c>
      <c r="C116" s="822" t="s">
        <v>2202</v>
      </c>
      <c r="D116" s="823" t="s">
        <v>4680</v>
      </c>
      <c r="E116" s="824" t="s">
        <v>2217</v>
      </c>
      <c r="F116" s="822" t="s">
        <v>2197</v>
      </c>
      <c r="G116" s="822" t="s">
        <v>2286</v>
      </c>
      <c r="H116" s="822" t="s">
        <v>329</v>
      </c>
      <c r="I116" s="822" t="s">
        <v>2492</v>
      </c>
      <c r="J116" s="822" t="s">
        <v>2288</v>
      </c>
      <c r="K116" s="822"/>
      <c r="L116" s="825">
        <v>0</v>
      </c>
      <c r="M116" s="825">
        <v>0</v>
      </c>
      <c r="N116" s="822">
        <v>1</v>
      </c>
      <c r="O116" s="826">
        <v>1</v>
      </c>
      <c r="P116" s="825">
        <v>0</v>
      </c>
      <c r="Q116" s="827"/>
      <c r="R116" s="822">
        <v>1</v>
      </c>
      <c r="S116" s="827">
        <v>1</v>
      </c>
      <c r="T116" s="826">
        <v>1</v>
      </c>
      <c r="U116" s="828">
        <v>1</v>
      </c>
    </row>
    <row r="117" spans="1:21" ht="14.45" customHeight="1" x14ac:dyDescent="0.2">
      <c r="A117" s="821">
        <v>4</v>
      </c>
      <c r="B117" s="822" t="s">
        <v>2195</v>
      </c>
      <c r="C117" s="822" t="s">
        <v>2202</v>
      </c>
      <c r="D117" s="823" t="s">
        <v>4680</v>
      </c>
      <c r="E117" s="824" t="s">
        <v>2217</v>
      </c>
      <c r="F117" s="822" t="s">
        <v>2197</v>
      </c>
      <c r="G117" s="822" t="s">
        <v>2286</v>
      </c>
      <c r="H117" s="822" t="s">
        <v>329</v>
      </c>
      <c r="I117" s="822" t="s">
        <v>2287</v>
      </c>
      <c r="J117" s="822" t="s">
        <v>2288</v>
      </c>
      <c r="K117" s="822"/>
      <c r="L117" s="825">
        <v>0</v>
      </c>
      <c r="M117" s="825">
        <v>0</v>
      </c>
      <c r="N117" s="822">
        <v>4</v>
      </c>
      <c r="O117" s="826">
        <v>4</v>
      </c>
      <c r="P117" s="825">
        <v>0</v>
      </c>
      <c r="Q117" s="827"/>
      <c r="R117" s="822">
        <v>4</v>
      </c>
      <c r="S117" s="827">
        <v>1</v>
      </c>
      <c r="T117" s="826">
        <v>4</v>
      </c>
      <c r="U117" s="828">
        <v>1</v>
      </c>
    </row>
    <row r="118" spans="1:21" ht="14.45" customHeight="1" x14ac:dyDescent="0.2">
      <c r="A118" s="821">
        <v>4</v>
      </c>
      <c r="B118" s="822" t="s">
        <v>2195</v>
      </c>
      <c r="C118" s="822" t="s">
        <v>2202</v>
      </c>
      <c r="D118" s="823" t="s">
        <v>4680</v>
      </c>
      <c r="E118" s="824" t="s">
        <v>2217</v>
      </c>
      <c r="F118" s="822" t="s">
        <v>2198</v>
      </c>
      <c r="G118" s="822" t="s">
        <v>2286</v>
      </c>
      <c r="H118" s="822" t="s">
        <v>329</v>
      </c>
      <c r="I118" s="822" t="s">
        <v>2493</v>
      </c>
      <c r="J118" s="822" t="s">
        <v>2494</v>
      </c>
      <c r="K118" s="822" t="s">
        <v>2495</v>
      </c>
      <c r="L118" s="825">
        <v>599.44000000000005</v>
      </c>
      <c r="M118" s="825">
        <v>599.44000000000005</v>
      </c>
      <c r="N118" s="822">
        <v>1</v>
      </c>
      <c r="O118" s="826">
        <v>1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4</v>
      </c>
      <c r="B119" s="822" t="s">
        <v>2195</v>
      </c>
      <c r="C119" s="822" t="s">
        <v>2202</v>
      </c>
      <c r="D119" s="823" t="s">
        <v>4680</v>
      </c>
      <c r="E119" s="824" t="s">
        <v>2217</v>
      </c>
      <c r="F119" s="822" t="s">
        <v>2198</v>
      </c>
      <c r="G119" s="822" t="s">
        <v>2286</v>
      </c>
      <c r="H119" s="822" t="s">
        <v>329</v>
      </c>
      <c r="I119" s="822" t="s">
        <v>2389</v>
      </c>
      <c r="J119" s="822" t="s">
        <v>2390</v>
      </c>
      <c r="K119" s="822" t="s">
        <v>2391</v>
      </c>
      <c r="L119" s="825">
        <v>410.41</v>
      </c>
      <c r="M119" s="825">
        <v>3283.2799999999997</v>
      </c>
      <c r="N119" s="822">
        <v>8</v>
      </c>
      <c r="O119" s="826">
        <v>8</v>
      </c>
      <c r="P119" s="825">
        <v>3283.2799999999997</v>
      </c>
      <c r="Q119" s="827">
        <v>1</v>
      </c>
      <c r="R119" s="822">
        <v>8</v>
      </c>
      <c r="S119" s="827">
        <v>1</v>
      </c>
      <c r="T119" s="826">
        <v>8</v>
      </c>
      <c r="U119" s="828">
        <v>1</v>
      </c>
    </row>
    <row r="120" spans="1:21" ht="14.45" customHeight="1" x14ac:dyDescent="0.2">
      <c r="A120" s="821">
        <v>4</v>
      </c>
      <c r="B120" s="822" t="s">
        <v>2195</v>
      </c>
      <c r="C120" s="822" t="s">
        <v>2202</v>
      </c>
      <c r="D120" s="823" t="s">
        <v>4680</v>
      </c>
      <c r="E120" s="824" t="s">
        <v>2217</v>
      </c>
      <c r="F120" s="822" t="s">
        <v>2198</v>
      </c>
      <c r="G120" s="822" t="s">
        <v>2286</v>
      </c>
      <c r="H120" s="822" t="s">
        <v>329</v>
      </c>
      <c r="I120" s="822" t="s">
        <v>2496</v>
      </c>
      <c r="J120" s="822" t="s">
        <v>2390</v>
      </c>
      <c r="K120" s="822" t="s">
        <v>2497</v>
      </c>
      <c r="L120" s="825">
        <v>582.98</v>
      </c>
      <c r="M120" s="825">
        <v>1165.96</v>
      </c>
      <c r="N120" s="822">
        <v>2</v>
      </c>
      <c r="O120" s="826">
        <v>2</v>
      </c>
      <c r="P120" s="825"/>
      <c r="Q120" s="827">
        <v>0</v>
      </c>
      <c r="R120" s="822"/>
      <c r="S120" s="827">
        <v>0</v>
      </c>
      <c r="T120" s="826"/>
      <c r="U120" s="828">
        <v>0</v>
      </c>
    </row>
    <row r="121" spans="1:21" ht="14.45" customHeight="1" x14ac:dyDescent="0.2">
      <c r="A121" s="821">
        <v>4</v>
      </c>
      <c r="B121" s="822" t="s">
        <v>2195</v>
      </c>
      <c r="C121" s="822" t="s">
        <v>2202</v>
      </c>
      <c r="D121" s="823" t="s">
        <v>4680</v>
      </c>
      <c r="E121" s="824" t="s">
        <v>2217</v>
      </c>
      <c r="F121" s="822" t="s">
        <v>2198</v>
      </c>
      <c r="G121" s="822" t="s">
        <v>2286</v>
      </c>
      <c r="H121" s="822" t="s">
        <v>329</v>
      </c>
      <c r="I121" s="822" t="s">
        <v>2498</v>
      </c>
      <c r="J121" s="822" t="s">
        <v>2499</v>
      </c>
      <c r="K121" s="822" t="s">
        <v>2500</v>
      </c>
      <c r="L121" s="825">
        <v>1500.75</v>
      </c>
      <c r="M121" s="825">
        <v>18009</v>
      </c>
      <c r="N121" s="822">
        <v>12</v>
      </c>
      <c r="O121" s="826">
        <v>2</v>
      </c>
      <c r="P121" s="825">
        <v>18009</v>
      </c>
      <c r="Q121" s="827">
        <v>1</v>
      </c>
      <c r="R121" s="822">
        <v>12</v>
      </c>
      <c r="S121" s="827">
        <v>1</v>
      </c>
      <c r="T121" s="826">
        <v>2</v>
      </c>
      <c r="U121" s="828">
        <v>1</v>
      </c>
    </row>
    <row r="122" spans="1:21" ht="14.45" customHeight="1" x14ac:dyDescent="0.2">
      <c r="A122" s="821">
        <v>4</v>
      </c>
      <c r="B122" s="822" t="s">
        <v>2195</v>
      </c>
      <c r="C122" s="822" t="s">
        <v>2202</v>
      </c>
      <c r="D122" s="823" t="s">
        <v>4680</v>
      </c>
      <c r="E122" s="824" t="s">
        <v>2217</v>
      </c>
      <c r="F122" s="822" t="s">
        <v>2198</v>
      </c>
      <c r="G122" s="822" t="s">
        <v>2286</v>
      </c>
      <c r="H122" s="822" t="s">
        <v>329</v>
      </c>
      <c r="I122" s="822" t="s">
        <v>2501</v>
      </c>
      <c r="J122" s="822" t="s">
        <v>2502</v>
      </c>
      <c r="K122" s="822" t="s">
        <v>2503</v>
      </c>
      <c r="L122" s="825">
        <v>2794.5</v>
      </c>
      <c r="M122" s="825">
        <v>25150.5</v>
      </c>
      <c r="N122" s="822">
        <v>9</v>
      </c>
      <c r="O122" s="826">
        <v>1</v>
      </c>
      <c r="P122" s="825">
        <v>25150.5</v>
      </c>
      <c r="Q122" s="827">
        <v>1</v>
      </c>
      <c r="R122" s="822">
        <v>9</v>
      </c>
      <c r="S122" s="827">
        <v>1</v>
      </c>
      <c r="T122" s="826">
        <v>1</v>
      </c>
      <c r="U122" s="828">
        <v>1</v>
      </c>
    </row>
    <row r="123" spans="1:21" ht="14.45" customHeight="1" x14ac:dyDescent="0.2">
      <c r="A123" s="821">
        <v>4</v>
      </c>
      <c r="B123" s="822" t="s">
        <v>2195</v>
      </c>
      <c r="C123" s="822" t="s">
        <v>2202</v>
      </c>
      <c r="D123" s="823" t="s">
        <v>4680</v>
      </c>
      <c r="E123" s="824" t="s">
        <v>2217</v>
      </c>
      <c r="F123" s="822" t="s">
        <v>2198</v>
      </c>
      <c r="G123" s="822" t="s">
        <v>2286</v>
      </c>
      <c r="H123" s="822" t="s">
        <v>329</v>
      </c>
      <c r="I123" s="822" t="s">
        <v>2504</v>
      </c>
      <c r="J123" s="822" t="s">
        <v>2505</v>
      </c>
      <c r="K123" s="822" t="s">
        <v>2506</v>
      </c>
      <c r="L123" s="825">
        <v>1500.75</v>
      </c>
      <c r="M123" s="825">
        <v>117058.5</v>
      </c>
      <c r="N123" s="822">
        <v>78</v>
      </c>
      <c r="O123" s="826">
        <v>12</v>
      </c>
      <c r="P123" s="825">
        <v>117058.5</v>
      </c>
      <c r="Q123" s="827">
        <v>1</v>
      </c>
      <c r="R123" s="822">
        <v>78</v>
      </c>
      <c r="S123" s="827">
        <v>1</v>
      </c>
      <c r="T123" s="826">
        <v>12</v>
      </c>
      <c r="U123" s="828">
        <v>1</v>
      </c>
    </row>
    <row r="124" spans="1:21" ht="14.45" customHeight="1" x14ac:dyDescent="0.2">
      <c r="A124" s="821">
        <v>4</v>
      </c>
      <c r="B124" s="822" t="s">
        <v>2195</v>
      </c>
      <c r="C124" s="822" t="s">
        <v>2202</v>
      </c>
      <c r="D124" s="823" t="s">
        <v>4680</v>
      </c>
      <c r="E124" s="824" t="s">
        <v>2217</v>
      </c>
      <c r="F124" s="822" t="s">
        <v>2198</v>
      </c>
      <c r="G124" s="822" t="s">
        <v>2286</v>
      </c>
      <c r="H124" s="822" t="s">
        <v>329</v>
      </c>
      <c r="I124" s="822" t="s">
        <v>2507</v>
      </c>
      <c r="J124" s="822" t="s">
        <v>2505</v>
      </c>
      <c r="K124" s="822" t="s">
        <v>2508</v>
      </c>
      <c r="L124" s="825">
        <v>1500.75</v>
      </c>
      <c r="M124" s="825">
        <v>49524.75</v>
      </c>
      <c r="N124" s="822">
        <v>33</v>
      </c>
      <c r="O124" s="826">
        <v>4</v>
      </c>
      <c r="P124" s="825">
        <v>49524.75</v>
      </c>
      <c r="Q124" s="827">
        <v>1</v>
      </c>
      <c r="R124" s="822">
        <v>33</v>
      </c>
      <c r="S124" s="827">
        <v>1</v>
      </c>
      <c r="T124" s="826">
        <v>4</v>
      </c>
      <c r="U124" s="828">
        <v>1</v>
      </c>
    </row>
    <row r="125" spans="1:21" ht="14.45" customHeight="1" x14ac:dyDescent="0.2">
      <c r="A125" s="821">
        <v>4</v>
      </c>
      <c r="B125" s="822" t="s">
        <v>2195</v>
      </c>
      <c r="C125" s="822" t="s">
        <v>2202</v>
      </c>
      <c r="D125" s="823" t="s">
        <v>4680</v>
      </c>
      <c r="E125" s="824" t="s">
        <v>2217</v>
      </c>
      <c r="F125" s="822" t="s">
        <v>2198</v>
      </c>
      <c r="G125" s="822" t="s">
        <v>2286</v>
      </c>
      <c r="H125" s="822" t="s">
        <v>329</v>
      </c>
      <c r="I125" s="822" t="s">
        <v>2509</v>
      </c>
      <c r="J125" s="822" t="s">
        <v>2510</v>
      </c>
      <c r="K125" s="822" t="s">
        <v>2511</v>
      </c>
      <c r="L125" s="825">
        <v>133.43</v>
      </c>
      <c r="M125" s="825">
        <v>266.86</v>
      </c>
      <c r="N125" s="822">
        <v>2</v>
      </c>
      <c r="O125" s="826">
        <v>2</v>
      </c>
      <c r="P125" s="825">
        <v>266.86</v>
      </c>
      <c r="Q125" s="827">
        <v>1</v>
      </c>
      <c r="R125" s="822">
        <v>2</v>
      </c>
      <c r="S125" s="827">
        <v>1</v>
      </c>
      <c r="T125" s="826">
        <v>2</v>
      </c>
      <c r="U125" s="828">
        <v>1</v>
      </c>
    </row>
    <row r="126" spans="1:21" ht="14.45" customHeight="1" x14ac:dyDescent="0.2">
      <c r="A126" s="821">
        <v>4</v>
      </c>
      <c r="B126" s="822" t="s">
        <v>2195</v>
      </c>
      <c r="C126" s="822" t="s">
        <v>2202</v>
      </c>
      <c r="D126" s="823" t="s">
        <v>4680</v>
      </c>
      <c r="E126" s="824" t="s">
        <v>2217</v>
      </c>
      <c r="F126" s="822" t="s">
        <v>2198</v>
      </c>
      <c r="G126" s="822" t="s">
        <v>2286</v>
      </c>
      <c r="H126" s="822" t="s">
        <v>329</v>
      </c>
      <c r="I126" s="822" t="s">
        <v>2512</v>
      </c>
      <c r="J126" s="822" t="s">
        <v>2513</v>
      </c>
      <c r="K126" s="822" t="s">
        <v>2514</v>
      </c>
      <c r="L126" s="825">
        <v>180</v>
      </c>
      <c r="M126" s="825">
        <v>2520</v>
      </c>
      <c r="N126" s="822">
        <v>14</v>
      </c>
      <c r="O126" s="826">
        <v>13</v>
      </c>
      <c r="P126" s="825">
        <v>2520</v>
      </c>
      <c r="Q126" s="827">
        <v>1</v>
      </c>
      <c r="R126" s="822">
        <v>14</v>
      </c>
      <c r="S126" s="827">
        <v>1</v>
      </c>
      <c r="T126" s="826">
        <v>13</v>
      </c>
      <c r="U126" s="828">
        <v>1</v>
      </c>
    </row>
    <row r="127" spans="1:21" ht="14.45" customHeight="1" x14ac:dyDescent="0.2">
      <c r="A127" s="821">
        <v>4</v>
      </c>
      <c r="B127" s="822" t="s">
        <v>2195</v>
      </c>
      <c r="C127" s="822" t="s">
        <v>2202</v>
      </c>
      <c r="D127" s="823" t="s">
        <v>4680</v>
      </c>
      <c r="E127" s="824" t="s">
        <v>2217</v>
      </c>
      <c r="F127" s="822" t="s">
        <v>2198</v>
      </c>
      <c r="G127" s="822" t="s">
        <v>2286</v>
      </c>
      <c r="H127" s="822" t="s">
        <v>329</v>
      </c>
      <c r="I127" s="822" t="s">
        <v>2515</v>
      </c>
      <c r="J127" s="822" t="s">
        <v>2516</v>
      </c>
      <c r="K127" s="822" t="s">
        <v>2517</v>
      </c>
      <c r="L127" s="825">
        <v>139.01</v>
      </c>
      <c r="M127" s="825">
        <v>1529.11</v>
      </c>
      <c r="N127" s="822">
        <v>11</v>
      </c>
      <c r="O127" s="826">
        <v>6</v>
      </c>
      <c r="P127" s="825">
        <v>1529.11</v>
      </c>
      <c r="Q127" s="827">
        <v>1</v>
      </c>
      <c r="R127" s="822">
        <v>11</v>
      </c>
      <c r="S127" s="827">
        <v>1</v>
      </c>
      <c r="T127" s="826">
        <v>6</v>
      </c>
      <c r="U127" s="828">
        <v>1</v>
      </c>
    </row>
    <row r="128" spans="1:21" ht="14.45" customHeight="1" x14ac:dyDescent="0.2">
      <c r="A128" s="821">
        <v>4</v>
      </c>
      <c r="B128" s="822" t="s">
        <v>2195</v>
      </c>
      <c r="C128" s="822" t="s">
        <v>2202</v>
      </c>
      <c r="D128" s="823" t="s">
        <v>4680</v>
      </c>
      <c r="E128" s="824" t="s">
        <v>2217</v>
      </c>
      <c r="F128" s="822" t="s">
        <v>2198</v>
      </c>
      <c r="G128" s="822" t="s">
        <v>2286</v>
      </c>
      <c r="H128" s="822" t="s">
        <v>329</v>
      </c>
      <c r="I128" s="822" t="s">
        <v>2518</v>
      </c>
      <c r="J128" s="822" t="s">
        <v>2519</v>
      </c>
      <c r="K128" s="822" t="s">
        <v>2520</v>
      </c>
      <c r="L128" s="825">
        <v>180</v>
      </c>
      <c r="M128" s="825">
        <v>1260</v>
      </c>
      <c r="N128" s="822">
        <v>7</v>
      </c>
      <c r="O128" s="826">
        <v>4</v>
      </c>
      <c r="P128" s="825">
        <v>1260</v>
      </c>
      <c r="Q128" s="827">
        <v>1</v>
      </c>
      <c r="R128" s="822">
        <v>7</v>
      </c>
      <c r="S128" s="827">
        <v>1</v>
      </c>
      <c r="T128" s="826">
        <v>4</v>
      </c>
      <c r="U128" s="828">
        <v>1</v>
      </c>
    </row>
    <row r="129" spans="1:21" ht="14.45" customHeight="1" x14ac:dyDescent="0.2">
      <c r="A129" s="821">
        <v>4</v>
      </c>
      <c r="B129" s="822" t="s">
        <v>2195</v>
      </c>
      <c r="C129" s="822" t="s">
        <v>2202</v>
      </c>
      <c r="D129" s="823" t="s">
        <v>4680</v>
      </c>
      <c r="E129" s="824" t="s">
        <v>2217</v>
      </c>
      <c r="F129" s="822" t="s">
        <v>2198</v>
      </c>
      <c r="G129" s="822" t="s">
        <v>2286</v>
      </c>
      <c r="H129" s="822" t="s">
        <v>329</v>
      </c>
      <c r="I129" s="822" t="s">
        <v>2521</v>
      </c>
      <c r="J129" s="822" t="s">
        <v>2522</v>
      </c>
      <c r="K129" s="822" t="s">
        <v>2523</v>
      </c>
      <c r="L129" s="825">
        <v>5335.93</v>
      </c>
      <c r="M129" s="825">
        <v>42687.44</v>
      </c>
      <c r="N129" s="822">
        <v>8</v>
      </c>
      <c r="O129" s="826">
        <v>3</v>
      </c>
      <c r="P129" s="825">
        <v>42687.44</v>
      </c>
      <c r="Q129" s="827">
        <v>1</v>
      </c>
      <c r="R129" s="822">
        <v>8</v>
      </c>
      <c r="S129" s="827">
        <v>1</v>
      </c>
      <c r="T129" s="826">
        <v>3</v>
      </c>
      <c r="U129" s="828">
        <v>1</v>
      </c>
    </row>
    <row r="130" spans="1:21" ht="14.45" customHeight="1" x14ac:dyDescent="0.2">
      <c r="A130" s="821">
        <v>4</v>
      </c>
      <c r="B130" s="822" t="s">
        <v>2195</v>
      </c>
      <c r="C130" s="822" t="s">
        <v>2202</v>
      </c>
      <c r="D130" s="823" t="s">
        <v>4680</v>
      </c>
      <c r="E130" s="824" t="s">
        <v>2217</v>
      </c>
      <c r="F130" s="822" t="s">
        <v>2198</v>
      </c>
      <c r="G130" s="822" t="s">
        <v>2286</v>
      </c>
      <c r="H130" s="822" t="s">
        <v>329</v>
      </c>
      <c r="I130" s="822" t="s">
        <v>2524</v>
      </c>
      <c r="J130" s="822" t="s">
        <v>2522</v>
      </c>
      <c r="K130" s="822" t="s">
        <v>2525</v>
      </c>
      <c r="L130" s="825">
        <v>2794.44</v>
      </c>
      <c r="M130" s="825">
        <v>50299.92</v>
      </c>
      <c r="N130" s="822">
        <v>18</v>
      </c>
      <c r="O130" s="826">
        <v>2</v>
      </c>
      <c r="P130" s="825">
        <v>50299.92</v>
      </c>
      <c r="Q130" s="827">
        <v>1</v>
      </c>
      <c r="R130" s="822">
        <v>18</v>
      </c>
      <c r="S130" s="827">
        <v>1</v>
      </c>
      <c r="T130" s="826">
        <v>2</v>
      </c>
      <c r="U130" s="828">
        <v>1</v>
      </c>
    </row>
    <row r="131" spans="1:21" ht="14.45" customHeight="1" x14ac:dyDescent="0.2">
      <c r="A131" s="821">
        <v>4</v>
      </c>
      <c r="B131" s="822" t="s">
        <v>2195</v>
      </c>
      <c r="C131" s="822" t="s">
        <v>2202</v>
      </c>
      <c r="D131" s="823" t="s">
        <v>4680</v>
      </c>
      <c r="E131" s="824" t="s">
        <v>2217</v>
      </c>
      <c r="F131" s="822" t="s">
        <v>2198</v>
      </c>
      <c r="G131" s="822" t="s">
        <v>2286</v>
      </c>
      <c r="H131" s="822" t="s">
        <v>329</v>
      </c>
      <c r="I131" s="822" t="s">
        <v>2526</v>
      </c>
      <c r="J131" s="822" t="s">
        <v>2527</v>
      </c>
      <c r="K131" s="822" t="s">
        <v>2523</v>
      </c>
      <c r="L131" s="825">
        <v>5335.93</v>
      </c>
      <c r="M131" s="825">
        <v>5335.93</v>
      </c>
      <c r="N131" s="822">
        <v>1</v>
      </c>
      <c r="O131" s="826">
        <v>1</v>
      </c>
      <c r="P131" s="825">
        <v>5335.93</v>
      </c>
      <c r="Q131" s="827">
        <v>1</v>
      </c>
      <c r="R131" s="822">
        <v>1</v>
      </c>
      <c r="S131" s="827">
        <v>1</v>
      </c>
      <c r="T131" s="826">
        <v>1</v>
      </c>
      <c r="U131" s="828">
        <v>1</v>
      </c>
    </row>
    <row r="132" spans="1:21" ht="14.45" customHeight="1" x14ac:dyDescent="0.2">
      <c r="A132" s="821">
        <v>4</v>
      </c>
      <c r="B132" s="822" t="s">
        <v>2195</v>
      </c>
      <c r="C132" s="822" t="s">
        <v>2202</v>
      </c>
      <c r="D132" s="823" t="s">
        <v>4680</v>
      </c>
      <c r="E132" s="824" t="s">
        <v>2217</v>
      </c>
      <c r="F132" s="822" t="s">
        <v>2198</v>
      </c>
      <c r="G132" s="822" t="s">
        <v>2286</v>
      </c>
      <c r="H132" s="822" t="s">
        <v>329</v>
      </c>
      <c r="I132" s="822" t="s">
        <v>2528</v>
      </c>
      <c r="J132" s="822" t="s">
        <v>2529</v>
      </c>
      <c r="K132" s="822" t="s">
        <v>2530</v>
      </c>
      <c r="L132" s="825">
        <v>308.98</v>
      </c>
      <c r="M132" s="825">
        <v>4016.7400000000002</v>
      </c>
      <c r="N132" s="822">
        <v>13</v>
      </c>
      <c r="O132" s="826">
        <v>4</v>
      </c>
      <c r="P132" s="825">
        <v>4016.7400000000002</v>
      </c>
      <c r="Q132" s="827">
        <v>1</v>
      </c>
      <c r="R132" s="822">
        <v>13</v>
      </c>
      <c r="S132" s="827">
        <v>1</v>
      </c>
      <c r="T132" s="826">
        <v>4</v>
      </c>
      <c r="U132" s="828">
        <v>1</v>
      </c>
    </row>
    <row r="133" spans="1:21" ht="14.45" customHeight="1" x14ac:dyDescent="0.2">
      <c r="A133" s="821">
        <v>4</v>
      </c>
      <c r="B133" s="822" t="s">
        <v>2195</v>
      </c>
      <c r="C133" s="822" t="s">
        <v>2202</v>
      </c>
      <c r="D133" s="823" t="s">
        <v>4680</v>
      </c>
      <c r="E133" s="824" t="s">
        <v>2217</v>
      </c>
      <c r="F133" s="822" t="s">
        <v>2198</v>
      </c>
      <c r="G133" s="822" t="s">
        <v>2286</v>
      </c>
      <c r="H133" s="822" t="s">
        <v>329</v>
      </c>
      <c r="I133" s="822" t="s">
        <v>2531</v>
      </c>
      <c r="J133" s="822" t="s">
        <v>2532</v>
      </c>
      <c r="K133" s="822" t="s">
        <v>2533</v>
      </c>
      <c r="L133" s="825">
        <v>291.17</v>
      </c>
      <c r="M133" s="825">
        <v>9317.44</v>
      </c>
      <c r="N133" s="822">
        <v>32</v>
      </c>
      <c r="O133" s="826">
        <v>17</v>
      </c>
      <c r="P133" s="825">
        <v>9317.44</v>
      </c>
      <c r="Q133" s="827">
        <v>1</v>
      </c>
      <c r="R133" s="822">
        <v>32</v>
      </c>
      <c r="S133" s="827">
        <v>1</v>
      </c>
      <c r="T133" s="826">
        <v>17</v>
      </c>
      <c r="U133" s="828">
        <v>1</v>
      </c>
    </row>
    <row r="134" spans="1:21" ht="14.45" customHeight="1" x14ac:dyDescent="0.2">
      <c r="A134" s="821">
        <v>4</v>
      </c>
      <c r="B134" s="822" t="s">
        <v>2195</v>
      </c>
      <c r="C134" s="822" t="s">
        <v>2202</v>
      </c>
      <c r="D134" s="823" t="s">
        <v>4680</v>
      </c>
      <c r="E134" s="824" t="s">
        <v>2217</v>
      </c>
      <c r="F134" s="822" t="s">
        <v>2198</v>
      </c>
      <c r="G134" s="822" t="s">
        <v>2286</v>
      </c>
      <c r="H134" s="822" t="s">
        <v>329</v>
      </c>
      <c r="I134" s="822" t="s">
        <v>2534</v>
      </c>
      <c r="J134" s="822" t="s">
        <v>2535</v>
      </c>
      <c r="K134" s="822" t="s">
        <v>2536</v>
      </c>
      <c r="L134" s="825">
        <v>227.99</v>
      </c>
      <c r="M134" s="825">
        <v>227.99</v>
      </c>
      <c r="N134" s="822">
        <v>1</v>
      </c>
      <c r="O134" s="826">
        <v>1</v>
      </c>
      <c r="P134" s="825">
        <v>227.99</v>
      </c>
      <c r="Q134" s="827">
        <v>1</v>
      </c>
      <c r="R134" s="822">
        <v>1</v>
      </c>
      <c r="S134" s="827">
        <v>1</v>
      </c>
      <c r="T134" s="826">
        <v>1</v>
      </c>
      <c r="U134" s="828">
        <v>1</v>
      </c>
    </row>
    <row r="135" spans="1:21" ht="14.45" customHeight="1" x14ac:dyDescent="0.2">
      <c r="A135" s="821">
        <v>4</v>
      </c>
      <c r="B135" s="822" t="s">
        <v>2195</v>
      </c>
      <c r="C135" s="822" t="s">
        <v>2202</v>
      </c>
      <c r="D135" s="823" t="s">
        <v>4680</v>
      </c>
      <c r="E135" s="824" t="s">
        <v>2217</v>
      </c>
      <c r="F135" s="822" t="s">
        <v>2198</v>
      </c>
      <c r="G135" s="822" t="s">
        <v>2286</v>
      </c>
      <c r="H135" s="822" t="s">
        <v>329</v>
      </c>
      <c r="I135" s="822" t="s">
        <v>2537</v>
      </c>
      <c r="J135" s="822" t="s">
        <v>2538</v>
      </c>
      <c r="K135" s="822" t="s">
        <v>2539</v>
      </c>
      <c r="L135" s="825">
        <v>577.75</v>
      </c>
      <c r="M135" s="825">
        <v>1733.25</v>
      </c>
      <c r="N135" s="822">
        <v>3</v>
      </c>
      <c r="O135" s="826">
        <v>3</v>
      </c>
      <c r="P135" s="825">
        <v>1733.25</v>
      </c>
      <c r="Q135" s="827">
        <v>1</v>
      </c>
      <c r="R135" s="822">
        <v>3</v>
      </c>
      <c r="S135" s="827">
        <v>1</v>
      </c>
      <c r="T135" s="826">
        <v>3</v>
      </c>
      <c r="U135" s="828">
        <v>1</v>
      </c>
    </row>
    <row r="136" spans="1:21" ht="14.45" customHeight="1" x14ac:dyDescent="0.2">
      <c r="A136" s="821">
        <v>4</v>
      </c>
      <c r="B136" s="822" t="s">
        <v>2195</v>
      </c>
      <c r="C136" s="822" t="s">
        <v>2202</v>
      </c>
      <c r="D136" s="823" t="s">
        <v>4680</v>
      </c>
      <c r="E136" s="824" t="s">
        <v>2217</v>
      </c>
      <c r="F136" s="822" t="s">
        <v>2198</v>
      </c>
      <c r="G136" s="822" t="s">
        <v>2286</v>
      </c>
      <c r="H136" s="822" t="s">
        <v>329</v>
      </c>
      <c r="I136" s="822" t="s">
        <v>2540</v>
      </c>
      <c r="J136" s="822" t="s">
        <v>2541</v>
      </c>
      <c r="K136" s="822" t="s">
        <v>2542</v>
      </c>
      <c r="L136" s="825">
        <v>1240.3</v>
      </c>
      <c r="M136" s="825">
        <v>8682.1</v>
      </c>
      <c r="N136" s="822">
        <v>7</v>
      </c>
      <c r="O136" s="826">
        <v>3</v>
      </c>
      <c r="P136" s="825">
        <v>8682.1</v>
      </c>
      <c r="Q136" s="827">
        <v>1</v>
      </c>
      <c r="R136" s="822">
        <v>7</v>
      </c>
      <c r="S136" s="827">
        <v>1</v>
      </c>
      <c r="T136" s="826">
        <v>3</v>
      </c>
      <c r="U136" s="828">
        <v>1</v>
      </c>
    </row>
    <row r="137" spans="1:21" ht="14.45" customHeight="1" x14ac:dyDescent="0.2">
      <c r="A137" s="821">
        <v>4</v>
      </c>
      <c r="B137" s="822" t="s">
        <v>2195</v>
      </c>
      <c r="C137" s="822" t="s">
        <v>2202</v>
      </c>
      <c r="D137" s="823" t="s">
        <v>4680</v>
      </c>
      <c r="E137" s="824" t="s">
        <v>2217</v>
      </c>
      <c r="F137" s="822" t="s">
        <v>2198</v>
      </c>
      <c r="G137" s="822" t="s">
        <v>2286</v>
      </c>
      <c r="H137" s="822" t="s">
        <v>329</v>
      </c>
      <c r="I137" s="822" t="s">
        <v>2543</v>
      </c>
      <c r="J137" s="822" t="s">
        <v>2544</v>
      </c>
      <c r="K137" s="822" t="s">
        <v>2545</v>
      </c>
      <c r="L137" s="825">
        <v>323.08999999999997</v>
      </c>
      <c r="M137" s="825">
        <v>1938.54</v>
      </c>
      <c r="N137" s="822">
        <v>6</v>
      </c>
      <c r="O137" s="826">
        <v>3</v>
      </c>
      <c r="P137" s="825">
        <v>1938.54</v>
      </c>
      <c r="Q137" s="827">
        <v>1</v>
      </c>
      <c r="R137" s="822">
        <v>6</v>
      </c>
      <c r="S137" s="827">
        <v>1</v>
      </c>
      <c r="T137" s="826">
        <v>3</v>
      </c>
      <c r="U137" s="828">
        <v>1</v>
      </c>
    </row>
    <row r="138" spans="1:21" ht="14.45" customHeight="1" x14ac:dyDescent="0.2">
      <c r="A138" s="821">
        <v>4</v>
      </c>
      <c r="B138" s="822" t="s">
        <v>2195</v>
      </c>
      <c r="C138" s="822" t="s">
        <v>2202</v>
      </c>
      <c r="D138" s="823" t="s">
        <v>4680</v>
      </c>
      <c r="E138" s="824" t="s">
        <v>2217</v>
      </c>
      <c r="F138" s="822" t="s">
        <v>2198</v>
      </c>
      <c r="G138" s="822" t="s">
        <v>2286</v>
      </c>
      <c r="H138" s="822" t="s">
        <v>329</v>
      </c>
      <c r="I138" s="822" t="s">
        <v>2546</v>
      </c>
      <c r="J138" s="822" t="s">
        <v>2547</v>
      </c>
      <c r="K138" s="822" t="s">
        <v>2548</v>
      </c>
      <c r="L138" s="825">
        <v>345.66</v>
      </c>
      <c r="M138" s="825">
        <v>345.66</v>
      </c>
      <c r="N138" s="822">
        <v>1</v>
      </c>
      <c r="O138" s="826">
        <v>1</v>
      </c>
      <c r="P138" s="825">
        <v>345.66</v>
      </c>
      <c r="Q138" s="827">
        <v>1</v>
      </c>
      <c r="R138" s="822">
        <v>1</v>
      </c>
      <c r="S138" s="827">
        <v>1</v>
      </c>
      <c r="T138" s="826">
        <v>1</v>
      </c>
      <c r="U138" s="828">
        <v>1</v>
      </c>
    </row>
    <row r="139" spans="1:21" ht="14.45" customHeight="1" x14ac:dyDescent="0.2">
      <c r="A139" s="821">
        <v>4</v>
      </c>
      <c r="B139" s="822" t="s">
        <v>2195</v>
      </c>
      <c r="C139" s="822" t="s">
        <v>2202</v>
      </c>
      <c r="D139" s="823" t="s">
        <v>4680</v>
      </c>
      <c r="E139" s="824" t="s">
        <v>2217</v>
      </c>
      <c r="F139" s="822" t="s">
        <v>2198</v>
      </c>
      <c r="G139" s="822" t="s">
        <v>2286</v>
      </c>
      <c r="H139" s="822" t="s">
        <v>329</v>
      </c>
      <c r="I139" s="822" t="s">
        <v>2549</v>
      </c>
      <c r="J139" s="822" t="s">
        <v>2550</v>
      </c>
      <c r="K139" s="822" t="s">
        <v>2551</v>
      </c>
      <c r="L139" s="825">
        <v>202.33</v>
      </c>
      <c r="M139" s="825">
        <v>404.66</v>
      </c>
      <c r="N139" s="822">
        <v>2</v>
      </c>
      <c r="O139" s="826">
        <v>2</v>
      </c>
      <c r="P139" s="825">
        <v>404.66</v>
      </c>
      <c r="Q139" s="827">
        <v>1</v>
      </c>
      <c r="R139" s="822">
        <v>2</v>
      </c>
      <c r="S139" s="827">
        <v>1</v>
      </c>
      <c r="T139" s="826">
        <v>2</v>
      </c>
      <c r="U139" s="828">
        <v>1</v>
      </c>
    </row>
    <row r="140" spans="1:21" ht="14.45" customHeight="1" x14ac:dyDescent="0.2">
      <c r="A140" s="821">
        <v>4</v>
      </c>
      <c r="B140" s="822" t="s">
        <v>2195</v>
      </c>
      <c r="C140" s="822" t="s">
        <v>2202</v>
      </c>
      <c r="D140" s="823" t="s">
        <v>4680</v>
      </c>
      <c r="E140" s="824" t="s">
        <v>2217</v>
      </c>
      <c r="F140" s="822" t="s">
        <v>2198</v>
      </c>
      <c r="G140" s="822" t="s">
        <v>2286</v>
      </c>
      <c r="H140" s="822" t="s">
        <v>329</v>
      </c>
      <c r="I140" s="822" t="s">
        <v>2552</v>
      </c>
      <c r="J140" s="822" t="s">
        <v>2553</v>
      </c>
      <c r="K140" s="822" t="s">
        <v>2554</v>
      </c>
      <c r="L140" s="825">
        <v>460</v>
      </c>
      <c r="M140" s="825">
        <v>1380</v>
      </c>
      <c r="N140" s="822">
        <v>3</v>
      </c>
      <c r="O140" s="826">
        <v>1</v>
      </c>
      <c r="P140" s="825">
        <v>1380</v>
      </c>
      <c r="Q140" s="827">
        <v>1</v>
      </c>
      <c r="R140" s="822">
        <v>3</v>
      </c>
      <c r="S140" s="827">
        <v>1</v>
      </c>
      <c r="T140" s="826">
        <v>1</v>
      </c>
      <c r="U140" s="828">
        <v>1</v>
      </c>
    </row>
    <row r="141" spans="1:21" ht="14.45" customHeight="1" x14ac:dyDescent="0.2">
      <c r="A141" s="821">
        <v>4</v>
      </c>
      <c r="B141" s="822" t="s">
        <v>2195</v>
      </c>
      <c r="C141" s="822" t="s">
        <v>2202</v>
      </c>
      <c r="D141" s="823" t="s">
        <v>4680</v>
      </c>
      <c r="E141" s="824" t="s">
        <v>2217</v>
      </c>
      <c r="F141" s="822" t="s">
        <v>2198</v>
      </c>
      <c r="G141" s="822" t="s">
        <v>2286</v>
      </c>
      <c r="H141" s="822" t="s">
        <v>329</v>
      </c>
      <c r="I141" s="822" t="s">
        <v>2555</v>
      </c>
      <c r="J141" s="822" t="s">
        <v>2556</v>
      </c>
      <c r="K141" s="822" t="s">
        <v>2557</v>
      </c>
      <c r="L141" s="825">
        <v>490.13</v>
      </c>
      <c r="M141" s="825">
        <v>2940.7799999999997</v>
      </c>
      <c r="N141" s="822">
        <v>6</v>
      </c>
      <c r="O141" s="826">
        <v>2</v>
      </c>
      <c r="P141" s="825">
        <v>2940.7799999999997</v>
      </c>
      <c r="Q141" s="827">
        <v>1</v>
      </c>
      <c r="R141" s="822">
        <v>6</v>
      </c>
      <c r="S141" s="827">
        <v>1</v>
      </c>
      <c r="T141" s="826">
        <v>2</v>
      </c>
      <c r="U141" s="828">
        <v>1</v>
      </c>
    </row>
    <row r="142" spans="1:21" ht="14.45" customHeight="1" x14ac:dyDescent="0.2">
      <c r="A142" s="821">
        <v>4</v>
      </c>
      <c r="B142" s="822" t="s">
        <v>2195</v>
      </c>
      <c r="C142" s="822" t="s">
        <v>2202</v>
      </c>
      <c r="D142" s="823" t="s">
        <v>4680</v>
      </c>
      <c r="E142" s="824" t="s">
        <v>2217</v>
      </c>
      <c r="F142" s="822" t="s">
        <v>2198</v>
      </c>
      <c r="G142" s="822" t="s">
        <v>2286</v>
      </c>
      <c r="H142" s="822" t="s">
        <v>329</v>
      </c>
      <c r="I142" s="822" t="s">
        <v>2558</v>
      </c>
      <c r="J142" s="822" t="s">
        <v>2559</v>
      </c>
      <c r="K142" s="822" t="s">
        <v>2560</v>
      </c>
      <c r="L142" s="825">
        <v>300.01</v>
      </c>
      <c r="M142" s="825">
        <v>300.01</v>
      </c>
      <c r="N142" s="822">
        <v>1</v>
      </c>
      <c r="O142" s="826">
        <v>1</v>
      </c>
      <c r="P142" s="825">
        <v>300.01</v>
      </c>
      <c r="Q142" s="827">
        <v>1</v>
      </c>
      <c r="R142" s="822">
        <v>1</v>
      </c>
      <c r="S142" s="827">
        <v>1</v>
      </c>
      <c r="T142" s="826">
        <v>1</v>
      </c>
      <c r="U142" s="828">
        <v>1</v>
      </c>
    </row>
    <row r="143" spans="1:21" ht="14.45" customHeight="1" x14ac:dyDescent="0.2">
      <c r="A143" s="821">
        <v>4</v>
      </c>
      <c r="B143" s="822" t="s">
        <v>2195</v>
      </c>
      <c r="C143" s="822" t="s">
        <v>2202</v>
      </c>
      <c r="D143" s="823" t="s">
        <v>4680</v>
      </c>
      <c r="E143" s="824" t="s">
        <v>2217</v>
      </c>
      <c r="F143" s="822" t="s">
        <v>2198</v>
      </c>
      <c r="G143" s="822" t="s">
        <v>2286</v>
      </c>
      <c r="H143" s="822" t="s">
        <v>329</v>
      </c>
      <c r="I143" s="822" t="s">
        <v>2561</v>
      </c>
      <c r="J143" s="822" t="s">
        <v>2559</v>
      </c>
      <c r="K143" s="822" t="s">
        <v>2562</v>
      </c>
      <c r="L143" s="825">
        <v>306.43</v>
      </c>
      <c r="M143" s="825">
        <v>4902.88</v>
      </c>
      <c r="N143" s="822">
        <v>16</v>
      </c>
      <c r="O143" s="826">
        <v>7</v>
      </c>
      <c r="P143" s="825">
        <v>4902.88</v>
      </c>
      <c r="Q143" s="827">
        <v>1</v>
      </c>
      <c r="R143" s="822">
        <v>16</v>
      </c>
      <c r="S143" s="827">
        <v>1</v>
      </c>
      <c r="T143" s="826">
        <v>7</v>
      </c>
      <c r="U143" s="828">
        <v>1</v>
      </c>
    </row>
    <row r="144" spans="1:21" ht="14.45" customHeight="1" x14ac:dyDescent="0.2">
      <c r="A144" s="821">
        <v>4</v>
      </c>
      <c r="B144" s="822" t="s">
        <v>2195</v>
      </c>
      <c r="C144" s="822" t="s">
        <v>2202</v>
      </c>
      <c r="D144" s="823" t="s">
        <v>4680</v>
      </c>
      <c r="E144" s="824" t="s">
        <v>2217</v>
      </c>
      <c r="F144" s="822" t="s">
        <v>2198</v>
      </c>
      <c r="G144" s="822" t="s">
        <v>2286</v>
      </c>
      <c r="H144" s="822" t="s">
        <v>329</v>
      </c>
      <c r="I144" s="822" t="s">
        <v>2563</v>
      </c>
      <c r="J144" s="822" t="s">
        <v>2559</v>
      </c>
      <c r="K144" s="822" t="s">
        <v>2564</v>
      </c>
      <c r="L144" s="825">
        <v>307.44</v>
      </c>
      <c r="M144" s="825">
        <v>2766.96</v>
      </c>
      <c r="N144" s="822">
        <v>9</v>
      </c>
      <c r="O144" s="826">
        <v>4</v>
      </c>
      <c r="P144" s="825">
        <v>2766.96</v>
      </c>
      <c r="Q144" s="827">
        <v>1</v>
      </c>
      <c r="R144" s="822">
        <v>9</v>
      </c>
      <c r="S144" s="827">
        <v>1</v>
      </c>
      <c r="T144" s="826">
        <v>4</v>
      </c>
      <c r="U144" s="828">
        <v>1</v>
      </c>
    </row>
    <row r="145" spans="1:21" ht="14.45" customHeight="1" x14ac:dyDescent="0.2">
      <c r="A145" s="821">
        <v>4</v>
      </c>
      <c r="B145" s="822" t="s">
        <v>2195</v>
      </c>
      <c r="C145" s="822" t="s">
        <v>2202</v>
      </c>
      <c r="D145" s="823" t="s">
        <v>4680</v>
      </c>
      <c r="E145" s="824" t="s">
        <v>2217</v>
      </c>
      <c r="F145" s="822" t="s">
        <v>2198</v>
      </c>
      <c r="G145" s="822" t="s">
        <v>2286</v>
      </c>
      <c r="H145" s="822" t="s">
        <v>329</v>
      </c>
      <c r="I145" s="822" t="s">
        <v>2565</v>
      </c>
      <c r="J145" s="822" t="s">
        <v>2566</v>
      </c>
      <c r="K145" s="822" t="s">
        <v>2567</v>
      </c>
      <c r="L145" s="825">
        <v>499.93</v>
      </c>
      <c r="M145" s="825">
        <v>3999.44</v>
      </c>
      <c r="N145" s="822">
        <v>8</v>
      </c>
      <c r="O145" s="826">
        <v>3</v>
      </c>
      <c r="P145" s="825">
        <v>3999.44</v>
      </c>
      <c r="Q145" s="827">
        <v>1</v>
      </c>
      <c r="R145" s="822">
        <v>8</v>
      </c>
      <c r="S145" s="827">
        <v>1</v>
      </c>
      <c r="T145" s="826">
        <v>3</v>
      </c>
      <c r="U145" s="828">
        <v>1</v>
      </c>
    </row>
    <row r="146" spans="1:21" ht="14.45" customHeight="1" x14ac:dyDescent="0.2">
      <c r="A146" s="821">
        <v>4</v>
      </c>
      <c r="B146" s="822" t="s">
        <v>2195</v>
      </c>
      <c r="C146" s="822" t="s">
        <v>2202</v>
      </c>
      <c r="D146" s="823" t="s">
        <v>4680</v>
      </c>
      <c r="E146" s="824" t="s">
        <v>2217</v>
      </c>
      <c r="F146" s="822" t="s">
        <v>2198</v>
      </c>
      <c r="G146" s="822" t="s">
        <v>2286</v>
      </c>
      <c r="H146" s="822" t="s">
        <v>329</v>
      </c>
      <c r="I146" s="822" t="s">
        <v>2568</v>
      </c>
      <c r="J146" s="822" t="s">
        <v>2566</v>
      </c>
      <c r="K146" s="822" t="s">
        <v>2569</v>
      </c>
      <c r="L146" s="825">
        <v>1000.31</v>
      </c>
      <c r="M146" s="825">
        <v>1000.31</v>
      </c>
      <c r="N146" s="822">
        <v>1</v>
      </c>
      <c r="O146" s="826">
        <v>1</v>
      </c>
      <c r="P146" s="825">
        <v>1000.31</v>
      </c>
      <c r="Q146" s="827">
        <v>1</v>
      </c>
      <c r="R146" s="822">
        <v>1</v>
      </c>
      <c r="S146" s="827">
        <v>1</v>
      </c>
      <c r="T146" s="826">
        <v>1</v>
      </c>
      <c r="U146" s="828">
        <v>1</v>
      </c>
    </row>
    <row r="147" spans="1:21" ht="14.45" customHeight="1" x14ac:dyDescent="0.2">
      <c r="A147" s="821">
        <v>4</v>
      </c>
      <c r="B147" s="822" t="s">
        <v>2195</v>
      </c>
      <c r="C147" s="822" t="s">
        <v>2202</v>
      </c>
      <c r="D147" s="823" t="s">
        <v>4680</v>
      </c>
      <c r="E147" s="824" t="s">
        <v>2217</v>
      </c>
      <c r="F147" s="822" t="s">
        <v>2198</v>
      </c>
      <c r="G147" s="822" t="s">
        <v>2286</v>
      </c>
      <c r="H147" s="822" t="s">
        <v>329</v>
      </c>
      <c r="I147" s="822" t="s">
        <v>2570</v>
      </c>
      <c r="J147" s="822" t="s">
        <v>2571</v>
      </c>
      <c r="K147" s="822" t="s">
        <v>2572</v>
      </c>
      <c r="L147" s="825">
        <v>2155.9899999999998</v>
      </c>
      <c r="M147" s="825">
        <v>6467.9699999999993</v>
      </c>
      <c r="N147" s="822">
        <v>3</v>
      </c>
      <c r="O147" s="826">
        <v>1</v>
      </c>
      <c r="P147" s="825">
        <v>6467.9699999999993</v>
      </c>
      <c r="Q147" s="827">
        <v>1</v>
      </c>
      <c r="R147" s="822">
        <v>3</v>
      </c>
      <c r="S147" s="827">
        <v>1</v>
      </c>
      <c r="T147" s="826">
        <v>1</v>
      </c>
      <c r="U147" s="828">
        <v>1</v>
      </c>
    </row>
    <row r="148" spans="1:21" ht="14.45" customHeight="1" x14ac:dyDescent="0.2">
      <c r="A148" s="821">
        <v>4</v>
      </c>
      <c r="B148" s="822" t="s">
        <v>2195</v>
      </c>
      <c r="C148" s="822" t="s">
        <v>2202</v>
      </c>
      <c r="D148" s="823" t="s">
        <v>4680</v>
      </c>
      <c r="E148" s="824" t="s">
        <v>2217</v>
      </c>
      <c r="F148" s="822" t="s">
        <v>2198</v>
      </c>
      <c r="G148" s="822" t="s">
        <v>2286</v>
      </c>
      <c r="H148" s="822" t="s">
        <v>329</v>
      </c>
      <c r="I148" s="822" t="s">
        <v>2573</v>
      </c>
      <c r="J148" s="822" t="s">
        <v>2574</v>
      </c>
      <c r="K148" s="822" t="s">
        <v>2575</v>
      </c>
      <c r="L148" s="825">
        <v>2794</v>
      </c>
      <c r="M148" s="825">
        <v>111760</v>
      </c>
      <c r="N148" s="822">
        <v>40</v>
      </c>
      <c r="O148" s="826">
        <v>6</v>
      </c>
      <c r="P148" s="825">
        <v>111760</v>
      </c>
      <c r="Q148" s="827">
        <v>1</v>
      </c>
      <c r="R148" s="822">
        <v>40</v>
      </c>
      <c r="S148" s="827">
        <v>1</v>
      </c>
      <c r="T148" s="826">
        <v>6</v>
      </c>
      <c r="U148" s="828">
        <v>1</v>
      </c>
    </row>
    <row r="149" spans="1:21" ht="14.45" customHeight="1" x14ac:dyDescent="0.2">
      <c r="A149" s="821">
        <v>4</v>
      </c>
      <c r="B149" s="822" t="s">
        <v>2195</v>
      </c>
      <c r="C149" s="822" t="s">
        <v>2202</v>
      </c>
      <c r="D149" s="823" t="s">
        <v>4680</v>
      </c>
      <c r="E149" s="824" t="s">
        <v>2217</v>
      </c>
      <c r="F149" s="822" t="s">
        <v>2198</v>
      </c>
      <c r="G149" s="822" t="s">
        <v>2286</v>
      </c>
      <c r="H149" s="822" t="s">
        <v>329</v>
      </c>
      <c r="I149" s="822" t="s">
        <v>2576</v>
      </c>
      <c r="J149" s="822" t="s">
        <v>2577</v>
      </c>
      <c r="K149" s="822" t="s">
        <v>2578</v>
      </c>
      <c r="L149" s="825">
        <v>2351.9899999999998</v>
      </c>
      <c r="M149" s="825">
        <v>4703.9799999999996</v>
      </c>
      <c r="N149" s="822">
        <v>2</v>
      </c>
      <c r="O149" s="826">
        <v>2</v>
      </c>
      <c r="P149" s="825">
        <v>4703.9799999999996</v>
      </c>
      <c r="Q149" s="827">
        <v>1</v>
      </c>
      <c r="R149" s="822">
        <v>2</v>
      </c>
      <c r="S149" s="827">
        <v>1</v>
      </c>
      <c r="T149" s="826">
        <v>2</v>
      </c>
      <c r="U149" s="828">
        <v>1</v>
      </c>
    </row>
    <row r="150" spans="1:21" ht="14.45" customHeight="1" x14ac:dyDescent="0.2">
      <c r="A150" s="821">
        <v>4</v>
      </c>
      <c r="B150" s="822" t="s">
        <v>2195</v>
      </c>
      <c r="C150" s="822" t="s">
        <v>2202</v>
      </c>
      <c r="D150" s="823" t="s">
        <v>4680</v>
      </c>
      <c r="E150" s="824" t="s">
        <v>2217</v>
      </c>
      <c r="F150" s="822" t="s">
        <v>2198</v>
      </c>
      <c r="G150" s="822" t="s">
        <v>2286</v>
      </c>
      <c r="H150" s="822" t="s">
        <v>329</v>
      </c>
      <c r="I150" s="822" t="s">
        <v>2579</v>
      </c>
      <c r="J150" s="822" t="s">
        <v>2580</v>
      </c>
      <c r="K150" s="822" t="s">
        <v>2581</v>
      </c>
      <c r="L150" s="825">
        <v>300.14999999999998</v>
      </c>
      <c r="M150" s="825">
        <v>300.14999999999998</v>
      </c>
      <c r="N150" s="822">
        <v>1</v>
      </c>
      <c r="O150" s="826">
        <v>1</v>
      </c>
      <c r="P150" s="825">
        <v>300.14999999999998</v>
      </c>
      <c r="Q150" s="827">
        <v>1</v>
      </c>
      <c r="R150" s="822">
        <v>1</v>
      </c>
      <c r="S150" s="827">
        <v>1</v>
      </c>
      <c r="T150" s="826">
        <v>1</v>
      </c>
      <c r="U150" s="828">
        <v>1</v>
      </c>
    </row>
    <row r="151" spans="1:21" ht="14.45" customHeight="1" x14ac:dyDescent="0.2">
      <c r="A151" s="821">
        <v>4</v>
      </c>
      <c r="B151" s="822" t="s">
        <v>2195</v>
      </c>
      <c r="C151" s="822" t="s">
        <v>2202</v>
      </c>
      <c r="D151" s="823" t="s">
        <v>4680</v>
      </c>
      <c r="E151" s="824" t="s">
        <v>2217</v>
      </c>
      <c r="F151" s="822" t="s">
        <v>2198</v>
      </c>
      <c r="G151" s="822" t="s">
        <v>2286</v>
      </c>
      <c r="H151" s="822" t="s">
        <v>329</v>
      </c>
      <c r="I151" s="822" t="s">
        <v>2582</v>
      </c>
      <c r="J151" s="822" t="s">
        <v>2583</v>
      </c>
      <c r="K151" s="822" t="s">
        <v>2584</v>
      </c>
      <c r="L151" s="825">
        <v>494</v>
      </c>
      <c r="M151" s="825">
        <v>988</v>
      </c>
      <c r="N151" s="822">
        <v>2</v>
      </c>
      <c r="O151" s="826">
        <v>1</v>
      </c>
      <c r="P151" s="825">
        <v>988</v>
      </c>
      <c r="Q151" s="827">
        <v>1</v>
      </c>
      <c r="R151" s="822">
        <v>2</v>
      </c>
      <c r="S151" s="827">
        <v>1</v>
      </c>
      <c r="T151" s="826">
        <v>1</v>
      </c>
      <c r="U151" s="828">
        <v>1</v>
      </c>
    </row>
    <row r="152" spans="1:21" ht="14.45" customHeight="1" x14ac:dyDescent="0.2">
      <c r="A152" s="821">
        <v>4</v>
      </c>
      <c r="B152" s="822" t="s">
        <v>2195</v>
      </c>
      <c r="C152" s="822" t="s">
        <v>2202</v>
      </c>
      <c r="D152" s="823" t="s">
        <v>4680</v>
      </c>
      <c r="E152" s="824" t="s">
        <v>2217</v>
      </c>
      <c r="F152" s="822" t="s">
        <v>2198</v>
      </c>
      <c r="G152" s="822" t="s">
        <v>2286</v>
      </c>
      <c r="H152" s="822" t="s">
        <v>329</v>
      </c>
      <c r="I152" s="822" t="s">
        <v>2585</v>
      </c>
      <c r="J152" s="822" t="s">
        <v>2586</v>
      </c>
      <c r="K152" s="822" t="s">
        <v>2587</v>
      </c>
      <c r="L152" s="825">
        <v>700.35</v>
      </c>
      <c r="M152" s="825">
        <v>2801.4</v>
      </c>
      <c r="N152" s="822">
        <v>4</v>
      </c>
      <c r="O152" s="826">
        <v>4</v>
      </c>
      <c r="P152" s="825">
        <v>2801.4</v>
      </c>
      <c r="Q152" s="827">
        <v>1</v>
      </c>
      <c r="R152" s="822">
        <v>4</v>
      </c>
      <c r="S152" s="827">
        <v>1</v>
      </c>
      <c r="T152" s="826">
        <v>4</v>
      </c>
      <c r="U152" s="828">
        <v>1</v>
      </c>
    </row>
    <row r="153" spans="1:21" ht="14.45" customHeight="1" x14ac:dyDescent="0.2">
      <c r="A153" s="821">
        <v>4</v>
      </c>
      <c r="B153" s="822" t="s">
        <v>2195</v>
      </c>
      <c r="C153" s="822" t="s">
        <v>2202</v>
      </c>
      <c r="D153" s="823" t="s">
        <v>4680</v>
      </c>
      <c r="E153" s="824" t="s">
        <v>2217</v>
      </c>
      <c r="F153" s="822" t="s">
        <v>2198</v>
      </c>
      <c r="G153" s="822" t="s">
        <v>2286</v>
      </c>
      <c r="H153" s="822" t="s">
        <v>329</v>
      </c>
      <c r="I153" s="822" t="s">
        <v>2588</v>
      </c>
      <c r="J153" s="822" t="s">
        <v>2589</v>
      </c>
      <c r="K153" s="822" t="s">
        <v>2590</v>
      </c>
      <c r="L153" s="825">
        <v>700.35</v>
      </c>
      <c r="M153" s="825">
        <v>700.35</v>
      </c>
      <c r="N153" s="822">
        <v>1</v>
      </c>
      <c r="O153" s="826">
        <v>1</v>
      </c>
      <c r="P153" s="825">
        <v>700.35</v>
      </c>
      <c r="Q153" s="827">
        <v>1</v>
      </c>
      <c r="R153" s="822">
        <v>1</v>
      </c>
      <c r="S153" s="827">
        <v>1</v>
      </c>
      <c r="T153" s="826">
        <v>1</v>
      </c>
      <c r="U153" s="828">
        <v>1</v>
      </c>
    </row>
    <row r="154" spans="1:21" ht="14.45" customHeight="1" x14ac:dyDescent="0.2">
      <c r="A154" s="821">
        <v>4</v>
      </c>
      <c r="B154" s="822" t="s">
        <v>2195</v>
      </c>
      <c r="C154" s="822" t="s">
        <v>2202</v>
      </c>
      <c r="D154" s="823" t="s">
        <v>4680</v>
      </c>
      <c r="E154" s="824" t="s">
        <v>2217</v>
      </c>
      <c r="F154" s="822" t="s">
        <v>2198</v>
      </c>
      <c r="G154" s="822" t="s">
        <v>2286</v>
      </c>
      <c r="H154" s="822" t="s">
        <v>329</v>
      </c>
      <c r="I154" s="822" t="s">
        <v>2591</v>
      </c>
      <c r="J154" s="822" t="s">
        <v>2592</v>
      </c>
      <c r="K154" s="822" t="s">
        <v>2593</v>
      </c>
      <c r="L154" s="825">
        <v>1022.95</v>
      </c>
      <c r="M154" s="825">
        <v>18413.100000000002</v>
      </c>
      <c r="N154" s="822">
        <v>18</v>
      </c>
      <c r="O154" s="826">
        <v>2</v>
      </c>
      <c r="P154" s="825">
        <v>18413.100000000002</v>
      </c>
      <c r="Q154" s="827">
        <v>1</v>
      </c>
      <c r="R154" s="822">
        <v>18</v>
      </c>
      <c r="S154" s="827">
        <v>1</v>
      </c>
      <c r="T154" s="826">
        <v>2</v>
      </c>
      <c r="U154" s="828">
        <v>1</v>
      </c>
    </row>
    <row r="155" spans="1:21" ht="14.45" customHeight="1" x14ac:dyDescent="0.2">
      <c r="A155" s="821">
        <v>4</v>
      </c>
      <c r="B155" s="822" t="s">
        <v>2195</v>
      </c>
      <c r="C155" s="822" t="s">
        <v>2202</v>
      </c>
      <c r="D155" s="823" t="s">
        <v>4680</v>
      </c>
      <c r="E155" s="824" t="s">
        <v>2217</v>
      </c>
      <c r="F155" s="822" t="s">
        <v>2198</v>
      </c>
      <c r="G155" s="822" t="s">
        <v>2286</v>
      </c>
      <c r="H155" s="822" t="s">
        <v>329</v>
      </c>
      <c r="I155" s="822" t="s">
        <v>2594</v>
      </c>
      <c r="J155" s="822" t="s">
        <v>2595</v>
      </c>
      <c r="K155" s="822" t="s">
        <v>2596</v>
      </c>
      <c r="L155" s="825">
        <v>984.33</v>
      </c>
      <c r="M155" s="825">
        <v>1968.66</v>
      </c>
      <c r="N155" s="822">
        <v>2</v>
      </c>
      <c r="O155" s="826">
        <v>2</v>
      </c>
      <c r="P155" s="825">
        <v>1968.66</v>
      </c>
      <c r="Q155" s="827">
        <v>1</v>
      </c>
      <c r="R155" s="822">
        <v>2</v>
      </c>
      <c r="S155" s="827">
        <v>1</v>
      </c>
      <c r="T155" s="826">
        <v>2</v>
      </c>
      <c r="U155" s="828">
        <v>1</v>
      </c>
    </row>
    <row r="156" spans="1:21" ht="14.45" customHeight="1" x14ac:dyDescent="0.2">
      <c r="A156" s="821">
        <v>4</v>
      </c>
      <c r="B156" s="822" t="s">
        <v>2195</v>
      </c>
      <c r="C156" s="822" t="s">
        <v>2202</v>
      </c>
      <c r="D156" s="823" t="s">
        <v>4680</v>
      </c>
      <c r="E156" s="824" t="s">
        <v>2217</v>
      </c>
      <c r="F156" s="822" t="s">
        <v>2198</v>
      </c>
      <c r="G156" s="822" t="s">
        <v>2286</v>
      </c>
      <c r="H156" s="822" t="s">
        <v>329</v>
      </c>
      <c r="I156" s="822" t="s">
        <v>2597</v>
      </c>
      <c r="J156" s="822" t="s">
        <v>2598</v>
      </c>
      <c r="K156" s="822" t="s">
        <v>2599</v>
      </c>
      <c r="L156" s="825">
        <v>1710.12</v>
      </c>
      <c r="M156" s="825">
        <v>25651.8</v>
      </c>
      <c r="N156" s="822">
        <v>15</v>
      </c>
      <c r="O156" s="826">
        <v>3</v>
      </c>
      <c r="P156" s="825">
        <v>25651.8</v>
      </c>
      <c r="Q156" s="827">
        <v>1</v>
      </c>
      <c r="R156" s="822">
        <v>15</v>
      </c>
      <c r="S156" s="827">
        <v>1</v>
      </c>
      <c r="T156" s="826">
        <v>3</v>
      </c>
      <c r="U156" s="828">
        <v>1</v>
      </c>
    </row>
    <row r="157" spans="1:21" ht="14.45" customHeight="1" x14ac:dyDescent="0.2">
      <c r="A157" s="821">
        <v>4</v>
      </c>
      <c r="B157" s="822" t="s">
        <v>2195</v>
      </c>
      <c r="C157" s="822" t="s">
        <v>2202</v>
      </c>
      <c r="D157" s="823" t="s">
        <v>4680</v>
      </c>
      <c r="E157" s="824" t="s">
        <v>2217</v>
      </c>
      <c r="F157" s="822" t="s">
        <v>2198</v>
      </c>
      <c r="G157" s="822" t="s">
        <v>2286</v>
      </c>
      <c r="H157" s="822" t="s">
        <v>329</v>
      </c>
      <c r="I157" s="822" t="s">
        <v>2600</v>
      </c>
      <c r="J157" s="822" t="s">
        <v>2601</v>
      </c>
      <c r="K157" s="822" t="s">
        <v>2602</v>
      </c>
      <c r="L157" s="825">
        <v>1678.84</v>
      </c>
      <c r="M157" s="825">
        <v>40292.159999999989</v>
      </c>
      <c r="N157" s="822">
        <v>24</v>
      </c>
      <c r="O157" s="826">
        <v>9</v>
      </c>
      <c r="P157" s="825">
        <v>40292.159999999989</v>
      </c>
      <c r="Q157" s="827">
        <v>1</v>
      </c>
      <c r="R157" s="822">
        <v>24</v>
      </c>
      <c r="S157" s="827">
        <v>1</v>
      </c>
      <c r="T157" s="826">
        <v>9</v>
      </c>
      <c r="U157" s="828">
        <v>1</v>
      </c>
    </row>
    <row r="158" spans="1:21" ht="14.45" customHeight="1" x14ac:dyDescent="0.2">
      <c r="A158" s="821">
        <v>4</v>
      </c>
      <c r="B158" s="822" t="s">
        <v>2195</v>
      </c>
      <c r="C158" s="822" t="s">
        <v>2202</v>
      </c>
      <c r="D158" s="823" t="s">
        <v>4680</v>
      </c>
      <c r="E158" s="824" t="s">
        <v>2217</v>
      </c>
      <c r="F158" s="822" t="s">
        <v>2198</v>
      </c>
      <c r="G158" s="822" t="s">
        <v>2286</v>
      </c>
      <c r="H158" s="822" t="s">
        <v>329</v>
      </c>
      <c r="I158" s="822" t="s">
        <v>2603</v>
      </c>
      <c r="J158" s="822" t="s">
        <v>2598</v>
      </c>
      <c r="K158" s="822" t="s">
        <v>2604</v>
      </c>
      <c r="L158" s="825">
        <v>2052.09</v>
      </c>
      <c r="M158" s="825">
        <v>28729.260000000002</v>
      </c>
      <c r="N158" s="822">
        <v>14</v>
      </c>
      <c r="O158" s="826">
        <v>5</v>
      </c>
      <c r="P158" s="825">
        <v>28729.260000000002</v>
      </c>
      <c r="Q158" s="827">
        <v>1</v>
      </c>
      <c r="R158" s="822">
        <v>14</v>
      </c>
      <c r="S158" s="827">
        <v>1</v>
      </c>
      <c r="T158" s="826">
        <v>5</v>
      </c>
      <c r="U158" s="828">
        <v>1</v>
      </c>
    </row>
    <row r="159" spans="1:21" ht="14.45" customHeight="1" x14ac:dyDescent="0.2">
      <c r="A159" s="821">
        <v>4</v>
      </c>
      <c r="B159" s="822" t="s">
        <v>2195</v>
      </c>
      <c r="C159" s="822" t="s">
        <v>2202</v>
      </c>
      <c r="D159" s="823" t="s">
        <v>4680</v>
      </c>
      <c r="E159" s="824" t="s">
        <v>2217</v>
      </c>
      <c r="F159" s="822" t="s">
        <v>2198</v>
      </c>
      <c r="G159" s="822" t="s">
        <v>2286</v>
      </c>
      <c r="H159" s="822" t="s">
        <v>329</v>
      </c>
      <c r="I159" s="822" t="s">
        <v>2605</v>
      </c>
      <c r="J159" s="822" t="s">
        <v>2606</v>
      </c>
      <c r="K159" s="822" t="s">
        <v>2607</v>
      </c>
      <c r="L159" s="825">
        <v>1000</v>
      </c>
      <c r="M159" s="825">
        <v>20000</v>
      </c>
      <c r="N159" s="822">
        <v>20</v>
      </c>
      <c r="O159" s="826">
        <v>11</v>
      </c>
      <c r="P159" s="825">
        <v>20000</v>
      </c>
      <c r="Q159" s="827">
        <v>1</v>
      </c>
      <c r="R159" s="822">
        <v>20</v>
      </c>
      <c r="S159" s="827">
        <v>1</v>
      </c>
      <c r="T159" s="826">
        <v>11</v>
      </c>
      <c r="U159" s="828">
        <v>1</v>
      </c>
    </row>
    <row r="160" spans="1:21" ht="14.45" customHeight="1" x14ac:dyDescent="0.2">
      <c r="A160" s="821">
        <v>4</v>
      </c>
      <c r="B160" s="822" t="s">
        <v>2195</v>
      </c>
      <c r="C160" s="822" t="s">
        <v>2202</v>
      </c>
      <c r="D160" s="823" t="s">
        <v>4680</v>
      </c>
      <c r="E160" s="824" t="s">
        <v>2217</v>
      </c>
      <c r="F160" s="822" t="s">
        <v>2198</v>
      </c>
      <c r="G160" s="822" t="s">
        <v>2286</v>
      </c>
      <c r="H160" s="822" t="s">
        <v>329</v>
      </c>
      <c r="I160" s="822" t="s">
        <v>2608</v>
      </c>
      <c r="J160" s="822" t="s">
        <v>2606</v>
      </c>
      <c r="K160" s="822" t="s">
        <v>2609</v>
      </c>
      <c r="L160" s="825">
        <v>500.01</v>
      </c>
      <c r="M160" s="825">
        <v>4500.09</v>
      </c>
      <c r="N160" s="822">
        <v>9</v>
      </c>
      <c r="O160" s="826">
        <v>4</v>
      </c>
      <c r="P160" s="825">
        <v>4500.09</v>
      </c>
      <c r="Q160" s="827">
        <v>1</v>
      </c>
      <c r="R160" s="822">
        <v>9</v>
      </c>
      <c r="S160" s="827">
        <v>1</v>
      </c>
      <c r="T160" s="826">
        <v>4</v>
      </c>
      <c r="U160" s="828">
        <v>1</v>
      </c>
    </row>
    <row r="161" spans="1:21" ht="14.45" customHeight="1" x14ac:dyDescent="0.2">
      <c r="A161" s="821">
        <v>4</v>
      </c>
      <c r="B161" s="822" t="s">
        <v>2195</v>
      </c>
      <c r="C161" s="822" t="s">
        <v>2202</v>
      </c>
      <c r="D161" s="823" t="s">
        <v>4680</v>
      </c>
      <c r="E161" s="824" t="s">
        <v>2217</v>
      </c>
      <c r="F161" s="822" t="s">
        <v>2198</v>
      </c>
      <c r="G161" s="822" t="s">
        <v>2286</v>
      </c>
      <c r="H161" s="822" t="s">
        <v>329</v>
      </c>
      <c r="I161" s="822" t="s">
        <v>2610</v>
      </c>
      <c r="J161" s="822" t="s">
        <v>2611</v>
      </c>
      <c r="K161" s="822" t="s">
        <v>2612</v>
      </c>
      <c r="L161" s="825">
        <v>1500.75</v>
      </c>
      <c r="M161" s="825">
        <v>12006</v>
      </c>
      <c r="N161" s="822">
        <v>8</v>
      </c>
      <c r="O161" s="826">
        <v>2</v>
      </c>
      <c r="P161" s="825">
        <v>12006</v>
      </c>
      <c r="Q161" s="827">
        <v>1</v>
      </c>
      <c r="R161" s="822">
        <v>8</v>
      </c>
      <c r="S161" s="827">
        <v>1</v>
      </c>
      <c r="T161" s="826">
        <v>2</v>
      </c>
      <c r="U161" s="828">
        <v>1</v>
      </c>
    </row>
    <row r="162" spans="1:21" ht="14.45" customHeight="1" x14ac:dyDescent="0.2">
      <c r="A162" s="821">
        <v>4</v>
      </c>
      <c r="B162" s="822" t="s">
        <v>2195</v>
      </c>
      <c r="C162" s="822" t="s">
        <v>2202</v>
      </c>
      <c r="D162" s="823" t="s">
        <v>4680</v>
      </c>
      <c r="E162" s="824" t="s">
        <v>2217</v>
      </c>
      <c r="F162" s="822" t="s">
        <v>2198</v>
      </c>
      <c r="G162" s="822" t="s">
        <v>2286</v>
      </c>
      <c r="H162" s="822" t="s">
        <v>329</v>
      </c>
      <c r="I162" s="822" t="s">
        <v>2613</v>
      </c>
      <c r="J162" s="822" t="s">
        <v>2614</v>
      </c>
      <c r="K162" s="822" t="s">
        <v>2615</v>
      </c>
      <c r="L162" s="825">
        <v>897.65</v>
      </c>
      <c r="M162" s="825">
        <v>8976.5</v>
      </c>
      <c r="N162" s="822">
        <v>10</v>
      </c>
      <c r="O162" s="826">
        <v>2</v>
      </c>
      <c r="P162" s="825">
        <v>8976.5</v>
      </c>
      <c r="Q162" s="827">
        <v>1</v>
      </c>
      <c r="R162" s="822">
        <v>10</v>
      </c>
      <c r="S162" s="827">
        <v>1</v>
      </c>
      <c r="T162" s="826">
        <v>2</v>
      </c>
      <c r="U162" s="828">
        <v>1</v>
      </c>
    </row>
    <row r="163" spans="1:21" ht="14.45" customHeight="1" x14ac:dyDescent="0.2">
      <c r="A163" s="821">
        <v>4</v>
      </c>
      <c r="B163" s="822" t="s">
        <v>2195</v>
      </c>
      <c r="C163" s="822" t="s">
        <v>2202</v>
      </c>
      <c r="D163" s="823" t="s">
        <v>4680</v>
      </c>
      <c r="E163" s="824" t="s">
        <v>2217</v>
      </c>
      <c r="F163" s="822" t="s">
        <v>2198</v>
      </c>
      <c r="G163" s="822" t="s">
        <v>2286</v>
      </c>
      <c r="H163" s="822" t="s">
        <v>329</v>
      </c>
      <c r="I163" s="822" t="s">
        <v>2616</v>
      </c>
      <c r="J163" s="822" t="s">
        <v>2617</v>
      </c>
      <c r="K163" s="822" t="s">
        <v>2618</v>
      </c>
      <c r="L163" s="825">
        <v>1500.75</v>
      </c>
      <c r="M163" s="825">
        <v>9004.5</v>
      </c>
      <c r="N163" s="822">
        <v>6</v>
      </c>
      <c r="O163" s="826">
        <v>1</v>
      </c>
      <c r="P163" s="825">
        <v>9004.5</v>
      </c>
      <c r="Q163" s="827">
        <v>1</v>
      </c>
      <c r="R163" s="822">
        <v>6</v>
      </c>
      <c r="S163" s="827">
        <v>1</v>
      </c>
      <c r="T163" s="826">
        <v>1</v>
      </c>
      <c r="U163" s="828">
        <v>1</v>
      </c>
    </row>
    <row r="164" spans="1:21" ht="14.45" customHeight="1" x14ac:dyDescent="0.2">
      <c r="A164" s="821">
        <v>4</v>
      </c>
      <c r="B164" s="822" t="s">
        <v>2195</v>
      </c>
      <c r="C164" s="822" t="s">
        <v>2202</v>
      </c>
      <c r="D164" s="823" t="s">
        <v>4680</v>
      </c>
      <c r="E164" s="824" t="s">
        <v>2217</v>
      </c>
      <c r="F164" s="822" t="s">
        <v>2198</v>
      </c>
      <c r="G164" s="822" t="s">
        <v>2286</v>
      </c>
      <c r="H164" s="822" t="s">
        <v>329</v>
      </c>
      <c r="I164" s="822" t="s">
        <v>2619</v>
      </c>
      <c r="J164" s="822" t="s">
        <v>2620</v>
      </c>
      <c r="K164" s="822" t="s">
        <v>2621</v>
      </c>
      <c r="L164" s="825">
        <v>784.14</v>
      </c>
      <c r="M164" s="825">
        <v>9409.68</v>
      </c>
      <c r="N164" s="822">
        <v>12</v>
      </c>
      <c r="O164" s="826">
        <v>2</v>
      </c>
      <c r="P164" s="825">
        <v>9409.68</v>
      </c>
      <c r="Q164" s="827">
        <v>1</v>
      </c>
      <c r="R164" s="822">
        <v>12</v>
      </c>
      <c r="S164" s="827">
        <v>1</v>
      </c>
      <c r="T164" s="826">
        <v>2</v>
      </c>
      <c r="U164" s="828">
        <v>1</v>
      </c>
    </row>
    <row r="165" spans="1:21" ht="14.45" customHeight="1" x14ac:dyDescent="0.2">
      <c r="A165" s="821">
        <v>4</v>
      </c>
      <c r="B165" s="822" t="s">
        <v>2195</v>
      </c>
      <c r="C165" s="822" t="s">
        <v>2202</v>
      </c>
      <c r="D165" s="823" t="s">
        <v>4680</v>
      </c>
      <c r="E165" s="824" t="s">
        <v>2217</v>
      </c>
      <c r="F165" s="822" t="s">
        <v>2198</v>
      </c>
      <c r="G165" s="822" t="s">
        <v>2286</v>
      </c>
      <c r="H165" s="822" t="s">
        <v>329</v>
      </c>
      <c r="I165" s="822" t="s">
        <v>2622</v>
      </c>
      <c r="J165" s="822" t="s">
        <v>2623</v>
      </c>
      <c r="K165" s="822" t="s">
        <v>2624</v>
      </c>
      <c r="L165" s="825">
        <v>1079.99</v>
      </c>
      <c r="M165" s="825">
        <v>5399.95</v>
      </c>
      <c r="N165" s="822">
        <v>5</v>
      </c>
      <c r="O165" s="826">
        <v>5</v>
      </c>
      <c r="P165" s="825">
        <v>5399.95</v>
      </c>
      <c r="Q165" s="827">
        <v>1</v>
      </c>
      <c r="R165" s="822">
        <v>5</v>
      </c>
      <c r="S165" s="827">
        <v>1</v>
      </c>
      <c r="T165" s="826">
        <v>5</v>
      </c>
      <c r="U165" s="828">
        <v>1</v>
      </c>
    </row>
    <row r="166" spans="1:21" ht="14.45" customHeight="1" x14ac:dyDescent="0.2">
      <c r="A166" s="821">
        <v>4</v>
      </c>
      <c r="B166" s="822" t="s">
        <v>2195</v>
      </c>
      <c r="C166" s="822" t="s">
        <v>2202</v>
      </c>
      <c r="D166" s="823" t="s">
        <v>4680</v>
      </c>
      <c r="E166" s="824" t="s">
        <v>2217</v>
      </c>
      <c r="F166" s="822" t="s">
        <v>2198</v>
      </c>
      <c r="G166" s="822" t="s">
        <v>2286</v>
      </c>
      <c r="H166" s="822" t="s">
        <v>329</v>
      </c>
      <c r="I166" s="822" t="s">
        <v>2625</v>
      </c>
      <c r="J166" s="822" t="s">
        <v>2626</v>
      </c>
      <c r="K166" s="822" t="s">
        <v>2607</v>
      </c>
      <c r="L166" s="825">
        <v>500.01</v>
      </c>
      <c r="M166" s="825">
        <v>5500.1100000000006</v>
      </c>
      <c r="N166" s="822">
        <v>11</v>
      </c>
      <c r="O166" s="826">
        <v>8</v>
      </c>
      <c r="P166" s="825">
        <v>5500.1100000000006</v>
      </c>
      <c r="Q166" s="827">
        <v>1</v>
      </c>
      <c r="R166" s="822">
        <v>11</v>
      </c>
      <c r="S166" s="827">
        <v>1</v>
      </c>
      <c r="T166" s="826">
        <v>8</v>
      </c>
      <c r="U166" s="828">
        <v>1</v>
      </c>
    </row>
    <row r="167" spans="1:21" ht="14.45" customHeight="1" x14ac:dyDescent="0.2">
      <c r="A167" s="821">
        <v>4</v>
      </c>
      <c r="B167" s="822" t="s">
        <v>2195</v>
      </c>
      <c r="C167" s="822" t="s">
        <v>2202</v>
      </c>
      <c r="D167" s="823" t="s">
        <v>4680</v>
      </c>
      <c r="E167" s="824" t="s">
        <v>2217</v>
      </c>
      <c r="F167" s="822" t="s">
        <v>2198</v>
      </c>
      <c r="G167" s="822" t="s">
        <v>2286</v>
      </c>
      <c r="H167" s="822" t="s">
        <v>329</v>
      </c>
      <c r="I167" s="822" t="s">
        <v>2627</v>
      </c>
      <c r="J167" s="822" t="s">
        <v>2626</v>
      </c>
      <c r="K167" s="822" t="s">
        <v>2609</v>
      </c>
      <c r="L167" s="825">
        <v>250.12</v>
      </c>
      <c r="M167" s="825">
        <v>16758.04</v>
      </c>
      <c r="N167" s="822">
        <v>67</v>
      </c>
      <c r="O167" s="826">
        <v>20</v>
      </c>
      <c r="P167" s="825">
        <v>16257.8</v>
      </c>
      <c r="Q167" s="827">
        <v>0.9701492537313432</v>
      </c>
      <c r="R167" s="822">
        <v>65</v>
      </c>
      <c r="S167" s="827">
        <v>0.97014925373134331</v>
      </c>
      <c r="T167" s="826">
        <v>19</v>
      </c>
      <c r="U167" s="828">
        <v>0.95</v>
      </c>
    </row>
    <row r="168" spans="1:21" ht="14.45" customHeight="1" x14ac:dyDescent="0.2">
      <c r="A168" s="821">
        <v>4</v>
      </c>
      <c r="B168" s="822" t="s">
        <v>2195</v>
      </c>
      <c r="C168" s="822" t="s">
        <v>2202</v>
      </c>
      <c r="D168" s="823" t="s">
        <v>4680</v>
      </c>
      <c r="E168" s="824" t="s">
        <v>2217</v>
      </c>
      <c r="F168" s="822" t="s">
        <v>2198</v>
      </c>
      <c r="G168" s="822" t="s">
        <v>2286</v>
      </c>
      <c r="H168" s="822" t="s">
        <v>329</v>
      </c>
      <c r="I168" s="822" t="s">
        <v>2628</v>
      </c>
      <c r="J168" s="822" t="s">
        <v>2617</v>
      </c>
      <c r="K168" s="822" t="s">
        <v>2629</v>
      </c>
      <c r="L168" s="825">
        <v>1500.75</v>
      </c>
      <c r="M168" s="825">
        <v>27013.5</v>
      </c>
      <c r="N168" s="822">
        <v>18</v>
      </c>
      <c r="O168" s="826">
        <v>3</v>
      </c>
      <c r="P168" s="825">
        <v>27013.5</v>
      </c>
      <c r="Q168" s="827">
        <v>1</v>
      </c>
      <c r="R168" s="822">
        <v>18</v>
      </c>
      <c r="S168" s="827">
        <v>1</v>
      </c>
      <c r="T168" s="826">
        <v>3</v>
      </c>
      <c r="U168" s="828">
        <v>1</v>
      </c>
    </row>
    <row r="169" spans="1:21" ht="14.45" customHeight="1" x14ac:dyDescent="0.2">
      <c r="A169" s="821">
        <v>4</v>
      </c>
      <c r="B169" s="822" t="s">
        <v>2195</v>
      </c>
      <c r="C169" s="822" t="s">
        <v>2202</v>
      </c>
      <c r="D169" s="823" t="s">
        <v>4680</v>
      </c>
      <c r="E169" s="824" t="s">
        <v>2217</v>
      </c>
      <c r="F169" s="822" t="s">
        <v>2198</v>
      </c>
      <c r="G169" s="822" t="s">
        <v>2286</v>
      </c>
      <c r="H169" s="822" t="s">
        <v>329</v>
      </c>
      <c r="I169" s="822" t="s">
        <v>2630</v>
      </c>
      <c r="J169" s="822" t="s">
        <v>2631</v>
      </c>
      <c r="K169" s="822" t="s">
        <v>2632</v>
      </c>
      <c r="L169" s="825">
        <v>1545.31</v>
      </c>
      <c r="M169" s="825">
        <v>1545.31</v>
      </c>
      <c r="N169" s="822">
        <v>1</v>
      </c>
      <c r="O169" s="826">
        <v>1</v>
      </c>
      <c r="P169" s="825">
        <v>1545.31</v>
      </c>
      <c r="Q169" s="827">
        <v>1</v>
      </c>
      <c r="R169" s="822">
        <v>1</v>
      </c>
      <c r="S169" s="827">
        <v>1</v>
      </c>
      <c r="T169" s="826">
        <v>1</v>
      </c>
      <c r="U169" s="828">
        <v>1</v>
      </c>
    </row>
    <row r="170" spans="1:21" ht="14.45" customHeight="1" x14ac:dyDescent="0.2">
      <c r="A170" s="821">
        <v>4</v>
      </c>
      <c r="B170" s="822" t="s">
        <v>2195</v>
      </c>
      <c r="C170" s="822" t="s">
        <v>2202</v>
      </c>
      <c r="D170" s="823" t="s">
        <v>4680</v>
      </c>
      <c r="E170" s="824" t="s">
        <v>2217</v>
      </c>
      <c r="F170" s="822" t="s">
        <v>2198</v>
      </c>
      <c r="G170" s="822" t="s">
        <v>2286</v>
      </c>
      <c r="H170" s="822" t="s">
        <v>329</v>
      </c>
      <c r="I170" s="822" t="s">
        <v>2633</v>
      </c>
      <c r="J170" s="822" t="s">
        <v>2620</v>
      </c>
      <c r="K170" s="822" t="s">
        <v>2634</v>
      </c>
      <c r="L170" s="825">
        <v>784.14</v>
      </c>
      <c r="M170" s="825">
        <v>23524.200000000004</v>
      </c>
      <c r="N170" s="822">
        <v>30</v>
      </c>
      <c r="O170" s="826">
        <v>5</v>
      </c>
      <c r="P170" s="825">
        <v>23524.200000000004</v>
      </c>
      <c r="Q170" s="827">
        <v>1</v>
      </c>
      <c r="R170" s="822">
        <v>30</v>
      </c>
      <c r="S170" s="827">
        <v>1</v>
      </c>
      <c r="T170" s="826">
        <v>5</v>
      </c>
      <c r="U170" s="828">
        <v>1</v>
      </c>
    </row>
    <row r="171" spans="1:21" ht="14.45" customHeight="1" x14ac:dyDescent="0.2">
      <c r="A171" s="821">
        <v>4</v>
      </c>
      <c r="B171" s="822" t="s">
        <v>2195</v>
      </c>
      <c r="C171" s="822" t="s">
        <v>2202</v>
      </c>
      <c r="D171" s="823" t="s">
        <v>4680</v>
      </c>
      <c r="E171" s="824" t="s">
        <v>2217</v>
      </c>
      <c r="F171" s="822" t="s">
        <v>2198</v>
      </c>
      <c r="G171" s="822" t="s">
        <v>2286</v>
      </c>
      <c r="H171" s="822" t="s">
        <v>329</v>
      </c>
      <c r="I171" s="822" t="s">
        <v>2635</v>
      </c>
      <c r="J171" s="822" t="s">
        <v>2636</v>
      </c>
      <c r="K171" s="822" t="s">
        <v>2637</v>
      </c>
      <c r="L171" s="825">
        <v>131.83000000000001</v>
      </c>
      <c r="M171" s="825">
        <v>131.83000000000001</v>
      </c>
      <c r="N171" s="822">
        <v>1</v>
      </c>
      <c r="O171" s="826">
        <v>1</v>
      </c>
      <c r="P171" s="825">
        <v>131.83000000000001</v>
      </c>
      <c r="Q171" s="827">
        <v>1</v>
      </c>
      <c r="R171" s="822">
        <v>1</v>
      </c>
      <c r="S171" s="827">
        <v>1</v>
      </c>
      <c r="T171" s="826">
        <v>1</v>
      </c>
      <c r="U171" s="828">
        <v>1</v>
      </c>
    </row>
    <row r="172" spans="1:21" ht="14.45" customHeight="1" x14ac:dyDescent="0.2">
      <c r="A172" s="821">
        <v>4</v>
      </c>
      <c r="B172" s="822" t="s">
        <v>2195</v>
      </c>
      <c r="C172" s="822" t="s">
        <v>2202</v>
      </c>
      <c r="D172" s="823" t="s">
        <v>4680</v>
      </c>
      <c r="E172" s="824" t="s">
        <v>2217</v>
      </c>
      <c r="F172" s="822" t="s">
        <v>2198</v>
      </c>
      <c r="G172" s="822" t="s">
        <v>2286</v>
      </c>
      <c r="H172" s="822" t="s">
        <v>329</v>
      </c>
      <c r="I172" s="822" t="s">
        <v>2638</v>
      </c>
      <c r="J172" s="822" t="s">
        <v>2639</v>
      </c>
      <c r="K172" s="822" t="s">
        <v>2640</v>
      </c>
      <c r="L172" s="825">
        <v>538.20000000000005</v>
      </c>
      <c r="M172" s="825">
        <v>9149.4000000000015</v>
      </c>
      <c r="N172" s="822">
        <v>17</v>
      </c>
      <c r="O172" s="826">
        <v>8</v>
      </c>
      <c r="P172" s="825">
        <v>9149.4000000000015</v>
      </c>
      <c r="Q172" s="827">
        <v>1</v>
      </c>
      <c r="R172" s="822">
        <v>17</v>
      </c>
      <c r="S172" s="827">
        <v>1</v>
      </c>
      <c r="T172" s="826">
        <v>8</v>
      </c>
      <c r="U172" s="828">
        <v>1</v>
      </c>
    </row>
    <row r="173" spans="1:21" ht="14.45" customHeight="1" x14ac:dyDescent="0.2">
      <c r="A173" s="821">
        <v>4</v>
      </c>
      <c r="B173" s="822" t="s">
        <v>2195</v>
      </c>
      <c r="C173" s="822" t="s">
        <v>2202</v>
      </c>
      <c r="D173" s="823" t="s">
        <v>4680</v>
      </c>
      <c r="E173" s="824" t="s">
        <v>2217</v>
      </c>
      <c r="F173" s="822" t="s">
        <v>2198</v>
      </c>
      <c r="G173" s="822" t="s">
        <v>2286</v>
      </c>
      <c r="H173" s="822" t="s">
        <v>329</v>
      </c>
      <c r="I173" s="822" t="s">
        <v>2641</v>
      </c>
      <c r="J173" s="822" t="s">
        <v>2642</v>
      </c>
      <c r="K173" s="822" t="s">
        <v>2643</v>
      </c>
      <c r="L173" s="825">
        <v>259.02</v>
      </c>
      <c r="M173" s="825">
        <v>3367.2599999999998</v>
      </c>
      <c r="N173" s="822">
        <v>13</v>
      </c>
      <c r="O173" s="826">
        <v>6</v>
      </c>
      <c r="P173" s="825">
        <v>3367.2599999999998</v>
      </c>
      <c r="Q173" s="827">
        <v>1</v>
      </c>
      <c r="R173" s="822">
        <v>13</v>
      </c>
      <c r="S173" s="827">
        <v>1</v>
      </c>
      <c r="T173" s="826">
        <v>6</v>
      </c>
      <c r="U173" s="828">
        <v>1</v>
      </c>
    </row>
    <row r="174" spans="1:21" ht="14.45" customHeight="1" x14ac:dyDescent="0.2">
      <c r="A174" s="821">
        <v>4</v>
      </c>
      <c r="B174" s="822" t="s">
        <v>2195</v>
      </c>
      <c r="C174" s="822" t="s">
        <v>2202</v>
      </c>
      <c r="D174" s="823" t="s">
        <v>4680</v>
      </c>
      <c r="E174" s="824" t="s">
        <v>2217</v>
      </c>
      <c r="F174" s="822" t="s">
        <v>2198</v>
      </c>
      <c r="G174" s="822" t="s">
        <v>2286</v>
      </c>
      <c r="H174" s="822" t="s">
        <v>329</v>
      </c>
      <c r="I174" s="822" t="s">
        <v>2644</v>
      </c>
      <c r="J174" s="822" t="s">
        <v>2645</v>
      </c>
      <c r="K174" s="822" t="s">
        <v>2646</v>
      </c>
      <c r="L174" s="825">
        <v>127.72</v>
      </c>
      <c r="M174" s="825">
        <v>2682.12</v>
      </c>
      <c r="N174" s="822">
        <v>21</v>
      </c>
      <c r="O174" s="826">
        <v>6</v>
      </c>
      <c r="P174" s="825">
        <v>2682.12</v>
      </c>
      <c r="Q174" s="827">
        <v>1</v>
      </c>
      <c r="R174" s="822">
        <v>21</v>
      </c>
      <c r="S174" s="827">
        <v>1</v>
      </c>
      <c r="T174" s="826">
        <v>6</v>
      </c>
      <c r="U174" s="828">
        <v>1</v>
      </c>
    </row>
    <row r="175" spans="1:21" ht="14.45" customHeight="1" x14ac:dyDescent="0.2">
      <c r="A175" s="821">
        <v>4</v>
      </c>
      <c r="B175" s="822" t="s">
        <v>2195</v>
      </c>
      <c r="C175" s="822" t="s">
        <v>2202</v>
      </c>
      <c r="D175" s="823" t="s">
        <v>4680</v>
      </c>
      <c r="E175" s="824" t="s">
        <v>2217</v>
      </c>
      <c r="F175" s="822" t="s">
        <v>2198</v>
      </c>
      <c r="G175" s="822" t="s">
        <v>2286</v>
      </c>
      <c r="H175" s="822" t="s">
        <v>329</v>
      </c>
      <c r="I175" s="822" t="s">
        <v>2647</v>
      </c>
      <c r="J175" s="822" t="s">
        <v>2648</v>
      </c>
      <c r="K175" s="822" t="s">
        <v>2649</v>
      </c>
      <c r="L175" s="825">
        <v>500.01</v>
      </c>
      <c r="M175" s="825">
        <v>5500.1100000000006</v>
      </c>
      <c r="N175" s="822">
        <v>11</v>
      </c>
      <c r="O175" s="826">
        <v>9</v>
      </c>
      <c r="P175" s="825">
        <v>5500.1100000000006</v>
      </c>
      <c r="Q175" s="827">
        <v>1</v>
      </c>
      <c r="R175" s="822">
        <v>11</v>
      </c>
      <c r="S175" s="827">
        <v>1</v>
      </c>
      <c r="T175" s="826">
        <v>9</v>
      </c>
      <c r="U175" s="828">
        <v>1</v>
      </c>
    </row>
    <row r="176" spans="1:21" ht="14.45" customHeight="1" x14ac:dyDescent="0.2">
      <c r="A176" s="821">
        <v>4</v>
      </c>
      <c r="B176" s="822" t="s">
        <v>2195</v>
      </c>
      <c r="C176" s="822" t="s">
        <v>2202</v>
      </c>
      <c r="D176" s="823" t="s">
        <v>4680</v>
      </c>
      <c r="E176" s="824" t="s">
        <v>2217</v>
      </c>
      <c r="F176" s="822" t="s">
        <v>2198</v>
      </c>
      <c r="G176" s="822" t="s">
        <v>2286</v>
      </c>
      <c r="H176" s="822" t="s">
        <v>329</v>
      </c>
      <c r="I176" s="822" t="s">
        <v>2650</v>
      </c>
      <c r="J176" s="822" t="s">
        <v>2651</v>
      </c>
      <c r="K176" s="822" t="s">
        <v>2652</v>
      </c>
      <c r="L176" s="825">
        <v>500.01</v>
      </c>
      <c r="M176" s="825">
        <v>2500.0500000000002</v>
      </c>
      <c r="N176" s="822">
        <v>5</v>
      </c>
      <c r="O176" s="826">
        <v>5</v>
      </c>
      <c r="P176" s="825">
        <v>2500.0500000000002</v>
      </c>
      <c r="Q176" s="827">
        <v>1</v>
      </c>
      <c r="R176" s="822">
        <v>5</v>
      </c>
      <c r="S176" s="827">
        <v>1</v>
      </c>
      <c r="T176" s="826">
        <v>5</v>
      </c>
      <c r="U176" s="828">
        <v>1</v>
      </c>
    </row>
    <row r="177" spans="1:21" ht="14.45" customHeight="1" x14ac:dyDescent="0.2">
      <c r="A177" s="821">
        <v>4</v>
      </c>
      <c r="B177" s="822" t="s">
        <v>2195</v>
      </c>
      <c r="C177" s="822" t="s">
        <v>2202</v>
      </c>
      <c r="D177" s="823" t="s">
        <v>4680</v>
      </c>
      <c r="E177" s="824" t="s">
        <v>2217</v>
      </c>
      <c r="F177" s="822" t="s">
        <v>2198</v>
      </c>
      <c r="G177" s="822" t="s">
        <v>2286</v>
      </c>
      <c r="H177" s="822" t="s">
        <v>329</v>
      </c>
      <c r="I177" s="822" t="s">
        <v>2653</v>
      </c>
      <c r="J177" s="822" t="s">
        <v>2654</v>
      </c>
      <c r="K177" s="822" t="s">
        <v>2655</v>
      </c>
      <c r="L177" s="825">
        <v>165.83</v>
      </c>
      <c r="M177" s="825">
        <v>829.15000000000009</v>
      </c>
      <c r="N177" s="822">
        <v>5</v>
      </c>
      <c r="O177" s="826">
        <v>5</v>
      </c>
      <c r="P177" s="825">
        <v>829.15000000000009</v>
      </c>
      <c r="Q177" s="827">
        <v>1</v>
      </c>
      <c r="R177" s="822">
        <v>5</v>
      </c>
      <c r="S177" s="827">
        <v>1</v>
      </c>
      <c r="T177" s="826">
        <v>5</v>
      </c>
      <c r="U177" s="828">
        <v>1</v>
      </c>
    </row>
    <row r="178" spans="1:21" ht="14.45" customHeight="1" x14ac:dyDescent="0.2">
      <c r="A178" s="821">
        <v>4</v>
      </c>
      <c r="B178" s="822" t="s">
        <v>2195</v>
      </c>
      <c r="C178" s="822" t="s">
        <v>2202</v>
      </c>
      <c r="D178" s="823" t="s">
        <v>4680</v>
      </c>
      <c r="E178" s="824" t="s">
        <v>2217</v>
      </c>
      <c r="F178" s="822" t="s">
        <v>2198</v>
      </c>
      <c r="G178" s="822" t="s">
        <v>2286</v>
      </c>
      <c r="H178" s="822" t="s">
        <v>329</v>
      </c>
      <c r="I178" s="822" t="s">
        <v>2656</v>
      </c>
      <c r="J178" s="822" t="s">
        <v>2657</v>
      </c>
      <c r="K178" s="822" t="s">
        <v>2658</v>
      </c>
      <c r="L178" s="825">
        <v>538.20000000000005</v>
      </c>
      <c r="M178" s="825">
        <v>13993.200000000003</v>
      </c>
      <c r="N178" s="822">
        <v>26</v>
      </c>
      <c r="O178" s="826">
        <v>10</v>
      </c>
      <c r="P178" s="825">
        <v>13993.200000000003</v>
      </c>
      <c r="Q178" s="827">
        <v>1</v>
      </c>
      <c r="R178" s="822">
        <v>26</v>
      </c>
      <c r="S178" s="827">
        <v>1</v>
      </c>
      <c r="T178" s="826">
        <v>10</v>
      </c>
      <c r="U178" s="828">
        <v>1</v>
      </c>
    </row>
    <row r="179" spans="1:21" ht="14.45" customHeight="1" x14ac:dyDescent="0.2">
      <c r="A179" s="821">
        <v>4</v>
      </c>
      <c r="B179" s="822" t="s">
        <v>2195</v>
      </c>
      <c r="C179" s="822" t="s">
        <v>2202</v>
      </c>
      <c r="D179" s="823" t="s">
        <v>4680</v>
      </c>
      <c r="E179" s="824" t="s">
        <v>2217</v>
      </c>
      <c r="F179" s="822" t="s">
        <v>2198</v>
      </c>
      <c r="G179" s="822" t="s">
        <v>2286</v>
      </c>
      <c r="H179" s="822" t="s">
        <v>329</v>
      </c>
      <c r="I179" s="822" t="s">
        <v>2659</v>
      </c>
      <c r="J179" s="822" t="s">
        <v>2660</v>
      </c>
      <c r="K179" s="822" t="s">
        <v>2661</v>
      </c>
      <c r="L179" s="825">
        <v>2691</v>
      </c>
      <c r="M179" s="825">
        <v>48438</v>
      </c>
      <c r="N179" s="822">
        <v>18</v>
      </c>
      <c r="O179" s="826">
        <v>8</v>
      </c>
      <c r="P179" s="825">
        <v>48438</v>
      </c>
      <c r="Q179" s="827">
        <v>1</v>
      </c>
      <c r="R179" s="822">
        <v>18</v>
      </c>
      <c r="S179" s="827">
        <v>1</v>
      </c>
      <c r="T179" s="826">
        <v>8</v>
      </c>
      <c r="U179" s="828">
        <v>1</v>
      </c>
    </row>
    <row r="180" spans="1:21" ht="14.45" customHeight="1" x14ac:dyDescent="0.2">
      <c r="A180" s="821">
        <v>4</v>
      </c>
      <c r="B180" s="822" t="s">
        <v>2195</v>
      </c>
      <c r="C180" s="822" t="s">
        <v>2202</v>
      </c>
      <c r="D180" s="823" t="s">
        <v>4680</v>
      </c>
      <c r="E180" s="824" t="s">
        <v>2217</v>
      </c>
      <c r="F180" s="822" t="s">
        <v>2198</v>
      </c>
      <c r="G180" s="822" t="s">
        <v>2286</v>
      </c>
      <c r="H180" s="822" t="s">
        <v>329</v>
      </c>
      <c r="I180" s="822" t="s">
        <v>2662</v>
      </c>
      <c r="J180" s="822" t="s">
        <v>2663</v>
      </c>
      <c r="K180" s="822" t="s">
        <v>2664</v>
      </c>
      <c r="L180" s="825">
        <v>2794.5</v>
      </c>
      <c r="M180" s="825">
        <v>13972.5</v>
      </c>
      <c r="N180" s="822">
        <v>5</v>
      </c>
      <c r="O180" s="826">
        <v>2</v>
      </c>
      <c r="P180" s="825">
        <v>13972.5</v>
      </c>
      <c r="Q180" s="827">
        <v>1</v>
      </c>
      <c r="R180" s="822">
        <v>5</v>
      </c>
      <c r="S180" s="827">
        <v>1</v>
      </c>
      <c r="T180" s="826">
        <v>2</v>
      </c>
      <c r="U180" s="828">
        <v>1</v>
      </c>
    </row>
    <row r="181" spans="1:21" ht="14.45" customHeight="1" x14ac:dyDescent="0.2">
      <c r="A181" s="821">
        <v>4</v>
      </c>
      <c r="B181" s="822" t="s">
        <v>2195</v>
      </c>
      <c r="C181" s="822" t="s">
        <v>2202</v>
      </c>
      <c r="D181" s="823" t="s">
        <v>4680</v>
      </c>
      <c r="E181" s="824" t="s">
        <v>2217</v>
      </c>
      <c r="F181" s="822" t="s">
        <v>2198</v>
      </c>
      <c r="G181" s="822" t="s">
        <v>2286</v>
      </c>
      <c r="H181" s="822" t="s">
        <v>329</v>
      </c>
      <c r="I181" s="822" t="s">
        <v>2665</v>
      </c>
      <c r="J181" s="822" t="s">
        <v>2666</v>
      </c>
      <c r="K181" s="822" t="s">
        <v>2667</v>
      </c>
      <c r="L181" s="825">
        <v>2794.5</v>
      </c>
      <c r="M181" s="825">
        <v>67068</v>
      </c>
      <c r="N181" s="822">
        <v>24</v>
      </c>
      <c r="O181" s="826">
        <v>3</v>
      </c>
      <c r="P181" s="825">
        <v>67068</v>
      </c>
      <c r="Q181" s="827">
        <v>1</v>
      </c>
      <c r="R181" s="822">
        <v>24</v>
      </c>
      <c r="S181" s="827">
        <v>1</v>
      </c>
      <c r="T181" s="826">
        <v>3</v>
      </c>
      <c r="U181" s="828">
        <v>1</v>
      </c>
    </row>
    <row r="182" spans="1:21" ht="14.45" customHeight="1" x14ac:dyDescent="0.2">
      <c r="A182" s="821">
        <v>4</v>
      </c>
      <c r="B182" s="822" t="s">
        <v>2195</v>
      </c>
      <c r="C182" s="822" t="s">
        <v>2202</v>
      </c>
      <c r="D182" s="823" t="s">
        <v>4680</v>
      </c>
      <c r="E182" s="824" t="s">
        <v>2217</v>
      </c>
      <c r="F182" s="822" t="s">
        <v>2198</v>
      </c>
      <c r="G182" s="822" t="s">
        <v>2286</v>
      </c>
      <c r="H182" s="822" t="s">
        <v>329</v>
      </c>
      <c r="I182" s="822" t="s">
        <v>2668</v>
      </c>
      <c r="J182" s="822" t="s">
        <v>2669</v>
      </c>
      <c r="K182" s="822" t="s">
        <v>2670</v>
      </c>
      <c r="L182" s="825">
        <v>318.26</v>
      </c>
      <c r="M182" s="825">
        <v>636.52</v>
      </c>
      <c r="N182" s="822">
        <v>2</v>
      </c>
      <c r="O182" s="826">
        <v>1</v>
      </c>
      <c r="P182" s="825">
        <v>636.52</v>
      </c>
      <c r="Q182" s="827">
        <v>1</v>
      </c>
      <c r="R182" s="822">
        <v>2</v>
      </c>
      <c r="S182" s="827">
        <v>1</v>
      </c>
      <c r="T182" s="826">
        <v>1</v>
      </c>
      <c r="U182" s="828">
        <v>1</v>
      </c>
    </row>
    <row r="183" spans="1:21" ht="14.45" customHeight="1" x14ac:dyDescent="0.2">
      <c r="A183" s="821">
        <v>4</v>
      </c>
      <c r="B183" s="822" t="s">
        <v>2195</v>
      </c>
      <c r="C183" s="822" t="s">
        <v>2202</v>
      </c>
      <c r="D183" s="823" t="s">
        <v>4680</v>
      </c>
      <c r="E183" s="824" t="s">
        <v>2217</v>
      </c>
      <c r="F183" s="822" t="s">
        <v>2198</v>
      </c>
      <c r="G183" s="822" t="s">
        <v>2286</v>
      </c>
      <c r="H183" s="822" t="s">
        <v>329</v>
      </c>
      <c r="I183" s="822" t="s">
        <v>2671</v>
      </c>
      <c r="J183" s="822" t="s">
        <v>2672</v>
      </c>
      <c r="K183" s="822" t="s">
        <v>2673</v>
      </c>
      <c r="L183" s="825">
        <v>897</v>
      </c>
      <c r="M183" s="825">
        <v>9867</v>
      </c>
      <c r="N183" s="822">
        <v>11</v>
      </c>
      <c r="O183" s="826">
        <v>2</v>
      </c>
      <c r="P183" s="825">
        <v>9867</v>
      </c>
      <c r="Q183" s="827">
        <v>1</v>
      </c>
      <c r="R183" s="822">
        <v>11</v>
      </c>
      <c r="S183" s="827">
        <v>1</v>
      </c>
      <c r="T183" s="826">
        <v>2</v>
      </c>
      <c r="U183" s="828">
        <v>1</v>
      </c>
    </row>
    <row r="184" spans="1:21" ht="14.45" customHeight="1" x14ac:dyDescent="0.2">
      <c r="A184" s="821">
        <v>4</v>
      </c>
      <c r="B184" s="822" t="s">
        <v>2195</v>
      </c>
      <c r="C184" s="822" t="s">
        <v>2202</v>
      </c>
      <c r="D184" s="823" t="s">
        <v>4680</v>
      </c>
      <c r="E184" s="824" t="s">
        <v>2217</v>
      </c>
      <c r="F184" s="822" t="s">
        <v>2198</v>
      </c>
      <c r="G184" s="822" t="s">
        <v>2286</v>
      </c>
      <c r="H184" s="822" t="s">
        <v>329</v>
      </c>
      <c r="I184" s="822" t="s">
        <v>2674</v>
      </c>
      <c r="J184" s="822" t="s">
        <v>2675</v>
      </c>
      <c r="K184" s="822" t="s">
        <v>2676</v>
      </c>
      <c r="L184" s="825">
        <v>1390</v>
      </c>
      <c r="M184" s="825">
        <v>16680</v>
      </c>
      <c r="N184" s="822">
        <v>12</v>
      </c>
      <c r="O184" s="826">
        <v>2</v>
      </c>
      <c r="P184" s="825">
        <v>16680</v>
      </c>
      <c r="Q184" s="827">
        <v>1</v>
      </c>
      <c r="R184" s="822">
        <v>12</v>
      </c>
      <c r="S184" s="827">
        <v>1</v>
      </c>
      <c r="T184" s="826">
        <v>2</v>
      </c>
      <c r="U184" s="828">
        <v>1</v>
      </c>
    </row>
    <row r="185" spans="1:21" ht="14.45" customHeight="1" x14ac:dyDescent="0.2">
      <c r="A185" s="821">
        <v>4</v>
      </c>
      <c r="B185" s="822" t="s">
        <v>2195</v>
      </c>
      <c r="C185" s="822" t="s">
        <v>2202</v>
      </c>
      <c r="D185" s="823" t="s">
        <v>4680</v>
      </c>
      <c r="E185" s="824" t="s">
        <v>2217</v>
      </c>
      <c r="F185" s="822" t="s">
        <v>2198</v>
      </c>
      <c r="G185" s="822" t="s">
        <v>2286</v>
      </c>
      <c r="H185" s="822" t="s">
        <v>329</v>
      </c>
      <c r="I185" s="822" t="s">
        <v>2677</v>
      </c>
      <c r="J185" s="822" t="s">
        <v>2678</v>
      </c>
      <c r="K185" s="822" t="s">
        <v>2679</v>
      </c>
      <c r="L185" s="825">
        <v>500.01</v>
      </c>
      <c r="M185" s="825">
        <v>12500.250000000002</v>
      </c>
      <c r="N185" s="822">
        <v>25</v>
      </c>
      <c r="O185" s="826">
        <v>10</v>
      </c>
      <c r="P185" s="825">
        <v>12500.250000000002</v>
      </c>
      <c r="Q185" s="827">
        <v>1</v>
      </c>
      <c r="R185" s="822">
        <v>25</v>
      </c>
      <c r="S185" s="827">
        <v>1</v>
      </c>
      <c r="T185" s="826">
        <v>10</v>
      </c>
      <c r="U185" s="828">
        <v>1</v>
      </c>
    </row>
    <row r="186" spans="1:21" ht="14.45" customHeight="1" x14ac:dyDescent="0.2">
      <c r="A186" s="821">
        <v>4</v>
      </c>
      <c r="B186" s="822" t="s">
        <v>2195</v>
      </c>
      <c r="C186" s="822" t="s">
        <v>2202</v>
      </c>
      <c r="D186" s="823" t="s">
        <v>4680</v>
      </c>
      <c r="E186" s="824" t="s">
        <v>2217</v>
      </c>
      <c r="F186" s="822" t="s">
        <v>2198</v>
      </c>
      <c r="G186" s="822" t="s">
        <v>2286</v>
      </c>
      <c r="H186" s="822" t="s">
        <v>329</v>
      </c>
      <c r="I186" s="822" t="s">
        <v>2680</v>
      </c>
      <c r="J186" s="822" t="s">
        <v>2681</v>
      </c>
      <c r="K186" s="822" t="s">
        <v>2682</v>
      </c>
      <c r="L186" s="825">
        <v>500.01</v>
      </c>
      <c r="M186" s="825">
        <v>1000.02</v>
      </c>
      <c r="N186" s="822">
        <v>2</v>
      </c>
      <c r="O186" s="826">
        <v>1</v>
      </c>
      <c r="P186" s="825">
        <v>1000.02</v>
      </c>
      <c r="Q186" s="827">
        <v>1</v>
      </c>
      <c r="R186" s="822">
        <v>2</v>
      </c>
      <c r="S186" s="827">
        <v>1</v>
      </c>
      <c r="T186" s="826">
        <v>1</v>
      </c>
      <c r="U186" s="828">
        <v>1</v>
      </c>
    </row>
    <row r="187" spans="1:21" ht="14.45" customHeight="1" x14ac:dyDescent="0.2">
      <c r="A187" s="821">
        <v>4</v>
      </c>
      <c r="B187" s="822" t="s">
        <v>2195</v>
      </c>
      <c r="C187" s="822" t="s">
        <v>2202</v>
      </c>
      <c r="D187" s="823" t="s">
        <v>4680</v>
      </c>
      <c r="E187" s="824" t="s">
        <v>2217</v>
      </c>
      <c r="F187" s="822" t="s">
        <v>2198</v>
      </c>
      <c r="G187" s="822" t="s">
        <v>2286</v>
      </c>
      <c r="H187" s="822" t="s">
        <v>329</v>
      </c>
      <c r="I187" s="822" t="s">
        <v>2683</v>
      </c>
      <c r="J187" s="822" t="s">
        <v>2684</v>
      </c>
      <c r="K187" s="822" t="s">
        <v>2685</v>
      </c>
      <c r="L187" s="825">
        <v>484.6</v>
      </c>
      <c r="M187" s="825">
        <v>484.6</v>
      </c>
      <c r="N187" s="822">
        <v>1</v>
      </c>
      <c r="O187" s="826">
        <v>1</v>
      </c>
      <c r="P187" s="825">
        <v>484.6</v>
      </c>
      <c r="Q187" s="827">
        <v>1</v>
      </c>
      <c r="R187" s="822">
        <v>1</v>
      </c>
      <c r="S187" s="827">
        <v>1</v>
      </c>
      <c r="T187" s="826">
        <v>1</v>
      </c>
      <c r="U187" s="828">
        <v>1</v>
      </c>
    </row>
    <row r="188" spans="1:21" ht="14.45" customHeight="1" x14ac:dyDescent="0.2">
      <c r="A188" s="821">
        <v>4</v>
      </c>
      <c r="B188" s="822" t="s">
        <v>2195</v>
      </c>
      <c r="C188" s="822" t="s">
        <v>2202</v>
      </c>
      <c r="D188" s="823" t="s">
        <v>4680</v>
      </c>
      <c r="E188" s="824" t="s">
        <v>2217</v>
      </c>
      <c r="F188" s="822" t="s">
        <v>2198</v>
      </c>
      <c r="G188" s="822" t="s">
        <v>2286</v>
      </c>
      <c r="H188" s="822" t="s">
        <v>329</v>
      </c>
      <c r="I188" s="822" t="s">
        <v>2686</v>
      </c>
      <c r="J188" s="822" t="s">
        <v>2687</v>
      </c>
      <c r="K188" s="822" t="s">
        <v>2688</v>
      </c>
      <c r="L188" s="825">
        <v>208.05</v>
      </c>
      <c r="M188" s="825">
        <v>4993.2000000000007</v>
      </c>
      <c r="N188" s="822">
        <v>24</v>
      </c>
      <c r="O188" s="826">
        <v>9</v>
      </c>
      <c r="P188" s="825">
        <v>4993.2000000000007</v>
      </c>
      <c r="Q188" s="827">
        <v>1</v>
      </c>
      <c r="R188" s="822">
        <v>24</v>
      </c>
      <c r="S188" s="827">
        <v>1</v>
      </c>
      <c r="T188" s="826">
        <v>9</v>
      </c>
      <c r="U188" s="828">
        <v>1</v>
      </c>
    </row>
    <row r="189" spans="1:21" ht="14.45" customHeight="1" x14ac:dyDescent="0.2">
      <c r="A189" s="821">
        <v>4</v>
      </c>
      <c r="B189" s="822" t="s">
        <v>2195</v>
      </c>
      <c r="C189" s="822" t="s">
        <v>2202</v>
      </c>
      <c r="D189" s="823" t="s">
        <v>4680</v>
      </c>
      <c r="E189" s="824" t="s">
        <v>2217</v>
      </c>
      <c r="F189" s="822" t="s">
        <v>2198</v>
      </c>
      <c r="G189" s="822" t="s">
        <v>2286</v>
      </c>
      <c r="H189" s="822" t="s">
        <v>329</v>
      </c>
      <c r="I189" s="822" t="s">
        <v>2689</v>
      </c>
      <c r="J189" s="822" t="s">
        <v>2690</v>
      </c>
      <c r="K189" s="822" t="s">
        <v>2691</v>
      </c>
      <c r="L189" s="825">
        <v>299.72000000000003</v>
      </c>
      <c r="M189" s="825">
        <v>8092.4400000000014</v>
      </c>
      <c r="N189" s="822">
        <v>27</v>
      </c>
      <c r="O189" s="826">
        <v>13</v>
      </c>
      <c r="P189" s="825">
        <v>8092.4400000000014</v>
      </c>
      <c r="Q189" s="827">
        <v>1</v>
      </c>
      <c r="R189" s="822">
        <v>27</v>
      </c>
      <c r="S189" s="827">
        <v>1</v>
      </c>
      <c r="T189" s="826">
        <v>13</v>
      </c>
      <c r="U189" s="828">
        <v>1</v>
      </c>
    </row>
    <row r="190" spans="1:21" ht="14.45" customHeight="1" x14ac:dyDescent="0.2">
      <c r="A190" s="821">
        <v>4</v>
      </c>
      <c r="B190" s="822" t="s">
        <v>2195</v>
      </c>
      <c r="C190" s="822" t="s">
        <v>2202</v>
      </c>
      <c r="D190" s="823" t="s">
        <v>4680</v>
      </c>
      <c r="E190" s="824" t="s">
        <v>2217</v>
      </c>
      <c r="F190" s="822" t="s">
        <v>2198</v>
      </c>
      <c r="G190" s="822" t="s">
        <v>2286</v>
      </c>
      <c r="H190" s="822" t="s">
        <v>329</v>
      </c>
      <c r="I190" s="822" t="s">
        <v>2692</v>
      </c>
      <c r="J190" s="822" t="s">
        <v>2690</v>
      </c>
      <c r="K190" s="822" t="s">
        <v>2693</v>
      </c>
      <c r="L190" s="825">
        <v>198.07</v>
      </c>
      <c r="M190" s="825">
        <v>792.28</v>
      </c>
      <c r="N190" s="822">
        <v>4</v>
      </c>
      <c r="O190" s="826">
        <v>2</v>
      </c>
      <c r="P190" s="825">
        <v>792.28</v>
      </c>
      <c r="Q190" s="827">
        <v>1</v>
      </c>
      <c r="R190" s="822">
        <v>4</v>
      </c>
      <c r="S190" s="827">
        <v>1</v>
      </c>
      <c r="T190" s="826">
        <v>2</v>
      </c>
      <c r="U190" s="828">
        <v>1</v>
      </c>
    </row>
    <row r="191" spans="1:21" ht="14.45" customHeight="1" x14ac:dyDescent="0.2">
      <c r="A191" s="821">
        <v>4</v>
      </c>
      <c r="B191" s="822" t="s">
        <v>2195</v>
      </c>
      <c r="C191" s="822" t="s">
        <v>2202</v>
      </c>
      <c r="D191" s="823" t="s">
        <v>4680</v>
      </c>
      <c r="E191" s="824" t="s">
        <v>2217</v>
      </c>
      <c r="F191" s="822" t="s">
        <v>2198</v>
      </c>
      <c r="G191" s="822" t="s">
        <v>2286</v>
      </c>
      <c r="H191" s="822" t="s">
        <v>329</v>
      </c>
      <c r="I191" s="822" t="s">
        <v>2694</v>
      </c>
      <c r="J191" s="822" t="s">
        <v>2695</v>
      </c>
      <c r="K191" s="822" t="s">
        <v>2696</v>
      </c>
      <c r="L191" s="825">
        <v>180.25</v>
      </c>
      <c r="M191" s="825">
        <v>1081.5</v>
      </c>
      <c r="N191" s="822">
        <v>6</v>
      </c>
      <c r="O191" s="826">
        <v>2</v>
      </c>
      <c r="P191" s="825">
        <v>1081.5</v>
      </c>
      <c r="Q191" s="827">
        <v>1</v>
      </c>
      <c r="R191" s="822">
        <v>6</v>
      </c>
      <c r="S191" s="827">
        <v>1</v>
      </c>
      <c r="T191" s="826">
        <v>2</v>
      </c>
      <c r="U191" s="828">
        <v>1</v>
      </c>
    </row>
    <row r="192" spans="1:21" ht="14.45" customHeight="1" x14ac:dyDescent="0.2">
      <c r="A192" s="821">
        <v>4</v>
      </c>
      <c r="B192" s="822" t="s">
        <v>2195</v>
      </c>
      <c r="C192" s="822" t="s">
        <v>2202</v>
      </c>
      <c r="D192" s="823" t="s">
        <v>4680</v>
      </c>
      <c r="E192" s="824" t="s">
        <v>2217</v>
      </c>
      <c r="F192" s="822" t="s">
        <v>2198</v>
      </c>
      <c r="G192" s="822" t="s">
        <v>2286</v>
      </c>
      <c r="H192" s="822" t="s">
        <v>329</v>
      </c>
      <c r="I192" s="822" t="s">
        <v>2697</v>
      </c>
      <c r="J192" s="822" t="s">
        <v>2698</v>
      </c>
      <c r="K192" s="822" t="s">
        <v>2699</v>
      </c>
      <c r="L192" s="825">
        <v>201.29</v>
      </c>
      <c r="M192" s="825">
        <v>603.87</v>
      </c>
      <c r="N192" s="822">
        <v>3</v>
      </c>
      <c r="O192" s="826">
        <v>2</v>
      </c>
      <c r="P192" s="825">
        <v>603.87</v>
      </c>
      <c r="Q192" s="827">
        <v>1</v>
      </c>
      <c r="R192" s="822">
        <v>3</v>
      </c>
      <c r="S192" s="827">
        <v>1</v>
      </c>
      <c r="T192" s="826">
        <v>2</v>
      </c>
      <c r="U192" s="828">
        <v>1</v>
      </c>
    </row>
    <row r="193" spans="1:21" ht="14.45" customHeight="1" x14ac:dyDescent="0.2">
      <c r="A193" s="821">
        <v>4</v>
      </c>
      <c r="B193" s="822" t="s">
        <v>2195</v>
      </c>
      <c r="C193" s="822" t="s">
        <v>2202</v>
      </c>
      <c r="D193" s="823" t="s">
        <v>4680</v>
      </c>
      <c r="E193" s="824" t="s">
        <v>2217</v>
      </c>
      <c r="F193" s="822" t="s">
        <v>2198</v>
      </c>
      <c r="G193" s="822" t="s">
        <v>2286</v>
      </c>
      <c r="H193" s="822" t="s">
        <v>329</v>
      </c>
      <c r="I193" s="822" t="s">
        <v>2700</v>
      </c>
      <c r="J193" s="822" t="s">
        <v>2701</v>
      </c>
      <c r="K193" s="822" t="s">
        <v>2702</v>
      </c>
      <c r="L193" s="825">
        <v>556.46</v>
      </c>
      <c r="M193" s="825">
        <v>3338.76</v>
      </c>
      <c r="N193" s="822">
        <v>6</v>
      </c>
      <c r="O193" s="826">
        <v>4</v>
      </c>
      <c r="P193" s="825">
        <v>3338.76</v>
      </c>
      <c r="Q193" s="827">
        <v>1</v>
      </c>
      <c r="R193" s="822">
        <v>6</v>
      </c>
      <c r="S193" s="827">
        <v>1</v>
      </c>
      <c r="T193" s="826">
        <v>4</v>
      </c>
      <c r="U193" s="828">
        <v>1</v>
      </c>
    </row>
    <row r="194" spans="1:21" ht="14.45" customHeight="1" x14ac:dyDescent="0.2">
      <c r="A194" s="821">
        <v>4</v>
      </c>
      <c r="B194" s="822" t="s">
        <v>2195</v>
      </c>
      <c r="C194" s="822" t="s">
        <v>2202</v>
      </c>
      <c r="D194" s="823" t="s">
        <v>4680</v>
      </c>
      <c r="E194" s="824" t="s">
        <v>2217</v>
      </c>
      <c r="F194" s="822" t="s">
        <v>2198</v>
      </c>
      <c r="G194" s="822" t="s">
        <v>2286</v>
      </c>
      <c r="H194" s="822" t="s">
        <v>329</v>
      </c>
      <c r="I194" s="822" t="s">
        <v>2703</v>
      </c>
      <c r="J194" s="822" t="s">
        <v>2704</v>
      </c>
      <c r="K194" s="822" t="s">
        <v>2705</v>
      </c>
      <c r="L194" s="825">
        <v>367.84</v>
      </c>
      <c r="M194" s="825">
        <v>1103.52</v>
      </c>
      <c r="N194" s="822">
        <v>3</v>
      </c>
      <c r="O194" s="826">
        <v>2</v>
      </c>
      <c r="P194" s="825">
        <v>1103.52</v>
      </c>
      <c r="Q194" s="827">
        <v>1</v>
      </c>
      <c r="R194" s="822">
        <v>3</v>
      </c>
      <c r="S194" s="827">
        <v>1</v>
      </c>
      <c r="T194" s="826">
        <v>2</v>
      </c>
      <c r="U194" s="828">
        <v>1</v>
      </c>
    </row>
    <row r="195" spans="1:21" ht="14.45" customHeight="1" x14ac:dyDescent="0.2">
      <c r="A195" s="821">
        <v>4</v>
      </c>
      <c r="B195" s="822" t="s">
        <v>2195</v>
      </c>
      <c r="C195" s="822" t="s">
        <v>2202</v>
      </c>
      <c r="D195" s="823" t="s">
        <v>4680</v>
      </c>
      <c r="E195" s="824" t="s">
        <v>2217</v>
      </c>
      <c r="F195" s="822" t="s">
        <v>2198</v>
      </c>
      <c r="G195" s="822" t="s">
        <v>2286</v>
      </c>
      <c r="H195" s="822" t="s">
        <v>329</v>
      </c>
      <c r="I195" s="822" t="s">
        <v>2706</v>
      </c>
      <c r="J195" s="822" t="s">
        <v>2707</v>
      </c>
      <c r="K195" s="822" t="s">
        <v>2708</v>
      </c>
      <c r="L195" s="825">
        <v>495.94</v>
      </c>
      <c r="M195" s="825">
        <v>1487.82</v>
      </c>
      <c r="N195" s="822">
        <v>3</v>
      </c>
      <c r="O195" s="826">
        <v>2</v>
      </c>
      <c r="P195" s="825">
        <v>1487.82</v>
      </c>
      <c r="Q195" s="827">
        <v>1</v>
      </c>
      <c r="R195" s="822">
        <v>3</v>
      </c>
      <c r="S195" s="827">
        <v>1</v>
      </c>
      <c r="T195" s="826">
        <v>2</v>
      </c>
      <c r="U195" s="828">
        <v>1</v>
      </c>
    </row>
    <row r="196" spans="1:21" ht="14.45" customHeight="1" x14ac:dyDescent="0.2">
      <c r="A196" s="821">
        <v>4</v>
      </c>
      <c r="B196" s="822" t="s">
        <v>2195</v>
      </c>
      <c r="C196" s="822" t="s">
        <v>2202</v>
      </c>
      <c r="D196" s="823" t="s">
        <v>4680</v>
      </c>
      <c r="E196" s="824" t="s">
        <v>2217</v>
      </c>
      <c r="F196" s="822" t="s">
        <v>2198</v>
      </c>
      <c r="G196" s="822" t="s">
        <v>2286</v>
      </c>
      <c r="H196" s="822" t="s">
        <v>329</v>
      </c>
      <c r="I196" s="822" t="s">
        <v>2709</v>
      </c>
      <c r="J196" s="822" t="s">
        <v>2710</v>
      </c>
      <c r="K196" s="822" t="s">
        <v>2711</v>
      </c>
      <c r="L196" s="825">
        <v>249.41</v>
      </c>
      <c r="M196" s="825">
        <v>4988.2000000000007</v>
      </c>
      <c r="N196" s="822">
        <v>20</v>
      </c>
      <c r="O196" s="826">
        <v>8</v>
      </c>
      <c r="P196" s="825">
        <v>4988.2000000000007</v>
      </c>
      <c r="Q196" s="827">
        <v>1</v>
      </c>
      <c r="R196" s="822">
        <v>20</v>
      </c>
      <c r="S196" s="827">
        <v>1</v>
      </c>
      <c r="T196" s="826">
        <v>8</v>
      </c>
      <c r="U196" s="828">
        <v>1</v>
      </c>
    </row>
    <row r="197" spans="1:21" ht="14.45" customHeight="1" x14ac:dyDescent="0.2">
      <c r="A197" s="821">
        <v>4</v>
      </c>
      <c r="B197" s="822" t="s">
        <v>2195</v>
      </c>
      <c r="C197" s="822" t="s">
        <v>2202</v>
      </c>
      <c r="D197" s="823" t="s">
        <v>4680</v>
      </c>
      <c r="E197" s="824" t="s">
        <v>2217</v>
      </c>
      <c r="F197" s="822" t="s">
        <v>2198</v>
      </c>
      <c r="G197" s="822" t="s">
        <v>2286</v>
      </c>
      <c r="H197" s="822" t="s">
        <v>329</v>
      </c>
      <c r="I197" s="822" t="s">
        <v>2712</v>
      </c>
      <c r="J197" s="822" t="s">
        <v>2713</v>
      </c>
      <c r="K197" s="822" t="s">
        <v>2714</v>
      </c>
      <c r="L197" s="825">
        <v>458.99</v>
      </c>
      <c r="M197" s="825">
        <v>917.98</v>
      </c>
      <c r="N197" s="822">
        <v>2</v>
      </c>
      <c r="O197" s="826">
        <v>2</v>
      </c>
      <c r="P197" s="825">
        <v>917.98</v>
      </c>
      <c r="Q197" s="827">
        <v>1</v>
      </c>
      <c r="R197" s="822">
        <v>2</v>
      </c>
      <c r="S197" s="827">
        <v>1</v>
      </c>
      <c r="T197" s="826">
        <v>2</v>
      </c>
      <c r="U197" s="828">
        <v>1</v>
      </c>
    </row>
    <row r="198" spans="1:21" ht="14.45" customHeight="1" x14ac:dyDescent="0.2">
      <c r="A198" s="821">
        <v>4</v>
      </c>
      <c r="B198" s="822" t="s">
        <v>2195</v>
      </c>
      <c r="C198" s="822" t="s">
        <v>2202</v>
      </c>
      <c r="D198" s="823" t="s">
        <v>4680</v>
      </c>
      <c r="E198" s="824" t="s">
        <v>2217</v>
      </c>
      <c r="F198" s="822" t="s">
        <v>2198</v>
      </c>
      <c r="G198" s="822" t="s">
        <v>2286</v>
      </c>
      <c r="H198" s="822" t="s">
        <v>329</v>
      </c>
      <c r="I198" s="822" t="s">
        <v>2715</v>
      </c>
      <c r="J198" s="822" t="s">
        <v>2716</v>
      </c>
      <c r="K198" s="822" t="s">
        <v>2717</v>
      </c>
      <c r="L198" s="825">
        <v>1599.48</v>
      </c>
      <c r="M198" s="825">
        <v>47984.4</v>
      </c>
      <c r="N198" s="822">
        <v>30</v>
      </c>
      <c r="O198" s="826">
        <v>5</v>
      </c>
      <c r="P198" s="825">
        <v>47984.4</v>
      </c>
      <c r="Q198" s="827">
        <v>1</v>
      </c>
      <c r="R198" s="822">
        <v>30</v>
      </c>
      <c r="S198" s="827">
        <v>1</v>
      </c>
      <c r="T198" s="826">
        <v>5</v>
      </c>
      <c r="U198" s="828">
        <v>1</v>
      </c>
    </row>
    <row r="199" spans="1:21" ht="14.45" customHeight="1" x14ac:dyDescent="0.2">
      <c r="A199" s="821">
        <v>4</v>
      </c>
      <c r="B199" s="822" t="s">
        <v>2195</v>
      </c>
      <c r="C199" s="822" t="s">
        <v>2202</v>
      </c>
      <c r="D199" s="823" t="s">
        <v>4680</v>
      </c>
      <c r="E199" s="824" t="s">
        <v>2217</v>
      </c>
      <c r="F199" s="822" t="s">
        <v>2198</v>
      </c>
      <c r="G199" s="822" t="s">
        <v>2286</v>
      </c>
      <c r="H199" s="822" t="s">
        <v>329</v>
      </c>
      <c r="I199" s="822" t="s">
        <v>2718</v>
      </c>
      <c r="J199" s="822" t="s">
        <v>2719</v>
      </c>
      <c r="K199" s="822" t="s">
        <v>2720</v>
      </c>
      <c r="L199" s="825">
        <v>1158.6500000000001</v>
      </c>
      <c r="M199" s="825">
        <v>47504.649999999994</v>
      </c>
      <c r="N199" s="822">
        <v>41</v>
      </c>
      <c r="O199" s="826">
        <v>14</v>
      </c>
      <c r="P199" s="825">
        <v>47504.649999999994</v>
      </c>
      <c r="Q199" s="827">
        <v>1</v>
      </c>
      <c r="R199" s="822">
        <v>41</v>
      </c>
      <c r="S199" s="827">
        <v>1</v>
      </c>
      <c r="T199" s="826">
        <v>14</v>
      </c>
      <c r="U199" s="828">
        <v>1</v>
      </c>
    </row>
    <row r="200" spans="1:21" ht="14.45" customHeight="1" x14ac:dyDescent="0.2">
      <c r="A200" s="821">
        <v>4</v>
      </c>
      <c r="B200" s="822" t="s">
        <v>2195</v>
      </c>
      <c r="C200" s="822" t="s">
        <v>2202</v>
      </c>
      <c r="D200" s="823" t="s">
        <v>4680</v>
      </c>
      <c r="E200" s="824" t="s">
        <v>2217</v>
      </c>
      <c r="F200" s="822" t="s">
        <v>2198</v>
      </c>
      <c r="G200" s="822" t="s">
        <v>2286</v>
      </c>
      <c r="H200" s="822" t="s">
        <v>329</v>
      </c>
      <c r="I200" s="822" t="s">
        <v>2721</v>
      </c>
      <c r="J200" s="822" t="s">
        <v>2722</v>
      </c>
      <c r="K200" s="822" t="s">
        <v>2723</v>
      </c>
      <c r="L200" s="825">
        <v>2691</v>
      </c>
      <c r="M200" s="825">
        <v>8073</v>
      </c>
      <c r="N200" s="822">
        <v>3</v>
      </c>
      <c r="O200" s="826">
        <v>1</v>
      </c>
      <c r="P200" s="825">
        <v>8073</v>
      </c>
      <c r="Q200" s="827">
        <v>1</v>
      </c>
      <c r="R200" s="822">
        <v>3</v>
      </c>
      <c r="S200" s="827">
        <v>1</v>
      </c>
      <c r="T200" s="826">
        <v>1</v>
      </c>
      <c r="U200" s="828">
        <v>1</v>
      </c>
    </row>
    <row r="201" spans="1:21" ht="14.45" customHeight="1" x14ac:dyDescent="0.2">
      <c r="A201" s="821">
        <v>4</v>
      </c>
      <c r="B201" s="822" t="s">
        <v>2195</v>
      </c>
      <c r="C201" s="822" t="s">
        <v>2202</v>
      </c>
      <c r="D201" s="823" t="s">
        <v>4680</v>
      </c>
      <c r="E201" s="824" t="s">
        <v>2217</v>
      </c>
      <c r="F201" s="822" t="s">
        <v>2198</v>
      </c>
      <c r="G201" s="822" t="s">
        <v>2286</v>
      </c>
      <c r="H201" s="822" t="s">
        <v>329</v>
      </c>
      <c r="I201" s="822" t="s">
        <v>2724</v>
      </c>
      <c r="J201" s="822" t="s">
        <v>2722</v>
      </c>
      <c r="K201" s="822" t="s">
        <v>2725</v>
      </c>
      <c r="L201" s="825">
        <v>2691</v>
      </c>
      <c r="M201" s="825">
        <v>18837</v>
      </c>
      <c r="N201" s="822">
        <v>7</v>
      </c>
      <c r="O201" s="826">
        <v>5</v>
      </c>
      <c r="P201" s="825">
        <v>18837</v>
      </c>
      <c r="Q201" s="827">
        <v>1</v>
      </c>
      <c r="R201" s="822">
        <v>7</v>
      </c>
      <c r="S201" s="827">
        <v>1</v>
      </c>
      <c r="T201" s="826">
        <v>5</v>
      </c>
      <c r="U201" s="828">
        <v>1</v>
      </c>
    </row>
    <row r="202" spans="1:21" ht="14.45" customHeight="1" x14ac:dyDescent="0.2">
      <c r="A202" s="821">
        <v>4</v>
      </c>
      <c r="B202" s="822" t="s">
        <v>2195</v>
      </c>
      <c r="C202" s="822" t="s">
        <v>2202</v>
      </c>
      <c r="D202" s="823" t="s">
        <v>4680</v>
      </c>
      <c r="E202" s="824" t="s">
        <v>2217</v>
      </c>
      <c r="F202" s="822" t="s">
        <v>2198</v>
      </c>
      <c r="G202" s="822" t="s">
        <v>2286</v>
      </c>
      <c r="H202" s="822" t="s">
        <v>329</v>
      </c>
      <c r="I202" s="822" t="s">
        <v>2726</v>
      </c>
      <c r="J202" s="822" t="s">
        <v>2727</v>
      </c>
      <c r="K202" s="822" t="s">
        <v>2728</v>
      </c>
      <c r="L202" s="825">
        <v>1544.52</v>
      </c>
      <c r="M202" s="825">
        <v>3089.04</v>
      </c>
      <c r="N202" s="822">
        <v>2</v>
      </c>
      <c r="O202" s="826">
        <v>1</v>
      </c>
      <c r="P202" s="825">
        <v>3089.04</v>
      </c>
      <c r="Q202" s="827">
        <v>1</v>
      </c>
      <c r="R202" s="822">
        <v>2</v>
      </c>
      <c r="S202" s="827">
        <v>1</v>
      </c>
      <c r="T202" s="826">
        <v>1</v>
      </c>
      <c r="U202" s="828">
        <v>1</v>
      </c>
    </row>
    <row r="203" spans="1:21" ht="14.45" customHeight="1" x14ac:dyDescent="0.2">
      <c r="A203" s="821">
        <v>4</v>
      </c>
      <c r="B203" s="822" t="s">
        <v>2195</v>
      </c>
      <c r="C203" s="822" t="s">
        <v>2202</v>
      </c>
      <c r="D203" s="823" t="s">
        <v>4680</v>
      </c>
      <c r="E203" s="824" t="s">
        <v>2217</v>
      </c>
      <c r="F203" s="822" t="s">
        <v>2198</v>
      </c>
      <c r="G203" s="822" t="s">
        <v>2286</v>
      </c>
      <c r="H203" s="822" t="s">
        <v>329</v>
      </c>
      <c r="I203" s="822" t="s">
        <v>2729</v>
      </c>
      <c r="J203" s="822" t="s">
        <v>2730</v>
      </c>
      <c r="K203" s="822" t="s">
        <v>2731</v>
      </c>
      <c r="L203" s="825">
        <v>5504.22</v>
      </c>
      <c r="M203" s="825">
        <v>38529.54</v>
      </c>
      <c r="N203" s="822">
        <v>7</v>
      </c>
      <c r="O203" s="826">
        <v>3</v>
      </c>
      <c r="P203" s="825">
        <v>38529.54</v>
      </c>
      <c r="Q203" s="827">
        <v>1</v>
      </c>
      <c r="R203" s="822">
        <v>7</v>
      </c>
      <c r="S203" s="827">
        <v>1</v>
      </c>
      <c r="T203" s="826">
        <v>3</v>
      </c>
      <c r="U203" s="828">
        <v>1</v>
      </c>
    </row>
    <row r="204" spans="1:21" ht="14.45" customHeight="1" x14ac:dyDescent="0.2">
      <c r="A204" s="821">
        <v>4</v>
      </c>
      <c r="B204" s="822" t="s">
        <v>2195</v>
      </c>
      <c r="C204" s="822" t="s">
        <v>2202</v>
      </c>
      <c r="D204" s="823" t="s">
        <v>4680</v>
      </c>
      <c r="E204" s="824" t="s">
        <v>2217</v>
      </c>
      <c r="F204" s="822" t="s">
        <v>2198</v>
      </c>
      <c r="G204" s="822" t="s">
        <v>2286</v>
      </c>
      <c r="H204" s="822" t="s">
        <v>329</v>
      </c>
      <c r="I204" s="822" t="s">
        <v>2732</v>
      </c>
      <c r="J204" s="822" t="s">
        <v>2733</v>
      </c>
      <c r="K204" s="822" t="s">
        <v>2734</v>
      </c>
      <c r="L204" s="825">
        <v>2047.07</v>
      </c>
      <c r="M204" s="825">
        <v>6141.21</v>
      </c>
      <c r="N204" s="822">
        <v>3</v>
      </c>
      <c r="O204" s="826">
        <v>1</v>
      </c>
      <c r="P204" s="825">
        <v>6141.21</v>
      </c>
      <c r="Q204" s="827">
        <v>1</v>
      </c>
      <c r="R204" s="822">
        <v>3</v>
      </c>
      <c r="S204" s="827">
        <v>1</v>
      </c>
      <c r="T204" s="826">
        <v>1</v>
      </c>
      <c r="U204" s="828">
        <v>1</v>
      </c>
    </row>
    <row r="205" spans="1:21" ht="14.45" customHeight="1" x14ac:dyDescent="0.2">
      <c r="A205" s="821">
        <v>4</v>
      </c>
      <c r="B205" s="822" t="s">
        <v>2195</v>
      </c>
      <c r="C205" s="822" t="s">
        <v>2202</v>
      </c>
      <c r="D205" s="823" t="s">
        <v>4680</v>
      </c>
      <c r="E205" s="824" t="s">
        <v>2217</v>
      </c>
      <c r="F205" s="822" t="s">
        <v>2198</v>
      </c>
      <c r="G205" s="822" t="s">
        <v>2286</v>
      </c>
      <c r="H205" s="822" t="s">
        <v>329</v>
      </c>
      <c r="I205" s="822" t="s">
        <v>2735</v>
      </c>
      <c r="J205" s="822" t="s">
        <v>2736</v>
      </c>
      <c r="K205" s="822" t="s">
        <v>2737</v>
      </c>
      <c r="L205" s="825">
        <v>1106.54</v>
      </c>
      <c r="M205" s="825">
        <v>9958.86</v>
      </c>
      <c r="N205" s="822">
        <v>9</v>
      </c>
      <c r="O205" s="826">
        <v>1</v>
      </c>
      <c r="P205" s="825">
        <v>9958.86</v>
      </c>
      <c r="Q205" s="827">
        <v>1</v>
      </c>
      <c r="R205" s="822">
        <v>9</v>
      </c>
      <c r="S205" s="827">
        <v>1</v>
      </c>
      <c r="T205" s="826">
        <v>1</v>
      </c>
      <c r="U205" s="828">
        <v>1</v>
      </c>
    </row>
    <row r="206" spans="1:21" ht="14.45" customHeight="1" x14ac:dyDescent="0.2">
      <c r="A206" s="821">
        <v>4</v>
      </c>
      <c r="B206" s="822" t="s">
        <v>2195</v>
      </c>
      <c r="C206" s="822" t="s">
        <v>2202</v>
      </c>
      <c r="D206" s="823" t="s">
        <v>4680</v>
      </c>
      <c r="E206" s="824" t="s">
        <v>2217</v>
      </c>
      <c r="F206" s="822" t="s">
        <v>2198</v>
      </c>
      <c r="G206" s="822" t="s">
        <v>2286</v>
      </c>
      <c r="H206" s="822" t="s">
        <v>329</v>
      </c>
      <c r="I206" s="822" t="s">
        <v>2738</v>
      </c>
      <c r="J206" s="822" t="s">
        <v>2736</v>
      </c>
      <c r="K206" s="822" t="s">
        <v>2739</v>
      </c>
      <c r="L206" s="825">
        <v>1106.54</v>
      </c>
      <c r="M206" s="825">
        <v>6639.24</v>
      </c>
      <c r="N206" s="822">
        <v>6</v>
      </c>
      <c r="O206" s="826">
        <v>1</v>
      </c>
      <c r="P206" s="825">
        <v>6639.24</v>
      </c>
      <c r="Q206" s="827">
        <v>1</v>
      </c>
      <c r="R206" s="822">
        <v>6</v>
      </c>
      <c r="S206" s="827">
        <v>1</v>
      </c>
      <c r="T206" s="826">
        <v>1</v>
      </c>
      <c r="U206" s="828">
        <v>1</v>
      </c>
    </row>
    <row r="207" spans="1:21" ht="14.45" customHeight="1" x14ac:dyDescent="0.2">
      <c r="A207" s="821">
        <v>4</v>
      </c>
      <c r="B207" s="822" t="s">
        <v>2195</v>
      </c>
      <c r="C207" s="822" t="s">
        <v>2202</v>
      </c>
      <c r="D207" s="823" t="s">
        <v>4680</v>
      </c>
      <c r="E207" s="824" t="s">
        <v>2217</v>
      </c>
      <c r="F207" s="822" t="s">
        <v>2198</v>
      </c>
      <c r="G207" s="822" t="s">
        <v>2286</v>
      </c>
      <c r="H207" s="822" t="s">
        <v>329</v>
      </c>
      <c r="I207" s="822" t="s">
        <v>2740</v>
      </c>
      <c r="J207" s="822" t="s">
        <v>2741</v>
      </c>
      <c r="K207" s="822" t="s">
        <v>2742</v>
      </c>
      <c r="L207" s="825">
        <v>179.07</v>
      </c>
      <c r="M207" s="825">
        <v>537.21</v>
      </c>
      <c r="N207" s="822">
        <v>3</v>
      </c>
      <c r="O207" s="826">
        <v>3</v>
      </c>
      <c r="P207" s="825">
        <v>537.21</v>
      </c>
      <c r="Q207" s="827">
        <v>1</v>
      </c>
      <c r="R207" s="822">
        <v>3</v>
      </c>
      <c r="S207" s="827">
        <v>1</v>
      </c>
      <c r="T207" s="826">
        <v>3</v>
      </c>
      <c r="U207" s="828">
        <v>1</v>
      </c>
    </row>
    <row r="208" spans="1:21" ht="14.45" customHeight="1" x14ac:dyDescent="0.2">
      <c r="A208" s="821">
        <v>4</v>
      </c>
      <c r="B208" s="822" t="s">
        <v>2195</v>
      </c>
      <c r="C208" s="822" t="s">
        <v>2202</v>
      </c>
      <c r="D208" s="823" t="s">
        <v>4680</v>
      </c>
      <c r="E208" s="824" t="s">
        <v>2217</v>
      </c>
      <c r="F208" s="822" t="s">
        <v>2198</v>
      </c>
      <c r="G208" s="822" t="s">
        <v>2286</v>
      </c>
      <c r="H208" s="822" t="s">
        <v>329</v>
      </c>
      <c r="I208" s="822" t="s">
        <v>2743</v>
      </c>
      <c r="J208" s="822" t="s">
        <v>2744</v>
      </c>
      <c r="K208" s="822" t="s">
        <v>2745</v>
      </c>
      <c r="L208" s="825">
        <v>252.27</v>
      </c>
      <c r="M208" s="825">
        <v>1261.3500000000001</v>
      </c>
      <c r="N208" s="822">
        <v>5</v>
      </c>
      <c r="O208" s="826">
        <v>4</v>
      </c>
      <c r="P208" s="825">
        <v>1261.3500000000001</v>
      </c>
      <c r="Q208" s="827">
        <v>1</v>
      </c>
      <c r="R208" s="822">
        <v>5</v>
      </c>
      <c r="S208" s="827">
        <v>1</v>
      </c>
      <c r="T208" s="826">
        <v>4</v>
      </c>
      <c r="U208" s="828">
        <v>1</v>
      </c>
    </row>
    <row r="209" spans="1:21" ht="14.45" customHeight="1" x14ac:dyDescent="0.2">
      <c r="A209" s="821">
        <v>4</v>
      </c>
      <c r="B209" s="822" t="s">
        <v>2195</v>
      </c>
      <c r="C209" s="822" t="s">
        <v>2202</v>
      </c>
      <c r="D209" s="823" t="s">
        <v>4680</v>
      </c>
      <c r="E209" s="824" t="s">
        <v>2217</v>
      </c>
      <c r="F209" s="822" t="s">
        <v>2198</v>
      </c>
      <c r="G209" s="822" t="s">
        <v>2286</v>
      </c>
      <c r="H209" s="822" t="s">
        <v>329</v>
      </c>
      <c r="I209" s="822" t="s">
        <v>2746</v>
      </c>
      <c r="J209" s="822" t="s">
        <v>2747</v>
      </c>
      <c r="K209" s="822" t="s">
        <v>2748</v>
      </c>
      <c r="L209" s="825">
        <v>359.26</v>
      </c>
      <c r="M209" s="825">
        <v>359.26</v>
      </c>
      <c r="N209" s="822">
        <v>1</v>
      </c>
      <c r="O209" s="826">
        <v>1</v>
      </c>
      <c r="P209" s="825">
        <v>359.26</v>
      </c>
      <c r="Q209" s="827">
        <v>1</v>
      </c>
      <c r="R209" s="822">
        <v>1</v>
      </c>
      <c r="S209" s="827">
        <v>1</v>
      </c>
      <c r="T209" s="826">
        <v>1</v>
      </c>
      <c r="U209" s="828">
        <v>1</v>
      </c>
    </row>
    <row r="210" spans="1:21" ht="14.45" customHeight="1" x14ac:dyDescent="0.2">
      <c r="A210" s="821">
        <v>4</v>
      </c>
      <c r="B210" s="822" t="s">
        <v>2195</v>
      </c>
      <c r="C210" s="822" t="s">
        <v>2202</v>
      </c>
      <c r="D210" s="823" t="s">
        <v>4680</v>
      </c>
      <c r="E210" s="824" t="s">
        <v>2217</v>
      </c>
      <c r="F210" s="822" t="s">
        <v>2198</v>
      </c>
      <c r="G210" s="822" t="s">
        <v>2286</v>
      </c>
      <c r="H210" s="822" t="s">
        <v>329</v>
      </c>
      <c r="I210" s="822" t="s">
        <v>2749</v>
      </c>
      <c r="J210" s="822" t="s">
        <v>2750</v>
      </c>
      <c r="K210" s="822" t="s">
        <v>2751</v>
      </c>
      <c r="L210" s="825">
        <v>199.71</v>
      </c>
      <c r="M210" s="825">
        <v>399.42</v>
      </c>
      <c r="N210" s="822">
        <v>2</v>
      </c>
      <c r="O210" s="826">
        <v>2</v>
      </c>
      <c r="P210" s="825">
        <v>399.42</v>
      </c>
      <c r="Q210" s="827">
        <v>1</v>
      </c>
      <c r="R210" s="822">
        <v>2</v>
      </c>
      <c r="S210" s="827">
        <v>1</v>
      </c>
      <c r="T210" s="826">
        <v>2</v>
      </c>
      <c r="U210" s="828">
        <v>1</v>
      </c>
    </row>
    <row r="211" spans="1:21" ht="14.45" customHeight="1" x14ac:dyDescent="0.2">
      <c r="A211" s="821">
        <v>4</v>
      </c>
      <c r="B211" s="822" t="s">
        <v>2195</v>
      </c>
      <c r="C211" s="822" t="s">
        <v>2202</v>
      </c>
      <c r="D211" s="823" t="s">
        <v>4680</v>
      </c>
      <c r="E211" s="824" t="s">
        <v>2217</v>
      </c>
      <c r="F211" s="822" t="s">
        <v>2198</v>
      </c>
      <c r="G211" s="822" t="s">
        <v>2286</v>
      </c>
      <c r="H211" s="822" t="s">
        <v>329</v>
      </c>
      <c r="I211" s="822" t="s">
        <v>2752</v>
      </c>
      <c r="J211" s="822" t="s">
        <v>2753</v>
      </c>
      <c r="K211" s="822" t="s">
        <v>2754</v>
      </c>
      <c r="L211" s="825">
        <v>381.51</v>
      </c>
      <c r="M211" s="825">
        <v>1144.53</v>
      </c>
      <c r="N211" s="822">
        <v>3</v>
      </c>
      <c r="O211" s="826">
        <v>2</v>
      </c>
      <c r="P211" s="825">
        <v>1144.53</v>
      </c>
      <c r="Q211" s="827">
        <v>1</v>
      </c>
      <c r="R211" s="822">
        <v>3</v>
      </c>
      <c r="S211" s="827">
        <v>1</v>
      </c>
      <c r="T211" s="826">
        <v>2</v>
      </c>
      <c r="U211" s="828">
        <v>1</v>
      </c>
    </row>
    <row r="212" spans="1:21" ht="14.45" customHeight="1" x14ac:dyDescent="0.2">
      <c r="A212" s="821">
        <v>4</v>
      </c>
      <c r="B212" s="822" t="s">
        <v>2195</v>
      </c>
      <c r="C212" s="822" t="s">
        <v>2202</v>
      </c>
      <c r="D212" s="823" t="s">
        <v>4680</v>
      </c>
      <c r="E212" s="824" t="s">
        <v>2217</v>
      </c>
      <c r="F212" s="822" t="s">
        <v>2198</v>
      </c>
      <c r="G212" s="822" t="s">
        <v>2286</v>
      </c>
      <c r="H212" s="822" t="s">
        <v>329</v>
      </c>
      <c r="I212" s="822" t="s">
        <v>2755</v>
      </c>
      <c r="J212" s="822" t="s">
        <v>2756</v>
      </c>
      <c r="K212" s="822" t="s">
        <v>2757</v>
      </c>
      <c r="L212" s="825">
        <v>304.75</v>
      </c>
      <c r="M212" s="825">
        <v>2438</v>
      </c>
      <c r="N212" s="822">
        <v>8</v>
      </c>
      <c r="O212" s="826">
        <v>4</v>
      </c>
      <c r="P212" s="825">
        <v>2438</v>
      </c>
      <c r="Q212" s="827">
        <v>1</v>
      </c>
      <c r="R212" s="822">
        <v>8</v>
      </c>
      <c r="S212" s="827">
        <v>1</v>
      </c>
      <c r="T212" s="826">
        <v>4</v>
      </c>
      <c r="U212" s="828">
        <v>1</v>
      </c>
    </row>
    <row r="213" spans="1:21" ht="14.45" customHeight="1" x14ac:dyDescent="0.2">
      <c r="A213" s="821">
        <v>4</v>
      </c>
      <c r="B213" s="822" t="s">
        <v>2195</v>
      </c>
      <c r="C213" s="822" t="s">
        <v>2202</v>
      </c>
      <c r="D213" s="823" t="s">
        <v>4680</v>
      </c>
      <c r="E213" s="824" t="s">
        <v>2217</v>
      </c>
      <c r="F213" s="822" t="s">
        <v>2198</v>
      </c>
      <c r="G213" s="822" t="s">
        <v>2286</v>
      </c>
      <c r="H213" s="822" t="s">
        <v>329</v>
      </c>
      <c r="I213" s="822" t="s">
        <v>2758</v>
      </c>
      <c r="J213" s="822" t="s">
        <v>2759</v>
      </c>
      <c r="K213" s="822" t="s">
        <v>2760</v>
      </c>
      <c r="L213" s="825">
        <v>784.14</v>
      </c>
      <c r="M213" s="825">
        <v>14114.52</v>
      </c>
      <c r="N213" s="822">
        <v>18</v>
      </c>
      <c r="O213" s="826">
        <v>3</v>
      </c>
      <c r="P213" s="825">
        <v>14114.52</v>
      </c>
      <c r="Q213" s="827">
        <v>1</v>
      </c>
      <c r="R213" s="822">
        <v>18</v>
      </c>
      <c r="S213" s="827">
        <v>1</v>
      </c>
      <c r="T213" s="826">
        <v>3</v>
      </c>
      <c r="U213" s="828">
        <v>1</v>
      </c>
    </row>
    <row r="214" spans="1:21" ht="14.45" customHeight="1" x14ac:dyDescent="0.2">
      <c r="A214" s="821">
        <v>4</v>
      </c>
      <c r="B214" s="822" t="s">
        <v>2195</v>
      </c>
      <c r="C214" s="822" t="s">
        <v>2202</v>
      </c>
      <c r="D214" s="823" t="s">
        <v>4680</v>
      </c>
      <c r="E214" s="824" t="s">
        <v>2217</v>
      </c>
      <c r="F214" s="822" t="s">
        <v>2198</v>
      </c>
      <c r="G214" s="822" t="s">
        <v>2286</v>
      </c>
      <c r="H214" s="822" t="s">
        <v>329</v>
      </c>
      <c r="I214" s="822" t="s">
        <v>2761</v>
      </c>
      <c r="J214" s="822" t="s">
        <v>2759</v>
      </c>
      <c r="K214" s="822" t="s">
        <v>2762</v>
      </c>
      <c r="L214" s="825">
        <v>784.14</v>
      </c>
      <c r="M214" s="825">
        <v>32933.879999999997</v>
      </c>
      <c r="N214" s="822">
        <v>42</v>
      </c>
      <c r="O214" s="826">
        <v>7</v>
      </c>
      <c r="P214" s="825">
        <v>32933.879999999997</v>
      </c>
      <c r="Q214" s="827">
        <v>1</v>
      </c>
      <c r="R214" s="822">
        <v>42</v>
      </c>
      <c r="S214" s="827">
        <v>1</v>
      </c>
      <c r="T214" s="826">
        <v>7</v>
      </c>
      <c r="U214" s="828">
        <v>1</v>
      </c>
    </row>
    <row r="215" spans="1:21" ht="14.45" customHeight="1" x14ac:dyDescent="0.2">
      <c r="A215" s="821">
        <v>4</v>
      </c>
      <c r="B215" s="822" t="s">
        <v>2195</v>
      </c>
      <c r="C215" s="822" t="s">
        <v>2202</v>
      </c>
      <c r="D215" s="823" t="s">
        <v>4680</v>
      </c>
      <c r="E215" s="824" t="s">
        <v>2217</v>
      </c>
      <c r="F215" s="822" t="s">
        <v>2198</v>
      </c>
      <c r="G215" s="822" t="s">
        <v>2286</v>
      </c>
      <c r="H215" s="822" t="s">
        <v>329</v>
      </c>
      <c r="I215" s="822" t="s">
        <v>2763</v>
      </c>
      <c r="J215" s="822" t="s">
        <v>2764</v>
      </c>
      <c r="K215" s="822" t="s">
        <v>2765</v>
      </c>
      <c r="L215" s="825">
        <v>1545.31</v>
      </c>
      <c r="M215" s="825">
        <v>33996.82</v>
      </c>
      <c r="N215" s="822">
        <v>22</v>
      </c>
      <c r="O215" s="826">
        <v>6</v>
      </c>
      <c r="P215" s="825">
        <v>33996.82</v>
      </c>
      <c r="Q215" s="827">
        <v>1</v>
      </c>
      <c r="R215" s="822">
        <v>22</v>
      </c>
      <c r="S215" s="827">
        <v>1</v>
      </c>
      <c r="T215" s="826">
        <v>6</v>
      </c>
      <c r="U215" s="828">
        <v>1</v>
      </c>
    </row>
    <row r="216" spans="1:21" ht="14.45" customHeight="1" x14ac:dyDescent="0.2">
      <c r="A216" s="821">
        <v>4</v>
      </c>
      <c r="B216" s="822" t="s">
        <v>2195</v>
      </c>
      <c r="C216" s="822" t="s">
        <v>2202</v>
      </c>
      <c r="D216" s="823" t="s">
        <v>4680</v>
      </c>
      <c r="E216" s="824" t="s">
        <v>2217</v>
      </c>
      <c r="F216" s="822" t="s">
        <v>2198</v>
      </c>
      <c r="G216" s="822" t="s">
        <v>2286</v>
      </c>
      <c r="H216" s="822" t="s">
        <v>329</v>
      </c>
      <c r="I216" s="822" t="s">
        <v>2766</v>
      </c>
      <c r="J216" s="822" t="s">
        <v>2767</v>
      </c>
      <c r="K216" s="822" t="s">
        <v>2768</v>
      </c>
      <c r="L216" s="825">
        <v>309</v>
      </c>
      <c r="M216" s="825">
        <v>12051</v>
      </c>
      <c r="N216" s="822">
        <v>39</v>
      </c>
      <c r="O216" s="826">
        <v>12</v>
      </c>
      <c r="P216" s="825">
        <v>12051</v>
      </c>
      <c r="Q216" s="827">
        <v>1</v>
      </c>
      <c r="R216" s="822">
        <v>39</v>
      </c>
      <c r="S216" s="827">
        <v>1</v>
      </c>
      <c r="T216" s="826">
        <v>12</v>
      </c>
      <c r="U216" s="828">
        <v>1</v>
      </c>
    </row>
    <row r="217" spans="1:21" ht="14.45" customHeight="1" x14ac:dyDescent="0.2">
      <c r="A217" s="821">
        <v>4</v>
      </c>
      <c r="B217" s="822" t="s">
        <v>2195</v>
      </c>
      <c r="C217" s="822" t="s">
        <v>2202</v>
      </c>
      <c r="D217" s="823" t="s">
        <v>4680</v>
      </c>
      <c r="E217" s="824" t="s">
        <v>2217</v>
      </c>
      <c r="F217" s="822" t="s">
        <v>2198</v>
      </c>
      <c r="G217" s="822" t="s">
        <v>2286</v>
      </c>
      <c r="H217" s="822" t="s">
        <v>329</v>
      </c>
      <c r="I217" s="822" t="s">
        <v>2769</v>
      </c>
      <c r="J217" s="822" t="s">
        <v>2770</v>
      </c>
      <c r="K217" s="822" t="s">
        <v>2771</v>
      </c>
      <c r="L217" s="825">
        <v>1377.89</v>
      </c>
      <c r="M217" s="825">
        <v>39958.81</v>
      </c>
      <c r="N217" s="822">
        <v>29</v>
      </c>
      <c r="O217" s="826">
        <v>6</v>
      </c>
      <c r="P217" s="825">
        <v>31691.47</v>
      </c>
      <c r="Q217" s="827">
        <v>0.7931034482758621</v>
      </c>
      <c r="R217" s="822">
        <v>23</v>
      </c>
      <c r="S217" s="827">
        <v>0.7931034482758621</v>
      </c>
      <c r="T217" s="826">
        <v>5</v>
      </c>
      <c r="U217" s="828">
        <v>0.83333333333333337</v>
      </c>
    </row>
    <row r="218" spans="1:21" ht="14.45" customHeight="1" x14ac:dyDescent="0.2">
      <c r="A218" s="821">
        <v>4</v>
      </c>
      <c r="B218" s="822" t="s">
        <v>2195</v>
      </c>
      <c r="C218" s="822" t="s">
        <v>2202</v>
      </c>
      <c r="D218" s="823" t="s">
        <v>4680</v>
      </c>
      <c r="E218" s="824" t="s">
        <v>2217</v>
      </c>
      <c r="F218" s="822" t="s">
        <v>2198</v>
      </c>
      <c r="G218" s="822" t="s">
        <v>2286</v>
      </c>
      <c r="H218" s="822" t="s">
        <v>329</v>
      </c>
      <c r="I218" s="822" t="s">
        <v>2772</v>
      </c>
      <c r="J218" s="822" t="s">
        <v>2773</v>
      </c>
      <c r="K218" s="822" t="s">
        <v>2774</v>
      </c>
      <c r="L218" s="825">
        <v>99.99</v>
      </c>
      <c r="M218" s="825">
        <v>199.98</v>
      </c>
      <c r="N218" s="822">
        <v>2</v>
      </c>
      <c r="O218" s="826">
        <v>2</v>
      </c>
      <c r="P218" s="825">
        <v>199.98</v>
      </c>
      <c r="Q218" s="827">
        <v>1</v>
      </c>
      <c r="R218" s="822">
        <v>2</v>
      </c>
      <c r="S218" s="827">
        <v>1</v>
      </c>
      <c r="T218" s="826">
        <v>2</v>
      </c>
      <c r="U218" s="828">
        <v>1</v>
      </c>
    </row>
    <row r="219" spans="1:21" ht="14.45" customHeight="1" x14ac:dyDescent="0.2">
      <c r="A219" s="821">
        <v>4</v>
      </c>
      <c r="B219" s="822" t="s">
        <v>2195</v>
      </c>
      <c r="C219" s="822" t="s">
        <v>2202</v>
      </c>
      <c r="D219" s="823" t="s">
        <v>4680</v>
      </c>
      <c r="E219" s="824" t="s">
        <v>2217</v>
      </c>
      <c r="F219" s="822" t="s">
        <v>2198</v>
      </c>
      <c r="G219" s="822" t="s">
        <v>2286</v>
      </c>
      <c r="H219" s="822" t="s">
        <v>329</v>
      </c>
      <c r="I219" s="822" t="s">
        <v>2775</v>
      </c>
      <c r="J219" s="822" t="s">
        <v>2776</v>
      </c>
      <c r="K219" s="822" t="s">
        <v>2777</v>
      </c>
      <c r="L219" s="825">
        <v>1052.25</v>
      </c>
      <c r="M219" s="825">
        <v>2104.5</v>
      </c>
      <c r="N219" s="822">
        <v>2</v>
      </c>
      <c r="O219" s="826">
        <v>1</v>
      </c>
      <c r="P219" s="825">
        <v>2104.5</v>
      </c>
      <c r="Q219" s="827">
        <v>1</v>
      </c>
      <c r="R219" s="822">
        <v>2</v>
      </c>
      <c r="S219" s="827">
        <v>1</v>
      </c>
      <c r="T219" s="826">
        <v>1</v>
      </c>
      <c r="U219" s="828">
        <v>1</v>
      </c>
    </row>
    <row r="220" spans="1:21" ht="14.45" customHeight="1" x14ac:dyDescent="0.2">
      <c r="A220" s="821">
        <v>4</v>
      </c>
      <c r="B220" s="822" t="s">
        <v>2195</v>
      </c>
      <c r="C220" s="822" t="s">
        <v>2202</v>
      </c>
      <c r="D220" s="823" t="s">
        <v>4680</v>
      </c>
      <c r="E220" s="824" t="s">
        <v>2217</v>
      </c>
      <c r="F220" s="822" t="s">
        <v>2198</v>
      </c>
      <c r="G220" s="822" t="s">
        <v>2286</v>
      </c>
      <c r="H220" s="822" t="s">
        <v>329</v>
      </c>
      <c r="I220" s="822" t="s">
        <v>2778</v>
      </c>
      <c r="J220" s="822" t="s">
        <v>2779</v>
      </c>
      <c r="K220" s="822" t="s">
        <v>2780</v>
      </c>
      <c r="L220" s="825">
        <v>1797.87</v>
      </c>
      <c r="M220" s="825">
        <v>14382.96</v>
      </c>
      <c r="N220" s="822">
        <v>8</v>
      </c>
      <c r="O220" s="826">
        <v>2</v>
      </c>
      <c r="P220" s="825">
        <v>14382.96</v>
      </c>
      <c r="Q220" s="827">
        <v>1</v>
      </c>
      <c r="R220" s="822">
        <v>8</v>
      </c>
      <c r="S220" s="827">
        <v>1</v>
      </c>
      <c r="T220" s="826">
        <v>2</v>
      </c>
      <c r="U220" s="828">
        <v>1</v>
      </c>
    </row>
    <row r="221" spans="1:21" ht="14.45" customHeight="1" x14ac:dyDescent="0.2">
      <c r="A221" s="821">
        <v>4</v>
      </c>
      <c r="B221" s="822" t="s">
        <v>2195</v>
      </c>
      <c r="C221" s="822" t="s">
        <v>2202</v>
      </c>
      <c r="D221" s="823" t="s">
        <v>4680</v>
      </c>
      <c r="E221" s="824" t="s">
        <v>2217</v>
      </c>
      <c r="F221" s="822" t="s">
        <v>2198</v>
      </c>
      <c r="G221" s="822" t="s">
        <v>2286</v>
      </c>
      <c r="H221" s="822" t="s">
        <v>329</v>
      </c>
      <c r="I221" s="822" t="s">
        <v>2781</v>
      </c>
      <c r="J221" s="822" t="s">
        <v>2782</v>
      </c>
      <c r="K221" s="822" t="s">
        <v>2783</v>
      </c>
      <c r="L221" s="825">
        <v>313</v>
      </c>
      <c r="M221" s="825">
        <v>313</v>
      </c>
      <c r="N221" s="822">
        <v>1</v>
      </c>
      <c r="O221" s="826">
        <v>1</v>
      </c>
      <c r="P221" s="825">
        <v>313</v>
      </c>
      <c r="Q221" s="827">
        <v>1</v>
      </c>
      <c r="R221" s="822">
        <v>1</v>
      </c>
      <c r="S221" s="827">
        <v>1</v>
      </c>
      <c r="T221" s="826">
        <v>1</v>
      </c>
      <c r="U221" s="828">
        <v>1</v>
      </c>
    </row>
    <row r="222" spans="1:21" ht="14.45" customHeight="1" x14ac:dyDescent="0.2">
      <c r="A222" s="821">
        <v>4</v>
      </c>
      <c r="B222" s="822" t="s">
        <v>2195</v>
      </c>
      <c r="C222" s="822" t="s">
        <v>2202</v>
      </c>
      <c r="D222" s="823" t="s">
        <v>4680</v>
      </c>
      <c r="E222" s="824" t="s">
        <v>2217</v>
      </c>
      <c r="F222" s="822" t="s">
        <v>2198</v>
      </c>
      <c r="G222" s="822" t="s">
        <v>2286</v>
      </c>
      <c r="H222" s="822" t="s">
        <v>329</v>
      </c>
      <c r="I222" s="822" t="s">
        <v>2784</v>
      </c>
      <c r="J222" s="822" t="s">
        <v>2785</v>
      </c>
      <c r="K222" s="822" t="s">
        <v>2786</v>
      </c>
      <c r="L222" s="825">
        <v>2001</v>
      </c>
      <c r="M222" s="825">
        <v>30015</v>
      </c>
      <c r="N222" s="822">
        <v>15</v>
      </c>
      <c r="O222" s="826">
        <v>2</v>
      </c>
      <c r="P222" s="825">
        <v>30015</v>
      </c>
      <c r="Q222" s="827">
        <v>1</v>
      </c>
      <c r="R222" s="822">
        <v>15</v>
      </c>
      <c r="S222" s="827">
        <v>1</v>
      </c>
      <c r="T222" s="826">
        <v>2</v>
      </c>
      <c r="U222" s="828">
        <v>1</v>
      </c>
    </row>
    <row r="223" spans="1:21" ht="14.45" customHeight="1" x14ac:dyDescent="0.2">
      <c r="A223" s="821">
        <v>4</v>
      </c>
      <c r="B223" s="822" t="s">
        <v>2195</v>
      </c>
      <c r="C223" s="822" t="s">
        <v>2202</v>
      </c>
      <c r="D223" s="823" t="s">
        <v>4680</v>
      </c>
      <c r="E223" s="824" t="s">
        <v>2217</v>
      </c>
      <c r="F223" s="822" t="s">
        <v>2198</v>
      </c>
      <c r="G223" s="822" t="s">
        <v>2286</v>
      </c>
      <c r="H223" s="822" t="s">
        <v>329</v>
      </c>
      <c r="I223" s="822" t="s">
        <v>2787</v>
      </c>
      <c r="J223" s="822" t="s">
        <v>2788</v>
      </c>
      <c r="K223" s="822" t="s">
        <v>2789</v>
      </c>
      <c r="L223" s="825">
        <v>5413.14</v>
      </c>
      <c r="M223" s="825">
        <v>10826.28</v>
      </c>
      <c r="N223" s="822">
        <v>2</v>
      </c>
      <c r="O223" s="826">
        <v>1</v>
      </c>
      <c r="P223" s="825">
        <v>10826.28</v>
      </c>
      <c r="Q223" s="827">
        <v>1</v>
      </c>
      <c r="R223" s="822">
        <v>2</v>
      </c>
      <c r="S223" s="827">
        <v>1</v>
      </c>
      <c r="T223" s="826">
        <v>1</v>
      </c>
      <c r="U223" s="828">
        <v>1</v>
      </c>
    </row>
    <row r="224" spans="1:21" ht="14.45" customHeight="1" x14ac:dyDescent="0.2">
      <c r="A224" s="821">
        <v>4</v>
      </c>
      <c r="B224" s="822" t="s">
        <v>2195</v>
      </c>
      <c r="C224" s="822" t="s">
        <v>2202</v>
      </c>
      <c r="D224" s="823" t="s">
        <v>4680</v>
      </c>
      <c r="E224" s="824" t="s">
        <v>2217</v>
      </c>
      <c r="F224" s="822" t="s">
        <v>2198</v>
      </c>
      <c r="G224" s="822" t="s">
        <v>2286</v>
      </c>
      <c r="H224" s="822" t="s">
        <v>329</v>
      </c>
      <c r="I224" s="822" t="s">
        <v>2790</v>
      </c>
      <c r="J224" s="822" t="s">
        <v>2791</v>
      </c>
      <c r="K224" s="822" t="s">
        <v>2792</v>
      </c>
      <c r="L224" s="825">
        <v>589.99</v>
      </c>
      <c r="M224" s="825">
        <v>1769.97</v>
      </c>
      <c r="N224" s="822">
        <v>3</v>
      </c>
      <c r="O224" s="826">
        <v>3</v>
      </c>
      <c r="P224" s="825"/>
      <c r="Q224" s="827">
        <v>0</v>
      </c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4</v>
      </c>
      <c r="B225" s="822" t="s">
        <v>2195</v>
      </c>
      <c r="C225" s="822" t="s">
        <v>2202</v>
      </c>
      <c r="D225" s="823" t="s">
        <v>4680</v>
      </c>
      <c r="E225" s="824" t="s">
        <v>2217</v>
      </c>
      <c r="F225" s="822" t="s">
        <v>2198</v>
      </c>
      <c r="G225" s="822" t="s">
        <v>2286</v>
      </c>
      <c r="H225" s="822" t="s">
        <v>329</v>
      </c>
      <c r="I225" s="822" t="s">
        <v>2793</v>
      </c>
      <c r="J225" s="822" t="s">
        <v>2794</v>
      </c>
      <c r="K225" s="822" t="s">
        <v>2795</v>
      </c>
      <c r="L225" s="825">
        <v>2415</v>
      </c>
      <c r="M225" s="825">
        <v>4830</v>
      </c>
      <c r="N225" s="822">
        <v>2</v>
      </c>
      <c r="O225" s="826">
        <v>1</v>
      </c>
      <c r="P225" s="825">
        <v>4830</v>
      </c>
      <c r="Q225" s="827">
        <v>1</v>
      </c>
      <c r="R225" s="822">
        <v>2</v>
      </c>
      <c r="S225" s="827">
        <v>1</v>
      </c>
      <c r="T225" s="826">
        <v>1</v>
      </c>
      <c r="U225" s="828">
        <v>1</v>
      </c>
    </row>
    <row r="226" spans="1:21" ht="14.45" customHeight="1" x14ac:dyDescent="0.2">
      <c r="A226" s="821">
        <v>4</v>
      </c>
      <c r="B226" s="822" t="s">
        <v>2195</v>
      </c>
      <c r="C226" s="822" t="s">
        <v>2202</v>
      </c>
      <c r="D226" s="823" t="s">
        <v>4680</v>
      </c>
      <c r="E226" s="824" t="s">
        <v>2217</v>
      </c>
      <c r="F226" s="822" t="s">
        <v>2198</v>
      </c>
      <c r="G226" s="822" t="s">
        <v>2286</v>
      </c>
      <c r="H226" s="822" t="s">
        <v>329</v>
      </c>
      <c r="I226" s="822" t="s">
        <v>2796</v>
      </c>
      <c r="J226" s="822" t="s">
        <v>2797</v>
      </c>
      <c r="K226" s="822" t="s">
        <v>2798</v>
      </c>
      <c r="L226" s="825">
        <v>2526.08</v>
      </c>
      <c r="M226" s="825">
        <v>2526.08</v>
      </c>
      <c r="N226" s="822">
        <v>1</v>
      </c>
      <c r="O226" s="826">
        <v>1</v>
      </c>
      <c r="P226" s="825">
        <v>2526.08</v>
      </c>
      <c r="Q226" s="827">
        <v>1</v>
      </c>
      <c r="R226" s="822">
        <v>1</v>
      </c>
      <c r="S226" s="827">
        <v>1</v>
      </c>
      <c r="T226" s="826">
        <v>1</v>
      </c>
      <c r="U226" s="828">
        <v>1</v>
      </c>
    </row>
    <row r="227" spans="1:21" ht="14.45" customHeight="1" x14ac:dyDescent="0.2">
      <c r="A227" s="821">
        <v>4</v>
      </c>
      <c r="B227" s="822" t="s">
        <v>2195</v>
      </c>
      <c r="C227" s="822" t="s">
        <v>2202</v>
      </c>
      <c r="D227" s="823" t="s">
        <v>4680</v>
      </c>
      <c r="E227" s="824" t="s">
        <v>2217</v>
      </c>
      <c r="F227" s="822" t="s">
        <v>2198</v>
      </c>
      <c r="G227" s="822" t="s">
        <v>2286</v>
      </c>
      <c r="H227" s="822" t="s">
        <v>329</v>
      </c>
      <c r="I227" s="822" t="s">
        <v>2799</v>
      </c>
      <c r="J227" s="822" t="s">
        <v>2800</v>
      </c>
      <c r="K227" s="822" t="s">
        <v>2801</v>
      </c>
      <c r="L227" s="825">
        <v>186.03</v>
      </c>
      <c r="M227" s="825">
        <v>186.03</v>
      </c>
      <c r="N227" s="822">
        <v>1</v>
      </c>
      <c r="O227" s="826">
        <v>1</v>
      </c>
      <c r="P227" s="825">
        <v>186.03</v>
      </c>
      <c r="Q227" s="827">
        <v>1</v>
      </c>
      <c r="R227" s="822">
        <v>1</v>
      </c>
      <c r="S227" s="827">
        <v>1</v>
      </c>
      <c r="T227" s="826">
        <v>1</v>
      </c>
      <c r="U227" s="828">
        <v>1</v>
      </c>
    </row>
    <row r="228" spans="1:21" ht="14.45" customHeight="1" x14ac:dyDescent="0.2">
      <c r="A228" s="821">
        <v>4</v>
      </c>
      <c r="B228" s="822" t="s">
        <v>2195</v>
      </c>
      <c r="C228" s="822" t="s">
        <v>2202</v>
      </c>
      <c r="D228" s="823" t="s">
        <v>4680</v>
      </c>
      <c r="E228" s="824" t="s">
        <v>2217</v>
      </c>
      <c r="F228" s="822" t="s">
        <v>2198</v>
      </c>
      <c r="G228" s="822" t="s">
        <v>2286</v>
      </c>
      <c r="H228" s="822" t="s">
        <v>329</v>
      </c>
      <c r="I228" s="822" t="s">
        <v>2802</v>
      </c>
      <c r="J228" s="822" t="s">
        <v>2803</v>
      </c>
      <c r="K228" s="822" t="s">
        <v>2804</v>
      </c>
      <c r="L228" s="825">
        <v>499.93</v>
      </c>
      <c r="M228" s="825">
        <v>499.93</v>
      </c>
      <c r="N228" s="822">
        <v>1</v>
      </c>
      <c r="O228" s="826">
        <v>1</v>
      </c>
      <c r="P228" s="825">
        <v>499.93</v>
      </c>
      <c r="Q228" s="827">
        <v>1</v>
      </c>
      <c r="R228" s="822">
        <v>1</v>
      </c>
      <c r="S228" s="827">
        <v>1</v>
      </c>
      <c r="T228" s="826">
        <v>1</v>
      </c>
      <c r="U228" s="828">
        <v>1</v>
      </c>
    </row>
    <row r="229" spans="1:21" ht="14.45" customHeight="1" x14ac:dyDescent="0.2">
      <c r="A229" s="821">
        <v>4</v>
      </c>
      <c r="B229" s="822" t="s">
        <v>2195</v>
      </c>
      <c r="C229" s="822" t="s">
        <v>2202</v>
      </c>
      <c r="D229" s="823" t="s">
        <v>4680</v>
      </c>
      <c r="E229" s="824" t="s">
        <v>2217</v>
      </c>
      <c r="F229" s="822" t="s">
        <v>2198</v>
      </c>
      <c r="G229" s="822" t="s">
        <v>2286</v>
      </c>
      <c r="H229" s="822" t="s">
        <v>329</v>
      </c>
      <c r="I229" s="822" t="s">
        <v>2805</v>
      </c>
      <c r="J229" s="822" t="s">
        <v>2806</v>
      </c>
      <c r="K229" s="822" t="s">
        <v>2807</v>
      </c>
      <c r="L229" s="825">
        <v>648</v>
      </c>
      <c r="M229" s="825">
        <v>7776</v>
      </c>
      <c r="N229" s="822">
        <v>12</v>
      </c>
      <c r="O229" s="826">
        <v>2</v>
      </c>
      <c r="P229" s="825">
        <v>7776</v>
      </c>
      <c r="Q229" s="827">
        <v>1</v>
      </c>
      <c r="R229" s="822">
        <v>12</v>
      </c>
      <c r="S229" s="827">
        <v>1</v>
      </c>
      <c r="T229" s="826">
        <v>2</v>
      </c>
      <c r="U229" s="828">
        <v>1</v>
      </c>
    </row>
    <row r="230" spans="1:21" ht="14.45" customHeight="1" x14ac:dyDescent="0.2">
      <c r="A230" s="821">
        <v>4</v>
      </c>
      <c r="B230" s="822" t="s">
        <v>2195</v>
      </c>
      <c r="C230" s="822" t="s">
        <v>2202</v>
      </c>
      <c r="D230" s="823" t="s">
        <v>4680</v>
      </c>
      <c r="E230" s="824" t="s">
        <v>2217</v>
      </c>
      <c r="F230" s="822" t="s">
        <v>2198</v>
      </c>
      <c r="G230" s="822" t="s">
        <v>2286</v>
      </c>
      <c r="H230" s="822" t="s">
        <v>329</v>
      </c>
      <c r="I230" s="822" t="s">
        <v>2808</v>
      </c>
      <c r="J230" s="822" t="s">
        <v>2809</v>
      </c>
      <c r="K230" s="822" t="s">
        <v>2810</v>
      </c>
      <c r="L230" s="825">
        <v>1516</v>
      </c>
      <c r="M230" s="825">
        <v>12128</v>
      </c>
      <c r="N230" s="822">
        <v>8</v>
      </c>
      <c r="O230" s="826">
        <v>2</v>
      </c>
      <c r="P230" s="825">
        <v>12128</v>
      </c>
      <c r="Q230" s="827">
        <v>1</v>
      </c>
      <c r="R230" s="822">
        <v>8</v>
      </c>
      <c r="S230" s="827">
        <v>1</v>
      </c>
      <c r="T230" s="826">
        <v>2</v>
      </c>
      <c r="U230" s="828">
        <v>1</v>
      </c>
    </row>
    <row r="231" spans="1:21" ht="14.45" customHeight="1" x14ac:dyDescent="0.2">
      <c r="A231" s="821">
        <v>4</v>
      </c>
      <c r="B231" s="822" t="s">
        <v>2195</v>
      </c>
      <c r="C231" s="822" t="s">
        <v>2202</v>
      </c>
      <c r="D231" s="823" t="s">
        <v>4680</v>
      </c>
      <c r="E231" s="824" t="s">
        <v>2217</v>
      </c>
      <c r="F231" s="822" t="s">
        <v>2198</v>
      </c>
      <c r="G231" s="822" t="s">
        <v>2286</v>
      </c>
      <c r="H231" s="822" t="s">
        <v>329</v>
      </c>
      <c r="I231" s="822" t="s">
        <v>2811</v>
      </c>
      <c r="J231" s="822" t="s">
        <v>2812</v>
      </c>
      <c r="K231" s="822" t="s">
        <v>2813</v>
      </c>
      <c r="L231" s="825">
        <v>103.99</v>
      </c>
      <c r="M231" s="825">
        <v>727.93</v>
      </c>
      <c r="N231" s="822">
        <v>7</v>
      </c>
      <c r="O231" s="826">
        <v>2</v>
      </c>
      <c r="P231" s="825">
        <v>623.93999999999994</v>
      </c>
      <c r="Q231" s="827">
        <v>0.8571428571428571</v>
      </c>
      <c r="R231" s="822">
        <v>6</v>
      </c>
      <c r="S231" s="827">
        <v>0.8571428571428571</v>
      </c>
      <c r="T231" s="826">
        <v>1</v>
      </c>
      <c r="U231" s="828">
        <v>0.5</v>
      </c>
    </row>
    <row r="232" spans="1:21" ht="14.45" customHeight="1" x14ac:dyDescent="0.2">
      <c r="A232" s="821">
        <v>4</v>
      </c>
      <c r="B232" s="822" t="s">
        <v>2195</v>
      </c>
      <c r="C232" s="822" t="s">
        <v>2202</v>
      </c>
      <c r="D232" s="823" t="s">
        <v>4680</v>
      </c>
      <c r="E232" s="824" t="s">
        <v>2217</v>
      </c>
      <c r="F232" s="822" t="s">
        <v>2198</v>
      </c>
      <c r="G232" s="822" t="s">
        <v>2286</v>
      </c>
      <c r="H232" s="822" t="s">
        <v>329</v>
      </c>
      <c r="I232" s="822" t="s">
        <v>2814</v>
      </c>
      <c r="J232" s="822" t="s">
        <v>2815</v>
      </c>
      <c r="K232" s="822" t="s">
        <v>2816</v>
      </c>
      <c r="L232" s="825">
        <v>430.96</v>
      </c>
      <c r="M232" s="825">
        <v>430.96</v>
      </c>
      <c r="N232" s="822">
        <v>1</v>
      </c>
      <c r="O232" s="826">
        <v>1</v>
      </c>
      <c r="P232" s="825">
        <v>430.96</v>
      </c>
      <c r="Q232" s="827">
        <v>1</v>
      </c>
      <c r="R232" s="822">
        <v>1</v>
      </c>
      <c r="S232" s="827">
        <v>1</v>
      </c>
      <c r="T232" s="826">
        <v>1</v>
      </c>
      <c r="U232" s="828">
        <v>1</v>
      </c>
    </row>
    <row r="233" spans="1:21" ht="14.45" customHeight="1" x14ac:dyDescent="0.2">
      <c r="A233" s="821">
        <v>4</v>
      </c>
      <c r="B233" s="822" t="s">
        <v>2195</v>
      </c>
      <c r="C233" s="822" t="s">
        <v>2202</v>
      </c>
      <c r="D233" s="823" t="s">
        <v>4680</v>
      </c>
      <c r="E233" s="824" t="s">
        <v>2217</v>
      </c>
      <c r="F233" s="822" t="s">
        <v>2198</v>
      </c>
      <c r="G233" s="822" t="s">
        <v>2286</v>
      </c>
      <c r="H233" s="822" t="s">
        <v>329</v>
      </c>
      <c r="I233" s="822" t="s">
        <v>2817</v>
      </c>
      <c r="J233" s="822" t="s">
        <v>2818</v>
      </c>
      <c r="K233" s="822" t="s">
        <v>2816</v>
      </c>
      <c r="L233" s="825">
        <v>245.81</v>
      </c>
      <c r="M233" s="825">
        <v>245.81</v>
      </c>
      <c r="N233" s="822">
        <v>1</v>
      </c>
      <c r="O233" s="826">
        <v>1</v>
      </c>
      <c r="P233" s="825">
        <v>245.81</v>
      </c>
      <c r="Q233" s="827">
        <v>1</v>
      </c>
      <c r="R233" s="822">
        <v>1</v>
      </c>
      <c r="S233" s="827">
        <v>1</v>
      </c>
      <c r="T233" s="826">
        <v>1</v>
      </c>
      <c r="U233" s="828">
        <v>1</v>
      </c>
    </row>
    <row r="234" spans="1:21" ht="14.45" customHeight="1" x14ac:dyDescent="0.2">
      <c r="A234" s="821">
        <v>4</v>
      </c>
      <c r="B234" s="822" t="s">
        <v>2195</v>
      </c>
      <c r="C234" s="822" t="s">
        <v>2202</v>
      </c>
      <c r="D234" s="823" t="s">
        <v>4680</v>
      </c>
      <c r="E234" s="824" t="s">
        <v>2217</v>
      </c>
      <c r="F234" s="822" t="s">
        <v>2198</v>
      </c>
      <c r="G234" s="822" t="s">
        <v>2286</v>
      </c>
      <c r="H234" s="822" t="s">
        <v>329</v>
      </c>
      <c r="I234" s="822" t="s">
        <v>2819</v>
      </c>
      <c r="J234" s="822" t="s">
        <v>2820</v>
      </c>
      <c r="K234" s="822" t="s">
        <v>2584</v>
      </c>
      <c r="L234" s="825">
        <v>495</v>
      </c>
      <c r="M234" s="825">
        <v>1980</v>
      </c>
      <c r="N234" s="822">
        <v>4</v>
      </c>
      <c r="O234" s="826">
        <v>2</v>
      </c>
      <c r="P234" s="825">
        <v>1980</v>
      </c>
      <c r="Q234" s="827">
        <v>1</v>
      </c>
      <c r="R234" s="822">
        <v>4</v>
      </c>
      <c r="S234" s="827">
        <v>1</v>
      </c>
      <c r="T234" s="826">
        <v>2</v>
      </c>
      <c r="U234" s="828">
        <v>1</v>
      </c>
    </row>
    <row r="235" spans="1:21" ht="14.45" customHeight="1" x14ac:dyDescent="0.2">
      <c r="A235" s="821">
        <v>4</v>
      </c>
      <c r="B235" s="822" t="s">
        <v>2195</v>
      </c>
      <c r="C235" s="822" t="s">
        <v>2202</v>
      </c>
      <c r="D235" s="823" t="s">
        <v>4680</v>
      </c>
      <c r="E235" s="824" t="s">
        <v>2217</v>
      </c>
      <c r="F235" s="822" t="s">
        <v>2198</v>
      </c>
      <c r="G235" s="822" t="s">
        <v>2286</v>
      </c>
      <c r="H235" s="822" t="s">
        <v>329</v>
      </c>
      <c r="I235" s="822" t="s">
        <v>2821</v>
      </c>
      <c r="J235" s="822" t="s">
        <v>2822</v>
      </c>
      <c r="K235" s="822" t="s">
        <v>2823</v>
      </c>
      <c r="L235" s="825">
        <v>1137.68</v>
      </c>
      <c r="M235" s="825">
        <v>11376.8</v>
      </c>
      <c r="N235" s="822">
        <v>10</v>
      </c>
      <c r="O235" s="826">
        <v>2</v>
      </c>
      <c r="P235" s="825">
        <v>11376.8</v>
      </c>
      <c r="Q235" s="827">
        <v>1</v>
      </c>
      <c r="R235" s="822">
        <v>10</v>
      </c>
      <c r="S235" s="827">
        <v>1</v>
      </c>
      <c r="T235" s="826">
        <v>2</v>
      </c>
      <c r="U235" s="828">
        <v>1</v>
      </c>
    </row>
    <row r="236" spans="1:21" ht="14.45" customHeight="1" x14ac:dyDescent="0.2">
      <c r="A236" s="821">
        <v>4</v>
      </c>
      <c r="B236" s="822" t="s">
        <v>2195</v>
      </c>
      <c r="C236" s="822" t="s">
        <v>2202</v>
      </c>
      <c r="D236" s="823" t="s">
        <v>4680</v>
      </c>
      <c r="E236" s="824" t="s">
        <v>2217</v>
      </c>
      <c r="F236" s="822" t="s">
        <v>2198</v>
      </c>
      <c r="G236" s="822" t="s">
        <v>2286</v>
      </c>
      <c r="H236" s="822" t="s">
        <v>329</v>
      </c>
      <c r="I236" s="822" t="s">
        <v>2824</v>
      </c>
      <c r="J236" s="822" t="s">
        <v>2825</v>
      </c>
      <c r="K236" s="822" t="s">
        <v>2826</v>
      </c>
      <c r="L236" s="825">
        <v>2794.5</v>
      </c>
      <c r="M236" s="825">
        <v>2794.5</v>
      </c>
      <c r="N236" s="822">
        <v>1</v>
      </c>
      <c r="O236" s="826">
        <v>1</v>
      </c>
      <c r="P236" s="825">
        <v>2794.5</v>
      </c>
      <c r="Q236" s="827">
        <v>1</v>
      </c>
      <c r="R236" s="822">
        <v>1</v>
      </c>
      <c r="S236" s="827">
        <v>1</v>
      </c>
      <c r="T236" s="826">
        <v>1</v>
      </c>
      <c r="U236" s="828">
        <v>1</v>
      </c>
    </row>
    <row r="237" spans="1:21" ht="14.45" customHeight="1" x14ac:dyDescent="0.2">
      <c r="A237" s="821">
        <v>4</v>
      </c>
      <c r="B237" s="822" t="s">
        <v>2195</v>
      </c>
      <c r="C237" s="822" t="s">
        <v>2202</v>
      </c>
      <c r="D237" s="823" t="s">
        <v>4680</v>
      </c>
      <c r="E237" s="824" t="s">
        <v>2217</v>
      </c>
      <c r="F237" s="822" t="s">
        <v>2198</v>
      </c>
      <c r="G237" s="822" t="s">
        <v>2286</v>
      </c>
      <c r="H237" s="822" t="s">
        <v>329</v>
      </c>
      <c r="I237" s="822" t="s">
        <v>2827</v>
      </c>
      <c r="J237" s="822" t="s">
        <v>2825</v>
      </c>
      <c r="K237" s="822" t="s">
        <v>2828</v>
      </c>
      <c r="L237" s="825">
        <v>2794.5</v>
      </c>
      <c r="M237" s="825">
        <v>8383.5</v>
      </c>
      <c r="N237" s="822">
        <v>3</v>
      </c>
      <c r="O237" s="826">
        <v>1</v>
      </c>
      <c r="P237" s="825">
        <v>8383.5</v>
      </c>
      <c r="Q237" s="827">
        <v>1</v>
      </c>
      <c r="R237" s="822">
        <v>3</v>
      </c>
      <c r="S237" s="827">
        <v>1</v>
      </c>
      <c r="T237" s="826">
        <v>1</v>
      </c>
      <c r="U237" s="828">
        <v>1</v>
      </c>
    </row>
    <row r="238" spans="1:21" ht="14.45" customHeight="1" x14ac:dyDescent="0.2">
      <c r="A238" s="821">
        <v>4</v>
      </c>
      <c r="B238" s="822" t="s">
        <v>2195</v>
      </c>
      <c r="C238" s="822" t="s">
        <v>2202</v>
      </c>
      <c r="D238" s="823" t="s">
        <v>4680</v>
      </c>
      <c r="E238" s="824" t="s">
        <v>2217</v>
      </c>
      <c r="F238" s="822" t="s">
        <v>2198</v>
      </c>
      <c r="G238" s="822" t="s">
        <v>2286</v>
      </c>
      <c r="H238" s="822" t="s">
        <v>329</v>
      </c>
      <c r="I238" s="822" t="s">
        <v>2827</v>
      </c>
      <c r="J238" s="822" t="s">
        <v>2825</v>
      </c>
      <c r="K238" s="822" t="s">
        <v>2829</v>
      </c>
      <c r="L238" s="825">
        <v>2794.5</v>
      </c>
      <c r="M238" s="825">
        <v>47506.5</v>
      </c>
      <c r="N238" s="822">
        <v>17</v>
      </c>
      <c r="O238" s="826">
        <v>4</v>
      </c>
      <c r="P238" s="825">
        <v>47506.5</v>
      </c>
      <c r="Q238" s="827">
        <v>1</v>
      </c>
      <c r="R238" s="822">
        <v>17</v>
      </c>
      <c r="S238" s="827">
        <v>1</v>
      </c>
      <c r="T238" s="826">
        <v>4</v>
      </c>
      <c r="U238" s="828">
        <v>1</v>
      </c>
    </row>
    <row r="239" spans="1:21" ht="14.45" customHeight="1" x14ac:dyDescent="0.2">
      <c r="A239" s="821">
        <v>4</v>
      </c>
      <c r="B239" s="822" t="s">
        <v>2195</v>
      </c>
      <c r="C239" s="822" t="s">
        <v>2202</v>
      </c>
      <c r="D239" s="823" t="s">
        <v>4680</v>
      </c>
      <c r="E239" s="824" t="s">
        <v>2217</v>
      </c>
      <c r="F239" s="822" t="s">
        <v>2198</v>
      </c>
      <c r="G239" s="822" t="s">
        <v>2286</v>
      </c>
      <c r="H239" s="822" t="s">
        <v>329</v>
      </c>
      <c r="I239" s="822" t="s">
        <v>2830</v>
      </c>
      <c r="J239" s="822" t="s">
        <v>2620</v>
      </c>
      <c r="K239" s="822" t="s">
        <v>2831</v>
      </c>
      <c r="L239" s="825">
        <v>784.14</v>
      </c>
      <c r="M239" s="825">
        <v>9409.68</v>
      </c>
      <c r="N239" s="822">
        <v>12</v>
      </c>
      <c r="O239" s="826">
        <v>2</v>
      </c>
      <c r="P239" s="825">
        <v>9409.68</v>
      </c>
      <c r="Q239" s="827">
        <v>1</v>
      </c>
      <c r="R239" s="822">
        <v>12</v>
      </c>
      <c r="S239" s="827">
        <v>1</v>
      </c>
      <c r="T239" s="826">
        <v>2</v>
      </c>
      <c r="U239" s="828">
        <v>1</v>
      </c>
    </row>
    <row r="240" spans="1:21" ht="14.45" customHeight="1" x14ac:dyDescent="0.2">
      <c r="A240" s="821">
        <v>4</v>
      </c>
      <c r="B240" s="822" t="s">
        <v>2195</v>
      </c>
      <c r="C240" s="822" t="s">
        <v>2202</v>
      </c>
      <c r="D240" s="823" t="s">
        <v>4680</v>
      </c>
      <c r="E240" s="824" t="s">
        <v>2217</v>
      </c>
      <c r="F240" s="822" t="s">
        <v>2198</v>
      </c>
      <c r="G240" s="822" t="s">
        <v>2286</v>
      </c>
      <c r="H240" s="822" t="s">
        <v>329</v>
      </c>
      <c r="I240" s="822" t="s">
        <v>2832</v>
      </c>
      <c r="J240" s="822" t="s">
        <v>2833</v>
      </c>
      <c r="K240" s="822" t="s">
        <v>2834</v>
      </c>
      <c r="L240" s="825">
        <v>2415</v>
      </c>
      <c r="M240" s="825">
        <v>53130</v>
      </c>
      <c r="N240" s="822">
        <v>22</v>
      </c>
      <c r="O240" s="826">
        <v>5</v>
      </c>
      <c r="P240" s="825">
        <v>53130</v>
      </c>
      <c r="Q240" s="827">
        <v>1</v>
      </c>
      <c r="R240" s="822">
        <v>22</v>
      </c>
      <c r="S240" s="827">
        <v>1</v>
      </c>
      <c r="T240" s="826">
        <v>5</v>
      </c>
      <c r="U240" s="828">
        <v>1</v>
      </c>
    </row>
    <row r="241" spans="1:21" ht="14.45" customHeight="1" x14ac:dyDescent="0.2">
      <c r="A241" s="821">
        <v>4</v>
      </c>
      <c r="B241" s="822" t="s">
        <v>2195</v>
      </c>
      <c r="C241" s="822" t="s">
        <v>2202</v>
      </c>
      <c r="D241" s="823" t="s">
        <v>4680</v>
      </c>
      <c r="E241" s="824" t="s">
        <v>2217</v>
      </c>
      <c r="F241" s="822" t="s">
        <v>2198</v>
      </c>
      <c r="G241" s="822" t="s">
        <v>2286</v>
      </c>
      <c r="H241" s="822" t="s">
        <v>329</v>
      </c>
      <c r="I241" s="822" t="s">
        <v>2835</v>
      </c>
      <c r="J241" s="822" t="s">
        <v>2836</v>
      </c>
      <c r="K241" s="822" t="s">
        <v>2837</v>
      </c>
      <c r="L241" s="825">
        <v>3001.5</v>
      </c>
      <c r="M241" s="825">
        <v>27013.5</v>
      </c>
      <c r="N241" s="822">
        <v>9</v>
      </c>
      <c r="O241" s="826">
        <v>3</v>
      </c>
      <c r="P241" s="825">
        <v>27013.5</v>
      </c>
      <c r="Q241" s="827">
        <v>1</v>
      </c>
      <c r="R241" s="822">
        <v>9</v>
      </c>
      <c r="S241" s="827">
        <v>1</v>
      </c>
      <c r="T241" s="826">
        <v>3</v>
      </c>
      <c r="U241" s="828">
        <v>1</v>
      </c>
    </row>
    <row r="242" spans="1:21" ht="14.45" customHeight="1" x14ac:dyDescent="0.2">
      <c r="A242" s="821">
        <v>4</v>
      </c>
      <c r="B242" s="822" t="s">
        <v>2195</v>
      </c>
      <c r="C242" s="822" t="s">
        <v>2202</v>
      </c>
      <c r="D242" s="823" t="s">
        <v>4680</v>
      </c>
      <c r="E242" s="824" t="s">
        <v>2217</v>
      </c>
      <c r="F242" s="822" t="s">
        <v>2198</v>
      </c>
      <c r="G242" s="822" t="s">
        <v>2286</v>
      </c>
      <c r="H242" s="822" t="s">
        <v>329</v>
      </c>
      <c r="I242" s="822" t="s">
        <v>2838</v>
      </c>
      <c r="J242" s="822" t="s">
        <v>2631</v>
      </c>
      <c r="K242" s="822" t="s">
        <v>2839</v>
      </c>
      <c r="L242" s="825">
        <v>1545.31</v>
      </c>
      <c r="M242" s="825">
        <v>9271.86</v>
      </c>
      <c r="N242" s="822">
        <v>6</v>
      </c>
      <c r="O242" s="826">
        <v>1</v>
      </c>
      <c r="P242" s="825">
        <v>9271.86</v>
      </c>
      <c r="Q242" s="827">
        <v>1</v>
      </c>
      <c r="R242" s="822">
        <v>6</v>
      </c>
      <c r="S242" s="827">
        <v>1</v>
      </c>
      <c r="T242" s="826">
        <v>1</v>
      </c>
      <c r="U242" s="828">
        <v>1</v>
      </c>
    </row>
    <row r="243" spans="1:21" ht="14.45" customHeight="1" x14ac:dyDescent="0.2">
      <c r="A243" s="821">
        <v>4</v>
      </c>
      <c r="B243" s="822" t="s">
        <v>2195</v>
      </c>
      <c r="C243" s="822" t="s">
        <v>2202</v>
      </c>
      <c r="D243" s="823" t="s">
        <v>4680</v>
      </c>
      <c r="E243" s="824" t="s">
        <v>2217</v>
      </c>
      <c r="F243" s="822" t="s">
        <v>2198</v>
      </c>
      <c r="G243" s="822" t="s">
        <v>2286</v>
      </c>
      <c r="H243" s="822" t="s">
        <v>329</v>
      </c>
      <c r="I243" s="822" t="s">
        <v>2840</v>
      </c>
      <c r="J243" s="822" t="s">
        <v>2841</v>
      </c>
      <c r="K243" s="822" t="s">
        <v>2649</v>
      </c>
      <c r="L243" s="825">
        <v>600</v>
      </c>
      <c r="M243" s="825">
        <v>600</v>
      </c>
      <c r="N243" s="822">
        <v>1</v>
      </c>
      <c r="O243" s="826">
        <v>1</v>
      </c>
      <c r="P243" s="825">
        <v>600</v>
      </c>
      <c r="Q243" s="827">
        <v>1</v>
      </c>
      <c r="R243" s="822">
        <v>1</v>
      </c>
      <c r="S243" s="827">
        <v>1</v>
      </c>
      <c r="T243" s="826">
        <v>1</v>
      </c>
      <c r="U243" s="828">
        <v>1</v>
      </c>
    </row>
    <row r="244" spans="1:21" ht="14.45" customHeight="1" x14ac:dyDescent="0.2">
      <c r="A244" s="821">
        <v>4</v>
      </c>
      <c r="B244" s="822" t="s">
        <v>2195</v>
      </c>
      <c r="C244" s="822" t="s">
        <v>2202</v>
      </c>
      <c r="D244" s="823" t="s">
        <v>4680</v>
      </c>
      <c r="E244" s="824" t="s">
        <v>2217</v>
      </c>
      <c r="F244" s="822" t="s">
        <v>2198</v>
      </c>
      <c r="G244" s="822" t="s">
        <v>2286</v>
      </c>
      <c r="H244" s="822" t="s">
        <v>329</v>
      </c>
      <c r="I244" s="822" t="s">
        <v>2842</v>
      </c>
      <c r="J244" s="822" t="s">
        <v>2843</v>
      </c>
      <c r="K244" s="822" t="s">
        <v>2844</v>
      </c>
      <c r="L244" s="825">
        <v>1794</v>
      </c>
      <c r="M244" s="825">
        <v>5382</v>
      </c>
      <c r="N244" s="822">
        <v>3</v>
      </c>
      <c r="O244" s="826">
        <v>1</v>
      </c>
      <c r="P244" s="825">
        <v>5382</v>
      </c>
      <c r="Q244" s="827">
        <v>1</v>
      </c>
      <c r="R244" s="822">
        <v>3</v>
      </c>
      <c r="S244" s="827">
        <v>1</v>
      </c>
      <c r="T244" s="826">
        <v>1</v>
      </c>
      <c r="U244" s="828">
        <v>1</v>
      </c>
    </row>
    <row r="245" spans="1:21" ht="14.45" customHeight="1" x14ac:dyDescent="0.2">
      <c r="A245" s="821">
        <v>4</v>
      </c>
      <c r="B245" s="822" t="s">
        <v>2195</v>
      </c>
      <c r="C245" s="822" t="s">
        <v>2202</v>
      </c>
      <c r="D245" s="823" t="s">
        <v>4680</v>
      </c>
      <c r="E245" s="824" t="s">
        <v>2217</v>
      </c>
      <c r="F245" s="822" t="s">
        <v>2198</v>
      </c>
      <c r="G245" s="822" t="s">
        <v>2286</v>
      </c>
      <c r="H245" s="822" t="s">
        <v>329</v>
      </c>
      <c r="I245" s="822" t="s">
        <v>2845</v>
      </c>
      <c r="J245" s="822" t="s">
        <v>2846</v>
      </c>
      <c r="K245" s="822" t="s">
        <v>2847</v>
      </c>
      <c r="L245" s="825">
        <v>3789.97</v>
      </c>
      <c r="M245" s="825">
        <v>7579.94</v>
      </c>
      <c r="N245" s="822">
        <v>2</v>
      </c>
      <c r="O245" s="826">
        <v>1</v>
      </c>
      <c r="P245" s="825">
        <v>7579.94</v>
      </c>
      <c r="Q245" s="827">
        <v>1</v>
      </c>
      <c r="R245" s="822">
        <v>2</v>
      </c>
      <c r="S245" s="827">
        <v>1</v>
      </c>
      <c r="T245" s="826">
        <v>1</v>
      </c>
      <c r="U245" s="828">
        <v>1</v>
      </c>
    </row>
    <row r="246" spans="1:21" ht="14.45" customHeight="1" x14ac:dyDescent="0.2">
      <c r="A246" s="821">
        <v>4</v>
      </c>
      <c r="B246" s="822" t="s">
        <v>2195</v>
      </c>
      <c r="C246" s="822" t="s">
        <v>2202</v>
      </c>
      <c r="D246" s="823" t="s">
        <v>4680</v>
      </c>
      <c r="E246" s="824" t="s">
        <v>2217</v>
      </c>
      <c r="F246" s="822" t="s">
        <v>2198</v>
      </c>
      <c r="G246" s="822" t="s">
        <v>2286</v>
      </c>
      <c r="H246" s="822" t="s">
        <v>329</v>
      </c>
      <c r="I246" s="822" t="s">
        <v>2848</v>
      </c>
      <c r="J246" s="822" t="s">
        <v>2849</v>
      </c>
      <c r="K246" s="822" t="s">
        <v>2850</v>
      </c>
      <c r="L246" s="825">
        <v>1253.5</v>
      </c>
      <c r="M246" s="825">
        <v>18802.5</v>
      </c>
      <c r="N246" s="822">
        <v>15</v>
      </c>
      <c r="O246" s="826">
        <v>2</v>
      </c>
      <c r="P246" s="825">
        <v>18802.5</v>
      </c>
      <c r="Q246" s="827">
        <v>1</v>
      </c>
      <c r="R246" s="822">
        <v>15</v>
      </c>
      <c r="S246" s="827">
        <v>1</v>
      </c>
      <c r="T246" s="826">
        <v>2</v>
      </c>
      <c r="U246" s="828">
        <v>1</v>
      </c>
    </row>
    <row r="247" spans="1:21" ht="14.45" customHeight="1" x14ac:dyDescent="0.2">
      <c r="A247" s="821">
        <v>4</v>
      </c>
      <c r="B247" s="822" t="s">
        <v>2195</v>
      </c>
      <c r="C247" s="822" t="s">
        <v>2202</v>
      </c>
      <c r="D247" s="823" t="s">
        <v>4680</v>
      </c>
      <c r="E247" s="824" t="s">
        <v>2217</v>
      </c>
      <c r="F247" s="822" t="s">
        <v>2198</v>
      </c>
      <c r="G247" s="822" t="s">
        <v>2286</v>
      </c>
      <c r="H247" s="822" t="s">
        <v>329</v>
      </c>
      <c r="I247" s="822" t="s">
        <v>2851</v>
      </c>
      <c r="J247" s="822" t="s">
        <v>2852</v>
      </c>
      <c r="K247" s="822" t="s">
        <v>1475</v>
      </c>
      <c r="L247" s="825">
        <v>509.02</v>
      </c>
      <c r="M247" s="825">
        <v>1018.04</v>
      </c>
      <c r="N247" s="822">
        <v>2</v>
      </c>
      <c r="O247" s="826">
        <v>1</v>
      </c>
      <c r="P247" s="825">
        <v>1018.04</v>
      </c>
      <c r="Q247" s="827">
        <v>1</v>
      </c>
      <c r="R247" s="822">
        <v>2</v>
      </c>
      <c r="S247" s="827">
        <v>1</v>
      </c>
      <c r="T247" s="826">
        <v>1</v>
      </c>
      <c r="U247" s="828">
        <v>1</v>
      </c>
    </row>
    <row r="248" spans="1:21" ht="14.45" customHeight="1" x14ac:dyDescent="0.2">
      <c r="A248" s="821">
        <v>4</v>
      </c>
      <c r="B248" s="822" t="s">
        <v>2195</v>
      </c>
      <c r="C248" s="822" t="s">
        <v>2202</v>
      </c>
      <c r="D248" s="823" t="s">
        <v>4680</v>
      </c>
      <c r="E248" s="824" t="s">
        <v>2217</v>
      </c>
      <c r="F248" s="822" t="s">
        <v>2198</v>
      </c>
      <c r="G248" s="822" t="s">
        <v>2286</v>
      </c>
      <c r="H248" s="822" t="s">
        <v>329</v>
      </c>
      <c r="I248" s="822" t="s">
        <v>2853</v>
      </c>
      <c r="J248" s="822" t="s">
        <v>2854</v>
      </c>
      <c r="K248" s="822" t="s">
        <v>2855</v>
      </c>
      <c r="L248" s="825">
        <v>505.57</v>
      </c>
      <c r="M248" s="825">
        <v>1011.14</v>
      </c>
      <c r="N248" s="822">
        <v>2</v>
      </c>
      <c r="O248" s="826">
        <v>1</v>
      </c>
      <c r="P248" s="825">
        <v>1011.14</v>
      </c>
      <c r="Q248" s="827">
        <v>1</v>
      </c>
      <c r="R248" s="822">
        <v>2</v>
      </c>
      <c r="S248" s="827">
        <v>1</v>
      </c>
      <c r="T248" s="826">
        <v>1</v>
      </c>
      <c r="U248" s="828">
        <v>1</v>
      </c>
    </row>
    <row r="249" spans="1:21" ht="14.45" customHeight="1" x14ac:dyDescent="0.2">
      <c r="A249" s="821">
        <v>4</v>
      </c>
      <c r="B249" s="822" t="s">
        <v>2195</v>
      </c>
      <c r="C249" s="822" t="s">
        <v>2202</v>
      </c>
      <c r="D249" s="823" t="s">
        <v>4680</v>
      </c>
      <c r="E249" s="824" t="s">
        <v>2217</v>
      </c>
      <c r="F249" s="822" t="s">
        <v>2198</v>
      </c>
      <c r="G249" s="822" t="s">
        <v>2286</v>
      </c>
      <c r="H249" s="822" t="s">
        <v>329</v>
      </c>
      <c r="I249" s="822" t="s">
        <v>2856</v>
      </c>
      <c r="J249" s="822" t="s">
        <v>2857</v>
      </c>
      <c r="K249" s="822" t="s">
        <v>2858</v>
      </c>
      <c r="L249" s="825">
        <v>5395.35</v>
      </c>
      <c r="M249" s="825">
        <v>21581.4</v>
      </c>
      <c r="N249" s="822">
        <v>4</v>
      </c>
      <c r="O249" s="826">
        <v>2</v>
      </c>
      <c r="P249" s="825">
        <v>21581.4</v>
      </c>
      <c r="Q249" s="827">
        <v>1</v>
      </c>
      <c r="R249" s="822">
        <v>4</v>
      </c>
      <c r="S249" s="827">
        <v>1</v>
      </c>
      <c r="T249" s="826">
        <v>2</v>
      </c>
      <c r="U249" s="828">
        <v>1</v>
      </c>
    </row>
    <row r="250" spans="1:21" ht="14.45" customHeight="1" x14ac:dyDescent="0.2">
      <c r="A250" s="821">
        <v>4</v>
      </c>
      <c r="B250" s="822" t="s">
        <v>2195</v>
      </c>
      <c r="C250" s="822" t="s">
        <v>2202</v>
      </c>
      <c r="D250" s="823" t="s">
        <v>4680</v>
      </c>
      <c r="E250" s="824" t="s">
        <v>2217</v>
      </c>
      <c r="F250" s="822" t="s">
        <v>2198</v>
      </c>
      <c r="G250" s="822" t="s">
        <v>2286</v>
      </c>
      <c r="H250" s="822" t="s">
        <v>329</v>
      </c>
      <c r="I250" s="822" t="s">
        <v>2859</v>
      </c>
      <c r="J250" s="822" t="s">
        <v>2733</v>
      </c>
      <c r="K250" s="822" t="s">
        <v>2860</v>
      </c>
      <c r="L250" s="825">
        <v>2047.07</v>
      </c>
      <c r="M250" s="825">
        <v>4094.14</v>
      </c>
      <c r="N250" s="822">
        <v>2</v>
      </c>
      <c r="O250" s="826">
        <v>1</v>
      </c>
      <c r="P250" s="825">
        <v>4094.14</v>
      </c>
      <c r="Q250" s="827">
        <v>1</v>
      </c>
      <c r="R250" s="822">
        <v>2</v>
      </c>
      <c r="S250" s="827">
        <v>1</v>
      </c>
      <c r="T250" s="826">
        <v>1</v>
      </c>
      <c r="U250" s="828">
        <v>1</v>
      </c>
    </row>
    <row r="251" spans="1:21" ht="14.45" customHeight="1" x14ac:dyDescent="0.2">
      <c r="A251" s="821">
        <v>4</v>
      </c>
      <c r="B251" s="822" t="s">
        <v>2195</v>
      </c>
      <c r="C251" s="822" t="s">
        <v>2202</v>
      </c>
      <c r="D251" s="823" t="s">
        <v>4680</v>
      </c>
      <c r="E251" s="824" t="s">
        <v>2217</v>
      </c>
      <c r="F251" s="822" t="s">
        <v>2198</v>
      </c>
      <c r="G251" s="822" t="s">
        <v>2286</v>
      </c>
      <c r="H251" s="822" t="s">
        <v>329</v>
      </c>
      <c r="I251" s="822" t="s">
        <v>2861</v>
      </c>
      <c r="J251" s="822" t="s">
        <v>2730</v>
      </c>
      <c r="K251" s="822" t="s">
        <v>2862</v>
      </c>
      <c r="L251" s="825">
        <v>2485.29</v>
      </c>
      <c r="M251" s="825">
        <v>9941.16</v>
      </c>
      <c r="N251" s="822">
        <v>4</v>
      </c>
      <c r="O251" s="826">
        <v>1</v>
      </c>
      <c r="P251" s="825">
        <v>9941.16</v>
      </c>
      <c r="Q251" s="827">
        <v>1</v>
      </c>
      <c r="R251" s="822">
        <v>4</v>
      </c>
      <c r="S251" s="827">
        <v>1</v>
      </c>
      <c r="T251" s="826">
        <v>1</v>
      </c>
      <c r="U251" s="828">
        <v>1</v>
      </c>
    </row>
    <row r="252" spans="1:21" ht="14.45" customHeight="1" x14ac:dyDescent="0.2">
      <c r="A252" s="821">
        <v>4</v>
      </c>
      <c r="B252" s="822" t="s">
        <v>2195</v>
      </c>
      <c r="C252" s="822" t="s">
        <v>2202</v>
      </c>
      <c r="D252" s="823" t="s">
        <v>4680</v>
      </c>
      <c r="E252" s="824" t="s">
        <v>2217</v>
      </c>
      <c r="F252" s="822" t="s">
        <v>2198</v>
      </c>
      <c r="G252" s="822" t="s">
        <v>2286</v>
      </c>
      <c r="H252" s="822" t="s">
        <v>329</v>
      </c>
      <c r="I252" s="822" t="s">
        <v>2863</v>
      </c>
      <c r="J252" s="822" t="s">
        <v>2733</v>
      </c>
      <c r="K252" s="822" t="s">
        <v>2864</v>
      </c>
      <c r="L252" s="825">
        <v>732.41</v>
      </c>
      <c r="M252" s="825">
        <v>6591.69</v>
      </c>
      <c r="N252" s="822">
        <v>9</v>
      </c>
      <c r="O252" s="826">
        <v>1</v>
      </c>
      <c r="P252" s="825">
        <v>6591.69</v>
      </c>
      <c r="Q252" s="827">
        <v>1</v>
      </c>
      <c r="R252" s="822">
        <v>9</v>
      </c>
      <c r="S252" s="827">
        <v>1</v>
      </c>
      <c r="T252" s="826">
        <v>1</v>
      </c>
      <c r="U252" s="828">
        <v>1</v>
      </c>
    </row>
    <row r="253" spans="1:21" ht="14.45" customHeight="1" x14ac:dyDescent="0.2">
      <c r="A253" s="821">
        <v>4</v>
      </c>
      <c r="B253" s="822" t="s">
        <v>2195</v>
      </c>
      <c r="C253" s="822" t="s">
        <v>2202</v>
      </c>
      <c r="D253" s="823" t="s">
        <v>4680</v>
      </c>
      <c r="E253" s="824" t="s">
        <v>2217</v>
      </c>
      <c r="F253" s="822" t="s">
        <v>2198</v>
      </c>
      <c r="G253" s="822" t="s">
        <v>2286</v>
      </c>
      <c r="H253" s="822" t="s">
        <v>329</v>
      </c>
      <c r="I253" s="822" t="s">
        <v>2865</v>
      </c>
      <c r="J253" s="822" t="s">
        <v>2866</v>
      </c>
      <c r="K253" s="822" t="s">
        <v>2867</v>
      </c>
      <c r="L253" s="825">
        <v>784.14</v>
      </c>
      <c r="M253" s="825">
        <v>2352.42</v>
      </c>
      <c r="N253" s="822">
        <v>3</v>
      </c>
      <c r="O253" s="826">
        <v>1</v>
      </c>
      <c r="P253" s="825">
        <v>2352.42</v>
      </c>
      <c r="Q253" s="827">
        <v>1</v>
      </c>
      <c r="R253" s="822">
        <v>3</v>
      </c>
      <c r="S253" s="827">
        <v>1</v>
      </c>
      <c r="T253" s="826">
        <v>1</v>
      </c>
      <c r="U253" s="828">
        <v>1</v>
      </c>
    </row>
    <row r="254" spans="1:21" ht="14.45" customHeight="1" x14ac:dyDescent="0.2">
      <c r="A254" s="821">
        <v>4</v>
      </c>
      <c r="B254" s="822" t="s">
        <v>2195</v>
      </c>
      <c r="C254" s="822" t="s">
        <v>2202</v>
      </c>
      <c r="D254" s="823" t="s">
        <v>4680</v>
      </c>
      <c r="E254" s="824" t="s">
        <v>2217</v>
      </c>
      <c r="F254" s="822" t="s">
        <v>2198</v>
      </c>
      <c r="G254" s="822" t="s">
        <v>2286</v>
      </c>
      <c r="H254" s="822" t="s">
        <v>329</v>
      </c>
      <c r="I254" s="822" t="s">
        <v>2868</v>
      </c>
      <c r="J254" s="822" t="s">
        <v>2869</v>
      </c>
      <c r="K254" s="822" t="s">
        <v>2870</v>
      </c>
      <c r="L254" s="825">
        <v>300.14999999999998</v>
      </c>
      <c r="M254" s="825">
        <v>600.29999999999995</v>
      </c>
      <c r="N254" s="822">
        <v>2</v>
      </c>
      <c r="O254" s="826">
        <v>1</v>
      </c>
      <c r="P254" s="825">
        <v>600.29999999999995</v>
      </c>
      <c r="Q254" s="827">
        <v>1</v>
      </c>
      <c r="R254" s="822">
        <v>2</v>
      </c>
      <c r="S254" s="827">
        <v>1</v>
      </c>
      <c r="T254" s="826">
        <v>1</v>
      </c>
      <c r="U254" s="828">
        <v>1</v>
      </c>
    </row>
    <row r="255" spans="1:21" ht="14.45" customHeight="1" x14ac:dyDescent="0.2">
      <c r="A255" s="821">
        <v>4</v>
      </c>
      <c r="B255" s="822" t="s">
        <v>2195</v>
      </c>
      <c r="C255" s="822" t="s">
        <v>2202</v>
      </c>
      <c r="D255" s="823" t="s">
        <v>4680</v>
      </c>
      <c r="E255" s="824" t="s">
        <v>2217</v>
      </c>
      <c r="F255" s="822" t="s">
        <v>2198</v>
      </c>
      <c r="G255" s="822" t="s">
        <v>2286</v>
      </c>
      <c r="H255" s="822" t="s">
        <v>329</v>
      </c>
      <c r="I255" s="822" t="s">
        <v>2871</v>
      </c>
      <c r="J255" s="822" t="s">
        <v>2764</v>
      </c>
      <c r="K255" s="822" t="s">
        <v>2872</v>
      </c>
      <c r="L255" s="825">
        <v>1545.31</v>
      </c>
      <c r="M255" s="825">
        <v>9271.86</v>
      </c>
      <c r="N255" s="822">
        <v>6</v>
      </c>
      <c r="O255" s="826">
        <v>1</v>
      </c>
      <c r="P255" s="825">
        <v>9271.86</v>
      </c>
      <c r="Q255" s="827">
        <v>1</v>
      </c>
      <c r="R255" s="822">
        <v>6</v>
      </c>
      <c r="S255" s="827">
        <v>1</v>
      </c>
      <c r="T255" s="826">
        <v>1</v>
      </c>
      <c r="U255" s="828">
        <v>1</v>
      </c>
    </row>
    <row r="256" spans="1:21" ht="14.45" customHeight="1" x14ac:dyDescent="0.2">
      <c r="A256" s="821">
        <v>4</v>
      </c>
      <c r="B256" s="822" t="s">
        <v>2195</v>
      </c>
      <c r="C256" s="822" t="s">
        <v>2202</v>
      </c>
      <c r="D256" s="823" t="s">
        <v>4680</v>
      </c>
      <c r="E256" s="824" t="s">
        <v>2217</v>
      </c>
      <c r="F256" s="822" t="s">
        <v>2198</v>
      </c>
      <c r="G256" s="822" t="s">
        <v>2286</v>
      </c>
      <c r="H256" s="822" t="s">
        <v>329</v>
      </c>
      <c r="I256" s="822" t="s">
        <v>2873</v>
      </c>
      <c r="J256" s="822" t="s">
        <v>2874</v>
      </c>
      <c r="K256" s="822" t="s">
        <v>2875</v>
      </c>
      <c r="L256" s="825">
        <v>2373.13</v>
      </c>
      <c r="M256" s="825">
        <v>64074.510000000009</v>
      </c>
      <c r="N256" s="822">
        <v>27</v>
      </c>
      <c r="O256" s="826">
        <v>3</v>
      </c>
      <c r="P256" s="825">
        <v>64074.510000000009</v>
      </c>
      <c r="Q256" s="827">
        <v>1</v>
      </c>
      <c r="R256" s="822">
        <v>27</v>
      </c>
      <c r="S256" s="827">
        <v>1</v>
      </c>
      <c r="T256" s="826">
        <v>3</v>
      </c>
      <c r="U256" s="828">
        <v>1</v>
      </c>
    </row>
    <row r="257" spans="1:21" ht="14.45" customHeight="1" x14ac:dyDescent="0.2">
      <c r="A257" s="821">
        <v>4</v>
      </c>
      <c r="B257" s="822" t="s">
        <v>2195</v>
      </c>
      <c r="C257" s="822" t="s">
        <v>2202</v>
      </c>
      <c r="D257" s="823" t="s">
        <v>4680</v>
      </c>
      <c r="E257" s="824" t="s">
        <v>2217</v>
      </c>
      <c r="F257" s="822" t="s">
        <v>2198</v>
      </c>
      <c r="G257" s="822" t="s">
        <v>2286</v>
      </c>
      <c r="H257" s="822" t="s">
        <v>329</v>
      </c>
      <c r="I257" s="822" t="s">
        <v>2876</v>
      </c>
      <c r="J257" s="822" t="s">
        <v>2877</v>
      </c>
      <c r="K257" s="822" t="s">
        <v>2878</v>
      </c>
      <c r="L257" s="825">
        <v>159.34</v>
      </c>
      <c r="M257" s="825">
        <v>159.34</v>
      </c>
      <c r="N257" s="822">
        <v>1</v>
      </c>
      <c r="O257" s="826">
        <v>1</v>
      </c>
      <c r="P257" s="825"/>
      <c r="Q257" s="827">
        <v>0</v>
      </c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4</v>
      </c>
      <c r="B258" s="822" t="s">
        <v>2195</v>
      </c>
      <c r="C258" s="822" t="s">
        <v>2202</v>
      </c>
      <c r="D258" s="823" t="s">
        <v>4680</v>
      </c>
      <c r="E258" s="824" t="s">
        <v>2217</v>
      </c>
      <c r="F258" s="822" t="s">
        <v>2198</v>
      </c>
      <c r="G258" s="822" t="s">
        <v>2286</v>
      </c>
      <c r="H258" s="822" t="s">
        <v>329</v>
      </c>
      <c r="I258" s="822" t="s">
        <v>2879</v>
      </c>
      <c r="J258" s="822" t="s">
        <v>2880</v>
      </c>
      <c r="K258" s="822" t="s">
        <v>2881</v>
      </c>
      <c r="L258" s="825">
        <v>5416.5</v>
      </c>
      <c r="M258" s="825">
        <v>16249.5</v>
      </c>
      <c r="N258" s="822">
        <v>3</v>
      </c>
      <c r="O258" s="826">
        <v>1</v>
      </c>
      <c r="P258" s="825">
        <v>16249.5</v>
      </c>
      <c r="Q258" s="827">
        <v>1</v>
      </c>
      <c r="R258" s="822">
        <v>3</v>
      </c>
      <c r="S258" s="827">
        <v>1</v>
      </c>
      <c r="T258" s="826">
        <v>1</v>
      </c>
      <c r="U258" s="828">
        <v>1</v>
      </c>
    </row>
    <row r="259" spans="1:21" ht="14.45" customHeight="1" x14ac:dyDescent="0.2">
      <c r="A259" s="821">
        <v>4</v>
      </c>
      <c r="B259" s="822" t="s">
        <v>2195</v>
      </c>
      <c r="C259" s="822" t="s">
        <v>2202</v>
      </c>
      <c r="D259" s="823" t="s">
        <v>4680</v>
      </c>
      <c r="E259" s="824" t="s">
        <v>2217</v>
      </c>
      <c r="F259" s="822" t="s">
        <v>2198</v>
      </c>
      <c r="G259" s="822" t="s">
        <v>2286</v>
      </c>
      <c r="H259" s="822" t="s">
        <v>329</v>
      </c>
      <c r="I259" s="822" t="s">
        <v>2882</v>
      </c>
      <c r="J259" s="822" t="s">
        <v>2883</v>
      </c>
      <c r="K259" s="822" t="s">
        <v>2884</v>
      </c>
      <c r="L259" s="825">
        <v>2794.5</v>
      </c>
      <c r="M259" s="825">
        <v>16767</v>
      </c>
      <c r="N259" s="822">
        <v>6</v>
      </c>
      <c r="O259" s="826">
        <v>1</v>
      </c>
      <c r="P259" s="825">
        <v>16767</v>
      </c>
      <c r="Q259" s="827">
        <v>1</v>
      </c>
      <c r="R259" s="822">
        <v>6</v>
      </c>
      <c r="S259" s="827">
        <v>1</v>
      </c>
      <c r="T259" s="826">
        <v>1</v>
      </c>
      <c r="U259" s="828">
        <v>1</v>
      </c>
    </row>
    <row r="260" spans="1:21" ht="14.45" customHeight="1" x14ac:dyDescent="0.2">
      <c r="A260" s="821">
        <v>4</v>
      </c>
      <c r="B260" s="822" t="s">
        <v>2195</v>
      </c>
      <c r="C260" s="822" t="s">
        <v>2202</v>
      </c>
      <c r="D260" s="823" t="s">
        <v>4680</v>
      </c>
      <c r="E260" s="824" t="s">
        <v>2217</v>
      </c>
      <c r="F260" s="822" t="s">
        <v>2198</v>
      </c>
      <c r="G260" s="822" t="s">
        <v>2286</v>
      </c>
      <c r="H260" s="822" t="s">
        <v>329</v>
      </c>
      <c r="I260" s="822" t="s">
        <v>2885</v>
      </c>
      <c r="J260" s="822" t="s">
        <v>2527</v>
      </c>
      <c r="K260" s="822" t="s">
        <v>2886</v>
      </c>
      <c r="L260" s="825">
        <v>2410</v>
      </c>
      <c r="M260" s="825">
        <v>4820</v>
      </c>
      <c r="N260" s="822">
        <v>2</v>
      </c>
      <c r="O260" s="826">
        <v>1</v>
      </c>
      <c r="P260" s="825"/>
      <c r="Q260" s="827">
        <v>0</v>
      </c>
      <c r="R260" s="822"/>
      <c r="S260" s="827">
        <v>0</v>
      </c>
      <c r="T260" s="826"/>
      <c r="U260" s="828">
        <v>0</v>
      </c>
    </row>
    <row r="261" spans="1:21" ht="14.45" customHeight="1" x14ac:dyDescent="0.2">
      <c r="A261" s="821">
        <v>4</v>
      </c>
      <c r="B261" s="822" t="s">
        <v>2195</v>
      </c>
      <c r="C261" s="822" t="s">
        <v>2202</v>
      </c>
      <c r="D261" s="823" t="s">
        <v>4680</v>
      </c>
      <c r="E261" s="824" t="s">
        <v>2217</v>
      </c>
      <c r="F261" s="822" t="s">
        <v>2198</v>
      </c>
      <c r="G261" s="822" t="s">
        <v>2286</v>
      </c>
      <c r="H261" s="822" t="s">
        <v>329</v>
      </c>
      <c r="I261" s="822" t="s">
        <v>2887</v>
      </c>
      <c r="J261" s="822" t="s">
        <v>2527</v>
      </c>
      <c r="K261" s="822" t="s">
        <v>2888</v>
      </c>
      <c r="L261" s="825">
        <v>2410</v>
      </c>
      <c r="M261" s="825">
        <v>4820</v>
      </c>
      <c r="N261" s="822">
        <v>2</v>
      </c>
      <c r="O261" s="826">
        <v>1</v>
      </c>
      <c r="P261" s="825"/>
      <c r="Q261" s="827">
        <v>0</v>
      </c>
      <c r="R261" s="822"/>
      <c r="S261" s="827">
        <v>0</v>
      </c>
      <c r="T261" s="826"/>
      <c r="U261" s="828">
        <v>0</v>
      </c>
    </row>
    <row r="262" spans="1:21" ht="14.45" customHeight="1" x14ac:dyDescent="0.2">
      <c r="A262" s="821">
        <v>4</v>
      </c>
      <c r="B262" s="822" t="s">
        <v>2195</v>
      </c>
      <c r="C262" s="822" t="s">
        <v>2202</v>
      </c>
      <c r="D262" s="823" t="s">
        <v>4680</v>
      </c>
      <c r="E262" s="824" t="s">
        <v>2217</v>
      </c>
      <c r="F262" s="822" t="s">
        <v>2198</v>
      </c>
      <c r="G262" s="822" t="s">
        <v>2286</v>
      </c>
      <c r="H262" s="822" t="s">
        <v>329</v>
      </c>
      <c r="I262" s="822" t="s">
        <v>2889</v>
      </c>
      <c r="J262" s="822" t="s">
        <v>2794</v>
      </c>
      <c r="K262" s="822" t="s">
        <v>2890</v>
      </c>
      <c r="L262" s="825">
        <v>2415</v>
      </c>
      <c r="M262" s="825">
        <v>2415</v>
      </c>
      <c r="N262" s="822">
        <v>1</v>
      </c>
      <c r="O262" s="826">
        <v>1</v>
      </c>
      <c r="P262" s="825">
        <v>2415</v>
      </c>
      <c r="Q262" s="827">
        <v>1</v>
      </c>
      <c r="R262" s="822">
        <v>1</v>
      </c>
      <c r="S262" s="827">
        <v>1</v>
      </c>
      <c r="T262" s="826">
        <v>1</v>
      </c>
      <c r="U262" s="828">
        <v>1</v>
      </c>
    </row>
    <row r="263" spans="1:21" ht="14.45" customHeight="1" x14ac:dyDescent="0.2">
      <c r="A263" s="821">
        <v>4</v>
      </c>
      <c r="B263" s="822" t="s">
        <v>2195</v>
      </c>
      <c r="C263" s="822" t="s">
        <v>2202</v>
      </c>
      <c r="D263" s="823" t="s">
        <v>4680</v>
      </c>
      <c r="E263" s="824" t="s">
        <v>2217</v>
      </c>
      <c r="F263" s="822" t="s">
        <v>2198</v>
      </c>
      <c r="G263" s="822" t="s">
        <v>2286</v>
      </c>
      <c r="H263" s="822" t="s">
        <v>329</v>
      </c>
      <c r="I263" s="822" t="s">
        <v>2891</v>
      </c>
      <c r="J263" s="822" t="s">
        <v>2892</v>
      </c>
      <c r="K263" s="822" t="s">
        <v>2893</v>
      </c>
      <c r="L263" s="825">
        <v>600.29999999999995</v>
      </c>
      <c r="M263" s="825">
        <v>600.29999999999995</v>
      </c>
      <c r="N263" s="822">
        <v>1</v>
      </c>
      <c r="O263" s="826">
        <v>1</v>
      </c>
      <c r="P263" s="825"/>
      <c r="Q263" s="827">
        <v>0</v>
      </c>
      <c r="R263" s="822"/>
      <c r="S263" s="827">
        <v>0</v>
      </c>
      <c r="T263" s="826"/>
      <c r="U263" s="828">
        <v>0</v>
      </c>
    </row>
    <row r="264" spans="1:21" ht="14.45" customHeight="1" x14ac:dyDescent="0.2">
      <c r="A264" s="821">
        <v>4</v>
      </c>
      <c r="B264" s="822" t="s">
        <v>2195</v>
      </c>
      <c r="C264" s="822" t="s">
        <v>2202</v>
      </c>
      <c r="D264" s="823" t="s">
        <v>4680</v>
      </c>
      <c r="E264" s="824" t="s">
        <v>2217</v>
      </c>
      <c r="F264" s="822" t="s">
        <v>2198</v>
      </c>
      <c r="G264" s="822" t="s">
        <v>2286</v>
      </c>
      <c r="H264" s="822" t="s">
        <v>329</v>
      </c>
      <c r="I264" s="822" t="s">
        <v>2894</v>
      </c>
      <c r="J264" s="822" t="s">
        <v>2895</v>
      </c>
      <c r="K264" s="822" t="s">
        <v>2896</v>
      </c>
      <c r="L264" s="825">
        <v>882.68</v>
      </c>
      <c r="M264" s="825">
        <v>5296.08</v>
      </c>
      <c r="N264" s="822">
        <v>6</v>
      </c>
      <c r="O264" s="826">
        <v>1</v>
      </c>
      <c r="P264" s="825">
        <v>5296.08</v>
      </c>
      <c r="Q264" s="827">
        <v>1</v>
      </c>
      <c r="R264" s="822">
        <v>6</v>
      </c>
      <c r="S264" s="827">
        <v>1</v>
      </c>
      <c r="T264" s="826">
        <v>1</v>
      </c>
      <c r="U264" s="828">
        <v>1</v>
      </c>
    </row>
    <row r="265" spans="1:21" ht="14.45" customHeight="1" x14ac:dyDescent="0.2">
      <c r="A265" s="821">
        <v>4</v>
      </c>
      <c r="B265" s="822" t="s">
        <v>2195</v>
      </c>
      <c r="C265" s="822" t="s">
        <v>2202</v>
      </c>
      <c r="D265" s="823" t="s">
        <v>4680</v>
      </c>
      <c r="E265" s="824" t="s">
        <v>2218</v>
      </c>
      <c r="F265" s="822" t="s">
        <v>2196</v>
      </c>
      <c r="G265" s="822" t="s">
        <v>2897</v>
      </c>
      <c r="H265" s="822" t="s">
        <v>628</v>
      </c>
      <c r="I265" s="822" t="s">
        <v>2898</v>
      </c>
      <c r="J265" s="822" t="s">
        <v>1421</v>
      </c>
      <c r="K265" s="822" t="s">
        <v>2899</v>
      </c>
      <c r="L265" s="825">
        <v>0</v>
      </c>
      <c r="M265" s="825">
        <v>0</v>
      </c>
      <c r="N265" s="822">
        <v>1</v>
      </c>
      <c r="O265" s="826">
        <v>1</v>
      </c>
      <c r="P265" s="825"/>
      <c r="Q265" s="827"/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4</v>
      </c>
      <c r="B266" s="822" t="s">
        <v>2195</v>
      </c>
      <c r="C266" s="822" t="s">
        <v>2202</v>
      </c>
      <c r="D266" s="823" t="s">
        <v>4680</v>
      </c>
      <c r="E266" s="824" t="s">
        <v>2218</v>
      </c>
      <c r="F266" s="822" t="s">
        <v>2196</v>
      </c>
      <c r="G266" s="822" t="s">
        <v>2897</v>
      </c>
      <c r="H266" s="822" t="s">
        <v>329</v>
      </c>
      <c r="I266" s="822" t="s">
        <v>2900</v>
      </c>
      <c r="J266" s="822" t="s">
        <v>2901</v>
      </c>
      <c r="K266" s="822" t="s">
        <v>2902</v>
      </c>
      <c r="L266" s="825">
        <v>0</v>
      </c>
      <c r="M266" s="825">
        <v>0</v>
      </c>
      <c r="N266" s="822">
        <v>1</v>
      </c>
      <c r="O266" s="826">
        <v>1</v>
      </c>
      <c r="P266" s="825"/>
      <c r="Q266" s="827"/>
      <c r="R266" s="822"/>
      <c r="S266" s="827">
        <v>0</v>
      </c>
      <c r="T266" s="826"/>
      <c r="U266" s="828">
        <v>0</v>
      </c>
    </row>
    <row r="267" spans="1:21" ht="14.45" customHeight="1" x14ac:dyDescent="0.2">
      <c r="A267" s="821">
        <v>4</v>
      </c>
      <c r="B267" s="822" t="s">
        <v>2195</v>
      </c>
      <c r="C267" s="822" t="s">
        <v>2202</v>
      </c>
      <c r="D267" s="823" t="s">
        <v>4680</v>
      </c>
      <c r="E267" s="824" t="s">
        <v>2218</v>
      </c>
      <c r="F267" s="822" t="s">
        <v>2196</v>
      </c>
      <c r="G267" s="822" t="s">
        <v>2442</v>
      </c>
      <c r="H267" s="822" t="s">
        <v>628</v>
      </c>
      <c r="I267" s="822" t="s">
        <v>2099</v>
      </c>
      <c r="J267" s="822" t="s">
        <v>1439</v>
      </c>
      <c r="K267" s="822" t="s">
        <v>2100</v>
      </c>
      <c r="L267" s="825">
        <v>80.010000000000005</v>
      </c>
      <c r="M267" s="825">
        <v>80.010000000000005</v>
      </c>
      <c r="N267" s="822">
        <v>1</v>
      </c>
      <c r="O267" s="826">
        <v>1</v>
      </c>
      <c r="P267" s="825"/>
      <c r="Q267" s="827">
        <v>0</v>
      </c>
      <c r="R267" s="822"/>
      <c r="S267" s="827">
        <v>0</v>
      </c>
      <c r="T267" s="826"/>
      <c r="U267" s="828">
        <v>0</v>
      </c>
    </row>
    <row r="268" spans="1:21" ht="14.45" customHeight="1" x14ac:dyDescent="0.2">
      <c r="A268" s="821">
        <v>4</v>
      </c>
      <c r="B268" s="822" t="s">
        <v>2195</v>
      </c>
      <c r="C268" s="822" t="s">
        <v>2202</v>
      </c>
      <c r="D268" s="823" t="s">
        <v>4680</v>
      </c>
      <c r="E268" s="824" t="s">
        <v>2218</v>
      </c>
      <c r="F268" s="822" t="s">
        <v>2196</v>
      </c>
      <c r="G268" s="822" t="s">
        <v>2903</v>
      </c>
      <c r="H268" s="822" t="s">
        <v>329</v>
      </c>
      <c r="I268" s="822" t="s">
        <v>2904</v>
      </c>
      <c r="J268" s="822" t="s">
        <v>2905</v>
      </c>
      <c r="K268" s="822" t="s">
        <v>1437</v>
      </c>
      <c r="L268" s="825">
        <v>35.11</v>
      </c>
      <c r="M268" s="825">
        <v>35.11</v>
      </c>
      <c r="N268" s="822">
        <v>1</v>
      </c>
      <c r="O268" s="826">
        <v>1</v>
      </c>
      <c r="P268" s="825"/>
      <c r="Q268" s="827">
        <v>0</v>
      </c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4</v>
      </c>
      <c r="B269" s="822" t="s">
        <v>2195</v>
      </c>
      <c r="C269" s="822" t="s">
        <v>2202</v>
      </c>
      <c r="D269" s="823" t="s">
        <v>4680</v>
      </c>
      <c r="E269" s="824" t="s">
        <v>2218</v>
      </c>
      <c r="F269" s="822" t="s">
        <v>2196</v>
      </c>
      <c r="G269" s="822" t="s">
        <v>2906</v>
      </c>
      <c r="H269" s="822" t="s">
        <v>628</v>
      </c>
      <c r="I269" s="822" t="s">
        <v>2907</v>
      </c>
      <c r="J269" s="822" t="s">
        <v>979</v>
      </c>
      <c r="K269" s="822" t="s">
        <v>2908</v>
      </c>
      <c r="L269" s="825">
        <v>176.32</v>
      </c>
      <c r="M269" s="825">
        <v>176.32</v>
      </c>
      <c r="N269" s="822">
        <v>1</v>
      </c>
      <c r="O269" s="826">
        <v>1</v>
      </c>
      <c r="P269" s="825">
        <v>176.32</v>
      </c>
      <c r="Q269" s="827">
        <v>1</v>
      </c>
      <c r="R269" s="822">
        <v>1</v>
      </c>
      <c r="S269" s="827">
        <v>1</v>
      </c>
      <c r="T269" s="826">
        <v>1</v>
      </c>
      <c r="U269" s="828">
        <v>1</v>
      </c>
    </row>
    <row r="270" spans="1:21" ht="14.45" customHeight="1" x14ac:dyDescent="0.2">
      <c r="A270" s="821">
        <v>4</v>
      </c>
      <c r="B270" s="822" t="s">
        <v>2195</v>
      </c>
      <c r="C270" s="822" t="s">
        <v>2202</v>
      </c>
      <c r="D270" s="823" t="s">
        <v>4680</v>
      </c>
      <c r="E270" s="824" t="s">
        <v>2218</v>
      </c>
      <c r="F270" s="822" t="s">
        <v>2196</v>
      </c>
      <c r="G270" s="822" t="s">
        <v>2264</v>
      </c>
      <c r="H270" s="822" t="s">
        <v>329</v>
      </c>
      <c r="I270" s="822" t="s">
        <v>2909</v>
      </c>
      <c r="J270" s="822" t="s">
        <v>1494</v>
      </c>
      <c r="K270" s="822" t="s">
        <v>1495</v>
      </c>
      <c r="L270" s="825">
        <v>147.85</v>
      </c>
      <c r="M270" s="825">
        <v>147.85</v>
      </c>
      <c r="N270" s="822">
        <v>1</v>
      </c>
      <c r="O270" s="826">
        <v>1</v>
      </c>
      <c r="P270" s="825"/>
      <c r="Q270" s="827">
        <v>0</v>
      </c>
      <c r="R270" s="822"/>
      <c r="S270" s="827">
        <v>0</v>
      </c>
      <c r="T270" s="826"/>
      <c r="U270" s="828">
        <v>0</v>
      </c>
    </row>
    <row r="271" spans="1:21" ht="14.45" customHeight="1" x14ac:dyDescent="0.2">
      <c r="A271" s="821">
        <v>4</v>
      </c>
      <c r="B271" s="822" t="s">
        <v>2195</v>
      </c>
      <c r="C271" s="822" t="s">
        <v>2202</v>
      </c>
      <c r="D271" s="823" t="s">
        <v>4680</v>
      </c>
      <c r="E271" s="824" t="s">
        <v>2218</v>
      </c>
      <c r="F271" s="822" t="s">
        <v>2196</v>
      </c>
      <c r="G271" s="822" t="s">
        <v>2255</v>
      </c>
      <c r="H271" s="822" t="s">
        <v>329</v>
      </c>
      <c r="I271" s="822" t="s">
        <v>2256</v>
      </c>
      <c r="J271" s="822" t="s">
        <v>2257</v>
      </c>
      <c r="K271" s="822" t="s">
        <v>2258</v>
      </c>
      <c r="L271" s="825">
        <v>35.25</v>
      </c>
      <c r="M271" s="825">
        <v>105.75</v>
      </c>
      <c r="N271" s="822">
        <v>3</v>
      </c>
      <c r="O271" s="826">
        <v>2.5</v>
      </c>
      <c r="P271" s="825"/>
      <c r="Q271" s="827">
        <v>0</v>
      </c>
      <c r="R271" s="822"/>
      <c r="S271" s="827">
        <v>0</v>
      </c>
      <c r="T271" s="826"/>
      <c r="U271" s="828">
        <v>0</v>
      </c>
    </row>
    <row r="272" spans="1:21" ht="14.45" customHeight="1" x14ac:dyDescent="0.2">
      <c r="A272" s="821">
        <v>4</v>
      </c>
      <c r="B272" s="822" t="s">
        <v>2195</v>
      </c>
      <c r="C272" s="822" t="s">
        <v>2202</v>
      </c>
      <c r="D272" s="823" t="s">
        <v>4680</v>
      </c>
      <c r="E272" s="824" t="s">
        <v>2218</v>
      </c>
      <c r="F272" s="822" t="s">
        <v>2196</v>
      </c>
      <c r="G272" s="822" t="s">
        <v>2910</v>
      </c>
      <c r="H272" s="822" t="s">
        <v>329</v>
      </c>
      <c r="I272" s="822" t="s">
        <v>2911</v>
      </c>
      <c r="J272" s="822" t="s">
        <v>2912</v>
      </c>
      <c r="K272" s="822" t="s">
        <v>2913</v>
      </c>
      <c r="L272" s="825">
        <v>93.98</v>
      </c>
      <c r="M272" s="825">
        <v>93.98</v>
      </c>
      <c r="N272" s="822">
        <v>1</v>
      </c>
      <c r="O272" s="826">
        <v>1</v>
      </c>
      <c r="P272" s="825">
        <v>93.98</v>
      </c>
      <c r="Q272" s="827">
        <v>1</v>
      </c>
      <c r="R272" s="822">
        <v>1</v>
      </c>
      <c r="S272" s="827">
        <v>1</v>
      </c>
      <c r="T272" s="826">
        <v>1</v>
      </c>
      <c r="U272" s="828">
        <v>1</v>
      </c>
    </row>
    <row r="273" spans="1:21" ht="14.45" customHeight="1" x14ac:dyDescent="0.2">
      <c r="A273" s="821">
        <v>4</v>
      </c>
      <c r="B273" s="822" t="s">
        <v>2195</v>
      </c>
      <c r="C273" s="822" t="s">
        <v>2202</v>
      </c>
      <c r="D273" s="823" t="s">
        <v>4680</v>
      </c>
      <c r="E273" s="824" t="s">
        <v>2218</v>
      </c>
      <c r="F273" s="822" t="s">
        <v>2196</v>
      </c>
      <c r="G273" s="822" t="s">
        <v>2914</v>
      </c>
      <c r="H273" s="822" t="s">
        <v>329</v>
      </c>
      <c r="I273" s="822" t="s">
        <v>2915</v>
      </c>
      <c r="J273" s="822" t="s">
        <v>2916</v>
      </c>
      <c r="K273" s="822" t="s">
        <v>2917</v>
      </c>
      <c r="L273" s="825">
        <v>0</v>
      </c>
      <c r="M273" s="825">
        <v>0</v>
      </c>
      <c r="N273" s="822">
        <v>1</v>
      </c>
      <c r="O273" s="826">
        <v>0.5</v>
      </c>
      <c r="P273" s="825"/>
      <c r="Q273" s="827"/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4</v>
      </c>
      <c r="B274" s="822" t="s">
        <v>2195</v>
      </c>
      <c r="C274" s="822" t="s">
        <v>2202</v>
      </c>
      <c r="D274" s="823" t="s">
        <v>4680</v>
      </c>
      <c r="E274" s="824" t="s">
        <v>2218</v>
      </c>
      <c r="F274" s="822" t="s">
        <v>2196</v>
      </c>
      <c r="G274" s="822" t="s">
        <v>2918</v>
      </c>
      <c r="H274" s="822" t="s">
        <v>329</v>
      </c>
      <c r="I274" s="822" t="s">
        <v>2919</v>
      </c>
      <c r="J274" s="822" t="s">
        <v>1097</v>
      </c>
      <c r="K274" s="822" t="s">
        <v>2920</v>
      </c>
      <c r="L274" s="825">
        <v>42.14</v>
      </c>
      <c r="M274" s="825">
        <v>42.14</v>
      </c>
      <c r="N274" s="822">
        <v>1</v>
      </c>
      <c r="O274" s="826">
        <v>0.5</v>
      </c>
      <c r="P274" s="825"/>
      <c r="Q274" s="827">
        <v>0</v>
      </c>
      <c r="R274" s="822"/>
      <c r="S274" s="827">
        <v>0</v>
      </c>
      <c r="T274" s="826"/>
      <c r="U274" s="828">
        <v>0</v>
      </c>
    </row>
    <row r="275" spans="1:21" ht="14.45" customHeight="1" x14ac:dyDescent="0.2">
      <c r="A275" s="821">
        <v>4</v>
      </c>
      <c r="B275" s="822" t="s">
        <v>2195</v>
      </c>
      <c r="C275" s="822" t="s">
        <v>2202</v>
      </c>
      <c r="D275" s="823" t="s">
        <v>4680</v>
      </c>
      <c r="E275" s="824" t="s">
        <v>2218</v>
      </c>
      <c r="F275" s="822" t="s">
        <v>2196</v>
      </c>
      <c r="G275" s="822" t="s">
        <v>2921</v>
      </c>
      <c r="H275" s="822" t="s">
        <v>329</v>
      </c>
      <c r="I275" s="822" t="s">
        <v>2922</v>
      </c>
      <c r="J275" s="822" t="s">
        <v>2923</v>
      </c>
      <c r="K275" s="822" t="s">
        <v>2924</v>
      </c>
      <c r="L275" s="825">
        <v>77.52</v>
      </c>
      <c r="M275" s="825">
        <v>77.52</v>
      </c>
      <c r="N275" s="822">
        <v>1</v>
      </c>
      <c r="O275" s="826">
        <v>0.5</v>
      </c>
      <c r="P275" s="825">
        <v>77.52</v>
      </c>
      <c r="Q275" s="827">
        <v>1</v>
      </c>
      <c r="R275" s="822">
        <v>1</v>
      </c>
      <c r="S275" s="827">
        <v>1</v>
      </c>
      <c r="T275" s="826">
        <v>0.5</v>
      </c>
      <c r="U275" s="828">
        <v>1</v>
      </c>
    </row>
    <row r="276" spans="1:21" ht="14.45" customHeight="1" x14ac:dyDescent="0.2">
      <c r="A276" s="821">
        <v>4</v>
      </c>
      <c r="B276" s="822" t="s">
        <v>2195</v>
      </c>
      <c r="C276" s="822" t="s">
        <v>2202</v>
      </c>
      <c r="D276" s="823" t="s">
        <v>4680</v>
      </c>
      <c r="E276" s="824" t="s">
        <v>2218</v>
      </c>
      <c r="F276" s="822" t="s">
        <v>2196</v>
      </c>
      <c r="G276" s="822" t="s">
        <v>2925</v>
      </c>
      <c r="H276" s="822" t="s">
        <v>329</v>
      </c>
      <c r="I276" s="822" t="s">
        <v>2926</v>
      </c>
      <c r="J276" s="822" t="s">
        <v>971</v>
      </c>
      <c r="K276" s="822" t="s">
        <v>2927</v>
      </c>
      <c r="L276" s="825">
        <v>760.22</v>
      </c>
      <c r="M276" s="825">
        <v>760.22</v>
      </c>
      <c r="N276" s="822">
        <v>1</v>
      </c>
      <c r="O276" s="826">
        <v>1</v>
      </c>
      <c r="P276" s="825">
        <v>760.22</v>
      </c>
      <c r="Q276" s="827">
        <v>1</v>
      </c>
      <c r="R276" s="822">
        <v>1</v>
      </c>
      <c r="S276" s="827">
        <v>1</v>
      </c>
      <c r="T276" s="826">
        <v>1</v>
      </c>
      <c r="U276" s="828">
        <v>1</v>
      </c>
    </row>
    <row r="277" spans="1:21" ht="14.45" customHeight="1" x14ac:dyDescent="0.2">
      <c r="A277" s="821">
        <v>4</v>
      </c>
      <c r="B277" s="822" t="s">
        <v>2195</v>
      </c>
      <c r="C277" s="822" t="s">
        <v>2202</v>
      </c>
      <c r="D277" s="823" t="s">
        <v>4680</v>
      </c>
      <c r="E277" s="824" t="s">
        <v>2218</v>
      </c>
      <c r="F277" s="822" t="s">
        <v>2196</v>
      </c>
      <c r="G277" s="822" t="s">
        <v>2928</v>
      </c>
      <c r="H277" s="822" t="s">
        <v>329</v>
      </c>
      <c r="I277" s="822" t="s">
        <v>2929</v>
      </c>
      <c r="J277" s="822" t="s">
        <v>2930</v>
      </c>
      <c r="K277" s="822" t="s">
        <v>2931</v>
      </c>
      <c r="L277" s="825">
        <v>176.32</v>
      </c>
      <c r="M277" s="825">
        <v>352.64</v>
      </c>
      <c r="N277" s="822">
        <v>2</v>
      </c>
      <c r="O277" s="826">
        <v>1</v>
      </c>
      <c r="P277" s="825">
        <v>352.64</v>
      </c>
      <c r="Q277" s="827">
        <v>1</v>
      </c>
      <c r="R277" s="822">
        <v>2</v>
      </c>
      <c r="S277" s="827">
        <v>1</v>
      </c>
      <c r="T277" s="826">
        <v>1</v>
      </c>
      <c r="U277" s="828">
        <v>1</v>
      </c>
    </row>
    <row r="278" spans="1:21" ht="14.45" customHeight="1" x14ac:dyDescent="0.2">
      <c r="A278" s="821">
        <v>4</v>
      </c>
      <c r="B278" s="822" t="s">
        <v>2195</v>
      </c>
      <c r="C278" s="822" t="s">
        <v>2202</v>
      </c>
      <c r="D278" s="823" t="s">
        <v>4680</v>
      </c>
      <c r="E278" s="824" t="s">
        <v>2218</v>
      </c>
      <c r="F278" s="822" t="s">
        <v>2196</v>
      </c>
      <c r="G278" s="822" t="s">
        <v>2932</v>
      </c>
      <c r="H278" s="822" t="s">
        <v>329</v>
      </c>
      <c r="I278" s="822" t="s">
        <v>2933</v>
      </c>
      <c r="J278" s="822" t="s">
        <v>2934</v>
      </c>
      <c r="K278" s="822" t="s">
        <v>2935</v>
      </c>
      <c r="L278" s="825">
        <v>0</v>
      </c>
      <c r="M278" s="825">
        <v>0</v>
      </c>
      <c r="N278" s="822">
        <v>1</v>
      </c>
      <c r="O278" s="826">
        <v>0.5</v>
      </c>
      <c r="P278" s="825"/>
      <c r="Q278" s="827"/>
      <c r="R278" s="822"/>
      <c r="S278" s="827">
        <v>0</v>
      </c>
      <c r="T278" s="826"/>
      <c r="U278" s="828">
        <v>0</v>
      </c>
    </row>
    <row r="279" spans="1:21" ht="14.45" customHeight="1" x14ac:dyDescent="0.2">
      <c r="A279" s="821">
        <v>4</v>
      </c>
      <c r="B279" s="822" t="s">
        <v>2195</v>
      </c>
      <c r="C279" s="822" t="s">
        <v>2202</v>
      </c>
      <c r="D279" s="823" t="s">
        <v>4680</v>
      </c>
      <c r="E279" s="824" t="s">
        <v>2218</v>
      </c>
      <c r="F279" s="822" t="s">
        <v>2196</v>
      </c>
      <c r="G279" s="822" t="s">
        <v>2293</v>
      </c>
      <c r="H279" s="822" t="s">
        <v>329</v>
      </c>
      <c r="I279" s="822" t="s">
        <v>2294</v>
      </c>
      <c r="J279" s="822" t="s">
        <v>703</v>
      </c>
      <c r="K279" s="822" t="s">
        <v>2295</v>
      </c>
      <c r="L279" s="825">
        <v>53.57</v>
      </c>
      <c r="M279" s="825">
        <v>53.57</v>
      </c>
      <c r="N279" s="822">
        <v>1</v>
      </c>
      <c r="O279" s="826">
        <v>1</v>
      </c>
      <c r="P279" s="825"/>
      <c r="Q279" s="827">
        <v>0</v>
      </c>
      <c r="R279" s="822"/>
      <c r="S279" s="827">
        <v>0</v>
      </c>
      <c r="T279" s="826"/>
      <c r="U279" s="828">
        <v>0</v>
      </c>
    </row>
    <row r="280" spans="1:21" ht="14.45" customHeight="1" x14ac:dyDescent="0.2">
      <c r="A280" s="821">
        <v>4</v>
      </c>
      <c r="B280" s="822" t="s">
        <v>2195</v>
      </c>
      <c r="C280" s="822" t="s">
        <v>2202</v>
      </c>
      <c r="D280" s="823" t="s">
        <v>4680</v>
      </c>
      <c r="E280" s="824" t="s">
        <v>2218</v>
      </c>
      <c r="F280" s="822" t="s">
        <v>2196</v>
      </c>
      <c r="G280" s="822" t="s">
        <v>2349</v>
      </c>
      <c r="H280" s="822" t="s">
        <v>628</v>
      </c>
      <c r="I280" s="822" t="s">
        <v>2936</v>
      </c>
      <c r="J280" s="822" t="s">
        <v>2937</v>
      </c>
      <c r="K280" s="822" t="s">
        <v>2938</v>
      </c>
      <c r="L280" s="825">
        <v>141.25</v>
      </c>
      <c r="M280" s="825">
        <v>141.25</v>
      </c>
      <c r="N280" s="822">
        <v>1</v>
      </c>
      <c r="O280" s="826">
        <v>0.5</v>
      </c>
      <c r="P280" s="825">
        <v>141.25</v>
      </c>
      <c r="Q280" s="827">
        <v>1</v>
      </c>
      <c r="R280" s="822">
        <v>1</v>
      </c>
      <c r="S280" s="827">
        <v>1</v>
      </c>
      <c r="T280" s="826">
        <v>0.5</v>
      </c>
      <c r="U280" s="828">
        <v>1</v>
      </c>
    </row>
    <row r="281" spans="1:21" ht="14.45" customHeight="1" x14ac:dyDescent="0.2">
      <c r="A281" s="821">
        <v>4</v>
      </c>
      <c r="B281" s="822" t="s">
        <v>2195</v>
      </c>
      <c r="C281" s="822" t="s">
        <v>2202</v>
      </c>
      <c r="D281" s="823" t="s">
        <v>4680</v>
      </c>
      <c r="E281" s="824" t="s">
        <v>2218</v>
      </c>
      <c r="F281" s="822" t="s">
        <v>2196</v>
      </c>
      <c r="G281" s="822" t="s">
        <v>2267</v>
      </c>
      <c r="H281" s="822" t="s">
        <v>628</v>
      </c>
      <c r="I281" s="822" t="s">
        <v>2096</v>
      </c>
      <c r="J281" s="822" t="s">
        <v>764</v>
      </c>
      <c r="K281" s="822" t="s">
        <v>2097</v>
      </c>
      <c r="L281" s="825">
        <v>736.33</v>
      </c>
      <c r="M281" s="825">
        <v>736.33</v>
      </c>
      <c r="N281" s="822">
        <v>1</v>
      </c>
      <c r="O281" s="826">
        <v>0.5</v>
      </c>
      <c r="P281" s="825">
        <v>736.33</v>
      </c>
      <c r="Q281" s="827">
        <v>1</v>
      </c>
      <c r="R281" s="822">
        <v>1</v>
      </c>
      <c r="S281" s="827">
        <v>1</v>
      </c>
      <c r="T281" s="826">
        <v>0.5</v>
      </c>
      <c r="U281" s="828">
        <v>1</v>
      </c>
    </row>
    <row r="282" spans="1:21" ht="14.45" customHeight="1" x14ac:dyDescent="0.2">
      <c r="A282" s="821">
        <v>4</v>
      </c>
      <c r="B282" s="822" t="s">
        <v>2195</v>
      </c>
      <c r="C282" s="822" t="s">
        <v>2202</v>
      </c>
      <c r="D282" s="823" t="s">
        <v>4680</v>
      </c>
      <c r="E282" s="824" t="s">
        <v>2218</v>
      </c>
      <c r="F282" s="822" t="s">
        <v>2196</v>
      </c>
      <c r="G282" s="822" t="s">
        <v>2267</v>
      </c>
      <c r="H282" s="822" t="s">
        <v>628</v>
      </c>
      <c r="I282" s="822" t="s">
        <v>1777</v>
      </c>
      <c r="J282" s="822" t="s">
        <v>764</v>
      </c>
      <c r="K282" s="822" t="s">
        <v>1778</v>
      </c>
      <c r="L282" s="825">
        <v>490.89</v>
      </c>
      <c r="M282" s="825">
        <v>2945.3399999999997</v>
      </c>
      <c r="N282" s="822">
        <v>6</v>
      </c>
      <c r="O282" s="826">
        <v>4</v>
      </c>
      <c r="P282" s="825">
        <v>2454.4499999999998</v>
      </c>
      <c r="Q282" s="827">
        <v>0.83333333333333337</v>
      </c>
      <c r="R282" s="822">
        <v>5</v>
      </c>
      <c r="S282" s="827">
        <v>0.83333333333333337</v>
      </c>
      <c r="T282" s="826">
        <v>3</v>
      </c>
      <c r="U282" s="828">
        <v>0.75</v>
      </c>
    </row>
    <row r="283" spans="1:21" ht="14.45" customHeight="1" x14ac:dyDescent="0.2">
      <c r="A283" s="821">
        <v>4</v>
      </c>
      <c r="B283" s="822" t="s">
        <v>2195</v>
      </c>
      <c r="C283" s="822" t="s">
        <v>2202</v>
      </c>
      <c r="D283" s="823" t="s">
        <v>4680</v>
      </c>
      <c r="E283" s="824" t="s">
        <v>2218</v>
      </c>
      <c r="F283" s="822" t="s">
        <v>2196</v>
      </c>
      <c r="G283" s="822" t="s">
        <v>2267</v>
      </c>
      <c r="H283" s="822" t="s">
        <v>628</v>
      </c>
      <c r="I283" s="822" t="s">
        <v>2268</v>
      </c>
      <c r="J283" s="822" t="s">
        <v>764</v>
      </c>
      <c r="K283" s="822" t="s">
        <v>2269</v>
      </c>
      <c r="L283" s="825">
        <v>923.74</v>
      </c>
      <c r="M283" s="825">
        <v>1847.48</v>
      </c>
      <c r="N283" s="822">
        <v>2</v>
      </c>
      <c r="O283" s="826">
        <v>1</v>
      </c>
      <c r="P283" s="825"/>
      <c r="Q283" s="827">
        <v>0</v>
      </c>
      <c r="R283" s="822"/>
      <c r="S283" s="827">
        <v>0</v>
      </c>
      <c r="T283" s="826"/>
      <c r="U283" s="828">
        <v>0</v>
      </c>
    </row>
    <row r="284" spans="1:21" ht="14.45" customHeight="1" x14ac:dyDescent="0.2">
      <c r="A284" s="821">
        <v>4</v>
      </c>
      <c r="B284" s="822" t="s">
        <v>2195</v>
      </c>
      <c r="C284" s="822" t="s">
        <v>2202</v>
      </c>
      <c r="D284" s="823" t="s">
        <v>4680</v>
      </c>
      <c r="E284" s="824" t="s">
        <v>2218</v>
      </c>
      <c r="F284" s="822" t="s">
        <v>2196</v>
      </c>
      <c r="G284" s="822" t="s">
        <v>2939</v>
      </c>
      <c r="H284" s="822" t="s">
        <v>329</v>
      </c>
      <c r="I284" s="822" t="s">
        <v>2940</v>
      </c>
      <c r="J284" s="822" t="s">
        <v>2941</v>
      </c>
      <c r="K284" s="822" t="s">
        <v>2942</v>
      </c>
      <c r="L284" s="825">
        <v>0</v>
      </c>
      <c r="M284" s="825">
        <v>0</v>
      </c>
      <c r="N284" s="822">
        <v>1</v>
      </c>
      <c r="O284" s="826">
        <v>0.5</v>
      </c>
      <c r="P284" s="825">
        <v>0</v>
      </c>
      <c r="Q284" s="827"/>
      <c r="R284" s="822">
        <v>1</v>
      </c>
      <c r="S284" s="827">
        <v>1</v>
      </c>
      <c r="T284" s="826">
        <v>0.5</v>
      </c>
      <c r="U284" s="828">
        <v>1</v>
      </c>
    </row>
    <row r="285" spans="1:21" ht="14.45" customHeight="1" x14ac:dyDescent="0.2">
      <c r="A285" s="821">
        <v>4</v>
      </c>
      <c r="B285" s="822" t="s">
        <v>2195</v>
      </c>
      <c r="C285" s="822" t="s">
        <v>2202</v>
      </c>
      <c r="D285" s="823" t="s">
        <v>4680</v>
      </c>
      <c r="E285" s="824" t="s">
        <v>2218</v>
      </c>
      <c r="F285" s="822" t="s">
        <v>2196</v>
      </c>
      <c r="G285" s="822" t="s">
        <v>2943</v>
      </c>
      <c r="H285" s="822" t="s">
        <v>329</v>
      </c>
      <c r="I285" s="822" t="s">
        <v>2944</v>
      </c>
      <c r="J285" s="822" t="s">
        <v>2945</v>
      </c>
      <c r="K285" s="822" t="s">
        <v>2946</v>
      </c>
      <c r="L285" s="825">
        <v>78.33</v>
      </c>
      <c r="M285" s="825">
        <v>78.33</v>
      </c>
      <c r="N285" s="822">
        <v>1</v>
      </c>
      <c r="O285" s="826">
        <v>0.5</v>
      </c>
      <c r="P285" s="825">
        <v>78.33</v>
      </c>
      <c r="Q285" s="827">
        <v>1</v>
      </c>
      <c r="R285" s="822">
        <v>1</v>
      </c>
      <c r="S285" s="827">
        <v>1</v>
      </c>
      <c r="T285" s="826">
        <v>0.5</v>
      </c>
      <c r="U285" s="828">
        <v>1</v>
      </c>
    </row>
    <row r="286" spans="1:21" ht="14.45" customHeight="1" x14ac:dyDescent="0.2">
      <c r="A286" s="821">
        <v>4</v>
      </c>
      <c r="B286" s="822" t="s">
        <v>2195</v>
      </c>
      <c r="C286" s="822" t="s">
        <v>2202</v>
      </c>
      <c r="D286" s="823" t="s">
        <v>4680</v>
      </c>
      <c r="E286" s="824" t="s">
        <v>2218</v>
      </c>
      <c r="F286" s="822" t="s">
        <v>2196</v>
      </c>
      <c r="G286" s="822" t="s">
        <v>2355</v>
      </c>
      <c r="H286" s="822" t="s">
        <v>329</v>
      </c>
      <c r="I286" s="822" t="s">
        <v>2947</v>
      </c>
      <c r="J286" s="822" t="s">
        <v>784</v>
      </c>
      <c r="K286" s="822" t="s">
        <v>2414</v>
      </c>
      <c r="L286" s="825">
        <v>27.37</v>
      </c>
      <c r="M286" s="825">
        <v>27.37</v>
      </c>
      <c r="N286" s="822">
        <v>1</v>
      </c>
      <c r="O286" s="826">
        <v>0.5</v>
      </c>
      <c r="P286" s="825">
        <v>27.37</v>
      </c>
      <c r="Q286" s="827">
        <v>1</v>
      </c>
      <c r="R286" s="822">
        <v>1</v>
      </c>
      <c r="S286" s="827">
        <v>1</v>
      </c>
      <c r="T286" s="826">
        <v>0.5</v>
      </c>
      <c r="U286" s="828">
        <v>1</v>
      </c>
    </row>
    <row r="287" spans="1:21" ht="14.45" customHeight="1" x14ac:dyDescent="0.2">
      <c r="A287" s="821">
        <v>4</v>
      </c>
      <c r="B287" s="822" t="s">
        <v>2195</v>
      </c>
      <c r="C287" s="822" t="s">
        <v>2202</v>
      </c>
      <c r="D287" s="823" t="s">
        <v>4680</v>
      </c>
      <c r="E287" s="824" t="s">
        <v>2218</v>
      </c>
      <c r="F287" s="822" t="s">
        <v>2196</v>
      </c>
      <c r="G287" s="822" t="s">
        <v>2270</v>
      </c>
      <c r="H287" s="822" t="s">
        <v>628</v>
      </c>
      <c r="I287" s="822" t="s">
        <v>1981</v>
      </c>
      <c r="J287" s="822" t="s">
        <v>1758</v>
      </c>
      <c r="K287" s="822" t="s">
        <v>1982</v>
      </c>
      <c r="L287" s="825">
        <v>13.68</v>
      </c>
      <c r="M287" s="825">
        <v>13.68</v>
      </c>
      <c r="N287" s="822">
        <v>1</v>
      </c>
      <c r="O287" s="826">
        <v>1</v>
      </c>
      <c r="P287" s="825">
        <v>13.68</v>
      </c>
      <c r="Q287" s="827">
        <v>1</v>
      </c>
      <c r="R287" s="822">
        <v>1</v>
      </c>
      <c r="S287" s="827">
        <v>1</v>
      </c>
      <c r="T287" s="826">
        <v>1</v>
      </c>
      <c r="U287" s="828">
        <v>1</v>
      </c>
    </row>
    <row r="288" spans="1:21" ht="14.45" customHeight="1" x14ac:dyDescent="0.2">
      <c r="A288" s="821">
        <v>4</v>
      </c>
      <c r="B288" s="822" t="s">
        <v>2195</v>
      </c>
      <c r="C288" s="822" t="s">
        <v>2202</v>
      </c>
      <c r="D288" s="823" t="s">
        <v>4680</v>
      </c>
      <c r="E288" s="824" t="s">
        <v>2218</v>
      </c>
      <c r="F288" s="822" t="s">
        <v>2196</v>
      </c>
      <c r="G288" s="822" t="s">
        <v>2358</v>
      </c>
      <c r="H288" s="822" t="s">
        <v>329</v>
      </c>
      <c r="I288" s="822" t="s">
        <v>2359</v>
      </c>
      <c r="J288" s="822" t="s">
        <v>633</v>
      </c>
      <c r="K288" s="822" t="s">
        <v>2360</v>
      </c>
      <c r="L288" s="825">
        <v>127.91</v>
      </c>
      <c r="M288" s="825">
        <v>127.91</v>
      </c>
      <c r="N288" s="822">
        <v>1</v>
      </c>
      <c r="O288" s="826">
        <v>1</v>
      </c>
      <c r="P288" s="825"/>
      <c r="Q288" s="827">
        <v>0</v>
      </c>
      <c r="R288" s="822"/>
      <c r="S288" s="827">
        <v>0</v>
      </c>
      <c r="T288" s="826"/>
      <c r="U288" s="828">
        <v>0</v>
      </c>
    </row>
    <row r="289" spans="1:21" ht="14.45" customHeight="1" x14ac:dyDescent="0.2">
      <c r="A289" s="821">
        <v>4</v>
      </c>
      <c r="B289" s="822" t="s">
        <v>2195</v>
      </c>
      <c r="C289" s="822" t="s">
        <v>2202</v>
      </c>
      <c r="D289" s="823" t="s">
        <v>4680</v>
      </c>
      <c r="E289" s="824" t="s">
        <v>2218</v>
      </c>
      <c r="F289" s="822" t="s">
        <v>2196</v>
      </c>
      <c r="G289" s="822" t="s">
        <v>2948</v>
      </c>
      <c r="H289" s="822" t="s">
        <v>329</v>
      </c>
      <c r="I289" s="822" t="s">
        <v>2949</v>
      </c>
      <c r="J289" s="822" t="s">
        <v>2950</v>
      </c>
      <c r="K289" s="822" t="s">
        <v>2951</v>
      </c>
      <c r="L289" s="825">
        <v>60.39</v>
      </c>
      <c r="M289" s="825">
        <v>60.39</v>
      </c>
      <c r="N289" s="822">
        <v>1</v>
      </c>
      <c r="O289" s="826">
        <v>0.5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4</v>
      </c>
      <c r="B290" s="822" t="s">
        <v>2195</v>
      </c>
      <c r="C290" s="822" t="s">
        <v>2202</v>
      </c>
      <c r="D290" s="823" t="s">
        <v>4680</v>
      </c>
      <c r="E290" s="824" t="s">
        <v>2218</v>
      </c>
      <c r="F290" s="822" t="s">
        <v>2196</v>
      </c>
      <c r="G290" s="822" t="s">
        <v>2952</v>
      </c>
      <c r="H290" s="822" t="s">
        <v>628</v>
      </c>
      <c r="I290" s="822" t="s">
        <v>1825</v>
      </c>
      <c r="J290" s="822" t="s">
        <v>758</v>
      </c>
      <c r="K290" s="822" t="s">
        <v>1826</v>
      </c>
      <c r="L290" s="825">
        <v>100.1</v>
      </c>
      <c r="M290" s="825">
        <v>100.1</v>
      </c>
      <c r="N290" s="822">
        <v>1</v>
      </c>
      <c r="O290" s="826">
        <v>0.5</v>
      </c>
      <c r="P290" s="825">
        <v>100.1</v>
      </c>
      <c r="Q290" s="827">
        <v>1</v>
      </c>
      <c r="R290" s="822">
        <v>1</v>
      </c>
      <c r="S290" s="827">
        <v>1</v>
      </c>
      <c r="T290" s="826">
        <v>0.5</v>
      </c>
      <c r="U290" s="828">
        <v>1</v>
      </c>
    </row>
    <row r="291" spans="1:21" ht="14.45" customHeight="1" x14ac:dyDescent="0.2">
      <c r="A291" s="821">
        <v>4</v>
      </c>
      <c r="B291" s="822" t="s">
        <v>2195</v>
      </c>
      <c r="C291" s="822" t="s">
        <v>2202</v>
      </c>
      <c r="D291" s="823" t="s">
        <v>4680</v>
      </c>
      <c r="E291" s="824" t="s">
        <v>2218</v>
      </c>
      <c r="F291" s="822" t="s">
        <v>2196</v>
      </c>
      <c r="G291" s="822" t="s">
        <v>2953</v>
      </c>
      <c r="H291" s="822" t="s">
        <v>329</v>
      </c>
      <c r="I291" s="822" t="s">
        <v>2954</v>
      </c>
      <c r="J291" s="822" t="s">
        <v>2955</v>
      </c>
      <c r="K291" s="822" t="s">
        <v>2956</v>
      </c>
      <c r="L291" s="825">
        <v>68.819999999999993</v>
      </c>
      <c r="M291" s="825">
        <v>68.819999999999993</v>
      </c>
      <c r="N291" s="822">
        <v>1</v>
      </c>
      <c r="O291" s="826">
        <v>0.5</v>
      </c>
      <c r="P291" s="825">
        <v>68.819999999999993</v>
      </c>
      <c r="Q291" s="827">
        <v>1</v>
      </c>
      <c r="R291" s="822">
        <v>1</v>
      </c>
      <c r="S291" s="827">
        <v>1</v>
      </c>
      <c r="T291" s="826">
        <v>0.5</v>
      </c>
      <c r="U291" s="828">
        <v>1</v>
      </c>
    </row>
    <row r="292" spans="1:21" ht="14.45" customHeight="1" x14ac:dyDescent="0.2">
      <c r="A292" s="821">
        <v>4</v>
      </c>
      <c r="B292" s="822" t="s">
        <v>2195</v>
      </c>
      <c r="C292" s="822" t="s">
        <v>2202</v>
      </c>
      <c r="D292" s="823" t="s">
        <v>4680</v>
      </c>
      <c r="E292" s="824" t="s">
        <v>2218</v>
      </c>
      <c r="F292" s="822" t="s">
        <v>2196</v>
      </c>
      <c r="G292" s="822" t="s">
        <v>2484</v>
      </c>
      <c r="H292" s="822" t="s">
        <v>628</v>
      </c>
      <c r="I292" s="822" t="s">
        <v>1988</v>
      </c>
      <c r="J292" s="822" t="s">
        <v>830</v>
      </c>
      <c r="K292" s="822" t="s">
        <v>1989</v>
      </c>
      <c r="L292" s="825">
        <v>165.63</v>
      </c>
      <c r="M292" s="825">
        <v>165.63</v>
      </c>
      <c r="N292" s="822">
        <v>1</v>
      </c>
      <c r="O292" s="826">
        <v>0.5</v>
      </c>
      <c r="P292" s="825">
        <v>165.63</v>
      </c>
      <c r="Q292" s="827">
        <v>1</v>
      </c>
      <c r="R292" s="822">
        <v>1</v>
      </c>
      <c r="S292" s="827">
        <v>1</v>
      </c>
      <c r="T292" s="826">
        <v>0.5</v>
      </c>
      <c r="U292" s="828">
        <v>1</v>
      </c>
    </row>
    <row r="293" spans="1:21" ht="14.45" customHeight="1" x14ac:dyDescent="0.2">
      <c r="A293" s="821">
        <v>4</v>
      </c>
      <c r="B293" s="822" t="s">
        <v>2195</v>
      </c>
      <c r="C293" s="822" t="s">
        <v>2202</v>
      </c>
      <c r="D293" s="823" t="s">
        <v>4680</v>
      </c>
      <c r="E293" s="824" t="s">
        <v>2218</v>
      </c>
      <c r="F293" s="822" t="s">
        <v>2196</v>
      </c>
      <c r="G293" s="822" t="s">
        <v>2259</v>
      </c>
      <c r="H293" s="822" t="s">
        <v>628</v>
      </c>
      <c r="I293" s="822" t="s">
        <v>1853</v>
      </c>
      <c r="J293" s="822" t="s">
        <v>1068</v>
      </c>
      <c r="K293" s="822" t="s">
        <v>1854</v>
      </c>
      <c r="L293" s="825">
        <v>154.36000000000001</v>
      </c>
      <c r="M293" s="825">
        <v>463.08000000000004</v>
      </c>
      <c r="N293" s="822">
        <v>3</v>
      </c>
      <c r="O293" s="826">
        <v>2.5</v>
      </c>
      <c r="P293" s="825"/>
      <c r="Q293" s="827">
        <v>0</v>
      </c>
      <c r="R293" s="822"/>
      <c r="S293" s="827">
        <v>0</v>
      </c>
      <c r="T293" s="826"/>
      <c r="U293" s="828">
        <v>0</v>
      </c>
    </row>
    <row r="294" spans="1:21" ht="14.45" customHeight="1" x14ac:dyDescent="0.2">
      <c r="A294" s="821">
        <v>4</v>
      </c>
      <c r="B294" s="822" t="s">
        <v>2195</v>
      </c>
      <c r="C294" s="822" t="s">
        <v>2202</v>
      </c>
      <c r="D294" s="823" t="s">
        <v>4680</v>
      </c>
      <c r="E294" s="824" t="s">
        <v>2218</v>
      </c>
      <c r="F294" s="822" t="s">
        <v>2196</v>
      </c>
      <c r="G294" s="822" t="s">
        <v>2260</v>
      </c>
      <c r="H294" s="822" t="s">
        <v>329</v>
      </c>
      <c r="I294" s="822" t="s">
        <v>2261</v>
      </c>
      <c r="J294" s="822" t="s">
        <v>2262</v>
      </c>
      <c r="K294" s="822" t="s">
        <v>2263</v>
      </c>
      <c r="L294" s="825">
        <v>0</v>
      </c>
      <c r="M294" s="825">
        <v>0</v>
      </c>
      <c r="N294" s="822">
        <v>1</v>
      </c>
      <c r="O294" s="826">
        <v>1</v>
      </c>
      <c r="P294" s="825"/>
      <c r="Q294" s="827"/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4</v>
      </c>
      <c r="B295" s="822" t="s">
        <v>2195</v>
      </c>
      <c r="C295" s="822" t="s">
        <v>2202</v>
      </c>
      <c r="D295" s="823" t="s">
        <v>4680</v>
      </c>
      <c r="E295" s="824" t="s">
        <v>2218</v>
      </c>
      <c r="F295" s="822" t="s">
        <v>2196</v>
      </c>
      <c r="G295" s="822" t="s">
        <v>2423</v>
      </c>
      <c r="H295" s="822" t="s">
        <v>329</v>
      </c>
      <c r="I295" s="822" t="s">
        <v>2424</v>
      </c>
      <c r="J295" s="822" t="s">
        <v>2425</v>
      </c>
      <c r="K295" s="822" t="s">
        <v>2426</v>
      </c>
      <c r="L295" s="825">
        <v>248.55</v>
      </c>
      <c r="M295" s="825">
        <v>248.55</v>
      </c>
      <c r="N295" s="822">
        <v>1</v>
      </c>
      <c r="O295" s="826">
        <v>1</v>
      </c>
      <c r="P295" s="825"/>
      <c r="Q295" s="827">
        <v>0</v>
      </c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4</v>
      </c>
      <c r="B296" s="822" t="s">
        <v>2195</v>
      </c>
      <c r="C296" s="822" t="s">
        <v>2202</v>
      </c>
      <c r="D296" s="823" t="s">
        <v>4680</v>
      </c>
      <c r="E296" s="824" t="s">
        <v>2218</v>
      </c>
      <c r="F296" s="822" t="s">
        <v>2196</v>
      </c>
      <c r="G296" s="822" t="s">
        <v>2285</v>
      </c>
      <c r="H296" s="822" t="s">
        <v>628</v>
      </c>
      <c r="I296" s="822" t="s">
        <v>1950</v>
      </c>
      <c r="J296" s="822" t="s">
        <v>1025</v>
      </c>
      <c r="K296" s="822" t="s">
        <v>1026</v>
      </c>
      <c r="L296" s="825">
        <v>360.9</v>
      </c>
      <c r="M296" s="825">
        <v>360.9</v>
      </c>
      <c r="N296" s="822">
        <v>1</v>
      </c>
      <c r="O296" s="826">
        <v>0.5</v>
      </c>
      <c r="P296" s="825">
        <v>360.9</v>
      </c>
      <c r="Q296" s="827">
        <v>1</v>
      </c>
      <c r="R296" s="822">
        <v>1</v>
      </c>
      <c r="S296" s="827">
        <v>1</v>
      </c>
      <c r="T296" s="826">
        <v>0.5</v>
      </c>
      <c r="U296" s="828">
        <v>1</v>
      </c>
    </row>
    <row r="297" spans="1:21" ht="14.45" customHeight="1" x14ac:dyDescent="0.2">
      <c r="A297" s="821">
        <v>4</v>
      </c>
      <c r="B297" s="822" t="s">
        <v>2195</v>
      </c>
      <c r="C297" s="822" t="s">
        <v>2202</v>
      </c>
      <c r="D297" s="823" t="s">
        <v>4680</v>
      </c>
      <c r="E297" s="824" t="s">
        <v>2218</v>
      </c>
      <c r="F297" s="822" t="s">
        <v>2196</v>
      </c>
      <c r="G297" s="822" t="s">
        <v>2427</v>
      </c>
      <c r="H297" s="822" t="s">
        <v>329</v>
      </c>
      <c r="I297" s="822" t="s">
        <v>2428</v>
      </c>
      <c r="J297" s="822" t="s">
        <v>1287</v>
      </c>
      <c r="K297" s="822" t="s">
        <v>1288</v>
      </c>
      <c r="L297" s="825">
        <v>121.92</v>
      </c>
      <c r="M297" s="825">
        <v>243.84</v>
      </c>
      <c r="N297" s="822">
        <v>2</v>
      </c>
      <c r="O297" s="826">
        <v>2</v>
      </c>
      <c r="P297" s="825">
        <v>243.84</v>
      </c>
      <c r="Q297" s="827">
        <v>1</v>
      </c>
      <c r="R297" s="822">
        <v>2</v>
      </c>
      <c r="S297" s="827">
        <v>1</v>
      </c>
      <c r="T297" s="826">
        <v>2</v>
      </c>
      <c r="U297" s="828">
        <v>1</v>
      </c>
    </row>
    <row r="298" spans="1:21" ht="14.45" customHeight="1" x14ac:dyDescent="0.2">
      <c r="A298" s="821">
        <v>4</v>
      </c>
      <c r="B298" s="822" t="s">
        <v>2195</v>
      </c>
      <c r="C298" s="822" t="s">
        <v>2202</v>
      </c>
      <c r="D298" s="823" t="s">
        <v>4680</v>
      </c>
      <c r="E298" s="824" t="s">
        <v>2218</v>
      </c>
      <c r="F298" s="822" t="s">
        <v>2197</v>
      </c>
      <c r="G298" s="822" t="s">
        <v>2286</v>
      </c>
      <c r="H298" s="822" t="s">
        <v>329</v>
      </c>
      <c r="I298" s="822" t="s">
        <v>2492</v>
      </c>
      <c r="J298" s="822" t="s">
        <v>2288</v>
      </c>
      <c r="K298" s="822"/>
      <c r="L298" s="825">
        <v>0</v>
      </c>
      <c r="M298" s="825">
        <v>0</v>
      </c>
      <c r="N298" s="822">
        <v>1</v>
      </c>
      <c r="O298" s="826">
        <v>1</v>
      </c>
      <c r="P298" s="825">
        <v>0</v>
      </c>
      <c r="Q298" s="827"/>
      <c r="R298" s="822">
        <v>1</v>
      </c>
      <c r="S298" s="827">
        <v>1</v>
      </c>
      <c r="T298" s="826">
        <v>1</v>
      </c>
      <c r="U298" s="828">
        <v>1</v>
      </c>
    </row>
    <row r="299" spans="1:21" ht="14.45" customHeight="1" x14ac:dyDescent="0.2">
      <c r="A299" s="821">
        <v>4</v>
      </c>
      <c r="B299" s="822" t="s">
        <v>2195</v>
      </c>
      <c r="C299" s="822" t="s">
        <v>2202</v>
      </c>
      <c r="D299" s="823" t="s">
        <v>4680</v>
      </c>
      <c r="E299" s="824" t="s">
        <v>2218</v>
      </c>
      <c r="F299" s="822" t="s">
        <v>2197</v>
      </c>
      <c r="G299" s="822" t="s">
        <v>2286</v>
      </c>
      <c r="H299" s="822" t="s">
        <v>329</v>
      </c>
      <c r="I299" s="822" t="s">
        <v>2287</v>
      </c>
      <c r="J299" s="822" t="s">
        <v>2288</v>
      </c>
      <c r="K299" s="822"/>
      <c r="L299" s="825">
        <v>0</v>
      </c>
      <c r="M299" s="825">
        <v>0</v>
      </c>
      <c r="N299" s="822">
        <v>1</v>
      </c>
      <c r="O299" s="826">
        <v>1</v>
      </c>
      <c r="P299" s="825">
        <v>0</v>
      </c>
      <c r="Q299" s="827"/>
      <c r="R299" s="822">
        <v>1</v>
      </c>
      <c r="S299" s="827">
        <v>1</v>
      </c>
      <c r="T299" s="826">
        <v>1</v>
      </c>
      <c r="U299" s="828">
        <v>1</v>
      </c>
    </row>
    <row r="300" spans="1:21" ht="14.45" customHeight="1" x14ac:dyDescent="0.2">
      <c r="A300" s="821">
        <v>4</v>
      </c>
      <c r="B300" s="822" t="s">
        <v>2195</v>
      </c>
      <c r="C300" s="822" t="s">
        <v>2202</v>
      </c>
      <c r="D300" s="823" t="s">
        <v>4680</v>
      </c>
      <c r="E300" s="824" t="s">
        <v>2218</v>
      </c>
      <c r="F300" s="822" t="s">
        <v>2198</v>
      </c>
      <c r="G300" s="822" t="s">
        <v>2286</v>
      </c>
      <c r="H300" s="822" t="s">
        <v>329</v>
      </c>
      <c r="I300" s="822" t="s">
        <v>2389</v>
      </c>
      <c r="J300" s="822" t="s">
        <v>2390</v>
      </c>
      <c r="K300" s="822" t="s">
        <v>2391</v>
      </c>
      <c r="L300" s="825">
        <v>410.41</v>
      </c>
      <c r="M300" s="825">
        <v>2052.0500000000002</v>
      </c>
      <c r="N300" s="822">
        <v>5</v>
      </c>
      <c r="O300" s="826">
        <v>5</v>
      </c>
      <c r="P300" s="825">
        <v>1641.64</v>
      </c>
      <c r="Q300" s="827">
        <v>0.79999999999999993</v>
      </c>
      <c r="R300" s="822">
        <v>4</v>
      </c>
      <c r="S300" s="827">
        <v>0.8</v>
      </c>
      <c r="T300" s="826">
        <v>4</v>
      </c>
      <c r="U300" s="828">
        <v>0.8</v>
      </c>
    </row>
    <row r="301" spans="1:21" ht="14.45" customHeight="1" x14ac:dyDescent="0.2">
      <c r="A301" s="821">
        <v>4</v>
      </c>
      <c r="B301" s="822" t="s">
        <v>2195</v>
      </c>
      <c r="C301" s="822" t="s">
        <v>2202</v>
      </c>
      <c r="D301" s="823" t="s">
        <v>4680</v>
      </c>
      <c r="E301" s="824" t="s">
        <v>2218</v>
      </c>
      <c r="F301" s="822" t="s">
        <v>2198</v>
      </c>
      <c r="G301" s="822" t="s">
        <v>2286</v>
      </c>
      <c r="H301" s="822" t="s">
        <v>329</v>
      </c>
      <c r="I301" s="822" t="s">
        <v>2957</v>
      </c>
      <c r="J301" s="822" t="s">
        <v>2958</v>
      </c>
      <c r="K301" s="822" t="s">
        <v>2959</v>
      </c>
      <c r="L301" s="825">
        <v>449.65</v>
      </c>
      <c r="M301" s="825">
        <v>449.65</v>
      </c>
      <c r="N301" s="822">
        <v>1</v>
      </c>
      <c r="O301" s="826">
        <v>1</v>
      </c>
      <c r="P301" s="825">
        <v>449.65</v>
      </c>
      <c r="Q301" s="827">
        <v>1</v>
      </c>
      <c r="R301" s="822">
        <v>1</v>
      </c>
      <c r="S301" s="827">
        <v>1</v>
      </c>
      <c r="T301" s="826">
        <v>1</v>
      </c>
      <c r="U301" s="828">
        <v>1</v>
      </c>
    </row>
    <row r="302" spans="1:21" ht="14.45" customHeight="1" x14ac:dyDescent="0.2">
      <c r="A302" s="821">
        <v>4</v>
      </c>
      <c r="B302" s="822" t="s">
        <v>2195</v>
      </c>
      <c r="C302" s="822" t="s">
        <v>2202</v>
      </c>
      <c r="D302" s="823" t="s">
        <v>4680</v>
      </c>
      <c r="E302" s="824" t="s">
        <v>2218</v>
      </c>
      <c r="F302" s="822" t="s">
        <v>2198</v>
      </c>
      <c r="G302" s="822" t="s">
        <v>2286</v>
      </c>
      <c r="H302" s="822" t="s">
        <v>329</v>
      </c>
      <c r="I302" s="822" t="s">
        <v>2960</v>
      </c>
      <c r="J302" s="822" t="s">
        <v>2961</v>
      </c>
      <c r="K302" s="822" t="s">
        <v>2962</v>
      </c>
      <c r="L302" s="825">
        <v>933.97</v>
      </c>
      <c r="M302" s="825">
        <v>1867.94</v>
      </c>
      <c r="N302" s="822">
        <v>2</v>
      </c>
      <c r="O302" s="826">
        <v>2</v>
      </c>
      <c r="P302" s="825">
        <v>933.97</v>
      </c>
      <c r="Q302" s="827">
        <v>0.5</v>
      </c>
      <c r="R302" s="822">
        <v>1</v>
      </c>
      <c r="S302" s="827">
        <v>0.5</v>
      </c>
      <c r="T302" s="826">
        <v>1</v>
      </c>
      <c r="U302" s="828">
        <v>0.5</v>
      </c>
    </row>
    <row r="303" spans="1:21" ht="14.45" customHeight="1" x14ac:dyDescent="0.2">
      <c r="A303" s="821">
        <v>4</v>
      </c>
      <c r="B303" s="822" t="s">
        <v>2195</v>
      </c>
      <c r="C303" s="822" t="s">
        <v>2202</v>
      </c>
      <c r="D303" s="823" t="s">
        <v>4680</v>
      </c>
      <c r="E303" s="824" t="s">
        <v>2218</v>
      </c>
      <c r="F303" s="822" t="s">
        <v>2198</v>
      </c>
      <c r="G303" s="822" t="s">
        <v>2286</v>
      </c>
      <c r="H303" s="822" t="s">
        <v>329</v>
      </c>
      <c r="I303" s="822" t="s">
        <v>2509</v>
      </c>
      <c r="J303" s="822" t="s">
        <v>2510</v>
      </c>
      <c r="K303" s="822" t="s">
        <v>2511</v>
      </c>
      <c r="L303" s="825">
        <v>133.43</v>
      </c>
      <c r="M303" s="825">
        <v>133.43</v>
      </c>
      <c r="N303" s="822">
        <v>1</v>
      </c>
      <c r="O303" s="826">
        <v>1</v>
      </c>
      <c r="P303" s="825">
        <v>133.43</v>
      </c>
      <c r="Q303" s="827">
        <v>1</v>
      </c>
      <c r="R303" s="822">
        <v>1</v>
      </c>
      <c r="S303" s="827">
        <v>1</v>
      </c>
      <c r="T303" s="826">
        <v>1</v>
      </c>
      <c r="U303" s="828">
        <v>1</v>
      </c>
    </row>
    <row r="304" spans="1:21" ht="14.45" customHeight="1" x14ac:dyDescent="0.2">
      <c r="A304" s="821">
        <v>4</v>
      </c>
      <c r="B304" s="822" t="s">
        <v>2195</v>
      </c>
      <c r="C304" s="822" t="s">
        <v>2202</v>
      </c>
      <c r="D304" s="823" t="s">
        <v>4680</v>
      </c>
      <c r="E304" s="824" t="s">
        <v>2218</v>
      </c>
      <c r="F304" s="822" t="s">
        <v>2198</v>
      </c>
      <c r="G304" s="822" t="s">
        <v>2286</v>
      </c>
      <c r="H304" s="822" t="s">
        <v>329</v>
      </c>
      <c r="I304" s="822" t="s">
        <v>2585</v>
      </c>
      <c r="J304" s="822" t="s">
        <v>2586</v>
      </c>
      <c r="K304" s="822" t="s">
        <v>2587</v>
      </c>
      <c r="L304" s="825">
        <v>700.35</v>
      </c>
      <c r="M304" s="825">
        <v>1400.7</v>
      </c>
      <c r="N304" s="822">
        <v>2</v>
      </c>
      <c r="O304" s="826">
        <v>2</v>
      </c>
      <c r="P304" s="825">
        <v>1400.7</v>
      </c>
      <c r="Q304" s="827">
        <v>1</v>
      </c>
      <c r="R304" s="822">
        <v>2</v>
      </c>
      <c r="S304" s="827">
        <v>1</v>
      </c>
      <c r="T304" s="826">
        <v>2</v>
      </c>
      <c r="U304" s="828">
        <v>1</v>
      </c>
    </row>
    <row r="305" spans="1:21" ht="14.45" customHeight="1" x14ac:dyDescent="0.2">
      <c r="A305" s="821">
        <v>4</v>
      </c>
      <c r="B305" s="822" t="s">
        <v>2195</v>
      </c>
      <c r="C305" s="822" t="s">
        <v>2202</v>
      </c>
      <c r="D305" s="823" t="s">
        <v>4680</v>
      </c>
      <c r="E305" s="824" t="s">
        <v>2218</v>
      </c>
      <c r="F305" s="822" t="s">
        <v>2198</v>
      </c>
      <c r="G305" s="822" t="s">
        <v>2286</v>
      </c>
      <c r="H305" s="822" t="s">
        <v>329</v>
      </c>
      <c r="I305" s="822" t="s">
        <v>2963</v>
      </c>
      <c r="J305" s="822" t="s">
        <v>2964</v>
      </c>
      <c r="K305" s="822" t="s">
        <v>2965</v>
      </c>
      <c r="L305" s="825">
        <v>389.82</v>
      </c>
      <c r="M305" s="825">
        <v>389.82</v>
      </c>
      <c r="N305" s="822">
        <v>1</v>
      </c>
      <c r="O305" s="826">
        <v>1</v>
      </c>
      <c r="P305" s="825">
        <v>389.82</v>
      </c>
      <c r="Q305" s="827">
        <v>1</v>
      </c>
      <c r="R305" s="822">
        <v>1</v>
      </c>
      <c r="S305" s="827">
        <v>1</v>
      </c>
      <c r="T305" s="826">
        <v>1</v>
      </c>
      <c r="U305" s="828">
        <v>1</v>
      </c>
    </row>
    <row r="306" spans="1:21" ht="14.45" customHeight="1" x14ac:dyDescent="0.2">
      <c r="A306" s="821">
        <v>4</v>
      </c>
      <c r="B306" s="822" t="s">
        <v>2195</v>
      </c>
      <c r="C306" s="822" t="s">
        <v>2202</v>
      </c>
      <c r="D306" s="823" t="s">
        <v>4680</v>
      </c>
      <c r="E306" s="824" t="s">
        <v>2218</v>
      </c>
      <c r="F306" s="822" t="s">
        <v>2198</v>
      </c>
      <c r="G306" s="822" t="s">
        <v>2286</v>
      </c>
      <c r="H306" s="822" t="s">
        <v>329</v>
      </c>
      <c r="I306" s="822" t="s">
        <v>2966</v>
      </c>
      <c r="J306" s="822" t="s">
        <v>2967</v>
      </c>
      <c r="K306" s="822" t="s">
        <v>2968</v>
      </c>
      <c r="L306" s="825">
        <v>99.99</v>
      </c>
      <c r="M306" s="825">
        <v>599.93999999999994</v>
      </c>
      <c r="N306" s="822">
        <v>6</v>
      </c>
      <c r="O306" s="826">
        <v>5</v>
      </c>
      <c r="P306" s="825">
        <v>499.94999999999993</v>
      </c>
      <c r="Q306" s="827">
        <v>0.83333333333333326</v>
      </c>
      <c r="R306" s="822">
        <v>5</v>
      </c>
      <c r="S306" s="827">
        <v>0.83333333333333337</v>
      </c>
      <c r="T306" s="826">
        <v>4</v>
      </c>
      <c r="U306" s="828">
        <v>0.8</v>
      </c>
    </row>
    <row r="307" spans="1:21" ht="14.45" customHeight="1" x14ac:dyDescent="0.2">
      <c r="A307" s="821">
        <v>4</v>
      </c>
      <c r="B307" s="822" t="s">
        <v>2195</v>
      </c>
      <c r="C307" s="822" t="s">
        <v>2202</v>
      </c>
      <c r="D307" s="823" t="s">
        <v>4680</v>
      </c>
      <c r="E307" s="824" t="s">
        <v>2218</v>
      </c>
      <c r="F307" s="822" t="s">
        <v>2198</v>
      </c>
      <c r="G307" s="822" t="s">
        <v>2286</v>
      </c>
      <c r="H307" s="822" t="s">
        <v>329</v>
      </c>
      <c r="I307" s="822" t="s">
        <v>2969</v>
      </c>
      <c r="J307" s="822" t="s">
        <v>2970</v>
      </c>
      <c r="K307" s="822" t="s">
        <v>2971</v>
      </c>
      <c r="L307" s="825">
        <v>86.44</v>
      </c>
      <c r="M307" s="825">
        <v>172.88</v>
      </c>
      <c r="N307" s="822">
        <v>2</v>
      </c>
      <c r="O307" s="826">
        <v>1</v>
      </c>
      <c r="P307" s="825">
        <v>172.88</v>
      </c>
      <c r="Q307" s="827">
        <v>1</v>
      </c>
      <c r="R307" s="822">
        <v>2</v>
      </c>
      <c r="S307" s="827">
        <v>1</v>
      </c>
      <c r="T307" s="826">
        <v>1</v>
      </c>
      <c r="U307" s="828">
        <v>1</v>
      </c>
    </row>
    <row r="308" spans="1:21" ht="14.45" customHeight="1" x14ac:dyDescent="0.2">
      <c r="A308" s="821">
        <v>4</v>
      </c>
      <c r="B308" s="822" t="s">
        <v>2195</v>
      </c>
      <c r="C308" s="822" t="s">
        <v>2202</v>
      </c>
      <c r="D308" s="823" t="s">
        <v>4680</v>
      </c>
      <c r="E308" s="824" t="s">
        <v>2218</v>
      </c>
      <c r="F308" s="822" t="s">
        <v>2198</v>
      </c>
      <c r="G308" s="822" t="s">
        <v>2286</v>
      </c>
      <c r="H308" s="822" t="s">
        <v>329</v>
      </c>
      <c r="I308" s="822" t="s">
        <v>2972</v>
      </c>
      <c r="J308" s="822" t="s">
        <v>2973</v>
      </c>
      <c r="K308" s="822" t="s">
        <v>2974</v>
      </c>
      <c r="L308" s="825">
        <v>60.23</v>
      </c>
      <c r="M308" s="825">
        <v>60.23</v>
      </c>
      <c r="N308" s="822">
        <v>1</v>
      </c>
      <c r="O308" s="826">
        <v>1</v>
      </c>
      <c r="P308" s="825">
        <v>60.23</v>
      </c>
      <c r="Q308" s="827">
        <v>1</v>
      </c>
      <c r="R308" s="822">
        <v>1</v>
      </c>
      <c r="S308" s="827">
        <v>1</v>
      </c>
      <c r="T308" s="826">
        <v>1</v>
      </c>
      <c r="U308" s="828">
        <v>1</v>
      </c>
    </row>
    <row r="309" spans="1:21" ht="14.45" customHeight="1" x14ac:dyDescent="0.2">
      <c r="A309" s="821">
        <v>4</v>
      </c>
      <c r="B309" s="822" t="s">
        <v>2195</v>
      </c>
      <c r="C309" s="822" t="s">
        <v>2202</v>
      </c>
      <c r="D309" s="823" t="s">
        <v>4680</v>
      </c>
      <c r="E309" s="824" t="s">
        <v>2218</v>
      </c>
      <c r="F309" s="822" t="s">
        <v>2198</v>
      </c>
      <c r="G309" s="822" t="s">
        <v>2286</v>
      </c>
      <c r="H309" s="822" t="s">
        <v>329</v>
      </c>
      <c r="I309" s="822" t="s">
        <v>2975</v>
      </c>
      <c r="J309" s="822" t="s">
        <v>2976</v>
      </c>
      <c r="K309" s="822" t="s">
        <v>2977</v>
      </c>
      <c r="L309" s="825">
        <v>1868.75</v>
      </c>
      <c r="M309" s="825">
        <v>7475</v>
      </c>
      <c r="N309" s="822">
        <v>4</v>
      </c>
      <c r="O309" s="826">
        <v>1</v>
      </c>
      <c r="P309" s="825"/>
      <c r="Q309" s="827">
        <v>0</v>
      </c>
      <c r="R309" s="822"/>
      <c r="S309" s="827">
        <v>0</v>
      </c>
      <c r="T309" s="826"/>
      <c r="U309" s="828">
        <v>0</v>
      </c>
    </row>
    <row r="310" spans="1:21" ht="14.45" customHeight="1" x14ac:dyDescent="0.2">
      <c r="A310" s="821">
        <v>4</v>
      </c>
      <c r="B310" s="822" t="s">
        <v>2195</v>
      </c>
      <c r="C310" s="822" t="s">
        <v>2202</v>
      </c>
      <c r="D310" s="823" t="s">
        <v>4680</v>
      </c>
      <c r="E310" s="824" t="s">
        <v>2220</v>
      </c>
      <c r="F310" s="822" t="s">
        <v>2196</v>
      </c>
      <c r="G310" s="822" t="s">
        <v>2978</v>
      </c>
      <c r="H310" s="822" t="s">
        <v>329</v>
      </c>
      <c r="I310" s="822" t="s">
        <v>2979</v>
      </c>
      <c r="J310" s="822" t="s">
        <v>2980</v>
      </c>
      <c r="K310" s="822" t="s">
        <v>2981</v>
      </c>
      <c r="L310" s="825">
        <v>70.48</v>
      </c>
      <c r="M310" s="825">
        <v>70.48</v>
      </c>
      <c r="N310" s="822">
        <v>1</v>
      </c>
      <c r="O310" s="826">
        <v>1</v>
      </c>
      <c r="P310" s="825"/>
      <c r="Q310" s="827">
        <v>0</v>
      </c>
      <c r="R310" s="822"/>
      <c r="S310" s="827">
        <v>0</v>
      </c>
      <c r="T310" s="826"/>
      <c r="U310" s="828">
        <v>0</v>
      </c>
    </row>
    <row r="311" spans="1:21" ht="14.45" customHeight="1" x14ac:dyDescent="0.2">
      <c r="A311" s="821">
        <v>4</v>
      </c>
      <c r="B311" s="822" t="s">
        <v>2195</v>
      </c>
      <c r="C311" s="822" t="s">
        <v>2202</v>
      </c>
      <c r="D311" s="823" t="s">
        <v>4680</v>
      </c>
      <c r="E311" s="824" t="s">
        <v>2220</v>
      </c>
      <c r="F311" s="822" t="s">
        <v>2196</v>
      </c>
      <c r="G311" s="822" t="s">
        <v>2442</v>
      </c>
      <c r="H311" s="822" t="s">
        <v>628</v>
      </c>
      <c r="I311" s="822" t="s">
        <v>2443</v>
      </c>
      <c r="J311" s="822" t="s">
        <v>1439</v>
      </c>
      <c r="K311" s="822" t="s">
        <v>2444</v>
      </c>
      <c r="L311" s="825">
        <v>160.03</v>
      </c>
      <c r="M311" s="825">
        <v>160.03</v>
      </c>
      <c r="N311" s="822">
        <v>1</v>
      </c>
      <c r="O311" s="826">
        <v>0.5</v>
      </c>
      <c r="P311" s="825"/>
      <c r="Q311" s="827">
        <v>0</v>
      </c>
      <c r="R311" s="822"/>
      <c r="S311" s="827">
        <v>0</v>
      </c>
      <c r="T311" s="826"/>
      <c r="U311" s="828">
        <v>0</v>
      </c>
    </row>
    <row r="312" spans="1:21" ht="14.45" customHeight="1" x14ac:dyDescent="0.2">
      <c r="A312" s="821">
        <v>4</v>
      </c>
      <c r="B312" s="822" t="s">
        <v>2195</v>
      </c>
      <c r="C312" s="822" t="s">
        <v>2202</v>
      </c>
      <c r="D312" s="823" t="s">
        <v>4680</v>
      </c>
      <c r="E312" s="824" t="s">
        <v>2220</v>
      </c>
      <c r="F312" s="822" t="s">
        <v>2196</v>
      </c>
      <c r="G312" s="822" t="s">
        <v>2982</v>
      </c>
      <c r="H312" s="822" t="s">
        <v>329</v>
      </c>
      <c r="I312" s="822" t="s">
        <v>2983</v>
      </c>
      <c r="J312" s="822" t="s">
        <v>2984</v>
      </c>
      <c r="K312" s="822" t="s">
        <v>2985</v>
      </c>
      <c r="L312" s="825">
        <v>46.03</v>
      </c>
      <c r="M312" s="825">
        <v>46.03</v>
      </c>
      <c r="N312" s="822">
        <v>1</v>
      </c>
      <c r="O312" s="826">
        <v>1</v>
      </c>
      <c r="P312" s="825">
        <v>46.03</v>
      </c>
      <c r="Q312" s="827">
        <v>1</v>
      </c>
      <c r="R312" s="822">
        <v>1</v>
      </c>
      <c r="S312" s="827">
        <v>1</v>
      </c>
      <c r="T312" s="826">
        <v>1</v>
      </c>
      <c r="U312" s="828">
        <v>1</v>
      </c>
    </row>
    <row r="313" spans="1:21" ht="14.45" customHeight="1" x14ac:dyDescent="0.2">
      <c r="A313" s="821">
        <v>4</v>
      </c>
      <c r="B313" s="822" t="s">
        <v>2195</v>
      </c>
      <c r="C313" s="822" t="s">
        <v>2202</v>
      </c>
      <c r="D313" s="823" t="s">
        <v>4680</v>
      </c>
      <c r="E313" s="824" t="s">
        <v>2220</v>
      </c>
      <c r="F313" s="822" t="s">
        <v>2196</v>
      </c>
      <c r="G313" s="822" t="s">
        <v>2982</v>
      </c>
      <c r="H313" s="822" t="s">
        <v>329</v>
      </c>
      <c r="I313" s="822" t="s">
        <v>2986</v>
      </c>
      <c r="J313" s="822" t="s">
        <v>2984</v>
      </c>
      <c r="K313" s="822" t="s">
        <v>2987</v>
      </c>
      <c r="L313" s="825">
        <v>46.03</v>
      </c>
      <c r="M313" s="825">
        <v>46.03</v>
      </c>
      <c r="N313" s="822">
        <v>1</v>
      </c>
      <c r="O313" s="826">
        <v>1</v>
      </c>
      <c r="P313" s="825"/>
      <c r="Q313" s="827">
        <v>0</v>
      </c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4</v>
      </c>
      <c r="B314" s="822" t="s">
        <v>2195</v>
      </c>
      <c r="C314" s="822" t="s">
        <v>2202</v>
      </c>
      <c r="D314" s="823" t="s">
        <v>4680</v>
      </c>
      <c r="E314" s="824" t="s">
        <v>2220</v>
      </c>
      <c r="F314" s="822" t="s">
        <v>2196</v>
      </c>
      <c r="G314" s="822" t="s">
        <v>2330</v>
      </c>
      <c r="H314" s="822" t="s">
        <v>329</v>
      </c>
      <c r="I314" s="822" t="s">
        <v>2331</v>
      </c>
      <c r="J314" s="822" t="s">
        <v>2332</v>
      </c>
      <c r="K314" s="822" t="s">
        <v>2333</v>
      </c>
      <c r="L314" s="825">
        <v>0</v>
      </c>
      <c r="M314" s="825">
        <v>0</v>
      </c>
      <c r="N314" s="822">
        <v>2</v>
      </c>
      <c r="O314" s="826">
        <v>2</v>
      </c>
      <c r="P314" s="825">
        <v>0</v>
      </c>
      <c r="Q314" s="827"/>
      <c r="R314" s="822">
        <v>1</v>
      </c>
      <c r="S314" s="827">
        <v>0.5</v>
      </c>
      <c r="T314" s="826">
        <v>1</v>
      </c>
      <c r="U314" s="828">
        <v>0.5</v>
      </c>
    </row>
    <row r="315" spans="1:21" ht="14.45" customHeight="1" x14ac:dyDescent="0.2">
      <c r="A315" s="821">
        <v>4</v>
      </c>
      <c r="B315" s="822" t="s">
        <v>2195</v>
      </c>
      <c r="C315" s="822" t="s">
        <v>2202</v>
      </c>
      <c r="D315" s="823" t="s">
        <v>4680</v>
      </c>
      <c r="E315" s="824" t="s">
        <v>2220</v>
      </c>
      <c r="F315" s="822" t="s">
        <v>2196</v>
      </c>
      <c r="G315" s="822" t="s">
        <v>2988</v>
      </c>
      <c r="H315" s="822" t="s">
        <v>329</v>
      </c>
      <c r="I315" s="822" t="s">
        <v>2989</v>
      </c>
      <c r="J315" s="822" t="s">
        <v>1180</v>
      </c>
      <c r="K315" s="822" t="s">
        <v>2990</v>
      </c>
      <c r="L315" s="825">
        <v>17.47</v>
      </c>
      <c r="M315" s="825">
        <v>17.47</v>
      </c>
      <c r="N315" s="822">
        <v>1</v>
      </c>
      <c r="O315" s="826">
        <v>1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4</v>
      </c>
      <c r="B316" s="822" t="s">
        <v>2195</v>
      </c>
      <c r="C316" s="822" t="s">
        <v>2202</v>
      </c>
      <c r="D316" s="823" t="s">
        <v>4680</v>
      </c>
      <c r="E316" s="824" t="s">
        <v>2220</v>
      </c>
      <c r="F316" s="822" t="s">
        <v>2196</v>
      </c>
      <c r="G316" s="822" t="s">
        <v>2991</v>
      </c>
      <c r="H316" s="822" t="s">
        <v>329</v>
      </c>
      <c r="I316" s="822" t="s">
        <v>2992</v>
      </c>
      <c r="J316" s="822" t="s">
        <v>2993</v>
      </c>
      <c r="K316" s="822" t="s">
        <v>1184</v>
      </c>
      <c r="L316" s="825">
        <v>48.01</v>
      </c>
      <c r="M316" s="825">
        <v>96.02</v>
      </c>
      <c r="N316" s="822">
        <v>2</v>
      </c>
      <c r="O316" s="826">
        <v>1</v>
      </c>
      <c r="P316" s="825"/>
      <c r="Q316" s="827">
        <v>0</v>
      </c>
      <c r="R316" s="822"/>
      <c r="S316" s="827">
        <v>0</v>
      </c>
      <c r="T316" s="826"/>
      <c r="U316" s="828">
        <v>0</v>
      </c>
    </row>
    <row r="317" spans="1:21" ht="14.45" customHeight="1" x14ac:dyDescent="0.2">
      <c r="A317" s="821">
        <v>4</v>
      </c>
      <c r="B317" s="822" t="s">
        <v>2195</v>
      </c>
      <c r="C317" s="822" t="s">
        <v>2202</v>
      </c>
      <c r="D317" s="823" t="s">
        <v>4680</v>
      </c>
      <c r="E317" s="824" t="s">
        <v>2220</v>
      </c>
      <c r="F317" s="822" t="s">
        <v>2196</v>
      </c>
      <c r="G317" s="822" t="s">
        <v>2906</v>
      </c>
      <c r="H317" s="822" t="s">
        <v>628</v>
      </c>
      <c r="I317" s="822" t="s">
        <v>2145</v>
      </c>
      <c r="J317" s="822" t="s">
        <v>979</v>
      </c>
      <c r="K317" s="822" t="s">
        <v>2146</v>
      </c>
      <c r="L317" s="825">
        <v>117.55</v>
      </c>
      <c r="M317" s="825">
        <v>117.55</v>
      </c>
      <c r="N317" s="822">
        <v>1</v>
      </c>
      <c r="O317" s="826">
        <v>1</v>
      </c>
      <c r="P317" s="825">
        <v>117.55</v>
      </c>
      <c r="Q317" s="827">
        <v>1</v>
      </c>
      <c r="R317" s="822">
        <v>1</v>
      </c>
      <c r="S317" s="827">
        <v>1</v>
      </c>
      <c r="T317" s="826">
        <v>1</v>
      </c>
      <c r="U317" s="828">
        <v>1</v>
      </c>
    </row>
    <row r="318" spans="1:21" ht="14.45" customHeight="1" x14ac:dyDescent="0.2">
      <c r="A318" s="821">
        <v>4</v>
      </c>
      <c r="B318" s="822" t="s">
        <v>2195</v>
      </c>
      <c r="C318" s="822" t="s">
        <v>2202</v>
      </c>
      <c r="D318" s="823" t="s">
        <v>4680</v>
      </c>
      <c r="E318" s="824" t="s">
        <v>2220</v>
      </c>
      <c r="F318" s="822" t="s">
        <v>2196</v>
      </c>
      <c r="G318" s="822" t="s">
        <v>2906</v>
      </c>
      <c r="H318" s="822" t="s">
        <v>628</v>
      </c>
      <c r="I318" s="822" t="s">
        <v>2994</v>
      </c>
      <c r="J318" s="822" t="s">
        <v>979</v>
      </c>
      <c r="K318" s="822" t="s">
        <v>2995</v>
      </c>
      <c r="L318" s="825">
        <v>0</v>
      </c>
      <c r="M318" s="825">
        <v>0</v>
      </c>
      <c r="N318" s="822">
        <v>1</v>
      </c>
      <c r="O318" s="826">
        <v>0.5</v>
      </c>
      <c r="P318" s="825">
        <v>0</v>
      </c>
      <c r="Q318" s="827"/>
      <c r="R318" s="822">
        <v>1</v>
      </c>
      <c r="S318" s="827">
        <v>1</v>
      </c>
      <c r="T318" s="826">
        <v>0.5</v>
      </c>
      <c r="U318" s="828">
        <v>1</v>
      </c>
    </row>
    <row r="319" spans="1:21" ht="14.45" customHeight="1" x14ac:dyDescent="0.2">
      <c r="A319" s="821">
        <v>4</v>
      </c>
      <c r="B319" s="822" t="s">
        <v>2195</v>
      </c>
      <c r="C319" s="822" t="s">
        <v>2202</v>
      </c>
      <c r="D319" s="823" t="s">
        <v>4680</v>
      </c>
      <c r="E319" s="824" t="s">
        <v>2220</v>
      </c>
      <c r="F319" s="822" t="s">
        <v>2196</v>
      </c>
      <c r="G319" s="822" t="s">
        <v>2264</v>
      </c>
      <c r="H319" s="822" t="s">
        <v>329</v>
      </c>
      <c r="I319" s="822" t="s">
        <v>2303</v>
      </c>
      <c r="J319" s="822" t="s">
        <v>2304</v>
      </c>
      <c r="K319" s="822" t="s">
        <v>1314</v>
      </c>
      <c r="L319" s="825">
        <v>516</v>
      </c>
      <c r="M319" s="825">
        <v>516</v>
      </c>
      <c r="N319" s="822">
        <v>1</v>
      </c>
      <c r="O319" s="826">
        <v>0.5</v>
      </c>
      <c r="P319" s="825"/>
      <c r="Q319" s="827">
        <v>0</v>
      </c>
      <c r="R319" s="822"/>
      <c r="S319" s="827">
        <v>0</v>
      </c>
      <c r="T319" s="826"/>
      <c r="U319" s="828">
        <v>0</v>
      </c>
    </row>
    <row r="320" spans="1:21" ht="14.45" customHeight="1" x14ac:dyDescent="0.2">
      <c r="A320" s="821">
        <v>4</v>
      </c>
      <c r="B320" s="822" t="s">
        <v>2195</v>
      </c>
      <c r="C320" s="822" t="s">
        <v>2202</v>
      </c>
      <c r="D320" s="823" t="s">
        <v>4680</v>
      </c>
      <c r="E320" s="824" t="s">
        <v>2220</v>
      </c>
      <c r="F320" s="822" t="s">
        <v>2196</v>
      </c>
      <c r="G320" s="822" t="s">
        <v>2255</v>
      </c>
      <c r="H320" s="822" t="s">
        <v>329</v>
      </c>
      <c r="I320" s="822" t="s">
        <v>2256</v>
      </c>
      <c r="J320" s="822" t="s">
        <v>2257</v>
      </c>
      <c r="K320" s="822" t="s">
        <v>2258</v>
      </c>
      <c r="L320" s="825">
        <v>35.25</v>
      </c>
      <c r="M320" s="825">
        <v>70.5</v>
      </c>
      <c r="N320" s="822">
        <v>2</v>
      </c>
      <c r="O320" s="826">
        <v>2</v>
      </c>
      <c r="P320" s="825">
        <v>35.25</v>
      </c>
      <c r="Q320" s="827">
        <v>0.5</v>
      </c>
      <c r="R320" s="822">
        <v>1</v>
      </c>
      <c r="S320" s="827">
        <v>0.5</v>
      </c>
      <c r="T320" s="826">
        <v>1</v>
      </c>
      <c r="U320" s="828">
        <v>0.5</v>
      </c>
    </row>
    <row r="321" spans="1:21" ht="14.45" customHeight="1" x14ac:dyDescent="0.2">
      <c r="A321" s="821">
        <v>4</v>
      </c>
      <c r="B321" s="822" t="s">
        <v>2195</v>
      </c>
      <c r="C321" s="822" t="s">
        <v>2202</v>
      </c>
      <c r="D321" s="823" t="s">
        <v>4680</v>
      </c>
      <c r="E321" s="824" t="s">
        <v>2220</v>
      </c>
      <c r="F321" s="822" t="s">
        <v>2196</v>
      </c>
      <c r="G321" s="822" t="s">
        <v>2453</v>
      </c>
      <c r="H321" s="822" t="s">
        <v>329</v>
      </c>
      <c r="I321" s="822" t="s">
        <v>2996</v>
      </c>
      <c r="J321" s="822" t="s">
        <v>2997</v>
      </c>
      <c r="K321" s="822" t="s">
        <v>1787</v>
      </c>
      <c r="L321" s="825">
        <v>42.51</v>
      </c>
      <c r="M321" s="825">
        <v>42.51</v>
      </c>
      <c r="N321" s="822">
        <v>1</v>
      </c>
      <c r="O321" s="826">
        <v>0.5</v>
      </c>
      <c r="P321" s="825">
        <v>42.51</v>
      </c>
      <c r="Q321" s="827">
        <v>1</v>
      </c>
      <c r="R321" s="822">
        <v>1</v>
      </c>
      <c r="S321" s="827">
        <v>1</v>
      </c>
      <c r="T321" s="826">
        <v>0.5</v>
      </c>
      <c r="U321" s="828">
        <v>1</v>
      </c>
    </row>
    <row r="322" spans="1:21" ht="14.45" customHeight="1" x14ac:dyDescent="0.2">
      <c r="A322" s="821">
        <v>4</v>
      </c>
      <c r="B322" s="822" t="s">
        <v>2195</v>
      </c>
      <c r="C322" s="822" t="s">
        <v>2202</v>
      </c>
      <c r="D322" s="823" t="s">
        <v>4680</v>
      </c>
      <c r="E322" s="824" t="s">
        <v>2220</v>
      </c>
      <c r="F322" s="822" t="s">
        <v>2196</v>
      </c>
      <c r="G322" s="822" t="s">
        <v>2918</v>
      </c>
      <c r="H322" s="822" t="s">
        <v>329</v>
      </c>
      <c r="I322" s="822" t="s">
        <v>2919</v>
      </c>
      <c r="J322" s="822" t="s">
        <v>1097</v>
      </c>
      <c r="K322" s="822" t="s">
        <v>2920</v>
      </c>
      <c r="L322" s="825">
        <v>42.14</v>
      </c>
      <c r="M322" s="825">
        <v>252.83999999999997</v>
      </c>
      <c r="N322" s="822">
        <v>6</v>
      </c>
      <c r="O322" s="826">
        <v>4</v>
      </c>
      <c r="P322" s="825">
        <v>210.7</v>
      </c>
      <c r="Q322" s="827">
        <v>0.83333333333333337</v>
      </c>
      <c r="R322" s="822">
        <v>5</v>
      </c>
      <c r="S322" s="827">
        <v>0.83333333333333337</v>
      </c>
      <c r="T322" s="826">
        <v>3</v>
      </c>
      <c r="U322" s="828">
        <v>0.75</v>
      </c>
    </row>
    <row r="323" spans="1:21" ht="14.45" customHeight="1" x14ac:dyDescent="0.2">
      <c r="A323" s="821">
        <v>4</v>
      </c>
      <c r="B323" s="822" t="s">
        <v>2195</v>
      </c>
      <c r="C323" s="822" t="s">
        <v>2202</v>
      </c>
      <c r="D323" s="823" t="s">
        <v>4680</v>
      </c>
      <c r="E323" s="824" t="s">
        <v>2220</v>
      </c>
      <c r="F323" s="822" t="s">
        <v>2196</v>
      </c>
      <c r="G323" s="822" t="s">
        <v>2918</v>
      </c>
      <c r="H323" s="822" t="s">
        <v>329</v>
      </c>
      <c r="I323" s="822" t="s">
        <v>2998</v>
      </c>
      <c r="J323" s="822" t="s">
        <v>2999</v>
      </c>
      <c r="K323" s="822" t="s">
        <v>3000</v>
      </c>
      <c r="L323" s="825">
        <v>89.91</v>
      </c>
      <c r="M323" s="825">
        <v>89.91</v>
      </c>
      <c r="N323" s="822">
        <v>1</v>
      </c>
      <c r="O323" s="826">
        <v>1</v>
      </c>
      <c r="P323" s="825">
        <v>89.91</v>
      </c>
      <c r="Q323" s="827">
        <v>1</v>
      </c>
      <c r="R323" s="822">
        <v>1</v>
      </c>
      <c r="S323" s="827">
        <v>1</v>
      </c>
      <c r="T323" s="826">
        <v>1</v>
      </c>
      <c r="U323" s="828">
        <v>1</v>
      </c>
    </row>
    <row r="324" spans="1:21" ht="14.45" customHeight="1" x14ac:dyDescent="0.2">
      <c r="A324" s="821">
        <v>4</v>
      </c>
      <c r="B324" s="822" t="s">
        <v>2195</v>
      </c>
      <c r="C324" s="822" t="s">
        <v>2202</v>
      </c>
      <c r="D324" s="823" t="s">
        <v>4680</v>
      </c>
      <c r="E324" s="824" t="s">
        <v>2220</v>
      </c>
      <c r="F324" s="822" t="s">
        <v>2196</v>
      </c>
      <c r="G324" s="822" t="s">
        <v>3001</v>
      </c>
      <c r="H324" s="822" t="s">
        <v>329</v>
      </c>
      <c r="I324" s="822" t="s">
        <v>3002</v>
      </c>
      <c r="J324" s="822" t="s">
        <v>717</v>
      </c>
      <c r="K324" s="822" t="s">
        <v>3003</v>
      </c>
      <c r="L324" s="825">
        <v>25.53</v>
      </c>
      <c r="M324" s="825">
        <v>25.53</v>
      </c>
      <c r="N324" s="822">
        <v>1</v>
      </c>
      <c r="O324" s="826">
        <v>0.5</v>
      </c>
      <c r="P324" s="825">
        <v>25.53</v>
      </c>
      <c r="Q324" s="827">
        <v>1</v>
      </c>
      <c r="R324" s="822">
        <v>1</v>
      </c>
      <c r="S324" s="827">
        <v>1</v>
      </c>
      <c r="T324" s="826">
        <v>0.5</v>
      </c>
      <c r="U324" s="828">
        <v>1</v>
      </c>
    </row>
    <row r="325" spans="1:21" ht="14.45" customHeight="1" x14ac:dyDescent="0.2">
      <c r="A325" s="821">
        <v>4</v>
      </c>
      <c r="B325" s="822" t="s">
        <v>2195</v>
      </c>
      <c r="C325" s="822" t="s">
        <v>2202</v>
      </c>
      <c r="D325" s="823" t="s">
        <v>4680</v>
      </c>
      <c r="E325" s="824" t="s">
        <v>2220</v>
      </c>
      <c r="F325" s="822" t="s">
        <v>2196</v>
      </c>
      <c r="G325" s="822" t="s">
        <v>2921</v>
      </c>
      <c r="H325" s="822" t="s">
        <v>329</v>
      </c>
      <c r="I325" s="822" t="s">
        <v>3004</v>
      </c>
      <c r="J325" s="822" t="s">
        <v>2923</v>
      </c>
      <c r="K325" s="822" t="s">
        <v>3005</v>
      </c>
      <c r="L325" s="825">
        <v>132.97999999999999</v>
      </c>
      <c r="M325" s="825">
        <v>132.97999999999999</v>
      </c>
      <c r="N325" s="822">
        <v>1</v>
      </c>
      <c r="O325" s="826">
        <v>1</v>
      </c>
      <c r="P325" s="825"/>
      <c r="Q325" s="827">
        <v>0</v>
      </c>
      <c r="R325" s="822"/>
      <c r="S325" s="827">
        <v>0</v>
      </c>
      <c r="T325" s="826"/>
      <c r="U325" s="828">
        <v>0</v>
      </c>
    </row>
    <row r="326" spans="1:21" ht="14.45" customHeight="1" x14ac:dyDescent="0.2">
      <c r="A326" s="821">
        <v>4</v>
      </c>
      <c r="B326" s="822" t="s">
        <v>2195</v>
      </c>
      <c r="C326" s="822" t="s">
        <v>2202</v>
      </c>
      <c r="D326" s="823" t="s">
        <v>4680</v>
      </c>
      <c r="E326" s="824" t="s">
        <v>2220</v>
      </c>
      <c r="F326" s="822" t="s">
        <v>2196</v>
      </c>
      <c r="G326" s="822" t="s">
        <v>2458</v>
      </c>
      <c r="H326" s="822" t="s">
        <v>329</v>
      </c>
      <c r="I326" s="822" t="s">
        <v>2459</v>
      </c>
      <c r="J326" s="822" t="s">
        <v>694</v>
      </c>
      <c r="K326" s="822" t="s">
        <v>695</v>
      </c>
      <c r="L326" s="825">
        <v>38.5</v>
      </c>
      <c r="M326" s="825">
        <v>38.5</v>
      </c>
      <c r="N326" s="822">
        <v>1</v>
      </c>
      <c r="O326" s="826">
        <v>1</v>
      </c>
      <c r="P326" s="825">
        <v>38.5</v>
      </c>
      <c r="Q326" s="827">
        <v>1</v>
      </c>
      <c r="R326" s="822">
        <v>1</v>
      </c>
      <c r="S326" s="827">
        <v>1</v>
      </c>
      <c r="T326" s="826">
        <v>1</v>
      </c>
      <c r="U326" s="828">
        <v>1</v>
      </c>
    </row>
    <row r="327" spans="1:21" ht="14.45" customHeight="1" x14ac:dyDescent="0.2">
      <c r="A327" s="821">
        <v>4</v>
      </c>
      <c r="B327" s="822" t="s">
        <v>2195</v>
      </c>
      <c r="C327" s="822" t="s">
        <v>2202</v>
      </c>
      <c r="D327" s="823" t="s">
        <v>4680</v>
      </c>
      <c r="E327" s="824" t="s">
        <v>2220</v>
      </c>
      <c r="F327" s="822" t="s">
        <v>2196</v>
      </c>
      <c r="G327" s="822" t="s">
        <v>2305</v>
      </c>
      <c r="H327" s="822" t="s">
        <v>329</v>
      </c>
      <c r="I327" s="822" t="s">
        <v>2306</v>
      </c>
      <c r="J327" s="822" t="s">
        <v>2307</v>
      </c>
      <c r="K327" s="822" t="s">
        <v>2308</v>
      </c>
      <c r="L327" s="825">
        <v>73.150000000000006</v>
      </c>
      <c r="M327" s="825">
        <v>73.150000000000006</v>
      </c>
      <c r="N327" s="822">
        <v>1</v>
      </c>
      <c r="O327" s="826">
        <v>1</v>
      </c>
      <c r="P327" s="825">
        <v>73.150000000000006</v>
      </c>
      <c r="Q327" s="827">
        <v>1</v>
      </c>
      <c r="R327" s="822">
        <v>1</v>
      </c>
      <c r="S327" s="827">
        <v>1</v>
      </c>
      <c r="T327" s="826">
        <v>1</v>
      </c>
      <c r="U327" s="828">
        <v>1</v>
      </c>
    </row>
    <row r="328" spans="1:21" ht="14.45" customHeight="1" x14ac:dyDescent="0.2">
      <c r="A328" s="821">
        <v>4</v>
      </c>
      <c r="B328" s="822" t="s">
        <v>2195</v>
      </c>
      <c r="C328" s="822" t="s">
        <v>2202</v>
      </c>
      <c r="D328" s="823" t="s">
        <v>4680</v>
      </c>
      <c r="E328" s="824" t="s">
        <v>2220</v>
      </c>
      <c r="F328" s="822" t="s">
        <v>2196</v>
      </c>
      <c r="G328" s="822" t="s">
        <v>3006</v>
      </c>
      <c r="H328" s="822" t="s">
        <v>628</v>
      </c>
      <c r="I328" s="822" t="s">
        <v>3007</v>
      </c>
      <c r="J328" s="822" t="s">
        <v>1271</v>
      </c>
      <c r="K328" s="822" t="s">
        <v>3008</v>
      </c>
      <c r="L328" s="825">
        <v>54.75</v>
      </c>
      <c r="M328" s="825">
        <v>54.75</v>
      </c>
      <c r="N328" s="822">
        <v>1</v>
      </c>
      <c r="O328" s="826">
        <v>0.5</v>
      </c>
      <c r="P328" s="825">
        <v>54.75</v>
      </c>
      <c r="Q328" s="827">
        <v>1</v>
      </c>
      <c r="R328" s="822">
        <v>1</v>
      </c>
      <c r="S328" s="827">
        <v>1</v>
      </c>
      <c r="T328" s="826">
        <v>0.5</v>
      </c>
      <c r="U328" s="828">
        <v>1</v>
      </c>
    </row>
    <row r="329" spans="1:21" ht="14.45" customHeight="1" x14ac:dyDescent="0.2">
      <c r="A329" s="821">
        <v>4</v>
      </c>
      <c r="B329" s="822" t="s">
        <v>2195</v>
      </c>
      <c r="C329" s="822" t="s">
        <v>2202</v>
      </c>
      <c r="D329" s="823" t="s">
        <v>4680</v>
      </c>
      <c r="E329" s="824" t="s">
        <v>2220</v>
      </c>
      <c r="F329" s="822" t="s">
        <v>2196</v>
      </c>
      <c r="G329" s="822" t="s">
        <v>3009</v>
      </c>
      <c r="H329" s="822" t="s">
        <v>329</v>
      </c>
      <c r="I329" s="822" t="s">
        <v>3010</v>
      </c>
      <c r="J329" s="822" t="s">
        <v>3011</v>
      </c>
      <c r="K329" s="822" t="s">
        <v>3012</v>
      </c>
      <c r="L329" s="825">
        <v>248.55</v>
      </c>
      <c r="M329" s="825">
        <v>248.55</v>
      </c>
      <c r="N329" s="822">
        <v>1</v>
      </c>
      <c r="O329" s="826">
        <v>1</v>
      </c>
      <c r="P329" s="825"/>
      <c r="Q329" s="827">
        <v>0</v>
      </c>
      <c r="R329" s="822"/>
      <c r="S329" s="827">
        <v>0</v>
      </c>
      <c r="T329" s="826"/>
      <c r="U329" s="828">
        <v>0</v>
      </c>
    </row>
    <row r="330" spans="1:21" ht="14.45" customHeight="1" x14ac:dyDescent="0.2">
      <c r="A330" s="821">
        <v>4</v>
      </c>
      <c r="B330" s="822" t="s">
        <v>2195</v>
      </c>
      <c r="C330" s="822" t="s">
        <v>2202</v>
      </c>
      <c r="D330" s="823" t="s">
        <v>4680</v>
      </c>
      <c r="E330" s="824" t="s">
        <v>2220</v>
      </c>
      <c r="F330" s="822" t="s">
        <v>2196</v>
      </c>
      <c r="G330" s="822" t="s">
        <v>3013</v>
      </c>
      <c r="H330" s="822" t="s">
        <v>329</v>
      </c>
      <c r="I330" s="822" t="s">
        <v>3014</v>
      </c>
      <c r="J330" s="822" t="s">
        <v>3015</v>
      </c>
      <c r="K330" s="822" t="s">
        <v>2100</v>
      </c>
      <c r="L330" s="825">
        <v>38.56</v>
      </c>
      <c r="M330" s="825">
        <v>77.12</v>
      </c>
      <c r="N330" s="822">
        <v>2</v>
      </c>
      <c r="O330" s="826">
        <v>1</v>
      </c>
      <c r="P330" s="825">
        <v>77.12</v>
      </c>
      <c r="Q330" s="827">
        <v>1</v>
      </c>
      <c r="R330" s="822">
        <v>2</v>
      </c>
      <c r="S330" s="827">
        <v>1</v>
      </c>
      <c r="T330" s="826">
        <v>1</v>
      </c>
      <c r="U330" s="828">
        <v>1</v>
      </c>
    </row>
    <row r="331" spans="1:21" ht="14.45" customHeight="1" x14ac:dyDescent="0.2">
      <c r="A331" s="821">
        <v>4</v>
      </c>
      <c r="B331" s="822" t="s">
        <v>2195</v>
      </c>
      <c r="C331" s="822" t="s">
        <v>2202</v>
      </c>
      <c r="D331" s="823" t="s">
        <v>4680</v>
      </c>
      <c r="E331" s="824" t="s">
        <v>2220</v>
      </c>
      <c r="F331" s="822" t="s">
        <v>2196</v>
      </c>
      <c r="G331" s="822" t="s">
        <v>2296</v>
      </c>
      <c r="H331" s="822" t="s">
        <v>329</v>
      </c>
      <c r="I331" s="822" t="s">
        <v>3016</v>
      </c>
      <c r="J331" s="822" t="s">
        <v>1405</v>
      </c>
      <c r="K331" s="822" t="s">
        <v>3017</v>
      </c>
      <c r="L331" s="825">
        <v>34.19</v>
      </c>
      <c r="M331" s="825">
        <v>68.38</v>
      </c>
      <c r="N331" s="822">
        <v>2</v>
      </c>
      <c r="O331" s="826">
        <v>1</v>
      </c>
      <c r="P331" s="825">
        <v>68.38</v>
      </c>
      <c r="Q331" s="827">
        <v>1</v>
      </c>
      <c r="R331" s="822">
        <v>2</v>
      </c>
      <c r="S331" s="827">
        <v>1</v>
      </c>
      <c r="T331" s="826">
        <v>1</v>
      </c>
      <c r="U331" s="828">
        <v>1</v>
      </c>
    </row>
    <row r="332" spans="1:21" ht="14.45" customHeight="1" x14ac:dyDescent="0.2">
      <c r="A332" s="821">
        <v>4</v>
      </c>
      <c r="B332" s="822" t="s">
        <v>2195</v>
      </c>
      <c r="C332" s="822" t="s">
        <v>2202</v>
      </c>
      <c r="D332" s="823" t="s">
        <v>4680</v>
      </c>
      <c r="E332" s="824" t="s">
        <v>2220</v>
      </c>
      <c r="F332" s="822" t="s">
        <v>2196</v>
      </c>
      <c r="G332" s="822" t="s">
        <v>2267</v>
      </c>
      <c r="H332" s="822" t="s">
        <v>628</v>
      </c>
      <c r="I332" s="822" t="s">
        <v>2096</v>
      </c>
      <c r="J332" s="822" t="s">
        <v>764</v>
      </c>
      <c r="K332" s="822" t="s">
        <v>2097</v>
      </c>
      <c r="L332" s="825">
        <v>736.33</v>
      </c>
      <c r="M332" s="825">
        <v>3681.65</v>
      </c>
      <c r="N332" s="822">
        <v>5</v>
      </c>
      <c r="O332" s="826">
        <v>3.5</v>
      </c>
      <c r="P332" s="825">
        <v>2945.32</v>
      </c>
      <c r="Q332" s="827">
        <v>0.8</v>
      </c>
      <c r="R332" s="822">
        <v>4</v>
      </c>
      <c r="S332" s="827">
        <v>0.8</v>
      </c>
      <c r="T332" s="826">
        <v>2.5</v>
      </c>
      <c r="U332" s="828">
        <v>0.7142857142857143</v>
      </c>
    </row>
    <row r="333" spans="1:21" ht="14.45" customHeight="1" x14ac:dyDescent="0.2">
      <c r="A333" s="821">
        <v>4</v>
      </c>
      <c r="B333" s="822" t="s">
        <v>2195</v>
      </c>
      <c r="C333" s="822" t="s">
        <v>2202</v>
      </c>
      <c r="D333" s="823" t="s">
        <v>4680</v>
      </c>
      <c r="E333" s="824" t="s">
        <v>2220</v>
      </c>
      <c r="F333" s="822" t="s">
        <v>2196</v>
      </c>
      <c r="G333" s="822" t="s">
        <v>2267</v>
      </c>
      <c r="H333" s="822" t="s">
        <v>628</v>
      </c>
      <c r="I333" s="822" t="s">
        <v>1777</v>
      </c>
      <c r="J333" s="822" t="s">
        <v>764</v>
      </c>
      <c r="K333" s="822" t="s">
        <v>1778</v>
      </c>
      <c r="L333" s="825">
        <v>490.89</v>
      </c>
      <c r="M333" s="825">
        <v>9817.7999999999993</v>
      </c>
      <c r="N333" s="822">
        <v>20</v>
      </c>
      <c r="O333" s="826">
        <v>11.5</v>
      </c>
      <c r="P333" s="825">
        <v>7363.3499999999995</v>
      </c>
      <c r="Q333" s="827">
        <v>0.75</v>
      </c>
      <c r="R333" s="822">
        <v>15</v>
      </c>
      <c r="S333" s="827">
        <v>0.75</v>
      </c>
      <c r="T333" s="826">
        <v>8</v>
      </c>
      <c r="U333" s="828">
        <v>0.69565217391304346</v>
      </c>
    </row>
    <row r="334" spans="1:21" ht="14.45" customHeight="1" x14ac:dyDescent="0.2">
      <c r="A334" s="821">
        <v>4</v>
      </c>
      <c r="B334" s="822" t="s">
        <v>2195</v>
      </c>
      <c r="C334" s="822" t="s">
        <v>2202</v>
      </c>
      <c r="D334" s="823" t="s">
        <v>4680</v>
      </c>
      <c r="E334" s="824" t="s">
        <v>2220</v>
      </c>
      <c r="F334" s="822" t="s">
        <v>2196</v>
      </c>
      <c r="G334" s="822" t="s">
        <v>2267</v>
      </c>
      <c r="H334" s="822" t="s">
        <v>628</v>
      </c>
      <c r="I334" s="822" t="s">
        <v>1997</v>
      </c>
      <c r="J334" s="822" t="s">
        <v>1223</v>
      </c>
      <c r="K334" s="822" t="s">
        <v>1998</v>
      </c>
      <c r="L334" s="825">
        <v>1847.49</v>
      </c>
      <c r="M334" s="825">
        <v>1847.49</v>
      </c>
      <c r="N334" s="822">
        <v>1</v>
      </c>
      <c r="O334" s="826">
        <v>1</v>
      </c>
      <c r="P334" s="825">
        <v>1847.49</v>
      </c>
      <c r="Q334" s="827">
        <v>1</v>
      </c>
      <c r="R334" s="822">
        <v>1</v>
      </c>
      <c r="S334" s="827">
        <v>1</v>
      </c>
      <c r="T334" s="826">
        <v>1</v>
      </c>
      <c r="U334" s="828">
        <v>1</v>
      </c>
    </row>
    <row r="335" spans="1:21" ht="14.45" customHeight="1" x14ac:dyDescent="0.2">
      <c r="A335" s="821">
        <v>4</v>
      </c>
      <c r="B335" s="822" t="s">
        <v>2195</v>
      </c>
      <c r="C335" s="822" t="s">
        <v>2202</v>
      </c>
      <c r="D335" s="823" t="s">
        <v>4680</v>
      </c>
      <c r="E335" s="824" t="s">
        <v>2220</v>
      </c>
      <c r="F335" s="822" t="s">
        <v>2196</v>
      </c>
      <c r="G335" s="822" t="s">
        <v>2267</v>
      </c>
      <c r="H335" s="822" t="s">
        <v>628</v>
      </c>
      <c r="I335" s="822" t="s">
        <v>2268</v>
      </c>
      <c r="J335" s="822" t="s">
        <v>764</v>
      </c>
      <c r="K335" s="822" t="s">
        <v>2269</v>
      </c>
      <c r="L335" s="825">
        <v>923.74</v>
      </c>
      <c r="M335" s="825">
        <v>4618.7</v>
      </c>
      <c r="N335" s="822">
        <v>5</v>
      </c>
      <c r="O335" s="826">
        <v>2.5</v>
      </c>
      <c r="P335" s="825">
        <v>3694.96</v>
      </c>
      <c r="Q335" s="827">
        <v>0.8</v>
      </c>
      <c r="R335" s="822">
        <v>4</v>
      </c>
      <c r="S335" s="827">
        <v>0.8</v>
      </c>
      <c r="T335" s="826">
        <v>1.5</v>
      </c>
      <c r="U335" s="828">
        <v>0.6</v>
      </c>
    </row>
    <row r="336" spans="1:21" ht="14.45" customHeight="1" x14ac:dyDescent="0.2">
      <c r="A336" s="821">
        <v>4</v>
      </c>
      <c r="B336" s="822" t="s">
        <v>2195</v>
      </c>
      <c r="C336" s="822" t="s">
        <v>2202</v>
      </c>
      <c r="D336" s="823" t="s">
        <v>4680</v>
      </c>
      <c r="E336" s="824" t="s">
        <v>2220</v>
      </c>
      <c r="F336" s="822" t="s">
        <v>2196</v>
      </c>
      <c r="G336" s="822" t="s">
        <v>2353</v>
      </c>
      <c r="H336" s="822" t="s">
        <v>329</v>
      </c>
      <c r="I336" s="822" t="s">
        <v>2354</v>
      </c>
      <c r="J336" s="822" t="s">
        <v>1161</v>
      </c>
      <c r="K336" s="822" t="s">
        <v>638</v>
      </c>
      <c r="L336" s="825">
        <v>35.25</v>
      </c>
      <c r="M336" s="825">
        <v>35.25</v>
      </c>
      <c r="N336" s="822">
        <v>1</v>
      </c>
      <c r="O336" s="826">
        <v>1</v>
      </c>
      <c r="P336" s="825"/>
      <c r="Q336" s="827">
        <v>0</v>
      </c>
      <c r="R336" s="822"/>
      <c r="S336" s="827">
        <v>0</v>
      </c>
      <c r="T336" s="826"/>
      <c r="U336" s="828">
        <v>0</v>
      </c>
    </row>
    <row r="337" spans="1:21" ht="14.45" customHeight="1" x14ac:dyDescent="0.2">
      <c r="A337" s="821">
        <v>4</v>
      </c>
      <c r="B337" s="822" t="s">
        <v>2195</v>
      </c>
      <c r="C337" s="822" t="s">
        <v>2202</v>
      </c>
      <c r="D337" s="823" t="s">
        <v>4680</v>
      </c>
      <c r="E337" s="824" t="s">
        <v>2220</v>
      </c>
      <c r="F337" s="822" t="s">
        <v>2196</v>
      </c>
      <c r="G337" s="822" t="s">
        <v>2353</v>
      </c>
      <c r="H337" s="822" t="s">
        <v>329</v>
      </c>
      <c r="I337" s="822" t="s">
        <v>2408</v>
      </c>
      <c r="J337" s="822" t="s">
        <v>1161</v>
      </c>
      <c r="K337" s="822" t="s">
        <v>2409</v>
      </c>
      <c r="L337" s="825">
        <v>35.25</v>
      </c>
      <c r="M337" s="825">
        <v>35.25</v>
      </c>
      <c r="N337" s="822">
        <v>1</v>
      </c>
      <c r="O337" s="826">
        <v>1</v>
      </c>
      <c r="P337" s="825">
        <v>35.25</v>
      </c>
      <c r="Q337" s="827">
        <v>1</v>
      </c>
      <c r="R337" s="822">
        <v>1</v>
      </c>
      <c r="S337" s="827">
        <v>1</v>
      </c>
      <c r="T337" s="826">
        <v>1</v>
      </c>
      <c r="U337" s="828">
        <v>1</v>
      </c>
    </row>
    <row r="338" spans="1:21" ht="14.45" customHeight="1" x14ac:dyDescent="0.2">
      <c r="A338" s="821">
        <v>4</v>
      </c>
      <c r="B338" s="822" t="s">
        <v>2195</v>
      </c>
      <c r="C338" s="822" t="s">
        <v>2202</v>
      </c>
      <c r="D338" s="823" t="s">
        <v>4680</v>
      </c>
      <c r="E338" s="824" t="s">
        <v>2220</v>
      </c>
      <c r="F338" s="822" t="s">
        <v>2196</v>
      </c>
      <c r="G338" s="822" t="s">
        <v>2355</v>
      </c>
      <c r="H338" s="822" t="s">
        <v>329</v>
      </c>
      <c r="I338" s="822" t="s">
        <v>2356</v>
      </c>
      <c r="J338" s="822" t="s">
        <v>784</v>
      </c>
      <c r="K338" s="822" t="s">
        <v>2357</v>
      </c>
      <c r="L338" s="825">
        <v>185.26</v>
      </c>
      <c r="M338" s="825">
        <v>370.52</v>
      </c>
      <c r="N338" s="822">
        <v>2</v>
      </c>
      <c r="O338" s="826">
        <v>2</v>
      </c>
      <c r="P338" s="825">
        <v>185.26</v>
      </c>
      <c r="Q338" s="827">
        <v>0.5</v>
      </c>
      <c r="R338" s="822">
        <v>1</v>
      </c>
      <c r="S338" s="827">
        <v>0.5</v>
      </c>
      <c r="T338" s="826">
        <v>1</v>
      </c>
      <c r="U338" s="828">
        <v>0.5</v>
      </c>
    </row>
    <row r="339" spans="1:21" ht="14.45" customHeight="1" x14ac:dyDescent="0.2">
      <c r="A339" s="821">
        <v>4</v>
      </c>
      <c r="B339" s="822" t="s">
        <v>2195</v>
      </c>
      <c r="C339" s="822" t="s">
        <v>2202</v>
      </c>
      <c r="D339" s="823" t="s">
        <v>4680</v>
      </c>
      <c r="E339" s="824" t="s">
        <v>2220</v>
      </c>
      <c r="F339" s="822" t="s">
        <v>2196</v>
      </c>
      <c r="G339" s="822" t="s">
        <v>2355</v>
      </c>
      <c r="H339" s="822" t="s">
        <v>329</v>
      </c>
      <c r="I339" s="822" t="s">
        <v>3018</v>
      </c>
      <c r="J339" s="822" t="s">
        <v>784</v>
      </c>
      <c r="K339" s="822" t="s">
        <v>2357</v>
      </c>
      <c r="L339" s="825">
        <v>87.98</v>
      </c>
      <c r="M339" s="825">
        <v>87.98</v>
      </c>
      <c r="N339" s="822">
        <v>1</v>
      </c>
      <c r="O339" s="826">
        <v>1</v>
      </c>
      <c r="P339" s="825"/>
      <c r="Q339" s="827">
        <v>0</v>
      </c>
      <c r="R339" s="822"/>
      <c r="S339" s="827">
        <v>0</v>
      </c>
      <c r="T339" s="826"/>
      <c r="U339" s="828">
        <v>0</v>
      </c>
    </row>
    <row r="340" spans="1:21" ht="14.45" customHeight="1" x14ac:dyDescent="0.2">
      <c r="A340" s="821">
        <v>4</v>
      </c>
      <c r="B340" s="822" t="s">
        <v>2195</v>
      </c>
      <c r="C340" s="822" t="s">
        <v>2202</v>
      </c>
      <c r="D340" s="823" t="s">
        <v>4680</v>
      </c>
      <c r="E340" s="824" t="s">
        <v>2220</v>
      </c>
      <c r="F340" s="822" t="s">
        <v>2196</v>
      </c>
      <c r="G340" s="822" t="s">
        <v>3019</v>
      </c>
      <c r="H340" s="822" t="s">
        <v>628</v>
      </c>
      <c r="I340" s="822" t="s">
        <v>3020</v>
      </c>
      <c r="J340" s="822" t="s">
        <v>3021</v>
      </c>
      <c r="K340" s="822" t="s">
        <v>3022</v>
      </c>
      <c r="L340" s="825">
        <v>453.18</v>
      </c>
      <c r="M340" s="825">
        <v>906.36</v>
      </c>
      <c r="N340" s="822">
        <v>2</v>
      </c>
      <c r="O340" s="826">
        <v>0.5</v>
      </c>
      <c r="P340" s="825"/>
      <c r="Q340" s="827">
        <v>0</v>
      </c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4</v>
      </c>
      <c r="B341" s="822" t="s">
        <v>2195</v>
      </c>
      <c r="C341" s="822" t="s">
        <v>2202</v>
      </c>
      <c r="D341" s="823" t="s">
        <v>4680</v>
      </c>
      <c r="E341" s="824" t="s">
        <v>2220</v>
      </c>
      <c r="F341" s="822" t="s">
        <v>2196</v>
      </c>
      <c r="G341" s="822" t="s">
        <v>2270</v>
      </c>
      <c r="H341" s="822" t="s">
        <v>628</v>
      </c>
      <c r="I341" s="822" t="s">
        <v>1981</v>
      </c>
      <c r="J341" s="822" t="s">
        <v>1758</v>
      </c>
      <c r="K341" s="822" t="s">
        <v>1982</v>
      </c>
      <c r="L341" s="825">
        <v>13.68</v>
      </c>
      <c r="M341" s="825">
        <v>27.36</v>
      </c>
      <c r="N341" s="822">
        <v>2</v>
      </c>
      <c r="O341" s="826">
        <v>1</v>
      </c>
      <c r="P341" s="825"/>
      <c r="Q341" s="827">
        <v>0</v>
      </c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4</v>
      </c>
      <c r="B342" s="822" t="s">
        <v>2195</v>
      </c>
      <c r="C342" s="822" t="s">
        <v>2202</v>
      </c>
      <c r="D342" s="823" t="s">
        <v>4680</v>
      </c>
      <c r="E342" s="824" t="s">
        <v>2220</v>
      </c>
      <c r="F342" s="822" t="s">
        <v>2196</v>
      </c>
      <c r="G342" s="822" t="s">
        <v>2358</v>
      </c>
      <c r="H342" s="822" t="s">
        <v>329</v>
      </c>
      <c r="I342" s="822" t="s">
        <v>2359</v>
      </c>
      <c r="J342" s="822" t="s">
        <v>633</v>
      </c>
      <c r="K342" s="822" t="s">
        <v>2360</v>
      </c>
      <c r="L342" s="825">
        <v>127.91</v>
      </c>
      <c r="M342" s="825">
        <v>639.54999999999995</v>
      </c>
      <c r="N342" s="822">
        <v>5</v>
      </c>
      <c r="O342" s="826">
        <v>3</v>
      </c>
      <c r="P342" s="825">
        <v>255.82</v>
      </c>
      <c r="Q342" s="827">
        <v>0.4</v>
      </c>
      <c r="R342" s="822">
        <v>2</v>
      </c>
      <c r="S342" s="827">
        <v>0.4</v>
      </c>
      <c r="T342" s="826">
        <v>1</v>
      </c>
      <c r="U342" s="828">
        <v>0.33333333333333331</v>
      </c>
    </row>
    <row r="343" spans="1:21" ht="14.45" customHeight="1" x14ac:dyDescent="0.2">
      <c r="A343" s="821">
        <v>4</v>
      </c>
      <c r="B343" s="822" t="s">
        <v>2195</v>
      </c>
      <c r="C343" s="822" t="s">
        <v>2202</v>
      </c>
      <c r="D343" s="823" t="s">
        <v>4680</v>
      </c>
      <c r="E343" s="824" t="s">
        <v>2220</v>
      </c>
      <c r="F343" s="822" t="s">
        <v>2196</v>
      </c>
      <c r="G343" s="822" t="s">
        <v>2281</v>
      </c>
      <c r="H343" s="822" t="s">
        <v>628</v>
      </c>
      <c r="I343" s="822" t="s">
        <v>1917</v>
      </c>
      <c r="J343" s="822" t="s">
        <v>893</v>
      </c>
      <c r="K343" s="822" t="s">
        <v>895</v>
      </c>
      <c r="L343" s="825">
        <v>0</v>
      </c>
      <c r="M343" s="825">
        <v>0</v>
      </c>
      <c r="N343" s="822">
        <v>16</v>
      </c>
      <c r="O343" s="826">
        <v>13.5</v>
      </c>
      <c r="P343" s="825">
        <v>0</v>
      </c>
      <c r="Q343" s="827"/>
      <c r="R343" s="822">
        <v>11</v>
      </c>
      <c r="S343" s="827">
        <v>0.6875</v>
      </c>
      <c r="T343" s="826">
        <v>10</v>
      </c>
      <c r="U343" s="828">
        <v>0.7407407407407407</v>
      </c>
    </row>
    <row r="344" spans="1:21" ht="14.45" customHeight="1" x14ac:dyDescent="0.2">
      <c r="A344" s="821">
        <v>4</v>
      </c>
      <c r="B344" s="822" t="s">
        <v>2195</v>
      </c>
      <c r="C344" s="822" t="s">
        <v>2202</v>
      </c>
      <c r="D344" s="823" t="s">
        <v>4680</v>
      </c>
      <c r="E344" s="824" t="s">
        <v>2220</v>
      </c>
      <c r="F344" s="822" t="s">
        <v>2196</v>
      </c>
      <c r="G344" s="822" t="s">
        <v>2477</v>
      </c>
      <c r="H344" s="822" t="s">
        <v>329</v>
      </c>
      <c r="I344" s="822" t="s">
        <v>3023</v>
      </c>
      <c r="J344" s="822" t="s">
        <v>975</v>
      </c>
      <c r="K344" s="822" t="s">
        <v>3024</v>
      </c>
      <c r="L344" s="825">
        <v>210.38</v>
      </c>
      <c r="M344" s="825">
        <v>210.38</v>
      </c>
      <c r="N344" s="822">
        <v>1</v>
      </c>
      <c r="O344" s="826">
        <v>0.5</v>
      </c>
      <c r="P344" s="825"/>
      <c r="Q344" s="827">
        <v>0</v>
      </c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4</v>
      </c>
      <c r="B345" s="822" t="s">
        <v>2195</v>
      </c>
      <c r="C345" s="822" t="s">
        <v>2202</v>
      </c>
      <c r="D345" s="823" t="s">
        <v>4680</v>
      </c>
      <c r="E345" s="824" t="s">
        <v>2220</v>
      </c>
      <c r="F345" s="822" t="s">
        <v>2196</v>
      </c>
      <c r="G345" s="822" t="s">
        <v>2477</v>
      </c>
      <c r="H345" s="822" t="s">
        <v>329</v>
      </c>
      <c r="I345" s="822" t="s">
        <v>2478</v>
      </c>
      <c r="J345" s="822" t="s">
        <v>975</v>
      </c>
      <c r="K345" s="822" t="s">
        <v>2479</v>
      </c>
      <c r="L345" s="825">
        <v>42.08</v>
      </c>
      <c r="M345" s="825">
        <v>42.08</v>
      </c>
      <c r="N345" s="822">
        <v>1</v>
      </c>
      <c r="O345" s="826">
        <v>1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4</v>
      </c>
      <c r="B346" s="822" t="s">
        <v>2195</v>
      </c>
      <c r="C346" s="822" t="s">
        <v>2202</v>
      </c>
      <c r="D346" s="823" t="s">
        <v>4680</v>
      </c>
      <c r="E346" s="824" t="s">
        <v>2220</v>
      </c>
      <c r="F346" s="822" t="s">
        <v>2196</v>
      </c>
      <c r="G346" s="822" t="s">
        <v>3025</v>
      </c>
      <c r="H346" s="822" t="s">
        <v>329</v>
      </c>
      <c r="I346" s="822" t="s">
        <v>3026</v>
      </c>
      <c r="J346" s="822" t="s">
        <v>3027</v>
      </c>
      <c r="K346" s="822" t="s">
        <v>3028</v>
      </c>
      <c r="L346" s="825">
        <v>96.81</v>
      </c>
      <c r="M346" s="825">
        <v>96.81</v>
      </c>
      <c r="N346" s="822">
        <v>1</v>
      </c>
      <c r="O346" s="826">
        <v>1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4</v>
      </c>
      <c r="B347" s="822" t="s">
        <v>2195</v>
      </c>
      <c r="C347" s="822" t="s">
        <v>2202</v>
      </c>
      <c r="D347" s="823" t="s">
        <v>4680</v>
      </c>
      <c r="E347" s="824" t="s">
        <v>2220</v>
      </c>
      <c r="F347" s="822" t="s">
        <v>2196</v>
      </c>
      <c r="G347" s="822" t="s">
        <v>3029</v>
      </c>
      <c r="H347" s="822" t="s">
        <v>329</v>
      </c>
      <c r="I347" s="822" t="s">
        <v>3030</v>
      </c>
      <c r="J347" s="822" t="s">
        <v>1175</v>
      </c>
      <c r="K347" s="822" t="s">
        <v>1176</v>
      </c>
      <c r="L347" s="825">
        <v>59.56</v>
      </c>
      <c r="M347" s="825">
        <v>119.12</v>
      </c>
      <c r="N347" s="822">
        <v>2</v>
      </c>
      <c r="O347" s="826">
        <v>1</v>
      </c>
      <c r="P347" s="825">
        <v>119.12</v>
      </c>
      <c r="Q347" s="827">
        <v>1</v>
      </c>
      <c r="R347" s="822">
        <v>2</v>
      </c>
      <c r="S347" s="827">
        <v>1</v>
      </c>
      <c r="T347" s="826">
        <v>1</v>
      </c>
      <c r="U347" s="828">
        <v>1</v>
      </c>
    </row>
    <row r="348" spans="1:21" ht="14.45" customHeight="1" x14ac:dyDescent="0.2">
      <c r="A348" s="821">
        <v>4</v>
      </c>
      <c r="B348" s="822" t="s">
        <v>2195</v>
      </c>
      <c r="C348" s="822" t="s">
        <v>2202</v>
      </c>
      <c r="D348" s="823" t="s">
        <v>4680</v>
      </c>
      <c r="E348" s="824" t="s">
        <v>2220</v>
      </c>
      <c r="F348" s="822" t="s">
        <v>2196</v>
      </c>
      <c r="G348" s="822" t="s">
        <v>2953</v>
      </c>
      <c r="H348" s="822" t="s">
        <v>329</v>
      </c>
      <c r="I348" s="822" t="s">
        <v>2954</v>
      </c>
      <c r="J348" s="822" t="s">
        <v>2955</v>
      </c>
      <c r="K348" s="822" t="s">
        <v>2956</v>
      </c>
      <c r="L348" s="825">
        <v>68.819999999999993</v>
      </c>
      <c r="M348" s="825">
        <v>137.63999999999999</v>
      </c>
      <c r="N348" s="822">
        <v>2</v>
      </c>
      <c r="O348" s="826">
        <v>1</v>
      </c>
      <c r="P348" s="825">
        <v>137.63999999999999</v>
      </c>
      <c r="Q348" s="827">
        <v>1</v>
      </c>
      <c r="R348" s="822">
        <v>2</v>
      </c>
      <c r="S348" s="827">
        <v>1</v>
      </c>
      <c r="T348" s="826">
        <v>1</v>
      </c>
      <c r="U348" s="828">
        <v>1</v>
      </c>
    </row>
    <row r="349" spans="1:21" ht="14.45" customHeight="1" x14ac:dyDescent="0.2">
      <c r="A349" s="821">
        <v>4</v>
      </c>
      <c r="B349" s="822" t="s">
        <v>2195</v>
      </c>
      <c r="C349" s="822" t="s">
        <v>2202</v>
      </c>
      <c r="D349" s="823" t="s">
        <v>4680</v>
      </c>
      <c r="E349" s="824" t="s">
        <v>2220</v>
      </c>
      <c r="F349" s="822" t="s">
        <v>2196</v>
      </c>
      <c r="G349" s="822" t="s">
        <v>3031</v>
      </c>
      <c r="H349" s="822" t="s">
        <v>329</v>
      </c>
      <c r="I349" s="822" t="s">
        <v>3032</v>
      </c>
      <c r="J349" s="822" t="s">
        <v>3033</v>
      </c>
      <c r="K349" s="822" t="s">
        <v>2071</v>
      </c>
      <c r="L349" s="825">
        <v>0</v>
      </c>
      <c r="M349" s="825">
        <v>0</v>
      </c>
      <c r="N349" s="822">
        <v>1</v>
      </c>
      <c r="O349" s="826">
        <v>0.5</v>
      </c>
      <c r="P349" s="825">
        <v>0</v>
      </c>
      <c r="Q349" s="827"/>
      <c r="R349" s="822">
        <v>1</v>
      </c>
      <c r="S349" s="827">
        <v>1</v>
      </c>
      <c r="T349" s="826">
        <v>0.5</v>
      </c>
      <c r="U349" s="828">
        <v>1</v>
      </c>
    </row>
    <row r="350" spans="1:21" ht="14.45" customHeight="1" x14ac:dyDescent="0.2">
      <c r="A350" s="821">
        <v>4</v>
      </c>
      <c r="B350" s="822" t="s">
        <v>2195</v>
      </c>
      <c r="C350" s="822" t="s">
        <v>2202</v>
      </c>
      <c r="D350" s="823" t="s">
        <v>4680</v>
      </c>
      <c r="E350" s="824" t="s">
        <v>2220</v>
      </c>
      <c r="F350" s="822" t="s">
        <v>2196</v>
      </c>
      <c r="G350" s="822" t="s">
        <v>2259</v>
      </c>
      <c r="H350" s="822" t="s">
        <v>628</v>
      </c>
      <c r="I350" s="822" t="s">
        <v>1853</v>
      </c>
      <c r="J350" s="822" t="s">
        <v>1068</v>
      </c>
      <c r="K350" s="822" t="s">
        <v>1854</v>
      </c>
      <c r="L350" s="825">
        <v>154.36000000000001</v>
      </c>
      <c r="M350" s="825">
        <v>1389.24</v>
      </c>
      <c r="N350" s="822">
        <v>9</v>
      </c>
      <c r="O350" s="826">
        <v>5</v>
      </c>
      <c r="P350" s="825">
        <v>1080.52</v>
      </c>
      <c r="Q350" s="827">
        <v>0.77777777777777779</v>
      </c>
      <c r="R350" s="822">
        <v>7</v>
      </c>
      <c r="S350" s="827">
        <v>0.77777777777777779</v>
      </c>
      <c r="T350" s="826">
        <v>4</v>
      </c>
      <c r="U350" s="828">
        <v>0.8</v>
      </c>
    </row>
    <row r="351" spans="1:21" ht="14.45" customHeight="1" x14ac:dyDescent="0.2">
      <c r="A351" s="821">
        <v>4</v>
      </c>
      <c r="B351" s="822" t="s">
        <v>2195</v>
      </c>
      <c r="C351" s="822" t="s">
        <v>2202</v>
      </c>
      <c r="D351" s="823" t="s">
        <v>4680</v>
      </c>
      <c r="E351" s="824" t="s">
        <v>2220</v>
      </c>
      <c r="F351" s="822" t="s">
        <v>2196</v>
      </c>
      <c r="G351" s="822" t="s">
        <v>2259</v>
      </c>
      <c r="H351" s="822" t="s">
        <v>329</v>
      </c>
      <c r="I351" s="822" t="s">
        <v>3034</v>
      </c>
      <c r="J351" s="822" t="s">
        <v>1068</v>
      </c>
      <c r="K351" s="822" t="s">
        <v>1854</v>
      </c>
      <c r="L351" s="825">
        <v>154.36000000000001</v>
      </c>
      <c r="M351" s="825">
        <v>154.36000000000001</v>
      </c>
      <c r="N351" s="822">
        <v>1</v>
      </c>
      <c r="O351" s="826">
        <v>0.5</v>
      </c>
      <c r="P351" s="825">
        <v>154.36000000000001</v>
      </c>
      <c r="Q351" s="827">
        <v>1</v>
      </c>
      <c r="R351" s="822">
        <v>1</v>
      </c>
      <c r="S351" s="827">
        <v>1</v>
      </c>
      <c r="T351" s="826">
        <v>0.5</v>
      </c>
      <c r="U351" s="828">
        <v>1</v>
      </c>
    </row>
    <row r="352" spans="1:21" ht="14.45" customHeight="1" x14ac:dyDescent="0.2">
      <c r="A352" s="821">
        <v>4</v>
      </c>
      <c r="B352" s="822" t="s">
        <v>2195</v>
      </c>
      <c r="C352" s="822" t="s">
        <v>2202</v>
      </c>
      <c r="D352" s="823" t="s">
        <v>4680</v>
      </c>
      <c r="E352" s="824" t="s">
        <v>2220</v>
      </c>
      <c r="F352" s="822" t="s">
        <v>2196</v>
      </c>
      <c r="G352" s="822" t="s">
        <v>2259</v>
      </c>
      <c r="H352" s="822" t="s">
        <v>329</v>
      </c>
      <c r="I352" s="822" t="s">
        <v>2487</v>
      </c>
      <c r="J352" s="822" t="s">
        <v>1068</v>
      </c>
      <c r="K352" s="822" t="s">
        <v>2488</v>
      </c>
      <c r="L352" s="825">
        <v>225.06</v>
      </c>
      <c r="M352" s="825">
        <v>1350.3600000000001</v>
      </c>
      <c r="N352" s="822">
        <v>6</v>
      </c>
      <c r="O352" s="826">
        <v>4</v>
      </c>
      <c r="P352" s="825">
        <v>1350.3600000000001</v>
      </c>
      <c r="Q352" s="827">
        <v>1</v>
      </c>
      <c r="R352" s="822">
        <v>6</v>
      </c>
      <c r="S352" s="827">
        <v>1</v>
      </c>
      <c r="T352" s="826">
        <v>4</v>
      </c>
      <c r="U352" s="828">
        <v>1</v>
      </c>
    </row>
    <row r="353" spans="1:21" ht="14.45" customHeight="1" x14ac:dyDescent="0.2">
      <c r="A353" s="821">
        <v>4</v>
      </c>
      <c r="B353" s="822" t="s">
        <v>2195</v>
      </c>
      <c r="C353" s="822" t="s">
        <v>2202</v>
      </c>
      <c r="D353" s="823" t="s">
        <v>4680</v>
      </c>
      <c r="E353" s="824" t="s">
        <v>2220</v>
      </c>
      <c r="F353" s="822" t="s">
        <v>2196</v>
      </c>
      <c r="G353" s="822" t="s">
        <v>2423</v>
      </c>
      <c r="H353" s="822" t="s">
        <v>329</v>
      </c>
      <c r="I353" s="822" t="s">
        <v>2424</v>
      </c>
      <c r="J353" s="822" t="s">
        <v>2425</v>
      </c>
      <c r="K353" s="822" t="s">
        <v>2426</v>
      </c>
      <c r="L353" s="825">
        <v>248.55</v>
      </c>
      <c r="M353" s="825">
        <v>497.1</v>
      </c>
      <c r="N353" s="822">
        <v>2</v>
      </c>
      <c r="O353" s="826">
        <v>2</v>
      </c>
      <c r="P353" s="825">
        <v>248.55</v>
      </c>
      <c r="Q353" s="827">
        <v>0.5</v>
      </c>
      <c r="R353" s="822">
        <v>1</v>
      </c>
      <c r="S353" s="827">
        <v>0.5</v>
      </c>
      <c r="T353" s="826">
        <v>1</v>
      </c>
      <c r="U353" s="828">
        <v>0.5</v>
      </c>
    </row>
    <row r="354" spans="1:21" ht="14.45" customHeight="1" x14ac:dyDescent="0.2">
      <c r="A354" s="821">
        <v>4</v>
      </c>
      <c r="B354" s="822" t="s">
        <v>2195</v>
      </c>
      <c r="C354" s="822" t="s">
        <v>2202</v>
      </c>
      <c r="D354" s="823" t="s">
        <v>4680</v>
      </c>
      <c r="E354" s="824" t="s">
        <v>2220</v>
      </c>
      <c r="F354" s="822" t="s">
        <v>2196</v>
      </c>
      <c r="G354" s="822" t="s">
        <v>2423</v>
      </c>
      <c r="H354" s="822" t="s">
        <v>329</v>
      </c>
      <c r="I354" s="822" t="s">
        <v>2489</v>
      </c>
      <c r="J354" s="822" t="s">
        <v>2490</v>
      </c>
      <c r="K354" s="822" t="s">
        <v>2491</v>
      </c>
      <c r="L354" s="825">
        <v>248.55</v>
      </c>
      <c r="M354" s="825">
        <v>497.1</v>
      </c>
      <c r="N354" s="822">
        <v>2</v>
      </c>
      <c r="O354" s="826">
        <v>2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4</v>
      </c>
      <c r="B355" s="822" t="s">
        <v>2195</v>
      </c>
      <c r="C355" s="822" t="s">
        <v>2202</v>
      </c>
      <c r="D355" s="823" t="s">
        <v>4680</v>
      </c>
      <c r="E355" s="824" t="s">
        <v>2220</v>
      </c>
      <c r="F355" s="822" t="s">
        <v>2196</v>
      </c>
      <c r="G355" s="822" t="s">
        <v>2427</v>
      </c>
      <c r="H355" s="822" t="s">
        <v>329</v>
      </c>
      <c r="I355" s="822" t="s">
        <v>2428</v>
      </c>
      <c r="J355" s="822" t="s">
        <v>1287</v>
      </c>
      <c r="K355" s="822" t="s">
        <v>1288</v>
      </c>
      <c r="L355" s="825">
        <v>121.92</v>
      </c>
      <c r="M355" s="825">
        <v>121.92</v>
      </c>
      <c r="N355" s="822">
        <v>1</v>
      </c>
      <c r="O355" s="826">
        <v>1</v>
      </c>
      <c r="P355" s="825"/>
      <c r="Q355" s="827">
        <v>0</v>
      </c>
      <c r="R355" s="822"/>
      <c r="S355" s="827">
        <v>0</v>
      </c>
      <c r="T355" s="826"/>
      <c r="U355" s="828">
        <v>0</v>
      </c>
    </row>
    <row r="356" spans="1:21" ht="14.45" customHeight="1" x14ac:dyDescent="0.2">
      <c r="A356" s="821">
        <v>4</v>
      </c>
      <c r="B356" s="822" t="s">
        <v>2195</v>
      </c>
      <c r="C356" s="822" t="s">
        <v>2202</v>
      </c>
      <c r="D356" s="823" t="s">
        <v>4680</v>
      </c>
      <c r="E356" s="824" t="s">
        <v>2220</v>
      </c>
      <c r="F356" s="822" t="s">
        <v>2197</v>
      </c>
      <c r="G356" s="822" t="s">
        <v>2286</v>
      </c>
      <c r="H356" s="822" t="s">
        <v>329</v>
      </c>
      <c r="I356" s="822" t="s">
        <v>2492</v>
      </c>
      <c r="J356" s="822" t="s">
        <v>2288</v>
      </c>
      <c r="K356" s="822"/>
      <c r="L356" s="825">
        <v>0</v>
      </c>
      <c r="M356" s="825">
        <v>0</v>
      </c>
      <c r="N356" s="822">
        <v>1</v>
      </c>
      <c r="O356" s="826">
        <v>1</v>
      </c>
      <c r="P356" s="825">
        <v>0</v>
      </c>
      <c r="Q356" s="827"/>
      <c r="R356" s="822">
        <v>1</v>
      </c>
      <c r="S356" s="827">
        <v>1</v>
      </c>
      <c r="T356" s="826">
        <v>1</v>
      </c>
      <c r="U356" s="828">
        <v>1</v>
      </c>
    </row>
    <row r="357" spans="1:21" ht="14.45" customHeight="1" x14ac:dyDescent="0.2">
      <c r="A357" s="821">
        <v>4</v>
      </c>
      <c r="B357" s="822" t="s">
        <v>2195</v>
      </c>
      <c r="C357" s="822" t="s">
        <v>2202</v>
      </c>
      <c r="D357" s="823" t="s">
        <v>4680</v>
      </c>
      <c r="E357" s="824" t="s">
        <v>2220</v>
      </c>
      <c r="F357" s="822" t="s">
        <v>2198</v>
      </c>
      <c r="G357" s="822" t="s">
        <v>2286</v>
      </c>
      <c r="H357" s="822" t="s">
        <v>329</v>
      </c>
      <c r="I357" s="822" t="s">
        <v>2389</v>
      </c>
      <c r="J357" s="822" t="s">
        <v>2390</v>
      </c>
      <c r="K357" s="822" t="s">
        <v>2391</v>
      </c>
      <c r="L357" s="825">
        <v>410.41</v>
      </c>
      <c r="M357" s="825">
        <v>5335.33</v>
      </c>
      <c r="N357" s="822">
        <v>13</v>
      </c>
      <c r="O357" s="826">
        <v>13</v>
      </c>
      <c r="P357" s="825">
        <v>4104.0999999999995</v>
      </c>
      <c r="Q357" s="827">
        <v>0.76923076923076916</v>
      </c>
      <c r="R357" s="822">
        <v>10</v>
      </c>
      <c r="S357" s="827">
        <v>0.76923076923076927</v>
      </c>
      <c r="T357" s="826">
        <v>10</v>
      </c>
      <c r="U357" s="828">
        <v>0.76923076923076927</v>
      </c>
    </row>
    <row r="358" spans="1:21" ht="14.45" customHeight="1" x14ac:dyDescent="0.2">
      <c r="A358" s="821">
        <v>4</v>
      </c>
      <c r="B358" s="822" t="s">
        <v>2195</v>
      </c>
      <c r="C358" s="822" t="s">
        <v>2202</v>
      </c>
      <c r="D358" s="823" t="s">
        <v>4680</v>
      </c>
      <c r="E358" s="824" t="s">
        <v>2220</v>
      </c>
      <c r="F358" s="822" t="s">
        <v>2198</v>
      </c>
      <c r="G358" s="822" t="s">
        <v>2286</v>
      </c>
      <c r="H358" s="822" t="s">
        <v>329</v>
      </c>
      <c r="I358" s="822" t="s">
        <v>2496</v>
      </c>
      <c r="J358" s="822" t="s">
        <v>2390</v>
      </c>
      <c r="K358" s="822" t="s">
        <v>2497</v>
      </c>
      <c r="L358" s="825">
        <v>582.98</v>
      </c>
      <c r="M358" s="825">
        <v>2331.92</v>
      </c>
      <c r="N358" s="822">
        <v>4</v>
      </c>
      <c r="O358" s="826">
        <v>4</v>
      </c>
      <c r="P358" s="825">
        <v>582.98</v>
      </c>
      <c r="Q358" s="827">
        <v>0.25</v>
      </c>
      <c r="R358" s="822">
        <v>1</v>
      </c>
      <c r="S358" s="827">
        <v>0.25</v>
      </c>
      <c r="T358" s="826">
        <v>1</v>
      </c>
      <c r="U358" s="828">
        <v>0.25</v>
      </c>
    </row>
    <row r="359" spans="1:21" ht="14.45" customHeight="1" x14ac:dyDescent="0.2">
      <c r="A359" s="821">
        <v>4</v>
      </c>
      <c r="B359" s="822" t="s">
        <v>2195</v>
      </c>
      <c r="C359" s="822" t="s">
        <v>2202</v>
      </c>
      <c r="D359" s="823" t="s">
        <v>4680</v>
      </c>
      <c r="E359" s="824" t="s">
        <v>2220</v>
      </c>
      <c r="F359" s="822" t="s">
        <v>2198</v>
      </c>
      <c r="G359" s="822" t="s">
        <v>2286</v>
      </c>
      <c r="H359" s="822" t="s">
        <v>329</v>
      </c>
      <c r="I359" s="822" t="s">
        <v>2585</v>
      </c>
      <c r="J359" s="822" t="s">
        <v>2586</v>
      </c>
      <c r="K359" s="822" t="s">
        <v>2587</v>
      </c>
      <c r="L359" s="825">
        <v>700.35</v>
      </c>
      <c r="M359" s="825">
        <v>1400.7</v>
      </c>
      <c r="N359" s="822">
        <v>2</v>
      </c>
      <c r="O359" s="826">
        <v>2</v>
      </c>
      <c r="P359" s="825">
        <v>1400.7</v>
      </c>
      <c r="Q359" s="827">
        <v>1</v>
      </c>
      <c r="R359" s="822">
        <v>2</v>
      </c>
      <c r="S359" s="827">
        <v>1</v>
      </c>
      <c r="T359" s="826">
        <v>2</v>
      </c>
      <c r="U359" s="828">
        <v>1</v>
      </c>
    </row>
    <row r="360" spans="1:21" ht="14.45" customHeight="1" x14ac:dyDescent="0.2">
      <c r="A360" s="821">
        <v>4</v>
      </c>
      <c r="B360" s="822" t="s">
        <v>2195</v>
      </c>
      <c r="C360" s="822" t="s">
        <v>2202</v>
      </c>
      <c r="D360" s="823" t="s">
        <v>4680</v>
      </c>
      <c r="E360" s="824" t="s">
        <v>2220</v>
      </c>
      <c r="F360" s="822" t="s">
        <v>2198</v>
      </c>
      <c r="G360" s="822" t="s">
        <v>2286</v>
      </c>
      <c r="H360" s="822" t="s">
        <v>329</v>
      </c>
      <c r="I360" s="822" t="s">
        <v>2588</v>
      </c>
      <c r="J360" s="822" t="s">
        <v>2589</v>
      </c>
      <c r="K360" s="822" t="s">
        <v>2590</v>
      </c>
      <c r="L360" s="825">
        <v>700.35</v>
      </c>
      <c r="M360" s="825">
        <v>700.35</v>
      </c>
      <c r="N360" s="822">
        <v>1</v>
      </c>
      <c r="O360" s="826">
        <v>1</v>
      </c>
      <c r="P360" s="825">
        <v>700.35</v>
      </c>
      <c r="Q360" s="827">
        <v>1</v>
      </c>
      <c r="R360" s="822">
        <v>1</v>
      </c>
      <c r="S360" s="827">
        <v>1</v>
      </c>
      <c r="T360" s="826">
        <v>1</v>
      </c>
      <c r="U360" s="828">
        <v>1</v>
      </c>
    </row>
    <row r="361" spans="1:21" ht="14.45" customHeight="1" x14ac:dyDescent="0.2">
      <c r="A361" s="821">
        <v>4</v>
      </c>
      <c r="B361" s="822" t="s">
        <v>2195</v>
      </c>
      <c r="C361" s="822" t="s">
        <v>2202</v>
      </c>
      <c r="D361" s="823" t="s">
        <v>4680</v>
      </c>
      <c r="E361" s="824" t="s">
        <v>2220</v>
      </c>
      <c r="F361" s="822" t="s">
        <v>2198</v>
      </c>
      <c r="G361" s="822" t="s">
        <v>2286</v>
      </c>
      <c r="H361" s="822" t="s">
        <v>329</v>
      </c>
      <c r="I361" s="822" t="s">
        <v>2966</v>
      </c>
      <c r="J361" s="822" t="s">
        <v>2967</v>
      </c>
      <c r="K361" s="822" t="s">
        <v>2968</v>
      </c>
      <c r="L361" s="825">
        <v>99.99</v>
      </c>
      <c r="M361" s="825">
        <v>499.94999999999993</v>
      </c>
      <c r="N361" s="822">
        <v>5</v>
      </c>
      <c r="O361" s="826">
        <v>2</v>
      </c>
      <c r="P361" s="825">
        <v>299.96999999999997</v>
      </c>
      <c r="Q361" s="827">
        <v>0.6</v>
      </c>
      <c r="R361" s="822">
        <v>3</v>
      </c>
      <c r="S361" s="827">
        <v>0.6</v>
      </c>
      <c r="T361" s="826">
        <v>1</v>
      </c>
      <c r="U361" s="828">
        <v>0.5</v>
      </c>
    </row>
    <row r="362" spans="1:21" ht="14.45" customHeight="1" x14ac:dyDescent="0.2">
      <c r="A362" s="821">
        <v>4</v>
      </c>
      <c r="B362" s="822" t="s">
        <v>2195</v>
      </c>
      <c r="C362" s="822" t="s">
        <v>2202</v>
      </c>
      <c r="D362" s="823" t="s">
        <v>4680</v>
      </c>
      <c r="E362" s="824" t="s">
        <v>2220</v>
      </c>
      <c r="F362" s="822" t="s">
        <v>2198</v>
      </c>
      <c r="G362" s="822" t="s">
        <v>2286</v>
      </c>
      <c r="H362" s="822" t="s">
        <v>329</v>
      </c>
      <c r="I362" s="822" t="s">
        <v>2969</v>
      </c>
      <c r="J362" s="822" t="s">
        <v>2970</v>
      </c>
      <c r="K362" s="822" t="s">
        <v>2971</v>
      </c>
      <c r="L362" s="825">
        <v>86.44</v>
      </c>
      <c r="M362" s="825">
        <v>172.88</v>
      </c>
      <c r="N362" s="822">
        <v>2</v>
      </c>
      <c r="O362" s="826">
        <v>1</v>
      </c>
      <c r="P362" s="825"/>
      <c r="Q362" s="827">
        <v>0</v>
      </c>
      <c r="R362" s="822"/>
      <c r="S362" s="827">
        <v>0</v>
      </c>
      <c r="T362" s="826"/>
      <c r="U362" s="828">
        <v>0</v>
      </c>
    </row>
    <row r="363" spans="1:21" ht="14.45" customHeight="1" x14ac:dyDescent="0.2">
      <c r="A363" s="821">
        <v>4</v>
      </c>
      <c r="B363" s="822" t="s">
        <v>2195</v>
      </c>
      <c r="C363" s="822" t="s">
        <v>2202</v>
      </c>
      <c r="D363" s="823" t="s">
        <v>4680</v>
      </c>
      <c r="E363" s="824" t="s">
        <v>2220</v>
      </c>
      <c r="F363" s="822" t="s">
        <v>2198</v>
      </c>
      <c r="G363" s="822" t="s">
        <v>2286</v>
      </c>
      <c r="H363" s="822" t="s">
        <v>329</v>
      </c>
      <c r="I363" s="822" t="s">
        <v>3035</v>
      </c>
      <c r="J363" s="822" t="s">
        <v>3036</v>
      </c>
      <c r="K363" s="822" t="s">
        <v>2391</v>
      </c>
      <c r="L363" s="825">
        <v>410.55</v>
      </c>
      <c r="M363" s="825">
        <v>410.55</v>
      </c>
      <c r="N363" s="822">
        <v>1</v>
      </c>
      <c r="O363" s="826">
        <v>1</v>
      </c>
      <c r="P363" s="825"/>
      <c r="Q363" s="827">
        <v>0</v>
      </c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4</v>
      </c>
      <c r="B364" s="822" t="s">
        <v>2195</v>
      </c>
      <c r="C364" s="822" t="s">
        <v>2202</v>
      </c>
      <c r="D364" s="823" t="s">
        <v>4680</v>
      </c>
      <c r="E364" s="824" t="s">
        <v>2220</v>
      </c>
      <c r="F364" s="822" t="s">
        <v>2198</v>
      </c>
      <c r="G364" s="822" t="s">
        <v>2286</v>
      </c>
      <c r="H364" s="822" t="s">
        <v>329</v>
      </c>
      <c r="I364" s="822" t="s">
        <v>3037</v>
      </c>
      <c r="J364" s="822" t="s">
        <v>3036</v>
      </c>
      <c r="K364" s="822" t="s">
        <v>3038</v>
      </c>
      <c r="L364" s="825">
        <v>900.45</v>
      </c>
      <c r="M364" s="825">
        <v>900.45</v>
      </c>
      <c r="N364" s="822">
        <v>1</v>
      </c>
      <c r="O364" s="826">
        <v>1</v>
      </c>
      <c r="P364" s="825">
        <v>900.45</v>
      </c>
      <c r="Q364" s="827">
        <v>1</v>
      </c>
      <c r="R364" s="822">
        <v>1</v>
      </c>
      <c r="S364" s="827">
        <v>1</v>
      </c>
      <c r="T364" s="826">
        <v>1</v>
      </c>
      <c r="U364" s="828">
        <v>1</v>
      </c>
    </row>
    <row r="365" spans="1:21" ht="14.45" customHeight="1" x14ac:dyDescent="0.2">
      <c r="A365" s="821">
        <v>4</v>
      </c>
      <c r="B365" s="822" t="s">
        <v>2195</v>
      </c>
      <c r="C365" s="822" t="s">
        <v>2202</v>
      </c>
      <c r="D365" s="823" t="s">
        <v>4680</v>
      </c>
      <c r="E365" s="824" t="s">
        <v>2220</v>
      </c>
      <c r="F365" s="822" t="s">
        <v>2198</v>
      </c>
      <c r="G365" s="822" t="s">
        <v>2286</v>
      </c>
      <c r="H365" s="822" t="s">
        <v>329</v>
      </c>
      <c r="I365" s="822" t="s">
        <v>3039</v>
      </c>
      <c r="J365" s="822" t="s">
        <v>3040</v>
      </c>
      <c r="K365" s="822" t="s">
        <v>3041</v>
      </c>
      <c r="L365" s="825">
        <v>1000.5</v>
      </c>
      <c r="M365" s="825">
        <v>1000.5</v>
      </c>
      <c r="N365" s="822">
        <v>1</v>
      </c>
      <c r="O365" s="826">
        <v>1</v>
      </c>
      <c r="P365" s="825"/>
      <c r="Q365" s="827">
        <v>0</v>
      </c>
      <c r="R365" s="822"/>
      <c r="S365" s="827">
        <v>0</v>
      </c>
      <c r="T365" s="826"/>
      <c r="U365" s="828">
        <v>0</v>
      </c>
    </row>
    <row r="366" spans="1:21" ht="14.45" customHeight="1" x14ac:dyDescent="0.2">
      <c r="A366" s="821">
        <v>4</v>
      </c>
      <c r="B366" s="822" t="s">
        <v>2195</v>
      </c>
      <c r="C366" s="822" t="s">
        <v>2202</v>
      </c>
      <c r="D366" s="823" t="s">
        <v>4680</v>
      </c>
      <c r="E366" s="824" t="s">
        <v>2222</v>
      </c>
      <c r="F366" s="822" t="s">
        <v>2196</v>
      </c>
      <c r="G366" s="822" t="s">
        <v>3042</v>
      </c>
      <c r="H366" s="822" t="s">
        <v>628</v>
      </c>
      <c r="I366" s="822" t="s">
        <v>3043</v>
      </c>
      <c r="J366" s="822" t="s">
        <v>637</v>
      </c>
      <c r="K366" s="822" t="s">
        <v>3044</v>
      </c>
      <c r="L366" s="825">
        <v>65.28</v>
      </c>
      <c r="M366" s="825">
        <v>587.52</v>
      </c>
      <c r="N366" s="822">
        <v>9</v>
      </c>
      <c r="O366" s="826">
        <v>4</v>
      </c>
      <c r="P366" s="825">
        <v>587.52</v>
      </c>
      <c r="Q366" s="827">
        <v>1</v>
      </c>
      <c r="R366" s="822">
        <v>9</v>
      </c>
      <c r="S366" s="827">
        <v>1</v>
      </c>
      <c r="T366" s="826">
        <v>4</v>
      </c>
      <c r="U366" s="828">
        <v>1</v>
      </c>
    </row>
    <row r="367" spans="1:21" ht="14.45" customHeight="1" x14ac:dyDescent="0.2">
      <c r="A367" s="821">
        <v>4</v>
      </c>
      <c r="B367" s="822" t="s">
        <v>2195</v>
      </c>
      <c r="C367" s="822" t="s">
        <v>2202</v>
      </c>
      <c r="D367" s="823" t="s">
        <v>4680</v>
      </c>
      <c r="E367" s="824" t="s">
        <v>2222</v>
      </c>
      <c r="F367" s="822" t="s">
        <v>2196</v>
      </c>
      <c r="G367" s="822" t="s">
        <v>3045</v>
      </c>
      <c r="H367" s="822" t="s">
        <v>628</v>
      </c>
      <c r="I367" s="822" t="s">
        <v>2183</v>
      </c>
      <c r="J367" s="822" t="s">
        <v>1932</v>
      </c>
      <c r="K367" s="822" t="s">
        <v>2184</v>
      </c>
      <c r="L367" s="825">
        <v>23.4</v>
      </c>
      <c r="M367" s="825">
        <v>93.6</v>
      </c>
      <c r="N367" s="822">
        <v>4</v>
      </c>
      <c r="O367" s="826">
        <v>2</v>
      </c>
      <c r="P367" s="825"/>
      <c r="Q367" s="827">
        <v>0</v>
      </c>
      <c r="R367" s="822"/>
      <c r="S367" s="827">
        <v>0</v>
      </c>
      <c r="T367" s="826"/>
      <c r="U367" s="828">
        <v>0</v>
      </c>
    </row>
    <row r="368" spans="1:21" ht="14.45" customHeight="1" x14ac:dyDescent="0.2">
      <c r="A368" s="821">
        <v>4</v>
      </c>
      <c r="B368" s="822" t="s">
        <v>2195</v>
      </c>
      <c r="C368" s="822" t="s">
        <v>2202</v>
      </c>
      <c r="D368" s="823" t="s">
        <v>4680</v>
      </c>
      <c r="E368" s="824" t="s">
        <v>2222</v>
      </c>
      <c r="F368" s="822" t="s">
        <v>2196</v>
      </c>
      <c r="G368" s="822" t="s">
        <v>3045</v>
      </c>
      <c r="H368" s="822" t="s">
        <v>628</v>
      </c>
      <c r="I368" s="822" t="s">
        <v>1931</v>
      </c>
      <c r="J368" s="822" t="s">
        <v>1932</v>
      </c>
      <c r="K368" s="822" t="s">
        <v>1933</v>
      </c>
      <c r="L368" s="825">
        <v>11.71</v>
      </c>
      <c r="M368" s="825">
        <v>175.65</v>
      </c>
      <c r="N368" s="822">
        <v>15</v>
      </c>
      <c r="O368" s="826">
        <v>6</v>
      </c>
      <c r="P368" s="825">
        <v>163.94</v>
      </c>
      <c r="Q368" s="827">
        <v>0.93333333333333324</v>
      </c>
      <c r="R368" s="822">
        <v>14</v>
      </c>
      <c r="S368" s="827">
        <v>0.93333333333333335</v>
      </c>
      <c r="T368" s="826">
        <v>5.5</v>
      </c>
      <c r="U368" s="828">
        <v>0.91666666666666663</v>
      </c>
    </row>
    <row r="369" spans="1:21" ht="14.45" customHeight="1" x14ac:dyDescent="0.2">
      <c r="A369" s="821">
        <v>4</v>
      </c>
      <c r="B369" s="822" t="s">
        <v>2195</v>
      </c>
      <c r="C369" s="822" t="s">
        <v>2202</v>
      </c>
      <c r="D369" s="823" t="s">
        <v>4680</v>
      </c>
      <c r="E369" s="824" t="s">
        <v>2222</v>
      </c>
      <c r="F369" s="822" t="s">
        <v>2196</v>
      </c>
      <c r="G369" s="822" t="s">
        <v>3046</v>
      </c>
      <c r="H369" s="822" t="s">
        <v>329</v>
      </c>
      <c r="I369" s="822" t="s">
        <v>3047</v>
      </c>
      <c r="J369" s="822" t="s">
        <v>3048</v>
      </c>
      <c r="K369" s="822" t="s">
        <v>3049</v>
      </c>
      <c r="L369" s="825">
        <v>82.72</v>
      </c>
      <c r="M369" s="825">
        <v>82.72</v>
      </c>
      <c r="N369" s="822">
        <v>1</v>
      </c>
      <c r="O369" s="826">
        <v>0.5</v>
      </c>
      <c r="P369" s="825">
        <v>82.72</v>
      </c>
      <c r="Q369" s="827">
        <v>1</v>
      </c>
      <c r="R369" s="822">
        <v>1</v>
      </c>
      <c r="S369" s="827">
        <v>1</v>
      </c>
      <c r="T369" s="826">
        <v>0.5</v>
      </c>
      <c r="U369" s="828">
        <v>1</v>
      </c>
    </row>
    <row r="370" spans="1:21" ht="14.45" customHeight="1" x14ac:dyDescent="0.2">
      <c r="A370" s="821">
        <v>4</v>
      </c>
      <c r="B370" s="822" t="s">
        <v>2195</v>
      </c>
      <c r="C370" s="822" t="s">
        <v>2202</v>
      </c>
      <c r="D370" s="823" t="s">
        <v>4680</v>
      </c>
      <c r="E370" s="824" t="s">
        <v>2222</v>
      </c>
      <c r="F370" s="822" t="s">
        <v>2196</v>
      </c>
      <c r="G370" s="822" t="s">
        <v>2903</v>
      </c>
      <c r="H370" s="822" t="s">
        <v>628</v>
      </c>
      <c r="I370" s="822" t="s">
        <v>3050</v>
      </c>
      <c r="J370" s="822" t="s">
        <v>673</v>
      </c>
      <c r="K370" s="822" t="s">
        <v>1190</v>
      </c>
      <c r="L370" s="825">
        <v>117.03</v>
      </c>
      <c r="M370" s="825">
        <v>351.09000000000003</v>
      </c>
      <c r="N370" s="822">
        <v>3</v>
      </c>
      <c r="O370" s="826">
        <v>2</v>
      </c>
      <c r="P370" s="825">
        <v>351.09000000000003</v>
      </c>
      <c r="Q370" s="827">
        <v>1</v>
      </c>
      <c r="R370" s="822">
        <v>3</v>
      </c>
      <c r="S370" s="827">
        <v>1</v>
      </c>
      <c r="T370" s="826">
        <v>2</v>
      </c>
      <c r="U370" s="828">
        <v>1</v>
      </c>
    </row>
    <row r="371" spans="1:21" ht="14.45" customHeight="1" x14ac:dyDescent="0.2">
      <c r="A371" s="821">
        <v>4</v>
      </c>
      <c r="B371" s="822" t="s">
        <v>2195</v>
      </c>
      <c r="C371" s="822" t="s">
        <v>2202</v>
      </c>
      <c r="D371" s="823" t="s">
        <v>4680</v>
      </c>
      <c r="E371" s="824" t="s">
        <v>2222</v>
      </c>
      <c r="F371" s="822" t="s">
        <v>2196</v>
      </c>
      <c r="G371" s="822" t="s">
        <v>2330</v>
      </c>
      <c r="H371" s="822" t="s">
        <v>329</v>
      </c>
      <c r="I371" s="822" t="s">
        <v>3051</v>
      </c>
      <c r="J371" s="822" t="s">
        <v>2332</v>
      </c>
      <c r="K371" s="822" t="s">
        <v>859</v>
      </c>
      <c r="L371" s="825">
        <v>0</v>
      </c>
      <c r="M371" s="825">
        <v>0</v>
      </c>
      <c r="N371" s="822">
        <v>1</v>
      </c>
      <c r="O371" s="826">
        <v>0.5</v>
      </c>
      <c r="P371" s="825"/>
      <c r="Q371" s="827"/>
      <c r="R371" s="822"/>
      <c r="S371" s="827">
        <v>0</v>
      </c>
      <c r="T371" s="826"/>
      <c r="U371" s="828">
        <v>0</v>
      </c>
    </row>
    <row r="372" spans="1:21" ht="14.45" customHeight="1" x14ac:dyDescent="0.2">
      <c r="A372" s="821">
        <v>4</v>
      </c>
      <c r="B372" s="822" t="s">
        <v>2195</v>
      </c>
      <c r="C372" s="822" t="s">
        <v>2202</v>
      </c>
      <c r="D372" s="823" t="s">
        <v>4680</v>
      </c>
      <c r="E372" s="824" t="s">
        <v>2222</v>
      </c>
      <c r="F372" s="822" t="s">
        <v>2196</v>
      </c>
      <c r="G372" s="822" t="s">
        <v>2988</v>
      </c>
      <c r="H372" s="822" t="s">
        <v>329</v>
      </c>
      <c r="I372" s="822" t="s">
        <v>3052</v>
      </c>
      <c r="J372" s="822" t="s">
        <v>1180</v>
      </c>
      <c r="K372" s="822" t="s">
        <v>1181</v>
      </c>
      <c r="L372" s="825">
        <v>69.349999999999994</v>
      </c>
      <c r="M372" s="825">
        <v>69.349999999999994</v>
      </c>
      <c r="N372" s="822">
        <v>1</v>
      </c>
      <c r="O372" s="826">
        <v>1</v>
      </c>
      <c r="P372" s="825">
        <v>69.349999999999994</v>
      </c>
      <c r="Q372" s="827">
        <v>1</v>
      </c>
      <c r="R372" s="822">
        <v>1</v>
      </c>
      <c r="S372" s="827">
        <v>1</v>
      </c>
      <c r="T372" s="826">
        <v>1</v>
      </c>
      <c r="U372" s="828">
        <v>1</v>
      </c>
    </row>
    <row r="373" spans="1:21" ht="14.45" customHeight="1" x14ac:dyDescent="0.2">
      <c r="A373" s="821">
        <v>4</v>
      </c>
      <c r="B373" s="822" t="s">
        <v>2195</v>
      </c>
      <c r="C373" s="822" t="s">
        <v>2202</v>
      </c>
      <c r="D373" s="823" t="s">
        <v>4680</v>
      </c>
      <c r="E373" s="824" t="s">
        <v>2222</v>
      </c>
      <c r="F373" s="822" t="s">
        <v>2196</v>
      </c>
      <c r="G373" s="822" t="s">
        <v>2396</v>
      </c>
      <c r="H373" s="822" t="s">
        <v>628</v>
      </c>
      <c r="I373" s="822" t="s">
        <v>3053</v>
      </c>
      <c r="J373" s="822" t="s">
        <v>3054</v>
      </c>
      <c r="K373" s="822" t="s">
        <v>2931</v>
      </c>
      <c r="L373" s="825">
        <v>176.32</v>
      </c>
      <c r="M373" s="825">
        <v>176.32</v>
      </c>
      <c r="N373" s="822">
        <v>1</v>
      </c>
      <c r="O373" s="826">
        <v>0.5</v>
      </c>
      <c r="P373" s="825">
        <v>176.32</v>
      </c>
      <c r="Q373" s="827">
        <v>1</v>
      </c>
      <c r="R373" s="822">
        <v>1</v>
      </c>
      <c r="S373" s="827">
        <v>1</v>
      </c>
      <c r="T373" s="826">
        <v>0.5</v>
      </c>
      <c r="U373" s="828">
        <v>1</v>
      </c>
    </row>
    <row r="374" spans="1:21" ht="14.45" customHeight="1" x14ac:dyDescent="0.2">
      <c r="A374" s="821">
        <v>4</v>
      </c>
      <c r="B374" s="822" t="s">
        <v>2195</v>
      </c>
      <c r="C374" s="822" t="s">
        <v>2202</v>
      </c>
      <c r="D374" s="823" t="s">
        <v>4680</v>
      </c>
      <c r="E374" s="824" t="s">
        <v>2222</v>
      </c>
      <c r="F374" s="822" t="s">
        <v>2196</v>
      </c>
      <c r="G374" s="822" t="s">
        <v>2255</v>
      </c>
      <c r="H374" s="822" t="s">
        <v>329</v>
      </c>
      <c r="I374" s="822" t="s">
        <v>3055</v>
      </c>
      <c r="J374" s="822" t="s">
        <v>3056</v>
      </c>
      <c r="K374" s="822" t="s">
        <v>3057</v>
      </c>
      <c r="L374" s="825">
        <v>117.47</v>
      </c>
      <c r="M374" s="825">
        <v>117.47</v>
      </c>
      <c r="N374" s="822">
        <v>1</v>
      </c>
      <c r="O374" s="826">
        <v>1</v>
      </c>
      <c r="P374" s="825">
        <v>117.47</v>
      </c>
      <c r="Q374" s="827">
        <v>1</v>
      </c>
      <c r="R374" s="822">
        <v>1</v>
      </c>
      <c r="S374" s="827">
        <v>1</v>
      </c>
      <c r="T374" s="826">
        <v>1</v>
      </c>
      <c r="U374" s="828">
        <v>1</v>
      </c>
    </row>
    <row r="375" spans="1:21" ht="14.45" customHeight="1" x14ac:dyDescent="0.2">
      <c r="A375" s="821">
        <v>4</v>
      </c>
      <c r="B375" s="822" t="s">
        <v>2195</v>
      </c>
      <c r="C375" s="822" t="s">
        <v>2202</v>
      </c>
      <c r="D375" s="823" t="s">
        <v>4680</v>
      </c>
      <c r="E375" s="824" t="s">
        <v>2222</v>
      </c>
      <c r="F375" s="822" t="s">
        <v>2196</v>
      </c>
      <c r="G375" s="822" t="s">
        <v>3058</v>
      </c>
      <c r="H375" s="822" t="s">
        <v>329</v>
      </c>
      <c r="I375" s="822" t="s">
        <v>3059</v>
      </c>
      <c r="J375" s="822" t="s">
        <v>3060</v>
      </c>
      <c r="K375" s="822" t="s">
        <v>3061</v>
      </c>
      <c r="L375" s="825">
        <v>0</v>
      </c>
      <c r="M375" s="825">
        <v>0</v>
      </c>
      <c r="N375" s="822">
        <v>1</v>
      </c>
      <c r="O375" s="826">
        <v>1</v>
      </c>
      <c r="P375" s="825">
        <v>0</v>
      </c>
      <c r="Q375" s="827"/>
      <c r="R375" s="822">
        <v>1</v>
      </c>
      <c r="S375" s="827">
        <v>1</v>
      </c>
      <c r="T375" s="826">
        <v>1</v>
      </c>
      <c r="U375" s="828">
        <v>1</v>
      </c>
    </row>
    <row r="376" spans="1:21" ht="14.45" customHeight="1" x14ac:dyDescent="0.2">
      <c r="A376" s="821">
        <v>4</v>
      </c>
      <c r="B376" s="822" t="s">
        <v>2195</v>
      </c>
      <c r="C376" s="822" t="s">
        <v>2202</v>
      </c>
      <c r="D376" s="823" t="s">
        <v>4680</v>
      </c>
      <c r="E376" s="824" t="s">
        <v>2222</v>
      </c>
      <c r="F376" s="822" t="s">
        <v>2196</v>
      </c>
      <c r="G376" s="822" t="s">
        <v>3062</v>
      </c>
      <c r="H376" s="822" t="s">
        <v>329</v>
      </c>
      <c r="I376" s="822" t="s">
        <v>3063</v>
      </c>
      <c r="J376" s="822" t="s">
        <v>3064</v>
      </c>
      <c r="K376" s="822" t="s">
        <v>3065</v>
      </c>
      <c r="L376" s="825">
        <v>79.64</v>
      </c>
      <c r="M376" s="825">
        <v>79.64</v>
      </c>
      <c r="N376" s="822">
        <v>1</v>
      </c>
      <c r="O376" s="826">
        <v>1</v>
      </c>
      <c r="P376" s="825">
        <v>79.64</v>
      </c>
      <c r="Q376" s="827">
        <v>1</v>
      </c>
      <c r="R376" s="822">
        <v>1</v>
      </c>
      <c r="S376" s="827">
        <v>1</v>
      </c>
      <c r="T376" s="826">
        <v>1</v>
      </c>
      <c r="U376" s="828">
        <v>1</v>
      </c>
    </row>
    <row r="377" spans="1:21" ht="14.45" customHeight="1" x14ac:dyDescent="0.2">
      <c r="A377" s="821">
        <v>4</v>
      </c>
      <c r="B377" s="822" t="s">
        <v>2195</v>
      </c>
      <c r="C377" s="822" t="s">
        <v>2202</v>
      </c>
      <c r="D377" s="823" t="s">
        <v>4680</v>
      </c>
      <c r="E377" s="824" t="s">
        <v>2222</v>
      </c>
      <c r="F377" s="822" t="s">
        <v>2196</v>
      </c>
      <c r="G377" s="822" t="s">
        <v>3066</v>
      </c>
      <c r="H377" s="822" t="s">
        <v>329</v>
      </c>
      <c r="I377" s="822" t="s">
        <v>3067</v>
      </c>
      <c r="J377" s="822" t="s">
        <v>821</v>
      </c>
      <c r="K377" s="822" t="s">
        <v>3068</v>
      </c>
      <c r="L377" s="825">
        <v>75.05</v>
      </c>
      <c r="M377" s="825">
        <v>75.05</v>
      </c>
      <c r="N377" s="822">
        <v>1</v>
      </c>
      <c r="O377" s="826">
        <v>1</v>
      </c>
      <c r="P377" s="825"/>
      <c r="Q377" s="827">
        <v>0</v>
      </c>
      <c r="R377" s="822"/>
      <c r="S377" s="827">
        <v>0</v>
      </c>
      <c r="T377" s="826"/>
      <c r="U377" s="828">
        <v>0</v>
      </c>
    </row>
    <row r="378" spans="1:21" ht="14.45" customHeight="1" x14ac:dyDescent="0.2">
      <c r="A378" s="821">
        <v>4</v>
      </c>
      <c r="B378" s="822" t="s">
        <v>2195</v>
      </c>
      <c r="C378" s="822" t="s">
        <v>2202</v>
      </c>
      <c r="D378" s="823" t="s">
        <v>4680</v>
      </c>
      <c r="E378" s="824" t="s">
        <v>2222</v>
      </c>
      <c r="F378" s="822" t="s">
        <v>2196</v>
      </c>
      <c r="G378" s="822" t="s">
        <v>3069</v>
      </c>
      <c r="H378" s="822" t="s">
        <v>329</v>
      </c>
      <c r="I378" s="822" t="s">
        <v>3070</v>
      </c>
      <c r="J378" s="822" t="s">
        <v>3071</v>
      </c>
      <c r="K378" s="822" t="s">
        <v>3072</v>
      </c>
      <c r="L378" s="825">
        <v>0</v>
      </c>
      <c r="M378" s="825">
        <v>0</v>
      </c>
      <c r="N378" s="822">
        <v>1</v>
      </c>
      <c r="O378" s="826">
        <v>1</v>
      </c>
      <c r="P378" s="825"/>
      <c r="Q378" s="827"/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4</v>
      </c>
      <c r="B379" s="822" t="s">
        <v>2195</v>
      </c>
      <c r="C379" s="822" t="s">
        <v>2202</v>
      </c>
      <c r="D379" s="823" t="s">
        <v>4680</v>
      </c>
      <c r="E379" s="824" t="s">
        <v>2222</v>
      </c>
      <c r="F379" s="822" t="s">
        <v>2196</v>
      </c>
      <c r="G379" s="822" t="s">
        <v>2918</v>
      </c>
      <c r="H379" s="822" t="s">
        <v>329</v>
      </c>
      <c r="I379" s="822" t="s">
        <v>2919</v>
      </c>
      <c r="J379" s="822" t="s">
        <v>1097</v>
      </c>
      <c r="K379" s="822" t="s">
        <v>2920</v>
      </c>
      <c r="L379" s="825">
        <v>42.14</v>
      </c>
      <c r="M379" s="825">
        <v>126.42</v>
      </c>
      <c r="N379" s="822">
        <v>3</v>
      </c>
      <c r="O379" s="826">
        <v>3</v>
      </c>
      <c r="P379" s="825">
        <v>84.28</v>
      </c>
      <c r="Q379" s="827">
        <v>0.66666666666666663</v>
      </c>
      <c r="R379" s="822">
        <v>2</v>
      </c>
      <c r="S379" s="827">
        <v>0.66666666666666663</v>
      </c>
      <c r="T379" s="826">
        <v>2</v>
      </c>
      <c r="U379" s="828">
        <v>0.66666666666666663</v>
      </c>
    </row>
    <row r="380" spans="1:21" ht="14.45" customHeight="1" x14ac:dyDescent="0.2">
      <c r="A380" s="821">
        <v>4</v>
      </c>
      <c r="B380" s="822" t="s">
        <v>2195</v>
      </c>
      <c r="C380" s="822" t="s">
        <v>2202</v>
      </c>
      <c r="D380" s="823" t="s">
        <v>4680</v>
      </c>
      <c r="E380" s="824" t="s">
        <v>2222</v>
      </c>
      <c r="F380" s="822" t="s">
        <v>2196</v>
      </c>
      <c r="G380" s="822" t="s">
        <v>2918</v>
      </c>
      <c r="H380" s="822" t="s">
        <v>329</v>
      </c>
      <c r="I380" s="822" t="s">
        <v>3073</v>
      </c>
      <c r="J380" s="822" t="s">
        <v>1097</v>
      </c>
      <c r="K380" s="822" t="s">
        <v>3074</v>
      </c>
      <c r="L380" s="825">
        <v>64.36</v>
      </c>
      <c r="M380" s="825">
        <v>64.36</v>
      </c>
      <c r="N380" s="822">
        <v>1</v>
      </c>
      <c r="O380" s="826">
        <v>1</v>
      </c>
      <c r="P380" s="825"/>
      <c r="Q380" s="827">
        <v>0</v>
      </c>
      <c r="R380" s="822"/>
      <c r="S380" s="827">
        <v>0</v>
      </c>
      <c r="T380" s="826"/>
      <c r="U380" s="828">
        <v>0</v>
      </c>
    </row>
    <row r="381" spans="1:21" ht="14.45" customHeight="1" x14ac:dyDescent="0.2">
      <c r="A381" s="821">
        <v>4</v>
      </c>
      <c r="B381" s="822" t="s">
        <v>2195</v>
      </c>
      <c r="C381" s="822" t="s">
        <v>2202</v>
      </c>
      <c r="D381" s="823" t="s">
        <v>4680</v>
      </c>
      <c r="E381" s="824" t="s">
        <v>2222</v>
      </c>
      <c r="F381" s="822" t="s">
        <v>2196</v>
      </c>
      <c r="G381" s="822" t="s">
        <v>3075</v>
      </c>
      <c r="H381" s="822" t="s">
        <v>329</v>
      </c>
      <c r="I381" s="822" t="s">
        <v>3076</v>
      </c>
      <c r="J381" s="822" t="s">
        <v>1103</v>
      </c>
      <c r="K381" s="822" t="s">
        <v>1372</v>
      </c>
      <c r="L381" s="825">
        <v>78.48</v>
      </c>
      <c r="M381" s="825">
        <v>78.48</v>
      </c>
      <c r="N381" s="822">
        <v>1</v>
      </c>
      <c r="O381" s="826">
        <v>0.5</v>
      </c>
      <c r="P381" s="825">
        <v>78.48</v>
      </c>
      <c r="Q381" s="827">
        <v>1</v>
      </c>
      <c r="R381" s="822">
        <v>1</v>
      </c>
      <c r="S381" s="827">
        <v>1</v>
      </c>
      <c r="T381" s="826">
        <v>0.5</v>
      </c>
      <c r="U381" s="828">
        <v>1</v>
      </c>
    </row>
    <row r="382" spans="1:21" ht="14.45" customHeight="1" x14ac:dyDescent="0.2">
      <c r="A382" s="821">
        <v>4</v>
      </c>
      <c r="B382" s="822" t="s">
        <v>2195</v>
      </c>
      <c r="C382" s="822" t="s">
        <v>2202</v>
      </c>
      <c r="D382" s="823" t="s">
        <v>4680</v>
      </c>
      <c r="E382" s="824" t="s">
        <v>2222</v>
      </c>
      <c r="F382" s="822" t="s">
        <v>2196</v>
      </c>
      <c r="G382" s="822" t="s">
        <v>3077</v>
      </c>
      <c r="H382" s="822" t="s">
        <v>329</v>
      </c>
      <c r="I382" s="822" t="s">
        <v>3078</v>
      </c>
      <c r="J382" s="822" t="s">
        <v>3079</v>
      </c>
      <c r="K382" s="822" t="s">
        <v>3080</v>
      </c>
      <c r="L382" s="825">
        <v>24.37</v>
      </c>
      <c r="M382" s="825">
        <v>24.37</v>
      </c>
      <c r="N382" s="822">
        <v>1</v>
      </c>
      <c r="O382" s="826">
        <v>1</v>
      </c>
      <c r="P382" s="825">
        <v>24.37</v>
      </c>
      <c r="Q382" s="827">
        <v>1</v>
      </c>
      <c r="R382" s="822">
        <v>1</v>
      </c>
      <c r="S382" s="827">
        <v>1</v>
      </c>
      <c r="T382" s="826">
        <v>1</v>
      </c>
      <c r="U382" s="828">
        <v>1</v>
      </c>
    </row>
    <row r="383" spans="1:21" ht="14.45" customHeight="1" x14ac:dyDescent="0.2">
      <c r="A383" s="821">
        <v>4</v>
      </c>
      <c r="B383" s="822" t="s">
        <v>2195</v>
      </c>
      <c r="C383" s="822" t="s">
        <v>2202</v>
      </c>
      <c r="D383" s="823" t="s">
        <v>4680</v>
      </c>
      <c r="E383" s="824" t="s">
        <v>2222</v>
      </c>
      <c r="F383" s="822" t="s">
        <v>2196</v>
      </c>
      <c r="G383" s="822" t="s">
        <v>3081</v>
      </c>
      <c r="H383" s="822" t="s">
        <v>329</v>
      </c>
      <c r="I383" s="822" t="s">
        <v>3082</v>
      </c>
      <c r="J383" s="822" t="s">
        <v>3083</v>
      </c>
      <c r="K383" s="822" t="s">
        <v>3084</v>
      </c>
      <c r="L383" s="825">
        <v>0</v>
      </c>
      <c r="M383" s="825">
        <v>0</v>
      </c>
      <c r="N383" s="822">
        <v>2</v>
      </c>
      <c r="O383" s="826">
        <v>0.5</v>
      </c>
      <c r="P383" s="825">
        <v>0</v>
      </c>
      <c r="Q383" s="827"/>
      <c r="R383" s="822">
        <v>2</v>
      </c>
      <c r="S383" s="827">
        <v>1</v>
      </c>
      <c r="T383" s="826">
        <v>0.5</v>
      </c>
      <c r="U383" s="828">
        <v>1</v>
      </c>
    </row>
    <row r="384" spans="1:21" ht="14.45" customHeight="1" x14ac:dyDescent="0.2">
      <c r="A384" s="821">
        <v>4</v>
      </c>
      <c r="B384" s="822" t="s">
        <v>2195</v>
      </c>
      <c r="C384" s="822" t="s">
        <v>2202</v>
      </c>
      <c r="D384" s="823" t="s">
        <v>4680</v>
      </c>
      <c r="E384" s="824" t="s">
        <v>2222</v>
      </c>
      <c r="F384" s="822" t="s">
        <v>2196</v>
      </c>
      <c r="G384" s="822" t="s">
        <v>3085</v>
      </c>
      <c r="H384" s="822" t="s">
        <v>329</v>
      </c>
      <c r="I384" s="822" t="s">
        <v>3086</v>
      </c>
      <c r="J384" s="822" t="s">
        <v>3087</v>
      </c>
      <c r="K384" s="822" t="s">
        <v>3088</v>
      </c>
      <c r="L384" s="825">
        <v>23.49</v>
      </c>
      <c r="M384" s="825">
        <v>187.92</v>
      </c>
      <c r="N384" s="822">
        <v>8</v>
      </c>
      <c r="O384" s="826">
        <v>3</v>
      </c>
      <c r="P384" s="825">
        <v>187.92</v>
      </c>
      <c r="Q384" s="827">
        <v>1</v>
      </c>
      <c r="R384" s="822">
        <v>8</v>
      </c>
      <c r="S384" s="827">
        <v>1</v>
      </c>
      <c r="T384" s="826">
        <v>3</v>
      </c>
      <c r="U384" s="828">
        <v>1</v>
      </c>
    </row>
    <row r="385" spans="1:21" ht="14.45" customHeight="1" x14ac:dyDescent="0.2">
      <c r="A385" s="821">
        <v>4</v>
      </c>
      <c r="B385" s="822" t="s">
        <v>2195</v>
      </c>
      <c r="C385" s="822" t="s">
        <v>2202</v>
      </c>
      <c r="D385" s="823" t="s">
        <v>4680</v>
      </c>
      <c r="E385" s="824" t="s">
        <v>2222</v>
      </c>
      <c r="F385" s="822" t="s">
        <v>2196</v>
      </c>
      <c r="G385" s="822" t="s">
        <v>3006</v>
      </c>
      <c r="H385" s="822" t="s">
        <v>628</v>
      </c>
      <c r="I385" s="822" t="s">
        <v>3007</v>
      </c>
      <c r="J385" s="822" t="s">
        <v>1271</v>
      </c>
      <c r="K385" s="822" t="s">
        <v>3008</v>
      </c>
      <c r="L385" s="825">
        <v>115.27</v>
      </c>
      <c r="M385" s="825">
        <v>691.62</v>
      </c>
      <c r="N385" s="822">
        <v>6</v>
      </c>
      <c r="O385" s="826">
        <v>1.5</v>
      </c>
      <c r="P385" s="825"/>
      <c r="Q385" s="827">
        <v>0</v>
      </c>
      <c r="R385" s="822"/>
      <c r="S385" s="827">
        <v>0</v>
      </c>
      <c r="T385" s="826"/>
      <c r="U385" s="828">
        <v>0</v>
      </c>
    </row>
    <row r="386" spans="1:21" ht="14.45" customHeight="1" x14ac:dyDescent="0.2">
      <c r="A386" s="821">
        <v>4</v>
      </c>
      <c r="B386" s="822" t="s">
        <v>2195</v>
      </c>
      <c r="C386" s="822" t="s">
        <v>2202</v>
      </c>
      <c r="D386" s="823" t="s">
        <v>4680</v>
      </c>
      <c r="E386" s="824" t="s">
        <v>2222</v>
      </c>
      <c r="F386" s="822" t="s">
        <v>2196</v>
      </c>
      <c r="G386" s="822" t="s">
        <v>3089</v>
      </c>
      <c r="H386" s="822" t="s">
        <v>329</v>
      </c>
      <c r="I386" s="822" t="s">
        <v>3090</v>
      </c>
      <c r="J386" s="822" t="s">
        <v>3091</v>
      </c>
      <c r="K386" s="822" t="s">
        <v>3092</v>
      </c>
      <c r="L386" s="825">
        <v>137.88</v>
      </c>
      <c r="M386" s="825">
        <v>275.76</v>
      </c>
      <c r="N386" s="822">
        <v>2</v>
      </c>
      <c r="O386" s="826">
        <v>1</v>
      </c>
      <c r="P386" s="825">
        <v>275.76</v>
      </c>
      <c r="Q386" s="827">
        <v>1</v>
      </c>
      <c r="R386" s="822">
        <v>2</v>
      </c>
      <c r="S386" s="827">
        <v>1</v>
      </c>
      <c r="T386" s="826">
        <v>1</v>
      </c>
      <c r="U386" s="828">
        <v>1</v>
      </c>
    </row>
    <row r="387" spans="1:21" ht="14.45" customHeight="1" x14ac:dyDescent="0.2">
      <c r="A387" s="821">
        <v>4</v>
      </c>
      <c r="B387" s="822" t="s">
        <v>2195</v>
      </c>
      <c r="C387" s="822" t="s">
        <v>2202</v>
      </c>
      <c r="D387" s="823" t="s">
        <v>4680</v>
      </c>
      <c r="E387" s="824" t="s">
        <v>2222</v>
      </c>
      <c r="F387" s="822" t="s">
        <v>2196</v>
      </c>
      <c r="G387" s="822" t="s">
        <v>2348</v>
      </c>
      <c r="H387" s="822" t="s">
        <v>628</v>
      </c>
      <c r="I387" s="822" t="s">
        <v>2010</v>
      </c>
      <c r="J387" s="822" t="s">
        <v>1164</v>
      </c>
      <c r="K387" s="822" t="s">
        <v>667</v>
      </c>
      <c r="L387" s="825">
        <v>70.23</v>
      </c>
      <c r="M387" s="825">
        <v>140.46</v>
      </c>
      <c r="N387" s="822">
        <v>2</v>
      </c>
      <c r="O387" s="826">
        <v>1</v>
      </c>
      <c r="P387" s="825">
        <v>140.46</v>
      </c>
      <c r="Q387" s="827">
        <v>1</v>
      </c>
      <c r="R387" s="822">
        <v>2</v>
      </c>
      <c r="S387" s="827">
        <v>1</v>
      </c>
      <c r="T387" s="826">
        <v>1</v>
      </c>
      <c r="U387" s="828">
        <v>1</v>
      </c>
    </row>
    <row r="388" spans="1:21" ht="14.45" customHeight="1" x14ac:dyDescent="0.2">
      <c r="A388" s="821">
        <v>4</v>
      </c>
      <c r="B388" s="822" t="s">
        <v>2195</v>
      </c>
      <c r="C388" s="822" t="s">
        <v>2202</v>
      </c>
      <c r="D388" s="823" t="s">
        <v>4680</v>
      </c>
      <c r="E388" s="824" t="s">
        <v>2222</v>
      </c>
      <c r="F388" s="822" t="s">
        <v>2196</v>
      </c>
      <c r="G388" s="822" t="s">
        <v>2296</v>
      </c>
      <c r="H388" s="822" t="s">
        <v>329</v>
      </c>
      <c r="I388" s="822" t="s">
        <v>3016</v>
      </c>
      <c r="J388" s="822" t="s">
        <v>1405</v>
      </c>
      <c r="K388" s="822" t="s">
        <v>3017</v>
      </c>
      <c r="L388" s="825">
        <v>34.19</v>
      </c>
      <c r="M388" s="825">
        <v>68.38</v>
      </c>
      <c r="N388" s="822">
        <v>2</v>
      </c>
      <c r="O388" s="826">
        <v>0.5</v>
      </c>
      <c r="P388" s="825"/>
      <c r="Q388" s="827">
        <v>0</v>
      </c>
      <c r="R388" s="822"/>
      <c r="S388" s="827">
        <v>0</v>
      </c>
      <c r="T388" s="826"/>
      <c r="U388" s="828">
        <v>0</v>
      </c>
    </row>
    <row r="389" spans="1:21" ht="14.45" customHeight="1" x14ac:dyDescent="0.2">
      <c r="A389" s="821">
        <v>4</v>
      </c>
      <c r="B389" s="822" t="s">
        <v>2195</v>
      </c>
      <c r="C389" s="822" t="s">
        <v>2202</v>
      </c>
      <c r="D389" s="823" t="s">
        <v>4680</v>
      </c>
      <c r="E389" s="824" t="s">
        <v>2222</v>
      </c>
      <c r="F389" s="822" t="s">
        <v>2196</v>
      </c>
      <c r="G389" s="822" t="s">
        <v>2267</v>
      </c>
      <c r="H389" s="822" t="s">
        <v>628</v>
      </c>
      <c r="I389" s="822" t="s">
        <v>1777</v>
      </c>
      <c r="J389" s="822" t="s">
        <v>764</v>
      </c>
      <c r="K389" s="822" t="s">
        <v>1778</v>
      </c>
      <c r="L389" s="825">
        <v>490.89</v>
      </c>
      <c r="M389" s="825">
        <v>490.89</v>
      </c>
      <c r="N389" s="822">
        <v>1</v>
      </c>
      <c r="O389" s="826">
        <v>1</v>
      </c>
      <c r="P389" s="825"/>
      <c r="Q389" s="827">
        <v>0</v>
      </c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4</v>
      </c>
      <c r="B390" s="822" t="s">
        <v>2195</v>
      </c>
      <c r="C390" s="822" t="s">
        <v>2202</v>
      </c>
      <c r="D390" s="823" t="s">
        <v>4680</v>
      </c>
      <c r="E390" s="824" t="s">
        <v>2222</v>
      </c>
      <c r="F390" s="822" t="s">
        <v>2196</v>
      </c>
      <c r="G390" s="822" t="s">
        <v>2267</v>
      </c>
      <c r="H390" s="822" t="s">
        <v>628</v>
      </c>
      <c r="I390" s="822" t="s">
        <v>2268</v>
      </c>
      <c r="J390" s="822" t="s">
        <v>764</v>
      </c>
      <c r="K390" s="822" t="s">
        <v>2269</v>
      </c>
      <c r="L390" s="825">
        <v>923.74</v>
      </c>
      <c r="M390" s="825">
        <v>2771.2200000000003</v>
      </c>
      <c r="N390" s="822">
        <v>3</v>
      </c>
      <c r="O390" s="826">
        <v>2</v>
      </c>
      <c r="P390" s="825">
        <v>923.74</v>
      </c>
      <c r="Q390" s="827">
        <v>0.33333333333333331</v>
      </c>
      <c r="R390" s="822">
        <v>1</v>
      </c>
      <c r="S390" s="827">
        <v>0.33333333333333331</v>
      </c>
      <c r="T390" s="826">
        <v>1</v>
      </c>
      <c r="U390" s="828">
        <v>0.5</v>
      </c>
    </row>
    <row r="391" spans="1:21" ht="14.45" customHeight="1" x14ac:dyDescent="0.2">
      <c r="A391" s="821">
        <v>4</v>
      </c>
      <c r="B391" s="822" t="s">
        <v>2195</v>
      </c>
      <c r="C391" s="822" t="s">
        <v>2202</v>
      </c>
      <c r="D391" s="823" t="s">
        <v>4680</v>
      </c>
      <c r="E391" s="824" t="s">
        <v>2222</v>
      </c>
      <c r="F391" s="822" t="s">
        <v>2196</v>
      </c>
      <c r="G391" s="822" t="s">
        <v>3093</v>
      </c>
      <c r="H391" s="822" t="s">
        <v>329</v>
      </c>
      <c r="I391" s="822" t="s">
        <v>3094</v>
      </c>
      <c r="J391" s="822" t="s">
        <v>3095</v>
      </c>
      <c r="K391" s="822" t="s">
        <v>3096</v>
      </c>
      <c r="L391" s="825">
        <v>0</v>
      </c>
      <c r="M391" s="825">
        <v>0</v>
      </c>
      <c r="N391" s="822">
        <v>2</v>
      </c>
      <c r="O391" s="826">
        <v>1.5</v>
      </c>
      <c r="P391" s="825">
        <v>0</v>
      </c>
      <c r="Q391" s="827"/>
      <c r="R391" s="822">
        <v>2</v>
      </c>
      <c r="S391" s="827">
        <v>1</v>
      </c>
      <c r="T391" s="826">
        <v>1.5</v>
      </c>
      <c r="U391" s="828">
        <v>1</v>
      </c>
    </row>
    <row r="392" spans="1:21" ht="14.45" customHeight="1" x14ac:dyDescent="0.2">
      <c r="A392" s="821">
        <v>4</v>
      </c>
      <c r="B392" s="822" t="s">
        <v>2195</v>
      </c>
      <c r="C392" s="822" t="s">
        <v>2202</v>
      </c>
      <c r="D392" s="823" t="s">
        <v>4680</v>
      </c>
      <c r="E392" s="824" t="s">
        <v>2222</v>
      </c>
      <c r="F392" s="822" t="s">
        <v>2196</v>
      </c>
      <c r="G392" s="822" t="s">
        <v>2353</v>
      </c>
      <c r="H392" s="822" t="s">
        <v>329</v>
      </c>
      <c r="I392" s="822" t="s">
        <v>3097</v>
      </c>
      <c r="J392" s="822" t="s">
        <v>1629</v>
      </c>
      <c r="K392" s="822" t="s">
        <v>3098</v>
      </c>
      <c r="L392" s="825">
        <v>35.25</v>
      </c>
      <c r="M392" s="825">
        <v>70.5</v>
      </c>
      <c r="N392" s="822">
        <v>2</v>
      </c>
      <c r="O392" s="826">
        <v>1</v>
      </c>
      <c r="P392" s="825"/>
      <c r="Q392" s="827">
        <v>0</v>
      </c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4</v>
      </c>
      <c r="B393" s="822" t="s">
        <v>2195</v>
      </c>
      <c r="C393" s="822" t="s">
        <v>2202</v>
      </c>
      <c r="D393" s="823" t="s">
        <v>4680</v>
      </c>
      <c r="E393" s="824" t="s">
        <v>2222</v>
      </c>
      <c r="F393" s="822" t="s">
        <v>2196</v>
      </c>
      <c r="G393" s="822" t="s">
        <v>2355</v>
      </c>
      <c r="H393" s="822" t="s">
        <v>329</v>
      </c>
      <c r="I393" s="822" t="s">
        <v>2356</v>
      </c>
      <c r="J393" s="822" t="s">
        <v>784</v>
      </c>
      <c r="K393" s="822" t="s">
        <v>2357</v>
      </c>
      <c r="L393" s="825">
        <v>185.26</v>
      </c>
      <c r="M393" s="825">
        <v>741.04</v>
      </c>
      <c r="N393" s="822">
        <v>4</v>
      </c>
      <c r="O393" s="826">
        <v>2</v>
      </c>
      <c r="P393" s="825">
        <v>185.26</v>
      </c>
      <c r="Q393" s="827">
        <v>0.25</v>
      </c>
      <c r="R393" s="822">
        <v>1</v>
      </c>
      <c r="S393" s="827">
        <v>0.25</v>
      </c>
      <c r="T393" s="826">
        <v>0.5</v>
      </c>
      <c r="U393" s="828">
        <v>0.25</v>
      </c>
    </row>
    <row r="394" spans="1:21" ht="14.45" customHeight="1" x14ac:dyDescent="0.2">
      <c r="A394" s="821">
        <v>4</v>
      </c>
      <c r="B394" s="822" t="s">
        <v>2195</v>
      </c>
      <c r="C394" s="822" t="s">
        <v>2202</v>
      </c>
      <c r="D394" s="823" t="s">
        <v>4680</v>
      </c>
      <c r="E394" s="824" t="s">
        <v>2222</v>
      </c>
      <c r="F394" s="822" t="s">
        <v>2196</v>
      </c>
      <c r="G394" s="822" t="s">
        <v>2355</v>
      </c>
      <c r="H394" s="822" t="s">
        <v>329</v>
      </c>
      <c r="I394" s="822" t="s">
        <v>2356</v>
      </c>
      <c r="J394" s="822" t="s">
        <v>784</v>
      </c>
      <c r="K394" s="822" t="s">
        <v>2357</v>
      </c>
      <c r="L394" s="825">
        <v>87.98</v>
      </c>
      <c r="M394" s="825">
        <v>175.96</v>
      </c>
      <c r="N394" s="822">
        <v>2</v>
      </c>
      <c r="O394" s="826">
        <v>1.5</v>
      </c>
      <c r="P394" s="825">
        <v>175.96</v>
      </c>
      <c r="Q394" s="827">
        <v>1</v>
      </c>
      <c r="R394" s="822">
        <v>2</v>
      </c>
      <c r="S394" s="827">
        <v>1</v>
      </c>
      <c r="T394" s="826">
        <v>1.5</v>
      </c>
      <c r="U394" s="828">
        <v>1</v>
      </c>
    </row>
    <row r="395" spans="1:21" ht="14.45" customHeight="1" x14ac:dyDescent="0.2">
      <c r="A395" s="821">
        <v>4</v>
      </c>
      <c r="B395" s="822" t="s">
        <v>2195</v>
      </c>
      <c r="C395" s="822" t="s">
        <v>2202</v>
      </c>
      <c r="D395" s="823" t="s">
        <v>4680</v>
      </c>
      <c r="E395" s="824" t="s">
        <v>2222</v>
      </c>
      <c r="F395" s="822" t="s">
        <v>2196</v>
      </c>
      <c r="G395" s="822" t="s">
        <v>2270</v>
      </c>
      <c r="H395" s="822" t="s">
        <v>329</v>
      </c>
      <c r="I395" s="822" t="s">
        <v>2464</v>
      </c>
      <c r="J395" s="822" t="s">
        <v>1758</v>
      </c>
      <c r="K395" s="822" t="s">
        <v>2465</v>
      </c>
      <c r="L395" s="825">
        <v>97.76</v>
      </c>
      <c r="M395" s="825">
        <v>97.76</v>
      </c>
      <c r="N395" s="822">
        <v>1</v>
      </c>
      <c r="O395" s="826">
        <v>1</v>
      </c>
      <c r="P395" s="825">
        <v>97.76</v>
      </c>
      <c r="Q395" s="827">
        <v>1</v>
      </c>
      <c r="R395" s="822">
        <v>1</v>
      </c>
      <c r="S395" s="827">
        <v>1</v>
      </c>
      <c r="T395" s="826">
        <v>1</v>
      </c>
      <c r="U395" s="828">
        <v>1</v>
      </c>
    </row>
    <row r="396" spans="1:21" ht="14.45" customHeight="1" x14ac:dyDescent="0.2">
      <c r="A396" s="821">
        <v>4</v>
      </c>
      <c r="B396" s="822" t="s">
        <v>2195</v>
      </c>
      <c r="C396" s="822" t="s">
        <v>2202</v>
      </c>
      <c r="D396" s="823" t="s">
        <v>4680</v>
      </c>
      <c r="E396" s="824" t="s">
        <v>2222</v>
      </c>
      <c r="F396" s="822" t="s">
        <v>2196</v>
      </c>
      <c r="G396" s="822" t="s">
        <v>3099</v>
      </c>
      <c r="H396" s="822" t="s">
        <v>329</v>
      </c>
      <c r="I396" s="822" t="s">
        <v>3100</v>
      </c>
      <c r="J396" s="822" t="s">
        <v>3101</v>
      </c>
      <c r="K396" s="822" t="s">
        <v>3102</v>
      </c>
      <c r="L396" s="825">
        <v>72.88</v>
      </c>
      <c r="M396" s="825">
        <v>145.76</v>
      </c>
      <c r="N396" s="822">
        <v>2</v>
      </c>
      <c r="O396" s="826">
        <v>0.5</v>
      </c>
      <c r="P396" s="825">
        <v>145.76</v>
      </c>
      <c r="Q396" s="827">
        <v>1</v>
      </c>
      <c r="R396" s="822">
        <v>2</v>
      </c>
      <c r="S396" s="827">
        <v>1</v>
      </c>
      <c r="T396" s="826">
        <v>0.5</v>
      </c>
      <c r="U396" s="828">
        <v>1</v>
      </c>
    </row>
    <row r="397" spans="1:21" ht="14.45" customHeight="1" x14ac:dyDescent="0.2">
      <c r="A397" s="821">
        <v>4</v>
      </c>
      <c r="B397" s="822" t="s">
        <v>2195</v>
      </c>
      <c r="C397" s="822" t="s">
        <v>2202</v>
      </c>
      <c r="D397" s="823" t="s">
        <v>4680</v>
      </c>
      <c r="E397" s="824" t="s">
        <v>2222</v>
      </c>
      <c r="F397" s="822" t="s">
        <v>2196</v>
      </c>
      <c r="G397" s="822" t="s">
        <v>3099</v>
      </c>
      <c r="H397" s="822" t="s">
        <v>329</v>
      </c>
      <c r="I397" s="822" t="s">
        <v>3103</v>
      </c>
      <c r="J397" s="822" t="s">
        <v>3101</v>
      </c>
      <c r="K397" s="822" t="s">
        <v>3104</v>
      </c>
      <c r="L397" s="825">
        <v>218.62</v>
      </c>
      <c r="M397" s="825">
        <v>218.62</v>
      </c>
      <c r="N397" s="822">
        <v>1</v>
      </c>
      <c r="O397" s="826">
        <v>0.5</v>
      </c>
      <c r="P397" s="825">
        <v>218.62</v>
      </c>
      <c r="Q397" s="827">
        <v>1</v>
      </c>
      <c r="R397" s="822">
        <v>1</v>
      </c>
      <c r="S397" s="827">
        <v>1</v>
      </c>
      <c r="T397" s="826">
        <v>0.5</v>
      </c>
      <c r="U397" s="828">
        <v>1</v>
      </c>
    </row>
    <row r="398" spans="1:21" ht="14.45" customHeight="1" x14ac:dyDescent="0.2">
      <c r="A398" s="821">
        <v>4</v>
      </c>
      <c r="B398" s="822" t="s">
        <v>2195</v>
      </c>
      <c r="C398" s="822" t="s">
        <v>2202</v>
      </c>
      <c r="D398" s="823" t="s">
        <v>4680</v>
      </c>
      <c r="E398" s="824" t="s">
        <v>2222</v>
      </c>
      <c r="F398" s="822" t="s">
        <v>2196</v>
      </c>
      <c r="G398" s="822" t="s">
        <v>2358</v>
      </c>
      <c r="H398" s="822" t="s">
        <v>329</v>
      </c>
      <c r="I398" s="822" t="s">
        <v>2359</v>
      </c>
      <c r="J398" s="822" t="s">
        <v>633</v>
      </c>
      <c r="K398" s="822" t="s">
        <v>2360</v>
      </c>
      <c r="L398" s="825">
        <v>127.91</v>
      </c>
      <c r="M398" s="825">
        <v>383.73</v>
      </c>
      <c r="N398" s="822">
        <v>3</v>
      </c>
      <c r="O398" s="826">
        <v>3</v>
      </c>
      <c r="P398" s="825">
        <v>255.82</v>
      </c>
      <c r="Q398" s="827">
        <v>0.66666666666666663</v>
      </c>
      <c r="R398" s="822">
        <v>2</v>
      </c>
      <c r="S398" s="827">
        <v>0.66666666666666663</v>
      </c>
      <c r="T398" s="826">
        <v>2</v>
      </c>
      <c r="U398" s="828">
        <v>0.66666666666666663</v>
      </c>
    </row>
    <row r="399" spans="1:21" ht="14.45" customHeight="1" x14ac:dyDescent="0.2">
      <c r="A399" s="821">
        <v>4</v>
      </c>
      <c r="B399" s="822" t="s">
        <v>2195</v>
      </c>
      <c r="C399" s="822" t="s">
        <v>2202</v>
      </c>
      <c r="D399" s="823" t="s">
        <v>4680</v>
      </c>
      <c r="E399" s="824" t="s">
        <v>2222</v>
      </c>
      <c r="F399" s="822" t="s">
        <v>2196</v>
      </c>
      <c r="G399" s="822" t="s">
        <v>2358</v>
      </c>
      <c r="H399" s="822" t="s">
        <v>329</v>
      </c>
      <c r="I399" s="822" t="s">
        <v>3105</v>
      </c>
      <c r="J399" s="822" t="s">
        <v>3106</v>
      </c>
      <c r="K399" s="822" t="s">
        <v>3107</v>
      </c>
      <c r="L399" s="825">
        <v>107.37</v>
      </c>
      <c r="M399" s="825">
        <v>429.48</v>
      </c>
      <c r="N399" s="822">
        <v>4</v>
      </c>
      <c r="O399" s="826">
        <v>2.5</v>
      </c>
      <c r="P399" s="825">
        <v>322.11</v>
      </c>
      <c r="Q399" s="827">
        <v>0.75</v>
      </c>
      <c r="R399" s="822">
        <v>3</v>
      </c>
      <c r="S399" s="827">
        <v>0.75</v>
      </c>
      <c r="T399" s="826">
        <v>2</v>
      </c>
      <c r="U399" s="828">
        <v>0.8</v>
      </c>
    </row>
    <row r="400" spans="1:21" ht="14.45" customHeight="1" x14ac:dyDescent="0.2">
      <c r="A400" s="821">
        <v>4</v>
      </c>
      <c r="B400" s="822" t="s">
        <v>2195</v>
      </c>
      <c r="C400" s="822" t="s">
        <v>2202</v>
      </c>
      <c r="D400" s="823" t="s">
        <v>4680</v>
      </c>
      <c r="E400" s="824" t="s">
        <v>2222</v>
      </c>
      <c r="F400" s="822" t="s">
        <v>2196</v>
      </c>
      <c r="G400" s="822" t="s">
        <v>3108</v>
      </c>
      <c r="H400" s="822" t="s">
        <v>329</v>
      </c>
      <c r="I400" s="822" t="s">
        <v>3109</v>
      </c>
      <c r="J400" s="822" t="s">
        <v>3110</v>
      </c>
      <c r="K400" s="822" t="s">
        <v>3111</v>
      </c>
      <c r="L400" s="825">
        <v>114.88</v>
      </c>
      <c r="M400" s="825">
        <v>114.88</v>
      </c>
      <c r="N400" s="822">
        <v>1</v>
      </c>
      <c r="O400" s="826">
        <v>1</v>
      </c>
      <c r="P400" s="825">
        <v>114.88</v>
      </c>
      <c r="Q400" s="827">
        <v>1</v>
      </c>
      <c r="R400" s="822">
        <v>1</v>
      </c>
      <c r="S400" s="827">
        <v>1</v>
      </c>
      <c r="T400" s="826">
        <v>1</v>
      </c>
      <c r="U400" s="828">
        <v>1</v>
      </c>
    </row>
    <row r="401" spans="1:21" ht="14.45" customHeight="1" x14ac:dyDescent="0.2">
      <c r="A401" s="821">
        <v>4</v>
      </c>
      <c r="B401" s="822" t="s">
        <v>2195</v>
      </c>
      <c r="C401" s="822" t="s">
        <v>2202</v>
      </c>
      <c r="D401" s="823" t="s">
        <v>4680</v>
      </c>
      <c r="E401" s="824" t="s">
        <v>2222</v>
      </c>
      <c r="F401" s="822" t="s">
        <v>2196</v>
      </c>
      <c r="G401" s="822" t="s">
        <v>2275</v>
      </c>
      <c r="H401" s="822" t="s">
        <v>329</v>
      </c>
      <c r="I401" s="822" t="s">
        <v>2276</v>
      </c>
      <c r="J401" s="822" t="s">
        <v>1441</v>
      </c>
      <c r="K401" s="822" t="s">
        <v>2277</v>
      </c>
      <c r="L401" s="825">
        <v>45.56</v>
      </c>
      <c r="M401" s="825">
        <v>91.12</v>
      </c>
      <c r="N401" s="822">
        <v>2</v>
      </c>
      <c r="O401" s="826">
        <v>1</v>
      </c>
      <c r="P401" s="825"/>
      <c r="Q401" s="827">
        <v>0</v>
      </c>
      <c r="R401" s="822"/>
      <c r="S401" s="827">
        <v>0</v>
      </c>
      <c r="T401" s="826"/>
      <c r="U401" s="828">
        <v>0</v>
      </c>
    </row>
    <row r="402" spans="1:21" ht="14.45" customHeight="1" x14ac:dyDescent="0.2">
      <c r="A402" s="821">
        <v>4</v>
      </c>
      <c r="B402" s="822" t="s">
        <v>2195</v>
      </c>
      <c r="C402" s="822" t="s">
        <v>2202</v>
      </c>
      <c r="D402" s="823" t="s">
        <v>4680</v>
      </c>
      <c r="E402" s="824" t="s">
        <v>2222</v>
      </c>
      <c r="F402" s="822" t="s">
        <v>2196</v>
      </c>
      <c r="G402" s="822" t="s">
        <v>2473</v>
      </c>
      <c r="H402" s="822" t="s">
        <v>329</v>
      </c>
      <c r="I402" s="822" t="s">
        <v>2474</v>
      </c>
      <c r="J402" s="822" t="s">
        <v>2475</v>
      </c>
      <c r="K402" s="822" t="s">
        <v>2476</v>
      </c>
      <c r="L402" s="825">
        <v>140.97</v>
      </c>
      <c r="M402" s="825">
        <v>281.94</v>
      </c>
      <c r="N402" s="822">
        <v>2</v>
      </c>
      <c r="O402" s="826">
        <v>1</v>
      </c>
      <c r="P402" s="825">
        <v>281.94</v>
      </c>
      <c r="Q402" s="827">
        <v>1</v>
      </c>
      <c r="R402" s="822">
        <v>2</v>
      </c>
      <c r="S402" s="827">
        <v>1</v>
      </c>
      <c r="T402" s="826">
        <v>1</v>
      </c>
      <c r="U402" s="828">
        <v>1</v>
      </c>
    </row>
    <row r="403" spans="1:21" ht="14.45" customHeight="1" x14ac:dyDescent="0.2">
      <c r="A403" s="821">
        <v>4</v>
      </c>
      <c r="B403" s="822" t="s">
        <v>2195</v>
      </c>
      <c r="C403" s="822" t="s">
        <v>2202</v>
      </c>
      <c r="D403" s="823" t="s">
        <v>4680</v>
      </c>
      <c r="E403" s="824" t="s">
        <v>2222</v>
      </c>
      <c r="F403" s="822" t="s">
        <v>2196</v>
      </c>
      <c r="G403" s="822" t="s">
        <v>3025</v>
      </c>
      <c r="H403" s="822" t="s">
        <v>329</v>
      </c>
      <c r="I403" s="822" t="s">
        <v>3026</v>
      </c>
      <c r="J403" s="822" t="s">
        <v>3027</v>
      </c>
      <c r="K403" s="822" t="s">
        <v>3028</v>
      </c>
      <c r="L403" s="825">
        <v>96.81</v>
      </c>
      <c r="M403" s="825">
        <v>387.24</v>
      </c>
      <c r="N403" s="822">
        <v>4</v>
      </c>
      <c r="O403" s="826">
        <v>1</v>
      </c>
      <c r="P403" s="825"/>
      <c r="Q403" s="827">
        <v>0</v>
      </c>
      <c r="R403" s="822"/>
      <c r="S403" s="827">
        <v>0</v>
      </c>
      <c r="T403" s="826"/>
      <c r="U403" s="828">
        <v>0</v>
      </c>
    </row>
    <row r="404" spans="1:21" ht="14.45" customHeight="1" x14ac:dyDescent="0.2">
      <c r="A404" s="821">
        <v>4</v>
      </c>
      <c r="B404" s="822" t="s">
        <v>2195</v>
      </c>
      <c r="C404" s="822" t="s">
        <v>2202</v>
      </c>
      <c r="D404" s="823" t="s">
        <v>4680</v>
      </c>
      <c r="E404" s="824" t="s">
        <v>2222</v>
      </c>
      <c r="F404" s="822" t="s">
        <v>2196</v>
      </c>
      <c r="G404" s="822" t="s">
        <v>3029</v>
      </c>
      <c r="H404" s="822" t="s">
        <v>329</v>
      </c>
      <c r="I404" s="822" t="s">
        <v>3112</v>
      </c>
      <c r="J404" s="822" t="s">
        <v>1175</v>
      </c>
      <c r="K404" s="822" t="s">
        <v>3113</v>
      </c>
      <c r="L404" s="825">
        <v>42.54</v>
      </c>
      <c r="M404" s="825">
        <v>85.08</v>
      </c>
      <c r="N404" s="822">
        <v>2</v>
      </c>
      <c r="O404" s="826">
        <v>2</v>
      </c>
      <c r="P404" s="825">
        <v>85.08</v>
      </c>
      <c r="Q404" s="827">
        <v>1</v>
      </c>
      <c r="R404" s="822">
        <v>2</v>
      </c>
      <c r="S404" s="827">
        <v>1</v>
      </c>
      <c r="T404" s="826">
        <v>2</v>
      </c>
      <c r="U404" s="828">
        <v>1</v>
      </c>
    </row>
    <row r="405" spans="1:21" ht="14.45" customHeight="1" x14ac:dyDescent="0.2">
      <c r="A405" s="821">
        <v>4</v>
      </c>
      <c r="B405" s="822" t="s">
        <v>2195</v>
      </c>
      <c r="C405" s="822" t="s">
        <v>2202</v>
      </c>
      <c r="D405" s="823" t="s">
        <v>4680</v>
      </c>
      <c r="E405" s="824" t="s">
        <v>2222</v>
      </c>
      <c r="F405" s="822" t="s">
        <v>2196</v>
      </c>
      <c r="G405" s="822" t="s">
        <v>2377</v>
      </c>
      <c r="H405" s="822" t="s">
        <v>329</v>
      </c>
      <c r="I405" s="822" t="s">
        <v>3114</v>
      </c>
      <c r="J405" s="822" t="s">
        <v>3115</v>
      </c>
      <c r="K405" s="822" t="s">
        <v>3116</v>
      </c>
      <c r="L405" s="825">
        <v>258.41000000000003</v>
      </c>
      <c r="M405" s="825">
        <v>258.41000000000003</v>
      </c>
      <c r="N405" s="822">
        <v>1</v>
      </c>
      <c r="O405" s="826">
        <v>0.5</v>
      </c>
      <c r="P405" s="825">
        <v>258.41000000000003</v>
      </c>
      <c r="Q405" s="827">
        <v>1</v>
      </c>
      <c r="R405" s="822">
        <v>1</v>
      </c>
      <c r="S405" s="827">
        <v>1</v>
      </c>
      <c r="T405" s="826">
        <v>0.5</v>
      </c>
      <c r="U405" s="828">
        <v>1</v>
      </c>
    </row>
    <row r="406" spans="1:21" ht="14.45" customHeight="1" x14ac:dyDescent="0.2">
      <c r="A406" s="821">
        <v>4</v>
      </c>
      <c r="B406" s="822" t="s">
        <v>2195</v>
      </c>
      <c r="C406" s="822" t="s">
        <v>2202</v>
      </c>
      <c r="D406" s="823" t="s">
        <v>4680</v>
      </c>
      <c r="E406" s="824" t="s">
        <v>2222</v>
      </c>
      <c r="F406" s="822" t="s">
        <v>2196</v>
      </c>
      <c r="G406" s="822" t="s">
        <v>3117</v>
      </c>
      <c r="H406" s="822" t="s">
        <v>329</v>
      </c>
      <c r="I406" s="822" t="s">
        <v>3118</v>
      </c>
      <c r="J406" s="822" t="s">
        <v>3119</v>
      </c>
      <c r="K406" s="822" t="s">
        <v>3120</v>
      </c>
      <c r="L406" s="825">
        <v>264</v>
      </c>
      <c r="M406" s="825">
        <v>2376</v>
      </c>
      <c r="N406" s="822">
        <v>9</v>
      </c>
      <c r="O406" s="826">
        <v>4.5</v>
      </c>
      <c r="P406" s="825">
        <v>1848</v>
      </c>
      <c r="Q406" s="827">
        <v>0.77777777777777779</v>
      </c>
      <c r="R406" s="822">
        <v>7</v>
      </c>
      <c r="S406" s="827">
        <v>0.77777777777777779</v>
      </c>
      <c r="T406" s="826">
        <v>3.5</v>
      </c>
      <c r="U406" s="828">
        <v>0.77777777777777779</v>
      </c>
    </row>
    <row r="407" spans="1:21" ht="14.45" customHeight="1" x14ac:dyDescent="0.2">
      <c r="A407" s="821">
        <v>4</v>
      </c>
      <c r="B407" s="822" t="s">
        <v>2195</v>
      </c>
      <c r="C407" s="822" t="s">
        <v>2202</v>
      </c>
      <c r="D407" s="823" t="s">
        <v>4680</v>
      </c>
      <c r="E407" s="824" t="s">
        <v>2222</v>
      </c>
      <c r="F407" s="822" t="s">
        <v>2196</v>
      </c>
      <c r="G407" s="822" t="s">
        <v>3031</v>
      </c>
      <c r="H407" s="822" t="s">
        <v>329</v>
      </c>
      <c r="I407" s="822" t="s">
        <v>3121</v>
      </c>
      <c r="J407" s="822" t="s">
        <v>3122</v>
      </c>
      <c r="K407" s="822" t="s">
        <v>1940</v>
      </c>
      <c r="L407" s="825">
        <v>0</v>
      </c>
      <c r="M407" s="825">
        <v>0</v>
      </c>
      <c r="N407" s="822">
        <v>1</v>
      </c>
      <c r="O407" s="826">
        <v>1</v>
      </c>
      <c r="P407" s="825">
        <v>0</v>
      </c>
      <c r="Q407" s="827"/>
      <c r="R407" s="822">
        <v>1</v>
      </c>
      <c r="S407" s="827">
        <v>1</v>
      </c>
      <c r="T407" s="826">
        <v>1</v>
      </c>
      <c r="U407" s="828">
        <v>1</v>
      </c>
    </row>
    <row r="408" spans="1:21" ht="14.45" customHeight="1" x14ac:dyDescent="0.2">
      <c r="A408" s="821">
        <v>4</v>
      </c>
      <c r="B408" s="822" t="s">
        <v>2195</v>
      </c>
      <c r="C408" s="822" t="s">
        <v>2202</v>
      </c>
      <c r="D408" s="823" t="s">
        <v>4680</v>
      </c>
      <c r="E408" s="824" t="s">
        <v>2222</v>
      </c>
      <c r="F408" s="822" t="s">
        <v>2196</v>
      </c>
      <c r="G408" s="822" t="s">
        <v>3123</v>
      </c>
      <c r="H408" s="822" t="s">
        <v>329</v>
      </c>
      <c r="I408" s="822" t="s">
        <v>3124</v>
      </c>
      <c r="J408" s="822" t="s">
        <v>3125</v>
      </c>
      <c r="K408" s="822" t="s">
        <v>3126</v>
      </c>
      <c r="L408" s="825">
        <v>0</v>
      </c>
      <c r="M408" s="825">
        <v>0</v>
      </c>
      <c r="N408" s="822">
        <v>2</v>
      </c>
      <c r="O408" s="826">
        <v>0.5</v>
      </c>
      <c r="P408" s="825">
        <v>0</v>
      </c>
      <c r="Q408" s="827"/>
      <c r="R408" s="822">
        <v>2</v>
      </c>
      <c r="S408" s="827">
        <v>1</v>
      </c>
      <c r="T408" s="826">
        <v>0.5</v>
      </c>
      <c r="U408" s="828">
        <v>1</v>
      </c>
    </row>
    <row r="409" spans="1:21" ht="14.45" customHeight="1" x14ac:dyDescent="0.2">
      <c r="A409" s="821">
        <v>4</v>
      </c>
      <c r="B409" s="822" t="s">
        <v>2195</v>
      </c>
      <c r="C409" s="822" t="s">
        <v>2202</v>
      </c>
      <c r="D409" s="823" t="s">
        <v>4680</v>
      </c>
      <c r="E409" s="824" t="s">
        <v>2222</v>
      </c>
      <c r="F409" s="822" t="s">
        <v>2196</v>
      </c>
      <c r="G409" s="822" t="s">
        <v>2484</v>
      </c>
      <c r="H409" s="822" t="s">
        <v>329</v>
      </c>
      <c r="I409" s="822" t="s">
        <v>3127</v>
      </c>
      <c r="J409" s="822" t="s">
        <v>3128</v>
      </c>
      <c r="K409" s="822" t="s">
        <v>3129</v>
      </c>
      <c r="L409" s="825">
        <v>414.07</v>
      </c>
      <c r="M409" s="825">
        <v>414.07</v>
      </c>
      <c r="N409" s="822">
        <v>1</v>
      </c>
      <c r="O409" s="826">
        <v>1</v>
      </c>
      <c r="P409" s="825"/>
      <c r="Q409" s="827">
        <v>0</v>
      </c>
      <c r="R409" s="822"/>
      <c r="S409" s="827">
        <v>0</v>
      </c>
      <c r="T409" s="826"/>
      <c r="U409" s="828">
        <v>0</v>
      </c>
    </row>
    <row r="410" spans="1:21" ht="14.45" customHeight="1" x14ac:dyDescent="0.2">
      <c r="A410" s="821">
        <v>4</v>
      </c>
      <c r="B410" s="822" t="s">
        <v>2195</v>
      </c>
      <c r="C410" s="822" t="s">
        <v>2202</v>
      </c>
      <c r="D410" s="823" t="s">
        <v>4680</v>
      </c>
      <c r="E410" s="824" t="s">
        <v>2222</v>
      </c>
      <c r="F410" s="822" t="s">
        <v>2196</v>
      </c>
      <c r="G410" s="822" t="s">
        <v>2484</v>
      </c>
      <c r="H410" s="822" t="s">
        <v>329</v>
      </c>
      <c r="I410" s="822" t="s">
        <v>3130</v>
      </c>
      <c r="J410" s="822" t="s">
        <v>3128</v>
      </c>
      <c r="K410" s="822" t="s">
        <v>3131</v>
      </c>
      <c r="L410" s="825">
        <v>414.07</v>
      </c>
      <c r="M410" s="825">
        <v>2070.35</v>
      </c>
      <c r="N410" s="822">
        <v>5</v>
      </c>
      <c r="O410" s="826">
        <v>1.5</v>
      </c>
      <c r="P410" s="825">
        <v>414.07</v>
      </c>
      <c r="Q410" s="827">
        <v>0.2</v>
      </c>
      <c r="R410" s="822">
        <v>1</v>
      </c>
      <c r="S410" s="827">
        <v>0.2</v>
      </c>
      <c r="T410" s="826">
        <v>0.5</v>
      </c>
      <c r="U410" s="828">
        <v>0.33333333333333331</v>
      </c>
    </row>
    <row r="411" spans="1:21" ht="14.45" customHeight="1" x14ac:dyDescent="0.2">
      <c r="A411" s="821">
        <v>4</v>
      </c>
      <c r="B411" s="822" t="s">
        <v>2195</v>
      </c>
      <c r="C411" s="822" t="s">
        <v>2202</v>
      </c>
      <c r="D411" s="823" t="s">
        <v>4680</v>
      </c>
      <c r="E411" s="824" t="s">
        <v>2222</v>
      </c>
      <c r="F411" s="822" t="s">
        <v>2196</v>
      </c>
      <c r="G411" s="822" t="s">
        <v>2309</v>
      </c>
      <c r="H411" s="822" t="s">
        <v>329</v>
      </c>
      <c r="I411" s="822" t="s">
        <v>3132</v>
      </c>
      <c r="J411" s="822" t="s">
        <v>3133</v>
      </c>
      <c r="K411" s="822" t="s">
        <v>3134</v>
      </c>
      <c r="L411" s="825">
        <v>99.94</v>
      </c>
      <c r="M411" s="825">
        <v>199.88</v>
      </c>
      <c r="N411" s="822">
        <v>2</v>
      </c>
      <c r="O411" s="826">
        <v>1</v>
      </c>
      <c r="P411" s="825">
        <v>199.88</v>
      </c>
      <c r="Q411" s="827">
        <v>1</v>
      </c>
      <c r="R411" s="822">
        <v>2</v>
      </c>
      <c r="S411" s="827">
        <v>1</v>
      </c>
      <c r="T411" s="826">
        <v>1</v>
      </c>
      <c r="U411" s="828">
        <v>1</v>
      </c>
    </row>
    <row r="412" spans="1:21" ht="14.45" customHeight="1" x14ac:dyDescent="0.2">
      <c r="A412" s="821">
        <v>4</v>
      </c>
      <c r="B412" s="822" t="s">
        <v>2195</v>
      </c>
      <c r="C412" s="822" t="s">
        <v>2202</v>
      </c>
      <c r="D412" s="823" t="s">
        <v>4680</v>
      </c>
      <c r="E412" s="824" t="s">
        <v>2222</v>
      </c>
      <c r="F412" s="822" t="s">
        <v>2196</v>
      </c>
      <c r="G412" s="822" t="s">
        <v>2309</v>
      </c>
      <c r="H412" s="822" t="s">
        <v>329</v>
      </c>
      <c r="I412" s="822" t="s">
        <v>2310</v>
      </c>
      <c r="J412" s="822" t="s">
        <v>977</v>
      </c>
      <c r="K412" s="822" t="s">
        <v>2311</v>
      </c>
      <c r="L412" s="825">
        <v>50.32</v>
      </c>
      <c r="M412" s="825">
        <v>201.28</v>
      </c>
      <c r="N412" s="822">
        <v>4</v>
      </c>
      <c r="O412" s="826">
        <v>3</v>
      </c>
      <c r="P412" s="825">
        <v>100.64</v>
      </c>
      <c r="Q412" s="827">
        <v>0.5</v>
      </c>
      <c r="R412" s="822">
        <v>2</v>
      </c>
      <c r="S412" s="827">
        <v>0.5</v>
      </c>
      <c r="T412" s="826">
        <v>1</v>
      </c>
      <c r="U412" s="828">
        <v>0.33333333333333331</v>
      </c>
    </row>
    <row r="413" spans="1:21" ht="14.45" customHeight="1" x14ac:dyDescent="0.2">
      <c r="A413" s="821">
        <v>4</v>
      </c>
      <c r="B413" s="822" t="s">
        <v>2195</v>
      </c>
      <c r="C413" s="822" t="s">
        <v>2202</v>
      </c>
      <c r="D413" s="823" t="s">
        <v>4680</v>
      </c>
      <c r="E413" s="824" t="s">
        <v>2222</v>
      </c>
      <c r="F413" s="822" t="s">
        <v>2196</v>
      </c>
      <c r="G413" s="822" t="s">
        <v>2259</v>
      </c>
      <c r="H413" s="822" t="s">
        <v>628</v>
      </c>
      <c r="I413" s="822" t="s">
        <v>1853</v>
      </c>
      <c r="J413" s="822" t="s">
        <v>1068</v>
      </c>
      <c r="K413" s="822" t="s">
        <v>1854</v>
      </c>
      <c r="L413" s="825">
        <v>154.36000000000001</v>
      </c>
      <c r="M413" s="825">
        <v>1080.52</v>
      </c>
      <c r="N413" s="822">
        <v>7</v>
      </c>
      <c r="O413" s="826">
        <v>4</v>
      </c>
      <c r="P413" s="825">
        <v>926.16000000000008</v>
      </c>
      <c r="Q413" s="827">
        <v>0.85714285714285721</v>
      </c>
      <c r="R413" s="822">
        <v>6</v>
      </c>
      <c r="S413" s="827">
        <v>0.8571428571428571</v>
      </c>
      <c r="T413" s="826">
        <v>3</v>
      </c>
      <c r="U413" s="828">
        <v>0.75</v>
      </c>
    </row>
    <row r="414" spans="1:21" ht="14.45" customHeight="1" x14ac:dyDescent="0.2">
      <c r="A414" s="821">
        <v>4</v>
      </c>
      <c r="B414" s="822" t="s">
        <v>2195</v>
      </c>
      <c r="C414" s="822" t="s">
        <v>2202</v>
      </c>
      <c r="D414" s="823" t="s">
        <v>4680</v>
      </c>
      <c r="E414" s="824" t="s">
        <v>2222</v>
      </c>
      <c r="F414" s="822" t="s">
        <v>2196</v>
      </c>
      <c r="G414" s="822" t="s">
        <v>2322</v>
      </c>
      <c r="H414" s="822" t="s">
        <v>329</v>
      </c>
      <c r="I414" s="822" t="s">
        <v>2323</v>
      </c>
      <c r="J414" s="822" t="s">
        <v>1614</v>
      </c>
      <c r="K414" s="822" t="s">
        <v>1615</v>
      </c>
      <c r="L414" s="825">
        <v>374.79</v>
      </c>
      <c r="M414" s="825">
        <v>749.58</v>
      </c>
      <c r="N414" s="822">
        <v>2</v>
      </c>
      <c r="O414" s="826">
        <v>0.5</v>
      </c>
      <c r="P414" s="825">
        <v>749.58</v>
      </c>
      <c r="Q414" s="827">
        <v>1</v>
      </c>
      <c r="R414" s="822">
        <v>2</v>
      </c>
      <c r="S414" s="827">
        <v>1</v>
      </c>
      <c r="T414" s="826">
        <v>0.5</v>
      </c>
      <c r="U414" s="828">
        <v>1</v>
      </c>
    </row>
    <row r="415" spans="1:21" ht="14.45" customHeight="1" x14ac:dyDescent="0.2">
      <c r="A415" s="821">
        <v>4</v>
      </c>
      <c r="B415" s="822" t="s">
        <v>2195</v>
      </c>
      <c r="C415" s="822" t="s">
        <v>2202</v>
      </c>
      <c r="D415" s="823" t="s">
        <v>4680</v>
      </c>
      <c r="E415" s="824" t="s">
        <v>2222</v>
      </c>
      <c r="F415" s="822" t="s">
        <v>2196</v>
      </c>
      <c r="G415" s="822" t="s">
        <v>2282</v>
      </c>
      <c r="H415" s="822" t="s">
        <v>628</v>
      </c>
      <c r="I415" s="822" t="s">
        <v>3135</v>
      </c>
      <c r="J415" s="822" t="s">
        <v>726</v>
      </c>
      <c r="K415" s="822" t="s">
        <v>3136</v>
      </c>
      <c r="L415" s="825">
        <v>0</v>
      </c>
      <c r="M415" s="825">
        <v>0</v>
      </c>
      <c r="N415" s="822">
        <v>1</v>
      </c>
      <c r="O415" s="826">
        <v>1</v>
      </c>
      <c r="P415" s="825">
        <v>0</v>
      </c>
      <c r="Q415" s="827"/>
      <c r="R415" s="822">
        <v>1</v>
      </c>
      <c r="S415" s="827">
        <v>1</v>
      </c>
      <c r="T415" s="826">
        <v>1</v>
      </c>
      <c r="U415" s="828">
        <v>1</v>
      </c>
    </row>
    <row r="416" spans="1:21" ht="14.45" customHeight="1" x14ac:dyDescent="0.2">
      <c r="A416" s="821">
        <v>4</v>
      </c>
      <c r="B416" s="822" t="s">
        <v>2195</v>
      </c>
      <c r="C416" s="822" t="s">
        <v>2202</v>
      </c>
      <c r="D416" s="823" t="s">
        <v>4680</v>
      </c>
      <c r="E416" s="824" t="s">
        <v>2222</v>
      </c>
      <c r="F416" s="822" t="s">
        <v>2196</v>
      </c>
      <c r="G416" s="822" t="s">
        <v>3137</v>
      </c>
      <c r="H416" s="822" t="s">
        <v>329</v>
      </c>
      <c r="I416" s="822" t="s">
        <v>3138</v>
      </c>
      <c r="J416" s="822" t="s">
        <v>756</v>
      </c>
      <c r="K416" s="822" t="s">
        <v>2042</v>
      </c>
      <c r="L416" s="825">
        <v>49.08</v>
      </c>
      <c r="M416" s="825">
        <v>98.16</v>
      </c>
      <c r="N416" s="822">
        <v>2</v>
      </c>
      <c r="O416" s="826">
        <v>2</v>
      </c>
      <c r="P416" s="825">
        <v>49.08</v>
      </c>
      <c r="Q416" s="827">
        <v>0.5</v>
      </c>
      <c r="R416" s="822">
        <v>1</v>
      </c>
      <c r="S416" s="827">
        <v>0.5</v>
      </c>
      <c r="T416" s="826">
        <v>1</v>
      </c>
      <c r="U416" s="828">
        <v>0.5</v>
      </c>
    </row>
    <row r="417" spans="1:21" ht="14.45" customHeight="1" x14ac:dyDescent="0.2">
      <c r="A417" s="821">
        <v>4</v>
      </c>
      <c r="B417" s="822" t="s">
        <v>2195</v>
      </c>
      <c r="C417" s="822" t="s">
        <v>2202</v>
      </c>
      <c r="D417" s="823" t="s">
        <v>4680</v>
      </c>
      <c r="E417" s="824" t="s">
        <v>2222</v>
      </c>
      <c r="F417" s="822" t="s">
        <v>2196</v>
      </c>
      <c r="G417" s="822" t="s">
        <v>3137</v>
      </c>
      <c r="H417" s="822" t="s">
        <v>628</v>
      </c>
      <c r="I417" s="822" t="s">
        <v>1840</v>
      </c>
      <c r="J417" s="822" t="s">
        <v>1838</v>
      </c>
      <c r="K417" s="822" t="s">
        <v>1841</v>
      </c>
      <c r="L417" s="825">
        <v>49.08</v>
      </c>
      <c r="M417" s="825">
        <v>49.08</v>
      </c>
      <c r="N417" s="822">
        <v>1</v>
      </c>
      <c r="O417" s="826">
        <v>0.5</v>
      </c>
      <c r="P417" s="825">
        <v>49.08</v>
      </c>
      <c r="Q417" s="827">
        <v>1</v>
      </c>
      <c r="R417" s="822">
        <v>1</v>
      </c>
      <c r="S417" s="827">
        <v>1</v>
      </c>
      <c r="T417" s="826">
        <v>0.5</v>
      </c>
      <c r="U417" s="828">
        <v>1</v>
      </c>
    </row>
    <row r="418" spans="1:21" ht="14.45" customHeight="1" x14ac:dyDescent="0.2">
      <c r="A418" s="821">
        <v>4</v>
      </c>
      <c r="B418" s="822" t="s">
        <v>2195</v>
      </c>
      <c r="C418" s="822" t="s">
        <v>2202</v>
      </c>
      <c r="D418" s="823" t="s">
        <v>4680</v>
      </c>
      <c r="E418" s="824" t="s">
        <v>2222</v>
      </c>
      <c r="F418" s="822" t="s">
        <v>2196</v>
      </c>
      <c r="G418" s="822" t="s">
        <v>2423</v>
      </c>
      <c r="H418" s="822" t="s">
        <v>329</v>
      </c>
      <c r="I418" s="822" t="s">
        <v>2489</v>
      </c>
      <c r="J418" s="822" t="s">
        <v>2490</v>
      </c>
      <c r="K418" s="822" t="s">
        <v>2491</v>
      </c>
      <c r="L418" s="825">
        <v>248.55</v>
      </c>
      <c r="M418" s="825">
        <v>497.1</v>
      </c>
      <c r="N418" s="822">
        <v>2</v>
      </c>
      <c r="O418" s="826">
        <v>2</v>
      </c>
      <c r="P418" s="825">
        <v>248.55</v>
      </c>
      <c r="Q418" s="827">
        <v>0.5</v>
      </c>
      <c r="R418" s="822">
        <v>1</v>
      </c>
      <c r="S418" s="827">
        <v>0.5</v>
      </c>
      <c r="T418" s="826">
        <v>1</v>
      </c>
      <c r="U418" s="828">
        <v>0.5</v>
      </c>
    </row>
    <row r="419" spans="1:21" ht="14.45" customHeight="1" x14ac:dyDescent="0.2">
      <c r="A419" s="821">
        <v>4</v>
      </c>
      <c r="B419" s="822" t="s">
        <v>2195</v>
      </c>
      <c r="C419" s="822" t="s">
        <v>2202</v>
      </c>
      <c r="D419" s="823" t="s">
        <v>4680</v>
      </c>
      <c r="E419" s="824" t="s">
        <v>2222</v>
      </c>
      <c r="F419" s="822" t="s">
        <v>2197</v>
      </c>
      <c r="G419" s="822" t="s">
        <v>2286</v>
      </c>
      <c r="H419" s="822" t="s">
        <v>329</v>
      </c>
      <c r="I419" s="822" t="s">
        <v>2287</v>
      </c>
      <c r="J419" s="822" t="s">
        <v>2288</v>
      </c>
      <c r="K419" s="822"/>
      <c r="L419" s="825">
        <v>0</v>
      </c>
      <c r="M419" s="825">
        <v>0</v>
      </c>
      <c r="N419" s="822">
        <v>3</v>
      </c>
      <c r="O419" s="826">
        <v>3</v>
      </c>
      <c r="P419" s="825">
        <v>0</v>
      </c>
      <c r="Q419" s="827"/>
      <c r="R419" s="822">
        <v>1</v>
      </c>
      <c r="S419" s="827">
        <v>0.33333333333333331</v>
      </c>
      <c r="T419" s="826">
        <v>1</v>
      </c>
      <c r="U419" s="828">
        <v>0.33333333333333331</v>
      </c>
    </row>
    <row r="420" spans="1:21" ht="14.45" customHeight="1" x14ac:dyDescent="0.2">
      <c r="A420" s="821">
        <v>4</v>
      </c>
      <c r="B420" s="822" t="s">
        <v>2195</v>
      </c>
      <c r="C420" s="822" t="s">
        <v>2202</v>
      </c>
      <c r="D420" s="823" t="s">
        <v>4680</v>
      </c>
      <c r="E420" s="824" t="s">
        <v>2222</v>
      </c>
      <c r="F420" s="822" t="s">
        <v>2198</v>
      </c>
      <c r="G420" s="822" t="s">
        <v>2286</v>
      </c>
      <c r="H420" s="822" t="s">
        <v>329</v>
      </c>
      <c r="I420" s="822" t="s">
        <v>2389</v>
      </c>
      <c r="J420" s="822" t="s">
        <v>2390</v>
      </c>
      <c r="K420" s="822" t="s">
        <v>2391</v>
      </c>
      <c r="L420" s="825">
        <v>410.41</v>
      </c>
      <c r="M420" s="825">
        <v>3693.69</v>
      </c>
      <c r="N420" s="822">
        <v>9</v>
      </c>
      <c r="O420" s="826">
        <v>9</v>
      </c>
      <c r="P420" s="825">
        <v>2872.87</v>
      </c>
      <c r="Q420" s="827">
        <v>0.77777777777777779</v>
      </c>
      <c r="R420" s="822">
        <v>7</v>
      </c>
      <c r="S420" s="827">
        <v>0.77777777777777779</v>
      </c>
      <c r="T420" s="826">
        <v>7</v>
      </c>
      <c r="U420" s="828">
        <v>0.77777777777777779</v>
      </c>
    </row>
    <row r="421" spans="1:21" ht="14.45" customHeight="1" x14ac:dyDescent="0.2">
      <c r="A421" s="821">
        <v>4</v>
      </c>
      <c r="B421" s="822" t="s">
        <v>2195</v>
      </c>
      <c r="C421" s="822" t="s">
        <v>2202</v>
      </c>
      <c r="D421" s="823" t="s">
        <v>4680</v>
      </c>
      <c r="E421" s="824" t="s">
        <v>2222</v>
      </c>
      <c r="F421" s="822" t="s">
        <v>2198</v>
      </c>
      <c r="G421" s="822" t="s">
        <v>2286</v>
      </c>
      <c r="H421" s="822" t="s">
        <v>329</v>
      </c>
      <c r="I421" s="822" t="s">
        <v>2496</v>
      </c>
      <c r="J421" s="822" t="s">
        <v>2390</v>
      </c>
      <c r="K421" s="822" t="s">
        <v>2497</v>
      </c>
      <c r="L421" s="825">
        <v>582.98</v>
      </c>
      <c r="M421" s="825">
        <v>1165.96</v>
      </c>
      <c r="N421" s="822">
        <v>2</v>
      </c>
      <c r="O421" s="826">
        <v>2</v>
      </c>
      <c r="P421" s="825"/>
      <c r="Q421" s="827">
        <v>0</v>
      </c>
      <c r="R421" s="822"/>
      <c r="S421" s="827">
        <v>0</v>
      </c>
      <c r="T421" s="826"/>
      <c r="U421" s="828">
        <v>0</v>
      </c>
    </row>
    <row r="422" spans="1:21" ht="14.45" customHeight="1" x14ac:dyDescent="0.2">
      <c r="A422" s="821">
        <v>4</v>
      </c>
      <c r="B422" s="822" t="s">
        <v>2195</v>
      </c>
      <c r="C422" s="822" t="s">
        <v>2202</v>
      </c>
      <c r="D422" s="823" t="s">
        <v>4680</v>
      </c>
      <c r="E422" s="824" t="s">
        <v>2222</v>
      </c>
      <c r="F422" s="822" t="s">
        <v>2198</v>
      </c>
      <c r="G422" s="822" t="s">
        <v>2286</v>
      </c>
      <c r="H422" s="822" t="s">
        <v>329</v>
      </c>
      <c r="I422" s="822" t="s">
        <v>2585</v>
      </c>
      <c r="J422" s="822" t="s">
        <v>2586</v>
      </c>
      <c r="K422" s="822" t="s">
        <v>2587</v>
      </c>
      <c r="L422" s="825">
        <v>700.35</v>
      </c>
      <c r="M422" s="825">
        <v>31515.749999999982</v>
      </c>
      <c r="N422" s="822">
        <v>45</v>
      </c>
      <c r="O422" s="826">
        <v>45</v>
      </c>
      <c r="P422" s="825">
        <v>28013.999999999982</v>
      </c>
      <c r="Q422" s="827">
        <v>0.88888888888888884</v>
      </c>
      <c r="R422" s="822">
        <v>40</v>
      </c>
      <c r="S422" s="827">
        <v>0.88888888888888884</v>
      </c>
      <c r="T422" s="826">
        <v>40</v>
      </c>
      <c r="U422" s="828">
        <v>0.88888888888888884</v>
      </c>
    </row>
    <row r="423" spans="1:21" ht="14.45" customHeight="1" x14ac:dyDescent="0.2">
      <c r="A423" s="821">
        <v>4</v>
      </c>
      <c r="B423" s="822" t="s">
        <v>2195</v>
      </c>
      <c r="C423" s="822" t="s">
        <v>2202</v>
      </c>
      <c r="D423" s="823" t="s">
        <v>4680</v>
      </c>
      <c r="E423" s="824" t="s">
        <v>2222</v>
      </c>
      <c r="F423" s="822" t="s">
        <v>2198</v>
      </c>
      <c r="G423" s="822" t="s">
        <v>2286</v>
      </c>
      <c r="H423" s="822" t="s">
        <v>329</v>
      </c>
      <c r="I423" s="822" t="s">
        <v>2588</v>
      </c>
      <c r="J423" s="822" t="s">
        <v>2589</v>
      </c>
      <c r="K423" s="822" t="s">
        <v>2590</v>
      </c>
      <c r="L423" s="825">
        <v>700.35</v>
      </c>
      <c r="M423" s="825">
        <v>700.35</v>
      </c>
      <c r="N423" s="822">
        <v>1</v>
      </c>
      <c r="O423" s="826">
        <v>1</v>
      </c>
      <c r="P423" s="825"/>
      <c r="Q423" s="827">
        <v>0</v>
      </c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4</v>
      </c>
      <c r="B424" s="822" t="s">
        <v>2195</v>
      </c>
      <c r="C424" s="822" t="s">
        <v>2202</v>
      </c>
      <c r="D424" s="823" t="s">
        <v>4680</v>
      </c>
      <c r="E424" s="824" t="s">
        <v>2222</v>
      </c>
      <c r="F424" s="822" t="s">
        <v>2198</v>
      </c>
      <c r="G424" s="822" t="s">
        <v>2286</v>
      </c>
      <c r="H424" s="822" t="s">
        <v>329</v>
      </c>
      <c r="I424" s="822" t="s">
        <v>3139</v>
      </c>
      <c r="J424" s="822" t="s">
        <v>3140</v>
      </c>
      <c r="K424" s="822" t="s">
        <v>3141</v>
      </c>
      <c r="L424" s="825">
        <v>389.82</v>
      </c>
      <c r="M424" s="825">
        <v>2338.92</v>
      </c>
      <c r="N424" s="822">
        <v>6</v>
      </c>
      <c r="O424" s="826">
        <v>6</v>
      </c>
      <c r="P424" s="825">
        <v>2338.92</v>
      </c>
      <c r="Q424" s="827">
        <v>1</v>
      </c>
      <c r="R424" s="822">
        <v>6</v>
      </c>
      <c r="S424" s="827">
        <v>1</v>
      </c>
      <c r="T424" s="826">
        <v>6</v>
      </c>
      <c r="U424" s="828">
        <v>1</v>
      </c>
    </row>
    <row r="425" spans="1:21" ht="14.45" customHeight="1" x14ac:dyDescent="0.2">
      <c r="A425" s="821">
        <v>4</v>
      </c>
      <c r="B425" s="822" t="s">
        <v>2195</v>
      </c>
      <c r="C425" s="822" t="s">
        <v>2202</v>
      </c>
      <c r="D425" s="823" t="s">
        <v>4680</v>
      </c>
      <c r="E425" s="824" t="s">
        <v>2222</v>
      </c>
      <c r="F425" s="822" t="s">
        <v>2198</v>
      </c>
      <c r="G425" s="822" t="s">
        <v>2286</v>
      </c>
      <c r="H425" s="822" t="s">
        <v>329</v>
      </c>
      <c r="I425" s="822" t="s">
        <v>2963</v>
      </c>
      <c r="J425" s="822" t="s">
        <v>2964</v>
      </c>
      <c r="K425" s="822" t="s">
        <v>2965</v>
      </c>
      <c r="L425" s="825">
        <v>389.82</v>
      </c>
      <c r="M425" s="825">
        <v>4288.0200000000004</v>
      </c>
      <c r="N425" s="822">
        <v>11</v>
      </c>
      <c r="O425" s="826">
        <v>11</v>
      </c>
      <c r="P425" s="825">
        <v>4288.0200000000004</v>
      </c>
      <c r="Q425" s="827">
        <v>1</v>
      </c>
      <c r="R425" s="822">
        <v>11</v>
      </c>
      <c r="S425" s="827">
        <v>1</v>
      </c>
      <c r="T425" s="826">
        <v>11</v>
      </c>
      <c r="U425" s="828">
        <v>1</v>
      </c>
    </row>
    <row r="426" spans="1:21" ht="14.45" customHeight="1" x14ac:dyDescent="0.2">
      <c r="A426" s="821">
        <v>4</v>
      </c>
      <c r="B426" s="822" t="s">
        <v>2195</v>
      </c>
      <c r="C426" s="822" t="s">
        <v>2202</v>
      </c>
      <c r="D426" s="823" t="s">
        <v>4680</v>
      </c>
      <c r="E426" s="824" t="s">
        <v>2222</v>
      </c>
      <c r="F426" s="822" t="s">
        <v>2198</v>
      </c>
      <c r="G426" s="822" t="s">
        <v>2286</v>
      </c>
      <c r="H426" s="822" t="s">
        <v>329</v>
      </c>
      <c r="I426" s="822" t="s">
        <v>3142</v>
      </c>
      <c r="J426" s="822" t="s">
        <v>3143</v>
      </c>
      <c r="K426" s="822" t="s">
        <v>3144</v>
      </c>
      <c r="L426" s="825">
        <v>389.82</v>
      </c>
      <c r="M426" s="825">
        <v>1169.46</v>
      </c>
      <c r="N426" s="822">
        <v>3</v>
      </c>
      <c r="O426" s="826">
        <v>3</v>
      </c>
      <c r="P426" s="825">
        <v>1169.46</v>
      </c>
      <c r="Q426" s="827">
        <v>1</v>
      </c>
      <c r="R426" s="822">
        <v>3</v>
      </c>
      <c r="S426" s="827">
        <v>1</v>
      </c>
      <c r="T426" s="826">
        <v>3</v>
      </c>
      <c r="U426" s="828">
        <v>1</v>
      </c>
    </row>
    <row r="427" spans="1:21" ht="14.45" customHeight="1" x14ac:dyDescent="0.2">
      <c r="A427" s="821">
        <v>4</v>
      </c>
      <c r="B427" s="822" t="s">
        <v>2195</v>
      </c>
      <c r="C427" s="822" t="s">
        <v>2202</v>
      </c>
      <c r="D427" s="823" t="s">
        <v>4680</v>
      </c>
      <c r="E427" s="824" t="s">
        <v>2222</v>
      </c>
      <c r="F427" s="822" t="s">
        <v>2198</v>
      </c>
      <c r="G427" s="822" t="s">
        <v>2286</v>
      </c>
      <c r="H427" s="822" t="s">
        <v>329</v>
      </c>
      <c r="I427" s="822" t="s">
        <v>2966</v>
      </c>
      <c r="J427" s="822" t="s">
        <v>2967</v>
      </c>
      <c r="K427" s="822" t="s">
        <v>2968</v>
      </c>
      <c r="L427" s="825">
        <v>99.99</v>
      </c>
      <c r="M427" s="825">
        <v>2099.79</v>
      </c>
      <c r="N427" s="822">
        <v>21</v>
      </c>
      <c r="O427" s="826">
        <v>11</v>
      </c>
      <c r="P427" s="825">
        <v>1499.85</v>
      </c>
      <c r="Q427" s="827">
        <v>0.7142857142857143</v>
      </c>
      <c r="R427" s="822">
        <v>15</v>
      </c>
      <c r="S427" s="827">
        <v>0.7142857142857143</v>
      </c>
      <c r="T427" s="826">
        <v>8</v>
      </c>
      <c r="U427" s="828">
        <v>0.72727272727272729</v>
      </c>
    </row>
    <row r="428" spans="1:21" ht="14.45" customHeight="1" x14ac:dyDescent="0.2">
      <c r="A428" s="821">
        <v>4</v>
      </c>
      <c r="B428" s="822" t="s">
        <v>2195</v>
      </c>
      <c r="C428" s="822" t="s">
        <v>2202</v>
      </c>
      <c r="D428" s="823" t="s">
        <v>4680</v>
      </c>
      <c r="E428" s="824" t="s">
        <v>2222</v>
      </c>
      <c r="F428" s="822" t="s">
        <v>2198</v>
      </c>
      <c r="G428" s="822" t="s">
        <v>2286</v>
      </c>
      <c r="H428" s="822" t="s">
        <v>329</v>
      </c>
      <c r="I428" s="822" t="s">
        <v>2432</v>
      </c>
      <c r="J428" s="822" t="s">
        <v>2433</v>
      </c>
      <c r="K428" s="822" t="s">
        <v>2434</v>
      </c>
      <c r="L428" s="825">
        <v>2034.9</v>
      </c>
      <c r="M428" s="825">
        <v>20349</v>
      </c>
      <c r="N428" s="822">
        <v>10</v>
      </c>
      <c r="O428" s="826">
        <v>1</v>
      </c>
      <c r="P428" s="825"/>
      <c r="Q428" s="827">
        <v>0</v>
      </c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4</v>
      </c>
      <c r="B429" s="822" t="s">
        <v>2195</v>
      </c>
      <c r="C429" s="822" t="s">
        <v>2202</v>
      </c>
      <c r="D429" s="823" t="s">
        <v>4680</v>
      </c>
      <c r="E429" s="824" t="s">
        <v>2227</v>
      </c>
      <c r="F429" s="822" t="s">
        <v>2196</v>
      </c>
      <c r="G429" s="822" t="s">
        <v>3145</v>
      </c>
      <c r="H429" s="822" t="s">
        <v>329</v>
      </c>
      <c r="I429" s="822" t="s">
        <v>3146</v>
      </c>
      <c r="J429" s="822" t="s">
        <v>3147</v>
      </c>
      <c r="K429" s="822" t="s">
        <v>3148</v>
      </c>
      <c r="L429" s="825">
        <v>0</v>
      </c>
      <c r="M429" s="825">
        <v>0</v>
      </c>
      <c r="N429" s="822">
        <v>2</v>
      </c>
      <c r="O429" s="826">
        <v>1</v>
      </c>
      <c r="P429" s="825"/>
      <c r="Q429" s="827"/>
      <c r="R429" s="822"/>
      <c r="S429" s="827">
        <v>0</v>
      </c>
      <c r="T429" s="826"/>
      <c r="U429" s="828">
        <v>0</v>
      </c>
    </row>
    <row r="430" spans="1:21" ht="14.45" customHeight="1" x14ac:dyDescent="0.2">
      <c r="A430" s="821">
        <v>4</v>
      </c>
      <c r="B430" s="822" t="s">
        <v>2195</v>
      </c>
      <c r="C430" s="822" t="s">
        <v>2202</v>
      </c>
      <c r="D430" s="823" t="s">
        <v>4680</v>
      </c>
      <c r="E430" s="824" t="s">
        <v>2227</v>
      </c>
      <c r="F430" s="822" t="s">
        <v>2196</v>
      </c>
      <c r="G430" s="822" t="s">
        <v>3145</v>
      </c>
      <c r="H430" s="822" t="s">
        <v>329</v>
      </c>
      <c r="I430" s="822" t="s">
        <v>3149</v>
      </c>
      <c r="J430" s="822" t="s">
        <v>3147</v>
      </c>
      <c r="K430" s="822" t="s">
        <v>3148</v>
      </c>
      <c r="L430" s="825">
        <v>0</v>
      </c>
      <c r="M430" s="825">
        <v>0</v>
      </c>
      <c r="N430" s="822">
        <v>2</v>
      </c>
      <c r="O430" s="826">
        <v>1</v>
      </c>
      <c r="P430" s="825"/>
      <c r="Q430" s="827"/>
      <c r="R430" s="822"/>
      <c r="S430" s="827">
        <v>0</v>
      </c>
      <c r="T430" s="826"/>
      <c r="U430" s="828">
        <v>0</v>
      </c>
    </row>
    <row r="431" spans="1:21" ht="14.45" customHeight="1" x14ac:dyDescent="0.2">
      <c r="A431" s="821">
        <v>4</v>
      </c>
      <c r="B431" s="822" t="s">
        <v>2195</v>
      </c>
      <c r="C431" s="822" t="s">
        <v>2202</v>
      </c>
      <c r="D431" s="823" t="s">
        <v>4680</v>
      </c>
      <c r="E431" s="824" t="s">
        <v>2227</v>
      </c>
      <c r="F431" s="822" t="s">
        <v>2196</v>
      </c>
      <c r="G431" s="822" t="s">
        <v>3042</v>
      </c>
      <c r="H431" s="822" t="s">
        <v>329</v>
      </c>
      <c r="I431" s="822" t="s">
        <v>3150</v>
      </c>
      <c r="J431" s="822" t="s">
        <v>3151</v>
      </c>
      <c r="K431" s="822" t="s">
        <v>636</v>
      </c>
      <c r="L431" s="825">
        <v>72.55</v>
      </c>
      <c r="M431" s="825">
        <v>72.55</v>
      </c>
      <c r="N431" s="822">
        <v>1</v>
      </c>
      <c r="O431" s="826">
        <v>0.5</v>
      </c>
      <c r="P431" s="825"/>
      <c r="Q431" s="827">
        <v>0</v>
      </c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4</v>
      </c>
      <c r="B432" s="822" t="s">
        <v>2195</v>
      </c>
      <c r="C432" s="822" t="s">
        <v>2202</v>
      </c>
      <c r="D432" s="823" t="s">
        <v>4680</v>
      </c>
      <c r="E432" s="824" t="s">
        <v>2227</v>
      </c>
      <c r="F432" s="822" t="s">
        <v>2196</v>
      </c>
      <c r="G432" s="822" t="s">
        <v>3045</v>
      </c>
      <c r="H432" s="822" t="s">
        <v>628</v>
      </c>
      <c r="I432" s="822" t="s">
        <v>2183</v>
      </c>
      <c r="J432" s="822" t="s">
        <v>1932</v>
      </c>
      <c r="K432" s="822" t="s">
        <v>2184</v>
      </c>
      <c r="L432" s="825">
        <v>23.4</v>
      </c>
      <c r="M432" s="825">
        <v>140.39999999999998</v>
      </c>
      <c r="N432" s="822">
        <v>6</v>
      </c>
      <c r="O432" s="826">
        <v>2</v>
      </c>
      <c r="P432" s="825"/>
      <c r="Q432" s="827">
        <v>0</v>
      </c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4</v>
      </c>
      <c r="B433" s="822" t="s">
        <v>2195</v>
      </c>
      <c r="C433" s="822" t="s">
        <v>2202</v>
      </c>
      <c r="D433" s="823" t="s">
        <v>4680</v>
      </c>
      <c r="E433" s="824" t="s">
        <v>2227</v>
      </c>
      <c r="F433" s="822" t="s">
        <v>2196</v>
      </c>
      <c r="G433" s="822" t="s">
        <v>3045</v>
      </c>
      <c r="H433" s="822" t="s">
        <v>628</v>
      </c>
      <c r="I433" s="822" t="s">
        <v>3152</v>
      </c>
      <c r="J433" s="822" t="s">
        <v>1932</v>
      </c>
      <c r="K433" s="822" t="s">
        <v>3153</v>
      </c>
      <c r="L433" s="825">
        <v>46.81</v>
      </c>
      <c r="M433" s="825">
        <v>187.24</v>
      </c>
      <c r="N433" s="822">
        <v>4</v>
      </c>
      <c r="O433" s="826">
        <v>1.5</v>
      </c>
      <c r="P433" s="825">
        <v>187.24</v>
      </c>
      <c r="Q433" s="827">
        <v>1</v>
      </c>
      <c r="R433" s="822">
        <v>4</v>
      </c>
      <c r="S433" s="827">
        <v>1</v>
      </c>
      <c r="T433" s="826">
        <v>1.5</v>
      </c>
      <c r="U433" s="828">
        <v>1</v>
      </c>
    </row>
    <row r="434" spans="1:21" ht="14.45" customHeight="1" x14ac:dyDescent="0.2">
      <c r="A434" s="821">
        <v>4</v>
      </c>
      <c r="B434" s="822" t="s">
        <v>2195</v>
      </c>
      <c r="C434" s="822" t="s">
        <v>2202</v>
      </c>
      <c r="D434" s="823" t="s">
        <v>4680</v>
      </c>
      <c r="E434" s="824" t="s">
        <v>2227</v>
      </c>
      <c r="F434" s="822" t="s">
        <v>2196</v>
      </c>
      <c r="G434" s="822" t="s">
        <v>3045</v>
      </c>
      <c r="H434" s="822" t="s">
        <v>329</v>
      </c>
      <c r="I434" s="822" t="s">
        <v>3154</v>
      </c>
      <c r="J434" s="822" t="s">
        <v>3155</v>
      </c>
      <c r="K434" s="822" t="s">
        <v>2184</v>
      </c>
      <c r="L434" s="825">
        <v>23.4</v>
      </c>
      <c r="M434" s="825">
        <v>46.8</v>
      </c>
      <c r="N434" s="822">
        <v>2</v>
      </c>
      <c r="O434" s="826">
        <v>1</v>
      </c>
      <c r="P434" s="825"/>
      <c r="Q434" s="827">
        <v>0</v>
      </c>
      <c r="R434" s="822"/>
      <c r="S434" s="827">
        <v>0</v>
      </c>
      <c r="T434" s="826"/>
      <c r="U434" s="828">
        <v>0</v>
      </c>
    </row>
    <row r="435" spans="1:21" ht="14.45" customHeight="1" x14ac:dyDescent="0.2">
      <c r="A435" s="821">
        <v>4</v>
      </c>
      <c r="B435" s="822" t="s">
        <v>2195</v>
      </c>
      <c r="C435" s="822" t="s">
        <v>2202</v>
      </c>
      <c r="D435" s="823" t="s">
        <v>4680</v>
      </c>
      <c r="E435" s="824" t="s">
        <v>2227</v>
      </c>
      <c r="F435" s="822" t="s">
        <v>2196</v>
      </c>
      <c r="G435" s="822" t="s">
        <v>2903</v>
      </c>
      <c r="H435" s="822" t="s">
        <v>628</v>
      </c>
      <c r="I435" s="822" t="s">
        <v>1804</v>
      </c>
      <c r="J435" s="822" t="s">
        <v>673</v>
      </c>
      <c r="K435" s="822" t="s">
        <v>674</v>
      </c>
      <c r="L435" s="825">
        <v>70.23</v>
      </c>
      <c r="M435" s="825">
        <v>70.23</v>
      </c>
      <c r="N435" s="822">
        <v>1</v>
      </c>
      <c r="O435" s="826">
        <v>0.5</v>
      </c>
      <c r="P435" s="825"/>
      <c r="Q435" s="827">
        <v>0</v>
      </c>
      <c r="R435" s="822"/>
      <c r="S435" s="827">
        <v>0</v>
      </c>
      <c r="T435" s="826"/>
      <c r="U435" s="828">
        <v>0</v>
      </c>
    </row>
    <row r="436" spans="1:21" ht="14.45" customHeight="1" x14ac:dyDescent="0.2">
      <c r="A436" s="821">
        <v>4</v>
      </c>
      <c r="B436" s="822" t="s">
        <v>2195</v>
      </c>
      <c r="C436" s="822" t="s">
        <v>2202</v>
      </c>
      <c r="D436" s="823" t="s">
        <v>4680</v>
      </c>
      <c r="E436" s="824" t="s">
        <v>2227</v>
      </c>
      <c r="F436" s="822" t="s">
        <v>2196</v>
      </c>
      <c r="G436" s="822" t="s">
        <v>2330</v>
      </c>
      <c r="H436" s="822" t="s">
        <v>329</v>
      </c>
      <c r="I436" s="822" t="s">
        <v>2331</v>
      </c>
      <c r="J436" s="822" t="s">
        <v>2332</v>
      </c>
      <c r="K436" s="822" t="s">
        <v>2333</v>
      </c>
      <c r="L436" s="825">
        <v>0</v>
      </c>
      <c r="M436" s="825">
        <v>0</v>
      </c>
      <c r="N436" s="822">
        <v>4</v>
      </c>
      <c r="O436" s="826">
        <v>2.5</v>
      </c>
      <c r="P436" s="825">
        <v>0</v>
      </c>
      <c r="Q436" s="827"/>
      <c r="R436" s="822">
        <v>4</v>
      </c>
      <c r="S436" s="827">
        <v>1</v>
      </c>
      <c r="T436" s="826">
        <v>2.5</v>
      </c>
      <c r="U436" s="828">
        <v>1</v>
      </c>
    </row>
    <row r="437" spans="1:21" ht="14.45" customHeight="1" x14ac:dyDescent="0.2">
      <c r="A437" s="821">
        <v>4</v>
      </c>
      <c r="B437" s="822" t="s">
        <v>2195</v>
      </c>
      <c r="C437" s="822" t="s">
        <v>2202</v>
      </c>
      <c r="D437" s="823" t="s">
        <v>4680</v>
      </c>
      <c r="E437" s="824" t="s">
        <v>2227</v>
      </c>
      <c r="F437" s="822" t="s">
        <v>2196</v>
      </c>
      <c r="G437" s="822" t="s">
        <v>2330</v>
      </c>
      <c r="H437" s="822" t="s">
        <v>329</v>
      </c>
      <c r="I437" s="822" t="s">
        <v>3051</v>
      </c>
      <c r="J437" s="822" t="s">
        <v>2332</v>
      </c>
      <c r="K437" s="822" t="s">
        <v>859</v>
      </c>
      <c r="L437" s="825">
        <v>0</v>
      </c>
      <c r="M437" s="825">
        <v>0</v>
      </c>
      <c r="N437" s="822">
        <v>6</v>
      </c>
      <c r="O437" s="826">
        <v>2</v>
      </c>
      <c r="P437" s="825">
        <v>0</v>
      </c>
      <c r="Q437" s="827"/>
      <c r="R437" s="822">
        <v>4</v>
      </c>
      <c r="S437" s="827">
        <v>0.66666666666666663</v>
      </c>
      <c r="T437" s="826">
        <v>1</v>
      </c>
      <c r="U437" s="828">
        <v>0.5</v>
      </c>
    </row>
    <row r="438" spans="1:21" ht="14.45" customHeight="1" x14ac:dyDescent="0.2">
      <c r="A438" s="821">
        <v>4</v>
      </c>
      <c r="B438" s="822" t="s">
        <v>2195</v>
      </c>
      <c r="C438" s="822" t="s">
        <v>2202</v>
      </c>
      <c r="D438" s="823" t="s">
        <v>4680</v>
      </c>
      <c r="E438" s="824" t="s">
        <v>2227</v>
      </c>
      <c r="F438" s="822" t="s">
        <v>2196</v>
      </c>
      <c r="G438" s="822" t="s">
        <v>2991</v>
      </c>
      <c r="H438" s="822" t="s">
        <v>628</v>
      </c>
      <c r="I438" s="822" t="s">
        <v>3156</v>
      </c>
      <c r="J438" s="822" t="s">
        <v>1371</v>
      </c>
      <c r="K438" s="822" t="s">
        <v>1184</v>
      </c>
      <c r="L438" s="825">
        <v>48.01</v>
      </c>
      <c r="M438" s="825">
        <v>96.02</v>
      </c>
      <c r="N438" s="822">
        <v>2</v>
      </c>
      <c r="O438" s="826">
        <v>1</v>
      </c>
      <c r="P438" s="825"/>
      <c r="Q438" s="827">
        <v>0</v>
      </c>
      <c r="R438" s="822"/>
      <c r="S438" s="827">
        <v>0</v>
      </c>
      <c r="T438" s="826"/>
      <c r="U438" s="828">
        <v>0</v>
      </c>
    </row>
    <row r="439" spans="1:21" ht="14.45" customHeight="1" x14ac:dyDescent="0.2">
      <c r="A439" s="821">
        <v>4</v>
      </c>
      <c r="B439" s="822" t="s">
        <v>2195</v>
      </c>
      <c r="C439" s="822" t="s">
        <v>2202</v>
      </c>
      <c r="D439" s="823" t="s">
        <v>4680</v>
      </c>
      <c r="E439" s="824" t="s">
        <v>2227</v>
      </c>
      <c r="F439" s="822" t="s">
        <v>2196</v>
      </c>
      <c r="G439" s="822" t="s">
        <v>2991</v>
      </c>
      <c r="H439" s="822" t="s">
        <v>329</v>
      </c>
      <c r="I439" s="822" t="s">
        <v>3157</v>
      </c>
      <c r="J439" s="822" t="s">
        <v>1371</v>
      </c>
      <c r="K439" s="822" t="s">
        <v>1372</v>
      </c>
      <c r="L439" s="825">
        <v>134.44999999999999</v>
      </c>
      <c r="M439" s="825">
        <v>941.14999999999986</v>
      </c>
      <c r="N439" s="822">
        <v>7</v>
      </c>
      <c r="O439" s="826">
        <v>3</v>
      </c>
      <c r="P439" s="825">
        <v>537.79999999999995</v>
      </c>
      <c r="Q439" s="827">
        <v>0.57142857142857151</v>
      </c>
      <c r="R439" s="822">
        <v>4</v>
      </c>
      <c r="S439" s="827">
        <v>0.5714285714285714</v>
      </c>
      <c r="T439" s="826">
        <v>2</v>
      </c>
      <c r="U439" s="828">
        <v>0.66666666666666663</v>
      </c>
    </row>
    <row r="440" spans="1:21" ht="14.45" customHeight="1" x14ac:dyDescent="0.2">
      <c r="A440" s="821">
        <v>4</v>
      </c>
      <c r="B440" s="822" t="s">
        <v>2195</v>
      </c>
      <c r="C440" s="822" t="s">
        <v>2202</v>
      </c>
      <c r="D440" s="823" t="s">
        <v>4680</v>
      </c>
      <c r="E440" s="824" t="s">
        <v>2227</v>
      </c>
      <c r="F440" s="822" t="s">
        <v>2196</v>
      </c>
      <c r="G440" s="822" t="s">
        <v>3158</v>
      </c>
      <c r="H440" s="822" t="s">
        <v>329</v>
      </c>
      <c r="I440" s="822" t="s">
        <v>3159</v>
      </c>
      <c r="J440" s="822" t="s">
        <v>3160</v>
      </c>
      <c r="K440" s="822" t="s">
        <v>1186</v>
      </c>
      <c r="L440" s="825">
        <v>78.33</v>
      </c>
      <c r="M440" s="825">
        <v>156.66</v>
      </c>
      <c r="N440" s="822">
        <v>2</v>
      </c>
      <c r="O440" s="826">
        <v>1</v>
      </c>
      <c r="P440" s="825">
        <v>156.66</v>
      </c>
      <c r="Q440" s="827">
        <v>1</v>
      </c>
      <c r="R440" s="822">
        <v>2</v>
      </c>
      <c r="S440" s="827">
        <v>1</v>
      </c>
      <c r="T440" s="826">
        <v>1</v>
      </c>
      <c r="U440" s="828">
        <v>1</v>
      </c>
    </row>
    <row r="441" spans="1:21" ht="14.45" customHeight="1" x14ac:dyDescent="0.2">
      <c r="A441" s="821">
        <v>4</v>
      </c>
      <c r="B441" s="822" t="s">
        <v>2195</v>
      </c>
      <c r="C441" s="822" t="s">
        <v>2202</v>
      </c>
      <c r="D441" s="823" t="s">
        <v>4680</v>
      </c>
      <c r="E441" s="824" t="s">
        <v>2227</v>
      </c>
      <c r="F441" s="822" t="s">
        <v>2196</v>
      </c>
      <c r="G441" s="822" t="s">
        <v>2336</v>
      </c>
      <c r="H441" s="822" t="s">
        <v>329</v>
      </c>
      <c r="I441" s="822" t="s">
        <v>3161</v>
      </c>
      <c r="J441" s="822" t="s">
        <v>3162</v>
      </c>
      <c r="K441" s="822" t="s">
        <v>3163</v>
      </c>
      <c r="L441" s="825">
        <v>42.05</v>
      </c>
      <c r="M441" s="825">
        <v>84.1</v>
      </c>
      <c r="N441" s="822">
        <v>2</v>
      </c>
      <c r="O441" s="826">
        <v>1</v>
      </c>
      <c r="P441" s="825"/>
      <c r="Q441" s="827">
        <v>0</v>
      </c>
      <c r="R441" s="822"/>
      <c r="S441" s="827">
        <v>0</v>
      </c>
      <c r="T441" s="826"/>
      <c r="U441" s="828">
        <v>0</v>
      </c>
    </row>
    <row r="442" spans="1:21" ht="14.45" customHeight="1" x14ac:dyDescent="0.2">
      <c r="A442" s="821">
        <v>4</v>
      </c>
      <c r="B442" s="822" t="s">
        <v>2195</v>
      </c>
      <c r="C442" s="822" t="s">
        <v>2202</v>
      </c>
      <c r="D442" s="823" t="s">
        <v>4680</v>
      </c>
      <c r="E442" s="824" t="s">
        <v>2227</v>
      </c>
      <c r="F442" s="822" t="s">
        <v>2196</v>
      </c>
      <c r="G442" s="822" t="s">
        <v>2336</v>
      </c>
      <c r="H442" s="822" t="s">
        <v>329</v>
      </c>
      <c r="I442" s="822" t="s">
        <v>3161</v>
      </c>
      <c r="J442" s="822" t="s">
        <v>3162</v>
      </c>
      <c r="K442" s="822" t="s">
        <v>3163</v>
      </c>
      <c r="L442" s="825">
        <v>52.78</v>
      </c>
      <c r="M442" s="825">
        <v>105.56</v>
      </c>
      <c r="N442" s="822">
        <v>2</v>
      </c>
      <c r="O442" s="826">
        <v>0.5</v>
      </c>
      <c r="P442" s="825"/>
      <c r="Q442" s="827">
        <v>0</v>
      </c>
      <c r="R442" s="822"/>
      <c r="S442" s="827">
        <v>0</v>
      </c>
      <c r="T442" s="826"/>
      <c r="U442" s="828">
        <v>0</v>
      </c>
    </row>
    <row r="443" spans="1:21" ht="14.45" customHeight="1" x14ac:dyDescent="0.2">
      <c r="A443" s="821">
        <v>4</v>
      </c>
      <c r="B443" s="822" t="s">
        <v>2195</v>
      </c>
      <c r="C443" s="822" t="s">
        <v>2202</v>
      </c>
      <c r="D443" s="823" t="s">
        <v>4680</v>
      </c>
      <c r="E443" s="824" t="s">
        <v>2227</v>
      </c>
      <c r="F443" s="822" t="s">
        <v>2196</v>
      </c>
      <c r="G443" s="822" t="s">
        <v>3164</v>
      </c>
      <c r="H443" s="822" t="s">
        <v>329</v>
      </c>
      <c r="I443" s="822" t="s">
        <v>3165</v>
      </c>
      <c r="J443" s="822" t="s">
        <v>3166</v>
      </c>
      <c r="K443" s="822" t="s">
        <v>3167</v>
      </c>
      <c r="L443" s="825">
        <v>0</v>
      </c>
      <c r="M443" s="825">
        <v>0</v>
      </c>
      <c r="N443" s="822">
        <v>1</v>
      </c>
      <c r="O443" s="826">
        <v>1</v>
      </c>
      <c r="P443" s="825"/>
      <c r="Q443" s="827"/>
      <c r="R443" s="822"/>
      <c r="S443" s="827">
        <v>0</v>
      </c>
      <c r="T443" s="826"/>
      <c r="U443" s="828">
        <v>0</v>
      </c>
    </row>
    <row r="444" spans="1:21" ht="14.45" customHeight="1" x14ac:dyDescent="0.2">
      <c r="A444" s="821">
        <v>4</v>
      </c>
      <c r="B444" s="822" t="s">
        <v>2195</v>
      </c>
      <c r="C444" s="822" t="s">
        <v>2202</v>
      </c>
      <c r="D444" s="823" t="s">
        <v>4680</v>
      </c>
      <c r="E444" s="824" t="s">
        <v>2227</v>
      </c>
      <c r="F444" s="822" t="s">
        <v>2196</v>
      </c>
      <c r="G444" s="822" t="s">
        <v>3168</v>
      </c>
      <c r="H444" s="822" t="s">
        <v>329</v>
      </c>
      <c r="I444" s="822" t="s">
        <v>3169</v>
      </c>
      <c r="J444" s="822" t="s">
        <v>706</v>
      </c>
      <c r="K444" s="822" t="s">
        <v>707</v>
      </c>
      <c r="L444" s="825">
        <v>93.61</v>
      </c>
      <c r="M444" s="825">
        <v>187.22</v>
      </c>
      <c r="N444" s="822">
        <v>2</v>
      </c>
      <c r="O444" s="826">
        <v>1</v>
      </c>
      <c r="P444" s="825"/>
      <c r="Q444" s="827">
        <v>0</v>
      </c>
      <c r="R444" s="822"/>
      <c r="S444" s="827">
        <v>0</v>
      </c>
      <c r="T444" s="826"/>
      <c r="U444" s="828">
        <v>0</v>
      </c>
    </row>
    <row r="445" spans="1:21" ht="14.45" customHeight="1" x14ac:dyDescent="0.2">
      <c r="A445" s="821">
        <v>4</v>
      </c>
      <c r="B445" s="822" t="s">
        <v>2195</v>
      </c>
      <c r="C445" s="822" t="s">
        <v>2202</v>
      </c>
      <c r="D445" s="823" t="s">
        <v>4680</v>
      </c>
      <c r="E445" s="824" t="s">
        <v>2227</v>
      </c>
      <c r="F445" s="822" t="s">
        <v>2196</v>
      </c>
      <c r="G445" s="822" t="s">
        <v>3168</v>
      </c>
      <c r="H445" s="822" t="s">
        <v>329</v>
      </c>
      <c r="I445" s="822" t="s">
        <v>3170</v>
      </c>
      <c r="J445" s="822" t="s">
        <v>706</v>
      </c>
      <c r="K445" s="822" t="s">
        <v>707</v>
      </c>
      <c r="L445" s="825">
        <v>93.61</v>
      </c>
      <c r="M445" s="825">
        <v>187.22</v>
      </c>
      <c r="N445" s="822">
        <v>2</v>
      </c>
      <c r="O445" s="826">
        <v>0.5</v>
      </c>
      <c r="P445" s="825"/>
      <c r="Q445" s="827">
        <v>0</v>
      </c>
      <c r="R445" s="822"/>
      <c r="S445" s="827">
        <v>0</v>
      </c>
      <c r="T445" s="826"/>
      <c r="U445" s="828">
        <v>0</v>
      </c>
    </row>
    <row r="446" spans="1:21" ht="14.45" customHeight="1" x14ac:dyDescent="0.2">
      <c r="A446" s="821">
        <v>4</v>
      </c>
      <c r="B446" s="822" t="s">
        <v>2195</v>
      </c>
      <c r="C446" s="822" t="s">
        <v>2202</v>
      </c>
      <c r="D446" s="823" t="s">
        <v>4680</v>
      </c>
      <c r="E446" s="824" t="s">
        <v>2227</v>
      </c>
      <c r="F446" s="822" t="s">
        <v>2196</v>
      </c>
      <c r="G446" s="822" t="s">
        <v>2255</v>
      </c>
      <c r="H446" s="822" t="s">
        <v>329</v>
      </c>
      <c r="I446" s="822" t="s">
        <v>3171</v>
      </c>
      <c r="J446" s="822" t="s">
        <v>1202</v>
      </c>
      <c r="K446" s="822" t="s">
        <v>3172</v>
      </c>
      <c r="L446" s="825">
        <v>117.47</v>
      </c>
      <c r="M446" s="825">
        <v>352.40999999999997</v>
      </c>
      <c r="N446" s="822">
        <v>3</v>
      </c>
      <c r="O446" s="826">
        <v>0.5</v>
      </c>
      <c r="P446" s="825"/>
      <c r="Q446" s="827">
        <v>0</v>
      </c>
      <c r="R446" s="822"/>
      <c r="S446" s="827">
        <v>0</v>
      </c>
      <c r="T446" s="826"/>
      <c r="U446" s="828">
        <v>0</v>
      </c>
    </row>
    <row r="447" spans="1:21" ht="14.45" customHeight="1" x14ac:dyDescent="0.2">
      <c r="A447" s="821">
        <v>4</v>
      </c>
      <c r="B447" s="822" t="s">
        <v>2195</v>
      </c>
      <c r="C447" s="822" t="s">
        <v>2202</v>
      </c>
      <c r="D447" s="823" t="s">
        <v>4680</v>
      </c>
      <c r="E447" s="824" t="s">
        <v>2227</v>
      </c>
      <c r="F447" s="822" t="s">
        <v>2196</v>
      </c>
      <c r="G447" s="822" t="s">
        <v>2255</v>
      </c>
      <c r="H447" s="822" t="s">
        <v>329</v>
      </c>
      <c r="I447" s="822" t="s">
        <v>3173</v>
      </c>
      <c r="J447" s="822" t="s">
        <v>1202</v>
      </c>
      <c r="K447" s="822" t="s">
        <v>1579</v>
      </c>
      <c r="L447" s="825">
        <v>234.94</v>
      </c>
      <c r="M447" s="825">
        <v>469.88</v>
      </c>
      <c r="N447" s="822">
        <v>2</v>
      </c>
      <c r="O447" s="826">
        <v>1</v>
      </c>
      <c r="P447" s="825">
        <v>469.88</v>
      </c>
      <c r="Q447" s="827">
        <v>1</v>
      </c>
      <c r="R447" s="822">
        <v>2</v>
      </c>
      <c r="S447" s="827">
        <v>1</v>
      </c>
      <c r="T447" s="826">
        <v>1</v>
      </c>
      <c r="U447" s="828">
        <v>1</v>
      </c>
    </row>
    <row r="448" spans="1:21" ht="14.45" customHeight="1" x14ac:dyDescent="0.2">
      <c r="A448" s="821">
        <v>4</v>
      </c>
      <c r="B448" s="822" t="s">
        <v>2195</v>
      </c>
      <c r="C448" s="822" t="s">
        <v>2202</v>
      </c>
      <c r="D448" s="823" t="s">
        <v>4680</v>
      </c>
      <c r="E448" s="824" t="s">
        <v>2227</v>
      </c>
      <c r="F448" s="822" t="s">
        <v>2196</v>
      </c>
      <c r="G448" s="822" t="s">
        <v>3058</v>
      </c>
      <c r="H448" s="822" t="s">
        <v>329</v>
      </c>
      <c r="I448" s="822" t="s">
        <v>3174</v>
      </c>
      <c r="J448" s="822" t="s">
        <v>3060</v>
      </c>
      <c r="K448" s="822" t="s">
        <v>3175</v>
      </c>
      <c r="L448" s="825">
        <v>0</v>
      </c>
      <c r="M448" s="825">
        <v>0</v>
      </c>
      <c r="N448" s="822">
        <v>1</v>
      </c>
      <c r="O448" s="826">
        <v>1</v>
      </c>
      <c r="P448" s="825"/>
      <c r="Q448" s="827"/>
      <c r="R448" s="822"/>
      <c r="S448" s="827">
        <v>0</v>
      </c>
      <c r="T448" s="826"/>
      <c r="U448" s="828">
        <v>0</v>
      </c>
    </row>
    <row r="449" spans="1:21" ht="14.45" customHeight="1" x14ac:dyDescent="0.2">
      <c r="A449" s="821">
        <v>4</v>
      </c>
      <c r="B449" s="822" t="s">
        <v>2195</v>
      </c>
      <c r="C449" s="822" t="s">
        <v>2202</v>
      </c>
      <c r="D449" s="823" t="s">
        <v>4680</v>
      </c>
      <c r="E449" s="824" t="s">
        <v>2227</v>
      </c>
      <c r="F449" s="822" t="s">
        <v>2196</v>
      </c>
      <c r="G449" s="822" t="s">
        <v>3176</v>
      </c>
      <c r="H449" s="822" t="s">
        <v>329</v>
      </c>
      <c r="I449" s="822" t="s">
        <v>3177</v>
      </c>
      <c r="J449" s="822" t="s">
        <v>1196</v>
      </c>
      <c r="K449" s="822" t="s">
        <v>3178</v>
      </c>
      <c r="L449" s="825">
        <v>91.11</v>
      </c>
      <c r="M449" s="825">
        <v>91.11</v>
      </c>
      <c r="N449" s="822">
        <v>1</v>
      </c>
      <c r="O449" s="826">
        <v>1</v>
      </c>
      <c r="P449" s="825"/>
      <c r="Q449" s="827">
        <v>0</v>
      </c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4</v>
      </c>
      <c r="B450" s="822" t="s">
        <v>2195</v>
      </c>
      <c r="C450" s="822" t="s">
        <v>2202</v>
      </c>
      <c r="D450" s="823" t="s">
        <v>4680</v>
      </c>
      <c r="E450" s="824" t="s">
        <v>2227</v>
      </c>
      <c r="F450" s="822" t="s">
        <v>2196</v>
      </c>
      <c r="G450" s="822" t="s">
        <v>3176</v>
      </c>
      <c r="H450" s="822" t="s">
        <v>329</v>
      </c>
      <c r="I450" s="822" t="s">
        <v>3179</v>
      </c>
      <c r="J450" s="822" t="s">
        <v>1196</v>
      </c>
      <c r="K450" s="822" t="s">
        <v>3178</v>
      </c>
      <c r="L450" s="825">
        <v>91.11</v>
      </c>
      <c r="M450" s="825">
        <v>91.11</v>
      </c>
      <c r="N450" s="822">
        <v>1</v>
      </c>
      <c r="O450" s="826">
        <v>1</v>
      </c>
      <c r="P450" s="825"/>
      <c r="Q450" s="827">
        <v>0</v>
      </c>
      <c r="R450" s="822"/>
      <c r="S450" s="827">
        <v>0</v>
      </c>
      <c r="T450" s="826"/>
      <c r="U450" s="828">
        <v>0</v>
      </c>
    </row>
    <row r="451" spans="1:21" ht="14.45" customHeight="1" x14ac:dyDescent="0.2">
      <c r="A451" s="821">
        <v>4</v>
      </c>
      <c r="B451" s="822" t="s">
        <v>2195</v>
      </c>
      <c r="C451" s="822" t="s">
        <v>2202</v>
      </c>
      <c r="D451" s="823" t="s">
        <v>4680</v>
      </c>
      <c r="E451" s="824" t="s">
        <v>2227</v>
      </c>
      <c r="F451" s="822" t="s">
        <v>2196</v>
      </c>
      <c r="G451" s="822" t="s">
        <v>3176</v>
      </c>
      <c r="H451" s="822" t="s">
        <v>329</v>
      </c>
      <c r="I451" s="822" t="s">
        <v>3180</v>
      </c>
      <c r="J451" s="822" t="s">
        <v>1196</v>
      </c>
      <c r="K451" s="822" t="s">
        <v>3181</v>
      </c>
      <c r="L451" s="825">
        <v>273.33</v>
      </c>
      <c r="M451" s="825">
        <v>3553.29</v>
      </c>
      <c r="N451" s="822">
        <v>13</v>
      </c>
      <c r="O451" s="826">
        <v>10</v>
      </c>
      <c r="P451" s="825">
        <v>2459.9699999999998</v>
      </c>
      <c r="Q451" s="827">
        <v>0.69230769230769229</v>
      </c>
      <c r="R451" s="822">
        <v>9</v>
      </c>
      <c r="S451" s="827">
        <v>0.69230769230769229</v>
      </c>
      <c r="T451" s="826">
        <v>6.5</v>
      </c>
      <c r="U451" s="828">
        <v>0.65</v>
      </c>
    </row>
    <row r="452" spans="1:21" ht="14.45" customHeight="1" x14ac:dyDescent="0.2">
      <c r="A452" s="821">
        <v>4</v>
      </c>
      <c r="B452" s="822" t="s">
        <v>2195</v>
      </c>
      <c r="C452" s="822" t="s">
        <v>2202</v>
      </c>
      <c r="D452" s="823" t="s">
        <v>4680</v>
      </c>
      <c r="E452" s="824" t="s">
        <v>2227</v>
      </c>
      <c r="F452" s="822" t="s">
        <v>2196</v>
      </c>
      <c r="G452" s="822" t="s">
        <v>3182</v>
      </c>
      <c r="H452" s="822" t="s">
        <v>329</v>
      </c>
      <c r="I452" s="822" t="s">
        <v>3183</v>
      </c>
      <c r="J452" s="822" t="s">
        <v>746</v>
      </c>
      <c r="K452" s="822" t="s">
        <v>1426</v>
      </c>
      <c r="L452" s="825">
        <v>477.5</v>
      </c>
      <c r="M452" s="825">
        <v>477.5</v>
      </c>
      <c r="N452" s="822">
        <v>1</v>
      </c>
      <c r="O452" s="826">
        <v>0.5</v>
      </c>
      <c r="P452" s="825"/>
      <c r="Q452" s="827">
        <v>0</v>
      </c>
      <c r="R452" s="822"/>
      <c r="S452" s="827">
        <v>0</v>
      </c>
      <c r="T452" s="826"/>
      <c r="U452" s="828">
        <v>0</v>
      </c>
    </row>
    <row r="453" spans="1:21" ht="14.45" customHeight="1" x14ac:dyDescent="0.2">
      <c r="A453" s="821">
        <v>4</v>
      </c>
      <c r="B453" s="822" t="s">
        <v>2195</v>
      </c>
      <c r="C453" s="822" t="s">
        <v>2202</v>
      </c>
      <c r="D453" s="823" t="s">
        <v>4680</v>
      </c>
      <c r="E453" s="824" t="s">
        <v>2227</v>
      </c>
      <c r="F453" s="822" t="s">
        <v>2196</v>
      </c>
      <c r="G453" s="822" t="s">
        <v>3184</v>
      </c>
      <c r="H453" s="822" t="s">
        <v>329</v>
      </c>
      <c r="I453" s="822" t="s">
        <v>3185</v>
      </c>
      <c r="J453" s="822" t="s">
        <v>3186</v>
      </c>
      <c r="K453" s="822" t="s">
        <v>3187</v>
      </c>
      <c r="L453" s="825">
        <v>277.5</v>
      </c>
      <c r="M453" s="825">
        <v>277.5</v>
      </c>
      <c r="N453" s="822">
        <v>1</v>
      </c>
      <c r="O453" s="826">
        <v>1</v>
      </c>
      <c r="P453" s="825">
        <v>277.5</v>
      </c>
      <c r="Q453" s="827">
        <v>1</v>
      </c>
      <c r="R453" s="822">
        <v>1</v>
      </c>
      <c r="S453" s="827">
        <v>1</v>
      </c>
      <c r="T453" s="826">
        <v>1</v>
      </c>
      <c r="U453" s="828">
        <v>1</v>
      </c>
    </row>
    <row r="454" spans="1:21" ht="14.45" customHeight="1" x14ac:dyDescent="0.2">
      <c r="A454" s="821">
        <v>4</v>
      </c>
      <c r="B454" s="822" t="s">
        <v>2195</v>
      </c>
      <c r="C454" s="822" t="s">
        <v>2202</v>
      </c>
      <c r="D454" s="823" t="s">
        <v>4680</v>
      </c>
      <c r="E454" s="824" t="s">
        <v>2227</v>
      </c>
      <c r="F454" s="822" t="s">
        <v>2196</v>
      </c>
      <c r="G454" s="822" t="s">
        <v>3184</v>
      </c>
      <c r="H454" s="822" t="s">
        <v>329</v>
      </c>
      <c r="I454" s="822" t="s">
        <v>3188</v>
      </c>
      <c r="J454" s="822" t="s">
        <v>3186</v>
      </c>
      <c r="K454" s="822" t="s">
        <v>3189</v>
      </c>
      <c r="L454" s="825">
        <v>69.39</v>
      </c>
      <c r="M454" s="825">
        <v>277.56</v>
      </c>
      <c r="N454" s="822">
        <v>4</v>
      </c>
      <c r="O454" s="826">
        <v>2</v>
      </c>
      <c r="P454" s="825"/>
      <c r="Q454" s="827">
        <v>0</v>
      </c>
      <c r="R454" s="822"/>
      <c r="S454" s="827">
        <v>0</v>
      </c>
      <c r="T454" s="826"/>
      <c r="U454" s="828">
        <v>0</v>
      </c>
    </row>
    <row r="455" spans="1:21" ht="14.45" customHeight="1" x14ac:dyDescent="0.2">
      <c r="A455" s="821">
        <v>4</v>
      </c>
      <c r="B455" s="822" t="s">
        <v>2195</v>
      </c>
      <c r="C455" s="822" t="s">
        <v>2202</v>
      </c>
      <c r="D455" s="823" t="s">
        <v>4680</v>
      </c>
      <c r="E455" s="824" t="s">
        <v>2227</v>
      </c>
      <c r="F455" s="822" t="s">
        <v>2196</v>
      </c>
      <c r="G455" s="822" t="s">
        <v>3184</v>
      </c>
      <c r="H455" s="822" t="s">
        <v>329</v>
      </c>
      <c r="I455" s="822" t="s">
        <v>3190</v>
      </c>
      <c r="J455" s="822" t="s">
        <v>3186</v>
      </c>
      <c r="K455" s="822" t="s">
        <v>3191</v>
      </c>
      <c r="L455" s="825">
        <v>27.75</v>
      </c>
      <c r="M455" s="825">
        <v>83.25</v>
      </c>
      <c r="N455" s="822">
        <v>3</v>
      </c>
      <c r="O455" s="826">
        <v>1</v>
      </c>
      <c r="P455" s="825">
        <v>83.25</v>
      </c>
      <c r="Q455" s="827">
        <v>1</v>
      </c>
      <c r="R455" s="822">
        <v>3</v>
      </c>
      <c r="S455" s="827">
        <v>1</v>
      </c>
      <c r="T455" s="826">
        <v>1</v>
      </c>
      <c r="U455" s="828">
        <v>1</v>
      </c>
    </row>
    <row r="456" spans="1:21" ht="14.45" customHeight="1" x14ac:dyDescent="0.2">
      <c r="A456" s="821">
        <v>4</v>
      </c>
      <c r="B456" s="822" t="s">
        <v>2195</v>
      </c>
      <c r="C456" s="822" t="s">
        <v>2202</v>
      </c>
      <c r="D456" s="823" t="s">
        <v>4680</v>
      </c>
      <c r="E456" s="824" t="s">
        <v>2227</v>
      </c>
      <c r="F456" s="822" t="s">
        <v>2196</v>
      </c>
      <c r="G456" s="822" t="s">
        <v>3192</v>
      </c>
      <c r="H456" s="822" t="s">
        <v>329</v>
      </c>
      <c r="I456" s="822" t="s">
        <v>3193</v>
      </c>
      <c r="J456" s="822" t="s">
        <v>3194</v>
      </c>
      <c r="K456" s="822" t="s">
        <v>3195</v>
      </c>
      <c r="L456" s="825">
        <v>176.61</v>
      </c>
      <c r="M456" s="825">
        <v>176.61</v>
      </c>
      <c r="N456" s="822">
        <v>1</v>
      </c>
      <c r="O456" s="826">
        <v>1</v>
      </c>
      <c r="P456" s="825"/>
      <c r="Q456" s="827">
        <v>0</v>
      </c>
      <c r="R456" s="822"/>
      <c r="S456" s="827">
        <v>0</v>
      </c>
      <c r="T456" s="826"/>
      <c r="U456" s="828">
        <v>0</v>
      </c>
    </row>
    <row r="457" spans="1:21" ht="14.45" customHeight="1" x14ac:dyDescent="0.2">
      <c r="A457" s="821">
        <v>4</v>
      </c>
      <c r="B457" s="822" t="s">
        <v>2195</v>
      </c>
      <c r="C457" s="822" t="s">
        <v>2202</v>
      </c>
      <c r="D457" s="823" t="s">
        <v>4680</v>
      </c>
      <c r="E457" s="824" t="s">
        <v>2227</v>
      </c>
      <c r="F457" s="822" t="s">
        <v>2196</v>
      </c>
      <c r="G457" s="822" t="s">
        <v>2453</v>
      </c>
      <c r="H457" s="822" t="s">
        <v>628</v>
      </c>
      <c r="I457" s="822" t="s">
        <v>3196</v>
      </c>
      <c r="J457" s="822" t="s">
        <v>770</v>
      </c>
      <c r="K457" s="822" t="s">
        <v>3197</v>
      </c>
      <c r="L457" s="825">
        <v>85.02</v>
      </c>
      <c r="M457" s="825">
        <v>85.02</v>
      </c>
      <c r="N457" s="822">
        <v>1</v>
      </c>
      <c r="O457" s="826">
        <v>1</v>
      </c>
      <c r="P457" s="825"/>
      <c r="Q457" s="827">
        <v>0</v>
      </c>
      <c r="R457" s="822"/>
      <c r="S457" s="827">
        <v>0</v>
      </c>
      <c r="T457" s="826"/>
      <c r="U457" s="828">
        <v>0</v>
      </c>
    </row>
    <row r="458" spans="1:21" ht="14.45" customHeight="1" x14ac:dyDescent="0.2">
      <c r="A458" s="821">
        <v>4</v>
      </c>
      <c r="B458" s="822" t="s">
        <v>2195</v>
      </c>
      <c r="C458" s="822" t="s">
        <v>2202</v>
      </c>
      <c r="D458" s="823" t="s">
        <v>4680</v>
      </c>
      <c r="E458" s="824" t="s">
        <v>2227</v>
      </c>
      <c r="F458" s="822" t="s">
        <v>2196</v>
      </c>
      <c r="G458" s="822" t="s">
        <v>2271</v>
      </c>
      <c r="H458" s="822" t="s">
        <v>329</v>
      </c>
      <c r="I458" s="822" t="s">
        <v>2272</v>
      </c>
      <c r="J458" s="822" t="s">
        <v>2273</v>
      </c>
      <c r="K458" s="822" t="s">
        <v>2274</v>
      </c>
      <c r="L458" s="825">
        <v>0</v>
      </c>
      <c r="M458" s="825">
        <v>0</v>
      </c>
      <c r="N458" s="822">
        <v>12</v>
      </c>
      <c r="O458" s="826">
        <v>8</v>
      </c>
      <c r="P458" s="825">
        <v>0</v>
      </c>
      <c r="Q458" s="827"/>
      <c r="R458" s="822">
        <v>6</v>
      </c>
      <c r="S458" s="827">
        <v>0.5</v>
      </c>
      <c r="T458" s="826">
        <v>3.5</v>
      </c>
      <c r="U458" s="828">
        <v>0.4375</v>
      </c>
    </row>
    <row r="459" spans="1:21" ht="14.45" customHeight="1" x14ac:dyDescent="0.2">
      <c r="A459" s="821">
        <v>4</v>
      </c>
      <c r="B459" s="822" t="s">
        <v>2195</v>
      </c>
      <c r="C459" s="822" t="s">
        <v>2202</v>
      </c>
      <c r="D459" s="823" t="s">
        <v>4680</v>
      </c>
      <c r="E459" s="824" t="s">
        <v>2227</v>
      </c>
      <c r="F459" s="822" t="s">
        <v>2196</v>
      </c>
      <c r="G459" s="822" t="s">
        <v>3062</v>
      </c>
      <c r="H459" s="822" t="s">
        <v>329</v>
      </c>
      <c r="I459" s="822" t="s">
        <v>3198</v>
      </c>
      <c r="J459" s="822" t="s">
        <v>3064</v>
      </c>
      <c r="K459" s="822" t="s">
        <v>3199</v>
      </c>
      <c r="L459" s="825">
        <v>79.64</v>
      </c>
      <c r="M459" s="825">
        <v>79.64</v>
      </c>
      <c r="N459" s="822">
        <v>1</v>
      </c>
      <c r="O459" s="826">
        <v>1</v>
      </c>
      <c r="P459" s="825">
        <v>79.64</v>
      </c>
      <c r="Q459" s="827">
        <v>1</v>
      </c>
      <c r="R459" s="822">
        <v>1</v>
      </c>
      <c r="S459" s="827">
        <v>1</v>
      </c>
      <c r="T459" s="826">
        <v>1</v>
      </c>
      <c r="U459" s="828">
        <v>1</v>
      </c>
    </row>
    <row r="460" spans="1:21" ht="14.45" customHeight="1" x14ac:dyDescent="0.2">
      <c r="A460" s="821">
        <v>4</v>
      </c>
      <c r="B460" s="822" t="s">
        <v>2195</v>
      </c>
      <c r="C460" s="822" t="s">
        <v>2202</v>
      </c>
      <c r="D460" s="823" t="s">
        <v>4680</v>
      </c>
      <c r="E460" s="824" t="s">
        <v>2227</v>
      </c>
      <c r="F460" s="822" t="s">
        <v>2196</v>
      </c>
      <c r="G460" s="822" t="s">
        <v>3062</v>
      </c>
      <c r="H460" s="822" t="s">
        <v>329</v>
      </c>
      <c r="I460" s="822" t="s">
        <v>3200</v>
      </c>
      <c r="J460" s="822" t="s">
        <v>3064</v>
      </c>
      <c r="K460" s="822" t="s">
        <v>3199</v>
      </c>
      <c r="L460" s="825">
        <v>79.64</v>
      </c>
      <c r="M460" s="825">
        <v>318.56</v>
      </c>
      <c r="N460" s="822">
        <v>4</v>
      </c>
      <c r="O460" s="826">
        <v>4</v>
      </c>
      <c r="P460" s="825">
        <v>238.92000000000002</v>
      </c>
      <c r="Q460" s="827">
        <v>0.75</v>
      </c>
      <c r="R460" s="822">
        <v>3</v>
      </c>
      <c r="S460" s="827">
        <v>0.75</v>
      </c>
      <c r="T460" s="826">
        <v>3</v>
      </c>
      <c r="U460" s="828">
        <v>0.75</v>
      </c>
    </row>
    <row r="461" spans="1:21" ht="14.45" customHeight="1" x14ac:dyDescent="0.2">
      <c r="A461" s="821">
        <v>4</v>
      </c>
      <c r="B461" s="822" t="s">
        <v>2195</v>
      </c>
      <c r="C461" s="822" t="s">
        <v>2202</v>
      </c>
      <c r="D461" s="823" t="s">
        <v>4680</v>
      </c>
      <c r="E461" s="824" t="s">
        <v>2227</v>
      </c>
      <c r="F461" s="822" t="s">
        <v>2196</v>
      </c>
      <c r="G461" s="822" t="s">
        <v>3062</v>
      </c>
      <c r="H461" s="822" t="s">
        <v>329</v>
      </c>
      <c r="I461" s="822" t="s">
        <v>3201</v>
      </c>
      <c r="J461" s="822" t="s">
        <v>1479</v>
      </c>
      <c r="K461" s="822" t="s">
        <v>3202</v>
      </c>
      <c r="L461" s="825">
        <v>79.64</v>
      </c>
      <c r="M461" s="825">
        <v>238.92000000000002</v>
      </c>
      <c r="N461" s="822">
        <v>3</v>
      </c>
      <c r="O461" s="826">
        <v>2</v>
      </c>
      <c r="P461" s="825"/>
      <c r="Q461" s="827">
        <v>0</v>
      </c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4</v>
      </c>
      <c r="B462" s="822" t="s">
        <v>2195</v>
      </c>
      <c r="C462" s="822" t="s">
        <v>2202</v>
      </c>
      <c r="D462" s="823" t="s">
        <v>4680</v>
      </c>
      <c r="E462" s="824" t="s">
        <v>2227</v>
      </c>
      <c r="F462" s="822" t="s">
        <v>2196</v>
      </c>
      <c r="G462" s="822" t="s">
        <v>3062</v>
      </c>
      <c r="H462" s="822" t="s">
        <v>329</v>
      </c>
      <c r="I462" s="822" t="s">
        <v>3203</v>
      </c>
      <c r="J462" s="822" t="s">
        <v>3064</v>
      </c>
      <c r="K462" s="822" t="s">
        <v>3065</v>
      </c>
      <c r="L462" s="825">
        <v>79.64</v>
      </c>
      <c r="M462" s="825">
        <v>79.64</v>
      </c>
      <c r="N462" s="822">
        <v>1</v>
      </c>
      <c r="O462" s="826">
        <v>1</v>
      </c>
      <c r="P462" s="825">
        <v>79.64</v>
      </c>
      <c r="Q462" s="827">
        <v>1</v>
      </c>
      <c r="R462" s="822">
        <v>1</v>
      </c>
      <c r="S462" s="827">
        <v>1</v>
      </c>
      <c r="T462" s="826">
        <v>1</v>
      </c>
      <c r="U462" s="828">
        <v>1</v>
      </c>
    </row>
    <row r="463" spans="1:21" ht="14.45" customHeight="1" x14ac:dyDescent="0.2">
      <c r="A463" s="821">
        <v>4</v>
      </c>
      <c r="B463" s="822" t="s">
        <v>2195</v>
      </c>
      <c r="C463" s="822" t="s">
        <v>2202</v>
      </c>
      <c r="D463" s="823" t="s">
        <v>4680</v>
      </c>
      <c r="E463" s="824" t="s">
        <v>2227</v>
      </c>
      <c r="F463" s="822" t="s">
        <v>2196</v>
      </c>
      <c r="G463" s="822" t="s">
        <v>3069</v>
      </c>
      <c r="H463" s="822" t="s">
        <v>329</v>
      </c>
      <c r="I463" s="822" t="s">
        <v>3204</v>
      </c>
      <c r="J463" s="822" t="s">
        <v>3205</v>
      </c>
      <c r="K463" s="822" t="s">
        <v>3206</v>
      </c>
      <c r="L463" s="825">
        <v>23.49</v>
      </c>
      <c r="M463" s="825">
        <v>46.98</v>
      </c>
      <c r="N463" s="822">
        <v>2</v>
      </c>
      <c r="O463" s="826">
        <v>1</v>
      </c>
      <c r="P463" s="825"/>
      <c r="Q463" s="827">
        <v>0</v>
      </c>
      <c r="R463" s="822"/>
      <c r="S463" s="827">
        <v>0</v>
      </c>
      <c r="T463" s="826"/>
      <c r="U463" s="828">
        <v>0</v>
      </c>
    </row>
    <row r="464" spans="1:21" ht="14.45" customHeight="1" x14ac:dyDescent="0.2">
      <c r="A464" s="821">
        <v>4</v>
      </c>
      <c r="B464" s="822" t="s">
        <v>2195</v>
      </c>
      <c r="C464" s="822" t="s">
        <v>2202</v>
      </c>
      <c r="D464" s="823" t="s">
        <v>4680</v>
      </c>
      <c r="E464" s="824" t="s">
        <v>2227</v>
      </c>
      <c r="F464" s="822" t="s">
        <v>2196</v>
      </c>
      <c r="G464" s="822" t="s">
        <v>3069</v>
      </c>
      <c r="H464" s="822" t="s">
        <v>329</v>
      </c>
      <c r="I464" s="822" t="s">
        <v>3207</v>
      </c>
      <c r="J464" s="822" t="s">
        <v>3205</v>
      </c>
      <c r="K464" s="822" t="s">
        <v>3208</v>
      </c>
      <c r="L464" s="825">
        <v>0</v>
      </c>
      <c r="M464" s="825">
        <v>0</v>
      </c>
      <c r="N464" s="822">
        <v>2</v>
      </c>
      <c r="O464" s="826">
        <v>1</v>
      </c>
      <c r="P464" s="825"/>
      <c r="Q464" s="827"/>
      <c r="R464" s="822"/>
      <c r="S464" s="827">
        <v>0</v>
      </c>
      <c r="T464" s="826"/>
      <c r="U464" s="828">
        <v>0</v>
      </c>
    </row>
    <row r="465" spans="1:21" ht="14.45" customHeight="1" x14ac:dyDescent="0.2">
      <c r="A465" s="821">
        <v>4</v>
      </c>
      <c r="B465" s="822" t="s">
        <v>2195</v>
      </c>
      <c r="C465" s="822" t="s">
        <v>2202</v>
      </c>
      <c r="D465" s="823" t="s">
        <v>4680</v>
      </c>
      <c r="E465" s="824" t="s">
        <v>2227</v>
      </c>
      <c r="F465" s="822" t="s">
        <v>2196</v>
      </c>
      <c r="G465" s="822" t="s">
        <v>3209</v>
      </c>
      <c r="H465" s="822" t="s">
        <v>329</v>
      </c>
      <c r="I465" s="822" t="s">
        <v>3210</v>
      </c>
      <c r="J465" s="822" t="s">
        <v>3211</v>
      </c>
      <c r="K465" s="822" t="s">
        <v>3212</v>
      </c>
      <c r="L465" s="825">
        <v>45.89</v>
      </c>
      <c r="M465" s="825">
        <v>229.45000000000002</v>
      </c>
      <c r="N465" s="822">
        <v>5</v>
      </c>
      <c r="O465" s="826">
        <v>3</v>
      </c>
      <c r="P465" s="825">
        <v>229.45000000000002</v>
      </c>
      <c r="Q465" s="827">
        <v>1</v>
      </c>
      <c r="R465" s="822">
        <v>5</v>
      </c>
      <c r="S465" s="827">
        <v>1</v>
      </c>
      <c r="T465" s="826">
        <v>3</v>
      </c>
      <c r="U465" s="828">
        <v>1</v>
      </c>
    </row>
    <row r="466" spans="1:21" ht="14.45" customHeight="1" x14ac:dyDescent="0.2">
      <c r="A466" s="821">
        <v>4</v>
      </c>
      <c r="B466" s="822" t="s">
        <v>2195</v>
      </c>
      <c r="C466" s="822" t="s">
        <v>2202</v>
      </c>
      <c r="D466" s="823" t="s">
        <v>4680</v>
      </c>
      <c r="E466" s="824" t="s">
        <v>2227</v>
      </c>
      <c r="F466" s="822" t="s">
        <v>2196</v>
      </c>
      <c r="G466" s="822" t="s">
        <v>3209</v>
      </c>
      <c r="H466" s="822" t="s">
        <v>329</v>
      </c>
      <c r="I466" s="822" t="s">
        <v>3213</v>
      </c>
      <c r="J466" s="822" t="s">
        <v>3211</v>
      </c>
      <c r="K466" s="822" t="s">
        <v>3214</v>
      </c>
      <c r="L466" s="825">
        <v>91.78</v>
      </c>
      <c r="M466" s="825">
        <v>1101.3600000000001</v>
      </c>
      <c r="N466" s="822">
        <v>12</v>
      </c>
      <c r="O466" s="826">
        <v>5</v>
      </c>
      <c r="P466" s="825">
        <v>550.68000000000006</v>
      </c>
      <c r="Q466" s="827">
        <v>0.5</v>
      </c>
      <c r="R466" s="822">
        <v>6</v>
      </c>
      <c r="S466" s="827">
        <v>0.5</v>
      </c>
      <c r="T466" s="826">
        <v>2.5</v>
      </c>
      <c r="U466" s="828">
        <v>0.5</v>
      </c>
    </row>
    <row r="467" spans="1:21" ht="14.45" customHeight="1" x14ac:dyDescent="0.2">
      <c r="A467" s="821">
        <v>4</v>
      </c>
      <c r="B467" s="822" t="s">
        <v>2195</v>
      </c>
      <c r="C467" s="822" t="s">
        <v>2202</v>
      </c>
      <c r="D467" s="823" t="s">
        <v>4680</v>
      </c>
      <c r="E467" s="824" t="s">
        <v>2227</v>
      </c>
      <c r="F467" s="822" t="s">
        <v>2196</v>
      </c>
      <c r="G467" s="822" t="s">
        <v>2918</v>
      </c>
      <c r="H467" s="822" t="s">
        <v>329</v>
      </c>
      <c r="I467" s="822" t="s">
        <v>2919</v>
      </c>
      <c r="J467" s="822" t="s">
        <v>1097</v>
      </c>
      <c r="K467" s="822" t="s">
        <v>2920</v>
      </c>
      <c r="L467" s="825">
        <v>42.14</v>
      </c>
      <c r="M467" s="825">
        <v>42.14</v>
      </c>
      <c r="N467" s="822">
        <v>1</v>
      </c>
      <c r="O467" s="826">
        <v>1</v>
      </c>
      <c r="P467" s="825">
        <v>42.14</v>
      </c>
      <c r="Q467" s="827">
        <v>1</v>
      </c>
      <c r="R467" s="822">
        <v>1</v>
      </c>
      <c r="S467" s="827">
        <v>1</v>
      </c>
      <c r="T467" s="826">
        <v>1</v>
      </c>
      <c r="U467" s="828">
        <v>1</v>
      </c>
    </row>
    <row r="468" spans="1:21" ht="14.45" customHeight="1" x14ac:dyDescent="0.2">
      <c r="A468" s="821">
        <v>4</v>
      </c>
      <c r="B468" s="822" t="s">
        <v>2195</v>
      </c>
      <c r="C468" s="822" t="s">
        <v>2202</v>
      </c>
      <c r="D468" s="823" t="s">
        <v>4680</v>
      </c>
      <c r="E468" s="824" t="s">
        <v>2227</v>
      </c>
      <c r="F468" s="822" t="s">
        <v>2196</v>
      </c>
      <c r="G468" s="822" t="s">
        <v>3215</v>
      </c>
      <c r="H468" s="822" t="s">
        <v>329</v>
      </c>
      <c r="I468" s="822" t="s">
        <v>3216</v>
      </c>
      <c r="J468" s="822" t="s">
        <v>3217</v>
      </c>
      <c r="K468" s="822" t="s">
        <v>3218</v>
      </c>
      <c r="L468" s="825">
        <v>0</v>
      </c>
      <c r="M468" s="825">
        <v>0</v>
      </c>
      <c r="N468" s="822">
        <v>1</v>
      </c>
      <c r="O468" s="826">
        <v>1</v>
      </c>
      <c r="P468" s="825"/>
      <c r="Q468" s="827"/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4</v>
      </c>
      <c r="B469" s="822" t="s">
        <v>2195</v>
      </c>
      <c r="C469" s="822" t="s">
        <v>2202</v>
      </c>
      <c r="D469" s="823" t="s">
        <v>4680</v>
      </c>
      <c r="E469" s="824" t="s">
        <v>2227</v>
      </c>
      <c r="F469" s="822" t="s">
        <v>2196</v>
      </c>
      <c r="G469" s="822" t="s">
        <v>3219</v>
      </c>
      <c r="H469" s="822" t="s">
        <v>329</v>
      </c>
      <c r="I469" s="822" t="s">
        <v>3220</v>
      </c>
      <c r="J469" s="822" t="s">
        <v>661</v>
      </c>
      <c r="K469" s="822" t="s">
        <v>3221</v>
      </c>
      <c r="L469" s="825">
        <v>0</v>
      </c>
      <c r="M469" s="825">
        <v>0</v>
      </c>
      <c r="N469" s="822">
        <v>1</v>
      </c>
      <c r="O469" s="826">
        <v>1</v>
      </c>
      <c r="P469" s="825"/>
      <c r="Q469" s="827"/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4</v>
      </c>
      <c r="B470" s="822" t="s">
        <v>2195</v>
      </c>
      <c r="C470" s="822" t="s">
        <v>2202</v>
      </c>
      <c r="D470" s="823" t="s">
        <v>4680</v>
      </c>
      <c r="E470" s="824" t="s">
        <v>2227</v>
      </c>
      <c r="F470" s="822" t="s">
        <v>2196</v>
      </c>
      <c r="G470" s="822" t="s">
        <v>2458</v>
      </c>
      <c r="H470" s="822" t="s">
        <v>329</v>
      </c>
      <c r="I470" s="822" t="s">
        <v>3222</v>
      </c>
      <c r="J470" s="822" t="s">
        <v>694</v>
      </c>
      <c r="K470" s="822" t="s">
        <v>3223</v>
      </c>
      <c r="L470" s="825">
        <v>73.989999999999995</v>
      </c>
      <c r="M470" s="825">
        <v>147.97999999999999</v>
      </c>
      <c r="N470" s="822">
        <v>2</v>
      </c>
      <c r="O470" s="826">
        <v>0.5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4</v>
      </c>
      <c r="B471" s="822" t="s">
        <v>2195</v>
      </c>
      <c r="C471" s="822" t="s">
        <v>2202</v>
      </c>
      <c r="D471" s="823" t="s">
        <v>4680</v>
      </c>
      <c r="E471" s="824" t="s">
        <v>2227</v>
      </c>
      <c r="F471" s="822" t="s">
        <v>2196</v>
      </c>
      <c r="G471" s="822" t="s">
        <v>2928</v>
      </c>
      <c r="H471" s="822" t="s">
        <v>329</v>
      </c>
      <c r="I471" s="822" t="s">
        <v>2929</v>
      </c>
      <c r="J471" s="822" t="s">
        <v>2930</v>
      </c>
      <c r="K471" s="822" t="s">
        <v>2931</v>
      </c>
      <c r="L471" s="825">
        <v>176.32</v>
      </c>
      <c r="M471" s="825">
        <v>352.64</v>
      </c>
      <c r="N471" s="822">
        <v>2</v>
      </c>
      <c r="O471" s="826">
        <v>1.5</v>
      </c>
      <c r="P471" s="825">
        <v>176.32</v>
      </c>
      <c r="Q471" s="827">
        <v>0.5</v>
      </c>
      <c r="R471" s="822">
        <v>1</v>
      </c>
      <c r="S471" s="827">
        <v>0.5</v>
      </c>
      <c r="T471" s="826">
        <v>1</v>
      </c>
      <c r="U471" s="828">
        <v>0.66666666666666663</v>
      </c>
    </row>
    <row r="472" spans="1:21" ht="14.45" customHeight="1" x14ac:dyDescent="0.2">
      <c r="A472" s="821">
        <v>4</v>
      </c>
      <c r="B472" s="822" t="s">
        <v>2195</v>
      </c>
      <c r="C472" s="822" t="s">
        <v>2202</v>
      </c>
      <c r="D472" s="823" t="s">
        <v>4680</v>
      </c>
      <c r="E472" s="824" t="s">
        <v>2227</v>
      </c>
      <c r="F472" s="822" t="s">
        <v>2196</v>
      </c>
      <c r="G472" s="822" t="s">
        <v>3224</v>
      </c>
      <c r="H472" s="822" t="s">
        <v>329</v>
      </c>
      <c r="I472" s="822" t="s">
        <v>3225</v>
      </c>
      <c r="J472" s="822" t="s">
        <v>3226</v>
      </c>
      <c r="K472" s="822" t="s">
        <v>1810</v>
      </c>
      <c r="L472" s="825">
        <v>0</v>
      </c>
      <c r="M472" s="825">
        <v>0</v>
      </c>
      <c r="N472" s="822">
        <v>2</v>
      </c>
      <c r="O472" s="826">
        <v>1</v>
      </c>
      <c r="P472" s="825"/>
      <c r="Q472" s="827"/>
      <c r="R472" s="822"/>
      <c r="S472" s="827">
        <v>0</v>
      </c>
      <c r="T472" s="826"/>
      <c r="U472" s="828">
        <v>0</v>
      </c>
    </row>
    <row r="473" spans="1:21" ht="14.45" customHeight="1" x14ac:dyDescent="0.2">
      <c r="A473" s="821">
        <v>4</v>
      </c>
      <c r="B473" s="822" t="s">
        <v>2195</v>
      </c>
      <c r="C473" s="822" t="s">
        <v>2202</v>
      </c>
      <c r="D473" s="823" t="s">
        <v>4680</v>
      </c>
      <c r="E473" s="824" t="s">
        <v>2227</v>
      </c>
      <c r="F473" s="822" t="s">
        <v>2196</v>
      </c>
      <c r="G473" s="822" t="s">
        <v>2460</v>
      </c>
      <c r="H473" s="822" t="s">
        <v>329</v>
      </c>
      <c r="I473" s="822" t="s">
        <v>2461</v>
      </c>
      <c r="J473" s="822" t="s">
        <v>760</v>
      </c>
      <c r="K473" s="822" t="s">
        <v>761</v>
      </c>
      <c r="L473" s="825">
        <v>248.55</v>
      </c>
      <c r="M473" s="825">
        <v>2982.6</v>
      </c>
      <c r="N473" s="822">
        <v>12</v>
      </c>
      <c r="O473" s="826">
        <v>7</v>
      </c>
      <c r="P473" s="825">
        <v>1988.3999999999999</v>
      </c>
      <c r="Q473" s="827">
        <v>0.66666666666666663</v>
      </c>
      <c r="R473" s="822">
        <v>8</v>
      </c>
      <c r="S473" s="827">
        <v>0.66666666666666663</v>
      </c>
      <c r="T473" s="826">
        <v>5</v>
      </c>
      <c r="U473" s="828">
        <v>0.7142857142857143</v>
      </c>
    </row>
    <row r="474" spans="1:21" ht="14.45" customHeight="1" x14ac:dyDescent="0.2">
      <c r="A474" s="821">
        <v>4</v>
      </c>
      <c r="B474" s="822" t="s">
        <v>2195</v>
      </c>
      <c r="C474" s="822" t="s">
        <v>2202</v>
      </c>
      <c r="D474" s="823" t="s">
        <v>4680</v>
      </c>
      <c r="E474" s="824" t="s">
        <v>2227</v>
      </c>
      <c r="F474" s="822" t="s">
        <v>2196</v>
      </c>
      <c r="G474" s="822" t="s">
        <v>3227</v>
      </c>
      <c r="H474" s="822" t="s">
        <v>329</v>
      </c>
      <c r="I474" s="822" t="s">
        <v>3228</v>
      </c>
      <c r="J474" s="822" t="s">
        <v>3229</v>
      </c>
      <c r="K474" s="822" t="s">
        <v>3230</v>
      </c>
      <c r="L474" s="825">
        <v>898.07</v>
      </c>
      <c r="M474" s="825">
        <v>898.07</v>
      </c>
      <c r="N474" s="822">
        <v>1</v>
      </c>
      <c r="O474" s="826">
        <v>0.5</v>
      </c>
      <c r="P474" s="825">
        <v>898.07</v>
      </c>
      <c r="Q474" s="827">
        <v>1</v>
      </c>
      <c r="R474" s="822">
        <v>1</v>
      </c>
      <c r="S474" s="827">
        <v>1</v>
      </c>
      <c r="T474" s="826">
        <v>0.5</v>
      </c>
      <c r="U474" s="828">
        <v>1</v>
      </c>
    </row>
    <row r="475" spans="1:21" ht="14.45" customHeight="1" x14ac:dyDescent="0.2">
      <c r="A475" s="821">
        <v>4</v>
      </c>
      <c r="B475" s="822" t="s">
        <v>2195</v>
      </c>
      <c r="C475" s="822" t="s">
        <v>2202</v>
      </c>
      <c r="D475" s="823" t="s">
        <v>4680</v>
      </c>
      <c r="E475" s="824" t="s">
        <v>2227</v>
      </c>
      <c r="F475" s="822" t="s">
        <v>2196</v>
      </c>
      <c r="G475" s="822" t="s">
        <v>3227</v>
      </c>
      <c r="H475" s="822" t="s">
        <v>329</v>
      </c>
      <c r="I475" s="822" t="s">
        <v>3231</v>
      </c>
      <c r="J475" s="822" t="s">
        <v>3229</v>
      </c>
      <c r="K475" s="822" t="s">
        <v>3232</v>
      </c>
      <c r="L475" s="825">
        <v>2924.98</v>
      </c>
      <c r="M475" s="825">
        <v>2924.98</v>
      </c>
      <c r="N475" s="822">
        <v>1</v>
      </c>
      <c r="O475" s="826"/>
      <c r="P475" s="825">
        <v>2924.98</v>
      </c>
      <c r="Q475" s="827">
        <v>1</v>
      </c>
      <c r="R475" s="822">
        <v>1</v>
      </c>
      <c r="S475" s="827">
        <v>1</v>
      </c>
      <c r="T475" s="826"/>
      <c r="U475" s="828"/>
    </row>
    <row r="476" spans="1:21" ht="14.45" customHeight="1" x14ac:dyDescent="0.2">
      <c r="A476" s="821">
        <v>4</v>
      </c>
      <c r="B476" s="822" t="s">
        <v>2195</v>
      </c>
      <c r="C476" s="822" t="s">
        <v>2202</v>
      </c>
      <c r="D476" s="823" t="s">
        <v>4680</v>
      </c>
      <c r="E476" s="824" t="s">
        <v>2227</v>
      </c>
      <c r="F476" s="822" t="s">
        <v>2196</v>
      </c>
      <c r="G476" s="822" t="s">
        <v>2293</v>
      </c>
      <c r="H476" s="822" t="s">
        <v>329</v>
      </c>
      <c r="I476" s="822" t="s">
        <v>2294</v>
      </c>
      <c r="J476" s="822" t="s">
        <v>703</v>
      </c>
      <c r="K476" s="822" t="s">
        <v>2295</v>
      </c>
      <c r="L476" s="825">
        <v>53.57</v>
      </c>
      <c r="M476" s="825">
        <v>53.57</v>
      </c>
      <c r="N476" s="822">
        <v>1</v>
      </c>
      <c r="O476" s="826">
        <v>1</v>
      </c>
      <c r="P476" s="825"/>
      <c r="Q476" s="827">
        <v>0</v>
      </c>
      <c r="R476" s="822"/>
      <c r="S476" s="827">
        <v>0</v>
      </c>
      <c r="T476" s="826"/>
      <c r="U476" s="828">
        <v>0</v>
      </c>
    </row>
    <row r="477" spans="1:21" ht="14.45" customHeight="1" x14ac:dyDescent="0.2">
      <c r="A477" s="821">
        <v>4</v>
      </c>
      <c r="B477" s="822" t="s">
        <v>2195</v>
      </c>
      <c r="C477" s="822" t="s">
        <v>2202</v>
      </c>
      <c r="D477" s="823" t="s">
        <v>4680</v>
      </c>
      <c r="E477" s="824" t="s">
        <v>2227</v>
      </c>
      <c r="F477" s="822" t="s">
        <v>2196</v>
      </c>
      <c r="G477" s="822" t="s">
        <v>2267</v>
      </c>
      <c r="H477" s="822" t="s">
        <v>628</v>
      </c>
      <c r="I477" s="822" t="s">
        <v>3233</v>
      </c>
      <c r="J477" s="822" t="s">
        <v>1223</v>
      </c>
      <c r="K477" s="822" t="s">
        <v>3234</v>
      </c>
      <c r="L477" s="825">
        <v>1385.62</v>
      </c>
      <c r="M477" s="825">
        <v>1385.62</v>
      </c>
      <c r="N477" s="822">
        <v>1</v>
      </c>
      <c r="O477" s="826">
        <v>1</v>
      </c>
      <c r="P477" s="825">
        <v>1385.62</v>
      </c>
      <c r="Q477" s="827">
        <v>1</v>
      </c>
      <c r="R477" s="822">
        <v>1</v>
      </c>
      <c r="S477" s="827">
        <v>1</v>
      </c>
      <c r="T477" s="826">
        <v>1</v>
      </c>
      <c r="U477" s="828">
        <v>1</v>
      </c>
    </row>
    <row r="478" spans="1:21" ht="14.45" customHeight="1" x14ac:dyDescent="0.2">
      <c r="A478" s="821">
        <v>4</v>
      </c>
      <c r="B478" s="822" t="s">
        <v>2195</v>
      </c>
      <c r="C478" s="822" t="s">
        <v>2202</v>
      </c>
      <c r="D478" s="823" t="s">
        <v>4680</v>
      </c>
      <c r="E478" s="824" t="s">
        <v>2227</v>
      </c>
      <c r="F478" s="822" t="s">
        <v>2196</v>
      </c>
      <c r="G478" s="822" t="s">
        <v>2353</v>
      </c>
      <c r="H478" s="822" t="s">
        <v>329</v>
      </c>
      <c r="I478" s="822" t="s">
        <v>2354</v>
      </c>
      <c r="J478" s="822" t="s">
        <v>1161</v>
      </c>
      <c r="K478" s="822" t="s">
        <v>638</v>
      </c>
      <c r="L478" s="825">
        <v>35.25</v>
      </c>
      <c r="M478" s="825">
        <v>141</v>
      </c>
      <c r="N478" s="822">
        <v>4</v>
      </c>
      <c r="O478" s="826">
        <v>2</v>
      </c>
      <c r="P478" s="825">
        <v>141</v>
      </c>
      <c r="Q478" s="827">
        <v>1</v>
      </c>
      <c r="R478" s="822">
        <v>4</v>
      </c>
      <c r="S478" s="827">
        <v>1</v>
      </c>
      <c r="T478" s="826">
        <v>2</v>
      </c>
      <c r="U478" s="828">
        <v>1</v>
      </c>
    </row>
    <row r="479" spans="1:21" ht="14.45" customHeight="1" x14ac:dyDescent="0.2">
      <c r="A479" s="821">
        <v>4</v>
      </c>
      <c r="B479" s="822" t="s">
        <v>2195</v>
      </c>
      <c r="C479" s="822" t="s">
        <v>2202</v>
      </c>
      <c r="D479" s="823" t="s">
        <v>4680</v>
      </c>
      <c r="E479" s="824" t="s">
        <v>2227</v>
      </c>
      <c r="F479" s="822" t="s">
        <v>2196</v>
      </c>
      <c r="G479" s="822" t="s">
        <v>2353</v>
      </c>
      <c r="H479" s="822" t="s">
        <v>329</v>
      </c>
      <c r="I479" s="822" t="s">
        <v>2408</v>
      </c>
      <c r="J479" s="822" t="s">
        <v>1161</v>
      </c>
      <c r="K479" s="822" t="s">
        <v>2409</v>
      </c>
      <c r="L479" s="825">
        <v>35.25</v>
      </c>
      <c r="M479" s="825">
        <v>70.5</v>
      </c>
      <c r="N479" s="822">
        <v>2</v>
      </c>
      <c r="O479" s="826">
        <v>1</v>
      </c>
      <c r="P479" s="825"/>
      <c r="Q479" s="827">
        <v>0</v>
      </c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4</v>
      </c>
      <c r="B480" s="822" t="s">
        <v>2195</v>
      </c>
      <c r="C480" s="822" t="s">
        <v>2202</v>
      </c>
      <c r="D480" s="823" t="s">
        <v>4680</v>
      </c>
      <c r="E480" s="824" t="s">
        <v>2227</v>
      </c>
      <c r="F480" s="822" t="s">
        <v>2196</v>
      </c>
      <c r="G480" s="822" t="s">
        <v>2353</v>
      </c>
      <c r="H480" s="822" t="s">
        <v>329</v>
      </c>
      <c r="I480" s="822" t="s">
        <v>3097</v>
      </c>
      <c r="J480" s="822" t="s">
        <v>1629</v>
      </c>
      <c r="K480" s="822" t="s">
        <v>3098</v>
      </c>
      <c r="L480" s="825">
        <v>35.25</v>
      </c>
      <c r="M480" s="825">
        <v>564</v>
      </c>
      <c r="N480" s="822">
        <v>16</v>
      </c>
      <c r="O480" s="826">
        <v>5.5</v>
      </c>
      <c r="P480" s="825">
        <v>352.5</v>
      </c>
      <c r="Q480" s="827">
        <v>0.625</v>
      </c>
      <c r="R480" s="822">
        <v>10</v>
      </c>
      <c r="S480" s="827">
        <v>0.625</v>
      </c>
      <c r="T480" s="826">
        <v>3.5</v>
      </c>
      <c r="U480" s="828">
        <v>0.63636363636363635</v>
      </c>
    </row>
    <row r="481" spans="1:21" ht="14.45" customHeight="1" x14ac:dyDescent="0.2">
      <c r="A481" s="821">
        <v>4</v>
      </c>
      <c r="B481" s="822" t="s">
        <v>2195</v>
      </c>
      <c r="C481" s="822" t="s">
        <v>2202</v>
      </c>
      <c r="D481" s="823" t="s">
        <v>4680</v>
      </c>
      <c r="E481" s="824" t="s">
        <v>2227</v>
      </c>
      <c r="F481" s="822" t="s">
        <v>2196</v>
      </c>
      <c r="G481" s="822" t="s">
        <v>2353</v>
      </c>
      <c r="H481" s="822" t="s">
        <v>329</v>
      </c>
      <c r="I481" s="822" t="s">
        <v>3235</v>
      </c>
      <c r="J481" s="822" t="s">
        <v>1161</v>
      </c>
      <c r="K481" s="822" t="s">
        <v>3098</v>
      </c>
      <c r="L481" s="825">
        <v>35.25</v>
      </c>
      <c r="M481" s="825">
        <v>141</v>
      </c>
      <c r="N481" s="822">
        <v>4</v>
      </c>
      <c r="O481" s="826">
        <v>1</v>
      </c>
      <c r="P481" s="825">
        <v>70.5</v>
      </c>
      <c r="Q481" s="827">
        <v>0.5</v>
      </c>
      <c r="R481" s="822">
        <v>2</v>
      </c>
      <c r="S481" s="827">
        <v>0.5</v>
      </c>
      <c r="T481" s="826">
        <v>0.5</v>
      </c>
      <c r="U481" s="828">
        <v>0.5</v>
      </c>
    </row>
    <row r="482" spans="1:21" ht="14.45" customHeight="1" x14ac:dyDescent="0.2">
      <c r="A482" s="821">
        <v>4</v>
      </c>
      <c r="B482" s="822" t="s">
        <v>2195</v>
      </c>
      <c r="C482" s="822" t="s">
        <v>2202</v>
      </c>
      <c r="D482" s="823" t="s">
        <v>4680</v>
      </c>
      <c r="E482" s="824" t="s">
        <v>2227</v>
      </c>
      <c r="F482" s="822" t="s">
        <v>2196</v>
      </c>
      <c r="G482" s="822" t="s">
        <v>2410</v>
      </c>
      <c r="H482" s="822" t="s">
        <v>329</v>
      </c>
      <c r="I482" s="822" t="s">
        <v>2411</v>
      </c>
      <c r="J482" s="822" t="s">
        <v>2412</v>
      </c>
      <c r="K482" s="822" t="s">
        <v>638</v>
      </c>
      <c r="L482" s="825">
        <v>174.59</v>
      </c>
      <c r="M482" s="825">
        <v>174.59</v>
      </c>
      <c r="N482" s="822">
        <v>1</v>
      </c>
      <c r="O482" s="826">
        <v>1</v>
      </c>
      <c r="P482" s="825">
        <v>174.59</v>
      </c>
      <c r="Q482" s="827">
        <v>1</v>
      </c>
      <c r="R482" s="822">
        <v>1</v>
      </c>
      <c r="S482" s="827">
        <v>1</v>
      </c>
      <c r="T482" s="826">
        <v>1</v>
      </c>
      <c r="U482" s="828">
        <v>1</v>
      </c>
    </row>
    <row r="483" spans="1:21" ht="14.45" customHeight="1" x14ac:dyDescent="0.2">
      <c r="A483" s="821">
        <v>4</v>
      </c>
      <c r="B483" s="822" t="s">
        <v>2195</v>
      </c>
      <c r="C483" s="822" t="s">
        <v>2202</v>
      </c>
      <c r="D483" s="823" t="s">
        <v>4680</v>
      </c>
      <c r="E483" s="824" t="s">
        <v>2227</v>
      </c>
      <c r="F483" s="822" t="s">
        <v>2196</v>
      </c>
      <c r="G483" s="822" t="s">
        <v>3236</v>
      </c>
      <c r="H483" s="822" t="s">
        <v>329</v>
      </c>
      <c r="I483" s="822" t="s">
        <v>3237</v>
      </c>
      <c r="J483" s="822" t="s">
        <v>3238</v>
      </c>
      <c r="K483" s="822" t="s">
        <v>3096</v>
      </c>
      <c r="L483" s="825">
        <v>0</v>
      </c>
      <c r="M483" s="825">
        <v>0</v>
      </c>
      <c r="N483" s="822">
        <v>1</v>
      </c>
      <c r="O483" s="826">
        <v>1</v>
      </c>
      <c r="P483" s="825"/>
      <c r="Q483" s="827"/>
      <c r="R483" s="822"/>
      <c r="S483" s="827">
        <v>0</v>
      </c>
      <c r="T483" s="826"/>
      <c r="U483" s="828">
        <v>0</v>
      </c>
    </row>
    <row r="484" spans="1:21" ht="14.45" customHeight="1" x14ac:dyDescent="0.2">
      <c r="A484" s="821">
        <v>4</v>
      </c>
      <c r="B484" s="822" t="s">
        <v>2195</v>
      </c>
      <c r="C484" s="822" t="s">
        <v>2202</v>
      </c>
      <c r="D484" s="823" t="s">
        <v>4680</v>
      </c>
      <c r="E484" s="824" t="s">
        <v>2227</v>
      </c>
      <c r="F484" s="822" t="s">
        <v>2196</v>
      </c>
      <c r="G484" s="822" t="s">
        <v>2270</v>
      </c>
      <c r="H484" s="822" t="s">
        <v>329</v>
      </c>
      <c r="I484" s="822" t="s">
        <v>3239</v>
      </c>
      <c r="J484" s="822" t="s">
        <v>3240</v>
      </c>
      <c r="K484" s="822" t="s">
        <v>3241</v>
      </c>
      <c r="L484" s="825">
        <v>82.12</v>
      </c>
      <c r="M484" s="825">
        <v>82.12</v>
      </c>
      <c r="N484" s="822">
        <v>1</v>
      </c>
      <c r="O484" s="826">
        <v>0.5</v>
      </c>
      <c r="P484" s="825"/>
      <c r="Q484" s="827">
        <v>0</v>
      </c>
      <c r="R484" s="822"/>
      <c r="S484" s="827">
        <v>0</v>
      </c>
      <c r="T484" s="826"/>
      <c r="U484" s="828">
        <v>0</v>
      </c>
    </row>
    <row r="485" spans="1:21" ht="14.45" customHeight="1" x14ac:dyDescent="0.2">
      <c r="A485" s="821">
        <v>4</v>
      </c>
      <c r="B485" s="822" t="s">
        <v>2195</v>
      </c>
      <c r="C485" s="822" t="s">
        <v>2202</v>
      </c>
      <c r="D485" s="823" t="s">
        <v>4680</v>
      </c>
      <c r="E485" s="824" t="s">
        <v>2227</v>
      </c>
      <c r="F485" s="822" t="s">
        <v>2196</v>
      </c>
      <c r="G485" s="822" t="s">
        <v>2270</v>
      </c>
      <c r="H485" s="822" t="s">
        <v>628</v>
      </c>
      <c r="I485" s="822" t="s">
        <v>1983</v>
      </c>
      <c r="J485" s="822" t="s">
        <v>1758</v>
      </c>
      <c r="K485" s="822" t="s">
        <v>1984</v>
      </c>
      <c r="L485" s="825">
        <v>102.93</v>
      </c>
      <c r="M485" s="825">
        <v>102.93</v>
      </c>
      <c r="N485" s="822">
        <v>1</v>
      </c>
      <c r="O485" s="826">
        <v>1</v>
      </c>
      <c r="P485" s="825">
        <v>102.93</v>
      </c>
      <c r="Q485" s="827">
        <v>1</v>
      </c>
      <c r="R485" s="822">
        <v>1</v>
      </c>
      <c r="S485" s="827">
        <v>1</v>
      </c>
      <c r="T485" s="826">
        <v>1</v>
      </c>
      <c r="U485" s="828">
        <v>1</v>
      </c>
    </row>
    <row r="486" spans="1:21" ht="14.45" customHeight="1" x14ac:dyDescent="0.2">
      <c r="A486" s="821">
        <v>4</v>
      </c>
      <c r="B486" s="822" t="s">
        <v>2195</v>
      </c>
      <c r="C486" s="822" t="s">
        <v>2202</v>
      </c>
      <c r="D486" s="823" t="s">
        <v>4680</v>
      </c>
      <c r="E486" s="824" t="s">
        <v>2227</v>
      </c>
      <c r="F486" s="822" t="s">
        <v>2196</v>
      </c>
      <c r="G486" s="822" t="s">
        <v>2270</v>
      </c>
      <c r="H486" s="822" t="s">
        <v>628</v>
      </c>
      <c r="I486" s="822" t="s">
        <v>1983</v>
      </c>
      <c r="J486" s="822" t="s">
        <v>1758</v>
      </c>
      <c r="K486" s="822" t="s">
        <v>1984</v>
      </c>
      <c r="L486" s="825">
        <v>48.89</v>
      </c>
      <c r="M486" s="825">
        <v>146.67000000000002</v>
      </c>
      <c r="N486" s="822">
        <v>3</v>
      </c>
      <c r="O486" s="826">
        <v>1.5</v>
      </c>
      <c r="P486" s="825"/>
      <c r="Q486" s="827">
        <v>0</v>
      </c>
      <c r="R486" s="822"/>
      <c r="S486" s="827">
        <v>0</v>
      </c>
      <c r="T486" s="826"/>
      <c r="U486" s="828">
        <v>0</v>
      </c>
    </row>
    <row r="487" spans="1:21" ht="14.45" customHeight="1" x14ac:dyDescent="0.2">
      <c r="A487" s="821">
        <v>4</v>
      </c>
      <c r="B487" s="822" t="s">
        <v>2195</v>
      </c>
      <c r="C487" s="822" t="s">
        <v>2202</v>
      </c>
      <c r="D487" s="823" t="s">
        <v>4680</v>
      </c>
      <c r="E487" s="824" t="s">
        <v>2227</v>
      </c>
      <c r="F487" s="822" t="s">
        <v>2196</v>
      </c>
      <c r="G487" s="822" t="s">
        <v>2270</v>
      </c>
      <c r="H487" s="822" t="s">
        <v>329</v>
      </c>
      <c r="I487" s="822" t="s">
        <v>2464</v>
      </c>
      <c r="J487" s="822" t="s">
        <v>1758</v>
      </c>
      <c r="K487" s="822" t="s">
        <v>2465</v>
      </c>
      <c r="L487" s="825">
        <v>205.84</v>
      </c>
      <c r="M487" s="825">
        <v>1440.88</v>
      </c>
      <c r="N487" s="822">
        <v>7</v>
      </c>
      <c r="O487" s="826">
        <v>4</v>
      </c>
      <c r="P487" s="825">
        <v>1029.2</v>
      </c>
      <c r="Q487" s="827">
        <v>0.7142857142857143</v>
      </c>
      <c r="R487" s="822">
        <v>5</v>
      </c>
      <c r="S487" s="827">
        <v>0.7142857142857143</v>
      </c>
      <c r="T487" s="826">
        <v>2</v>
      </c>
      <c r="U487" s="828">
        <v>0.5</v>
      </c>
    </row>
    <row r="488" spans="1:21" ht="14.45" customHeight="1" x14ac:dyDescent="0.2">
      <c r="A488" s="821">
        <v>4</v>
      </c>
      <c r="B488" s="822" t="s">
        <v>2195</v>
      </c>
      <c r="C488" s="822" t="s">
        <v>2202</v>
      </c>
      <c r="D488" s="823" t="s">
        <v>4680</v>
      </c>
      <c r="E488" s="824" t="s">
        <v>2227</v>
      </c>
      <c r="F488" s="822" t="s">
        <v>2196</v>
      </c>
      <c r="G488" s="822" t="s">
        <v>2270</v>
      </c>
      <c r="H488" s="822" t="s">
        <v>329</v>
      </c>
      <c r="I488" s="822" t="s">
        <v>2464</v>
      </c>
      <c r="J488" s="822" t="s">
        <v>1758</v>
      </c>
      <c r="K488" s="822" t="s">
        <v>2465</v>
      </c>
      <c r="L488" s="825">
        <v>97.76</v>
      </c>
      <c r="M488" s="825">
        <v>195.52</v>
      </c>
      <c r="N488" s="822">
        <v>2</v>
      </c>
      <c r="O488" s="826">
        <v>1.5</v>
      </c>
      <c r="P488" s="825"/>
      <c r="Q488" s="827">
        <v>0</v>
      </c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4</v>
      </c>
      <c r="B489" s="822" t="s">
        <v>2195</v>
      </c>
      <c r="C489" s="822" t="s">
        <v>2202</v>
      </c>
      <c r="D489" s="823" t="s">
        <v>4680</v>
      </c>
      <c r="E489" s="824" t="s">
        <v>2227</v>
      </c>
      <c r="F489" s="822" t="s">
        <v>2196</v>
      </c>
      <c r="G489" s="822" t="s">
        <v>3242</v>
      </c>
      <c r="H489" s="822" t="s">
        <v>329</v>
      </c>
      <c r="I489" s="822" t="s">
        <v>3243</v>
      </c>
      <c r="J489" s="822" t="s">
        <v>3244</v>
      </c>
      <c r="K489" s="822" t="s">
        <v>3245</v>
      </c>
      <c r="L489" s="825">
        <v>0</v>
      </c>
      <c r="M489" s="825">
        <v>0</v>
      </c>
      <c r="N489" s="822">
        <v>2</v>
      </c>
      <c r="O489" s="826">
        <v>1</v>
      </c>
      <c r="P489" s="825"/>
      <c r="Q489" s="827"/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4</v>
      </c>
      <c r="B490" s="822" t="s">
        <v>2195</v>
      </c>
      <c r="C490" s="822" t="s">
        <v>2202</v>
      </c>
      <c r="D490" s="823" t="s">
        <v>4680</v>
      </c>
      <c r="E490" s="824" t="s">
        <v>2227</v>
      </c>
      <c r="F490" s="822" t="s">
        <v>2196</v>
      </c>
      <c r="G490" s="822" t="s">
        <v>2358</v>
      </c>
      <c r="H490" s="822" t="s">
        <v>329</v>
      </c>
      <c r="I490" s="822" t="s">
        <v>2359</v>
      </c>
      <c r="J490" s="822" t="s">
        <v>633</v>
      </c>
      <c r="K490" s="822" t="s">
        <v>2360</v>
      </c>
      <c r="L490" s="825">
        <v>127.91</v>
      </c>
      <c r="M490" s="825">
        <v>1662.83</v>
      </c>
      <c r="N490" s="822">
        <v>13</v>
      </c>
      <c r="O490" s="826">
        <v>8</v>
      </c>
      <c r="P490" s="825">
        <v>511.64</v>
      </c>
      <c r="Q490" s="827">
        <v>0.30769230769230771</v>
      </c>
      <c r="R490" s="822">
        <v>4</v>
      </c>
      <c r="S490" s="827">
        <v>0.30769230769230771</v>
      </c>
      <c r="T490" s="826">
        <v>3</v>
      </c>
      <c r="U490" s="828">
        <v>0.375</v>
      </c>
    </row>
    <row r="491" spans="1:21" ht="14.45" customHeight="1" x14ac:dyDescent="0.2">
      <c r="A491" s="821">
        <v>4</v>
      </c>
      <c r="B491" s="822" t="s">
        <v>2195</v>
      </c>
      <c r="C491" s="822" t="s">
        <v>2202</v>
      </c>
      <c r="D491" s="823" t="s">
        <v>4680</v>
      </c>
      <c r="E491" s="824" t="s">
        <v>2227</v>
      </c>
      <c r="F491" s="822" t="s">
        <v>2196</v>
      </c>
      <c r="G491" s="822" t="s">
        <v>3246</v>
      </c>
      <c r="H491" s="822" t="s">
        <v>329</v>
      </c>
      <c r="I491" s="822" t="s">
        <v>3247</v>
      </c>
      <c r="J491" s="822" t="s">
        <v>3248</v>
      </c>
      <c r="K491" s="822" t="s">
        <v>3249</v>
      </c>
      <c r="L491" s="825">
        <v>116.43</v>
      </c>
      <c r="M491" s="825">
        <v>349.29</v>
      </c>
      <c r="N491" s="822">
        <v>3</v>
      </c>
      <c r="O491" s="826">
        <v>0.5</v>
      </c>
      <c r="P491" s="825"/>
      <c r="Q491" s="827">
        <v>0</v>
      </c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4</v>
      </c>
      <c r="B492" s="822" t="s">
        <v>2195</v>
      </c>
      <c r="C492" s="822" t="s">
        <v>2202</v>
      </c>
      <c r="D492" s="823" t="s">
        <v>4680</v>
      </c>
      <c r="E492" s="824" t="s">
        <v>2227</v>
      </c>
      <c r="F492" s="822" t="s">
        <v>2196</v>
      </c>
      <c r="G492" s="822" t="s">
        <v>3250</v>
      </c>
      <c r="H492" s="822" t="s">
        <v>329</v>
      </c>
      <c r="I492" s="822" t="s">
        <v>3251</v>
      </c>
      <c r="J492" s="822" t="s">
        <v>3252</v>
      </c>
      <c r="K492" s="822" t="s">
        <v>3253</v>
      </c>
      <c r="L492" s="825">
        <v>27.37</v>
      </c>
      <c r="M492" s="825">
        <v>27.37</v>
      </c>
      <c r="N492" s="822">
        <v>1</v>
      </c>
      <c r="O492" s="826">
        <v>1</v>
      </c>
      <c r="P492" s="825"/>
      <c r="Q492" s="827">
        <v>0</v>
      </c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4</v>
      </c>
      <c r="B493" s="822" t="s">
        <v>2195</v>
      </c>
      <c r="C493" s="822" t="s">
        <v>2202</v>
      </c>
      <c r="D493" s="823" t="s">
        <v>4680</v>
      </c>
      <c r="E493" s="824" t="s">
        <v>2227</v>
      </c>
      <c r="F493" s="822" t="s">
        <v>2196</v>
      </c>
      <c r="G493" s="822" t="s">
        <v>3254</v>
      </c>
      <c r="H493" s="822" t="s">
        <v>329</v>
      </c>
      <c r="I493" s="822" t="s">
        <v>3255</v>
      </c>
      <c r="J493" s="822" t="s">
        <v>3256</v>
      </c>
      <c r="K493" s="822" t="s">
        <v>3257</v>
      </c>
      <c r="L493" s="825">
        <v>453.79</v>
      </c>
      <c r="M493" s="825">
        <v>907.58</v>
      </c>
      <c r="N493" s="822">
        <v>2</v>
      </c>
      <c r="O493" s="826">
        <v>0.5</v>
      </c>
      <c r="P493" s="825">
        <v>907.58</v>
      </c>
      <c r="Q493" s="827">
        <v>1</v>
      </c>
      <c r="R493" s="822">
        <v>2</v>
      </c>
      <c r="S493" s="827">
        <v>1</v>
      </c>
      <c r="T493" s="826">
        <v>0.5</v>
      </c>
      <c r="U493" s="828">
        <v>1</v>
      </c>
    </row>
    <row r="494" spans="1:21" ht="14.45" customHeight="1" x14ac:dyDescent="0.2">
      <c r="A494" s="821">
        <v>4</v>
      </c>
      <c r="B494" s="822" t="s">
        <v>2195</v>
      </c>
      <c r="C494" s="822" t="s">
        <v>2202</v>
      </c>
      <c r="D494" s="823" t="s">
        <v>4680</v>
      </c>
      <c r="E494" s="824" t="s">
        <v>2227</v>
      </c>
      <c r="F494" s="822" t="s">
        <v>2196</v>
      </c>
      <c r="G494" s="822" t="s">
        <v>3254</v>
      </c>
      <c r="H494" s="822" t="s">
        <v>329</v>
      </c>
      <c r="I494" s="822" t="s">
        <v>3258</v>
      </c>
      <c r="J494" s="822" t="s">
        <v>3256</v>
      </c>
      <c r="K494" s="822" t="s">
        <v>3257</v>
      </c>
      <c r="L494" s="825">
        <v>453.79</v>
      </c>
      <c r="M494" s="825">
        <v>5445.4800000000005</v>
      </c>
      <c r="N494" s="822">
        <v>12</v>
      </c>
      <c r="O494" s="826">
        <v>5.5</v>
      </c>
      <c r="P494" s="825">
        <v>2722.7400000000002</v>
      </c>
      <c r="Q494" s="827">
        <v>0.5</v>
      </c>
      <c r="R494" s="822">
        <v>6</v>
      </c>
      <c r="S494" s="827">
        <v>0.5</v>
      </c>
      <c r="T494" s="826">
        <v>3</v>
      </c>
      <c r="U494" s="828">
        <v>0.54545454545454541</v>
      </c>
    </row>
    <row r="495" spans="1:21" ht="14.45" customHeight="1" x14ac:dyDescent="0.2">
      <c r="A495" s="821">
        <v>4</v>
      </c>
      <c r="B495" s="822" t="s">
        <v>2195</v>
      </c>
      <c r="C495" s="822" t="s">
        <v>2202</v>
      </c>
      <c r="D495" s="823" t="s">
        <v>4680</v>
      </c>
      <c r="E495" s="824" t="s">
        <v>2227</v>
      </c>
      <c r="F495" s="822" t="s">
        <v>2196</v>
      </c>
      <c r="G495" s="822" t="s">
        <v>2299</v>
      </c>
      <c r="H495" s="822" t="s">
        <v>329</v>
      </c>
      <c r="I495" s="822" t="s">
        <v>2300</v>
      </c>
      <c r="J495" s="822" t="s">
        <v>2301</v>
      </c>
      <c r="K495" s="822" t="s">
        <v>2302</v>
      </c>
      <c r="L495" s="825">
        <v>661.62</v>
      </c>
      <c r="M495" s="825">
        <v>661.62</v>
      </c>
      <c r="N495" s="822">
        <v>1</v>
      </c>
      <c r="O495" s="826">
        <v>1</v>
      </c>
      <c r="P495" s="825">
        <v>661.62</v>
      </c>
      <c r="Q495" s="827">
        <v>1</v>
      </c>
      <c r="R495" s="822">
        <v>1</v>
      </c>
      <c r="S495" s="827">
        <v>1</v>
      </c>
      <c r="T495" s="826">
        <v>1</v>
      </c>
      <c r="U495" s="828">
        <v>1</v>
      </c>
    </row>
    <row r="496" spans="1:21" ht="14.45" customHeight="1" x14ac:dyDescent="0.2">
      <c r="A496" s="821">
        <v>4</v>
      </c>
      <c r="B496" s="822" t="s">
        <v>2195</v>
      </c>
      <c r="C496" s="822" t="s">
        <v>2202</v>
      </c>
      <c r="D496" s="823" t="s">
        <v>4680</v>
      </c>
      <c r="E496" s="824" t="s">
        <v>2227</v>
      </c>
      <c r="F496" s="822" t="s">
        <v>2196</v>
      </c>
      <c r="G496" s="822" t="s">
        <v>2299</v>
      </c>
      <c r="H496" s="822" t="s">
        <v>329</v>
      </c>
      <c r="I496" s="822" t="s">
        <v>2300</v>
      </c>
      <c r="J496" s="822" t="s">
        <v>2301</v>
      </c>
      <c r="K496" s="822" t="s">
        <v>2302</v>
      </c>
      <c r="L496" s="825">
        <v>391.5</v>
      </c>
      <c r="M496" s="825">
        <v>391.5</v>
      </c>
      <c r="N496" s="822">
        <v>1</v>
      </c>
      <c r="O496" s="826">
        <v>0.5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4</v>
      </c>
      <c r="B497" s="822" t="s">
        <v>2195</v>
      </c>
      <c r="C497" s="822" t="s">
        <v>2202</v>
      </c>
      <c r="D497" s="823" t="s">
        <v>4680</v>
      </c>
      <c r="E497" s="824" t="s">
        <v>2227</v>
      </c>
      <c r="F497" s="822" t="s">
        <v>2196</v>
      </c>
      <c r="G497" s="822" t="s">
        <v>2275</v>
      </c>
      <c r="H497" s="822" t="s">
        <v>329</v>
      </c>
      <c r="I497" s="822" t="s">
        <v>2276</v>
      </c>
      <c r="J497" s="822" t="s">
        <v>1441</v>
      </c>
      <c r="K497" s="822" t="s">
        <v>2277</v>
      </c>
      <c r="L497" s="825">
        <v>45.56</v>
      </c>
      <c r="M497" s="825">
        <v>2414.6800000000007</v>
      </c>
      <c r="N497" s="822">
        <v>53</v>
      </c>
      <c r="O497" s="826">
        <v>18.5</v>
      </c>
      <c r="P497" s="825">
        <v>1731.2800000000007</v>
      </c>
      <c r="Q497" s="827">
        <v>0.71698113207547176</v>
      </c>
      <c r="R497" s="822">
        <v>38</v>
      </c>
      <c r="S497" s="827">
        <v>0.71698113207547165</v>
      </c>
      <c r="T497" s="826">
        <v>13.5</v>
      </c>
      <c r="U497" s="828">
        <v>0.72972972972972971</v>
      </c>
    </row>
    <row r="498" spans="1:21" ht="14.45" customHeight="1" x14ac:dyDescent="0.2">
      <c r="A498" s="821">
        <v>4</v>
      </c>
      <c r="B498" s="822" t="s">
        <v>2195</v>
      </c>
      <c r="C498" s="822" t="s">
        <v>2202</v>
      </c>
      <c r="D498" s="823" t="s">
        <v>4680</v>
      </c>
      <c r="E498" s="824" t="s">
        <v>2227</v>
      </c>
      <c r="F498" s="822" t="s">
        <v>2196</v>
      </c>
      <c r="G498" s="822" t="s">
        <v>2278</v>
      </c>
      <c r="H498" s="822" t="s">
        <v>329</v>
      </c>
      <c r="I498" s="822" t="s">
        <v>3259</v>
      </c>
      <c r="J498" s="822" t="s">
        <v>744</v>
      </c>
      <c r="K498" s="822" t="s">
        <v>3260</v>
      </c>
      <c r="L498" s="825">
        <v>0</v>
      </c>
      <c r="M498" s="825">
        <v>0</v>
      </c>
      <c r="N498" s="822">
        <v>2</v>
      </c>
      <c r="O498" s="826">
        <v>1</v>
      </c>
      <c r="P498" s="825">
        <v>0</v>
      </c>
      <c r="Q498" s="827"/>
      <c r="R498" s="822">
        <v>2</v>
      </c>
      <c r="S498" s="827">
        <v>1</v>
      </c>
      <c r="T498" s="826">
        <v>1</v>
      </c>
      <c r="U498" s="828">
        <v>1</v>
      </c>
    </row>
    <row r="499" spans="1:21" ht="14.45" customHeight="1" x14ac:dyDescent="0.2">
      <c r="A499" s="821">
        <v>4</v>
      </c>
      <c r="B499" s="822" t="s">
        <v>2195</v>
      </c>
      <c r="C499" s="822" t="s">
        <v>2202</v>
      </c>
      <c r="D499" s="823" t="s">
        <v>4680</v>
      </c>
      <c r="E499" s="824" t="s">
        <v>2227</v>
      </c>
      <c r="F499" s="822" t="s">
        <v>2196</v>
      </c>
      <c r="G499" s="822" t="s">
        <v>2278</v>
      </c>
      <c r="H499" s="822" t="s">
        <v>329</v>
      </c>
      <c r="I499" s="822" t="s">
        <v>2279</v>
      </c>
      <c r="J499" s="822" t="s">
        <v>744</v>
      </c>
      <c r="K499" s="822" t="s">
        <v>2280</v>
      </c>
      <c r="L499" s="825">
        <v>0</v>
      </c>
      <c r="M499" s="825">
        <v>0</v>
      </c>
      <c r="N499" s="822">
        <v>9</v>
      </c>
      <c r="O499" s="826">
        <v>7.5</v>
      </c>
      <c r="P499" s="825">
        <v>0</v>
      </c>
      <c r="Q499" s="827"/>
      <c r="R499" s="822">
        <v>6</v>
      </c>
      <c r="S499" s="827">
        <v>0.66666666666666663</v>
      </c>
      <c r="T499" s="826">
        <v>4.5</v>
      </c>
      <c r="U499" s="828">
        <v>0.6</v>
      </c>
    </row>
    <row r="500" spans="1:21" ht="14.45" customHeight="1" x14ac:dyDescent="0.2">
      <c r="A500" s="821">
        <v>4</v>
      </c>
      <c r="B500" s="822" t="s">
        <v>2195</v>
      </c>
      <c r="C500" s="822" t="s">
        <v>2202</v>
      </c>
      <c r="D500" s="823" t="s">
        <v>4680</v>
      </c>
      <c r="E500" s="824" t="s">
        <v>2227</v>
      </c>
      <c r="F500" s="822" t="s">
        <v>2196</v>
      </c>
      <c r="G500" s="822" t="s">
        <v>3261</v>
      </c>
      <c r="H500" s="822" t="s">
        <v>628</v>
      </c>
      <c r="I500" s="822" t="s">
        <v>1945</v>
      </c>
      <c r="J500" s="822" t="s">
        <v>973</v>
      </c>
      <c r="K500" s="822" t="s">
        <v>974</v>
      </c>
      <c r="L500" s="825">
        <v>25.5</v>
      </c>
      <c r="M500" s="825">
        <v>51</v>
      </c>
      <c r="N500" s="822">
        <v>2</v>
      </c>
      <c r="O500" s="826">
        <v>0.5</v>
      </c>
      <c r="P500" s="825"/>
      <c r="Q500" s="827">
        <v>0</v>
      </c>
      <c r="R500" s="822"/>
      <c r="S500" s="827">
        <v>0</v>
      </c>
      <c r="T500" s="826"/>
      <c r="U500" s="828">
        <v>0</v>
      </c>
    </row>
    <row r="501" spans="1:21" ht="14.45" customHeight="1" x14ac:dyDescent="0.2">
      <c r="A501" s="821">
        <v>4</v>
      </c>
      <c r="B501" s="822" t="s">
        <v>2195</v>
      </c>
      <c r="C501" s="822" t="s">
        <v>2202</v>
      </c>
      <c r="D501" s="823" t="s">
        <v>4680</v>
      </c>
      <c r="E501" s="824" t="s">
        <v>2227</v>
      </c>
      <c r="F501" s="822" t="s">
        <v>2196</v>
      </c>
      <c r="G501" s="822" t="s">
        <v>2367</v>
      </c>
      <c r="H501" s="822" t="s">
        <v>329</v>
      </c>
      <c r="I501" s="822" t="s">
        <v>2368</v>
      </c>
      <c r="J501" s="822" t="s">
        <v>2369</v>
      </c>
      <c r="K501" s="822" t="s">
        <v>2370</v>
      </c>
      <c r="L501" s="825">
        <v>0</v>
      </c>
      <c r="M501" s="825">
        <v>0</v>
      </c>
      <c r="N501" s="822">
        <v>4</v>
      </c>
      <c r="O501" s="826">
        <v>3</v>
      </c>
      <c r="P501" s="825">
        <v>0</v>
      </c>
      <c r="Q501" s="827"/>
      <c r="R501" s="822">
        <v>2</v>
      </c>
      <c r="S501" s="827">
        <v>0.5</v>
      </c>
      <c r="T501" s="826">
        <v>1.5</v>
      </c>
      <c r="U501" s="828">
        <v>0.5</v>
      </c>
    </row>
    <row r="502" spans="1:21" ht="14.45" customHeight="1" x14ac:dyDescent="0.2">
      <c r="A502" s="821">
        <v>4</v>
      </c>
      <c r="B502" s="822" t="s">
        <v>2195</v>
      </c>
      <c r="C502" s="822" t="s">
        <v>2202</v>
      </c>
      <c r="D502" s="823" t="s">
        <v>4680</v>
      </c>
      <c r="E502" s="824" t="s">
        <v>2227</v>
      </c>
      <c r="F502" s="822" t="s">
        <v>2196</v>
      </c>
      <c r="G502" s="822" t="s">
        <v>2367</v>
      </c>
      <c r="H502" s="822" t="s">
        <v>329</v>
      </c>
      <c r="I502" s="822" t="s">
        <v>3262</v>
      </c>
      <c r="J502" s="822" t="s">
        <v>3263</v>
      </c>
      <c r="K502" s="822" t="s">
        <v>2370</v>
      </c>
      <c r="L502" s="825">
        <v>0</v>
      </c>
      <c r="M502" s="825">
        <v>0</v>
      </c>
      <c r="N502" s="822">
        <v>1</v>
      </c>
      <c r="O502" s="826">
        <v>1</v>
      </c>
      <c r="P502" s="825">
        <v>0</v>
      </c>
      <c r="Q502" s="827"/>
      <c r="R502" s="822">
        <v>1</v>
      </c>
      <c r="S502" s="827">
        <v>1</v>
      </c>
      <c r="T502" s="826">
        <v>1</v>
      </c>
      <c r="U502" s="828">
        <v>1</v>
      </c>
    </row>
    <row r="503" spans="1:21" ht="14.45" customHeight="1" x14ac:dyDescent="0.2">
      <c r="A503" s="821">
        <v>4</v>
      </c>
      <c r="B503" s="822" t="s">
        <v>2195</v>
      </c>
      <c r="C503" s="822" t="s">
        <v>2202</v>
      </c>
      <c r="D503" s="823" t="s">
        <v>4680</v>
      </c>
      <c r="E503" s="824" t="s">
        <v>2227</v>
      </c>
      <c r="F503" s="822" t="s">
        <v>2196</v>
      </c>
      <c r="G503" s="822" t="s">
        <v>3264</v>
      </c>
      <c r="H503" s="822" t="s">
        <v>329</v>
      </c>
      <c r="I503" s="822" t="s">
        <v>3265</v>
      </c>
      <c r="J503" s="822" t="s">
        <v>748</v>
      </c>
      <c r="K503" s="822" t="s">
        <v>3266</v>
      </c>
      <c r="L503" s="825">
        <v>0</v>
      </c>
      <c r="M503" s="825">
        <v>0</v>
      </c>
      <c r="N503" s="822">
        <v>4</v>
      </c>
      <c r="O503" s="826">
        <v>3.5</v>
      </c>
      <c r="P503" s="825">
        <v>0</v>
      </c>
      <c r="Q503" s="827"/>
      <c r="R503" s="822">
        <v>4</v>
      </c>
      <c r="S503" s="827">
        <v>1</v>
      </c>
      <c r="T503" s="826">
        <v>3.5</v>
      </c>
      <c r="U503" s="828">
        <v>1</v>
      </c>
    </row>
    <row r="504" spans="1:21" ht="14.45" customHeight="1" x14ac:dyDescent="0.2">
      <c r="A504" s="821">
        <v>4</v>
      </c>
      <c r="B504" s="822" t="s">
        <v>2195</v>
      </c>
      <c r="C504" s="822" t="s">
        <v>2202</v>
      </c>
      <c r="D504" s="823" t="s">
        <v>4680</v>
      </c>
      <c r="E504" s="824" t="s">
        <v>2227</v>
      </c>
      <c r="F504" s="822" t="s">
        <v>2196</v>
      </c>
      <c r="G504" s="822" t="s">
        <v>3264</v>
      </c>
      <c r="H504" s="822" t="s">
        <v>329</v>
      </c>
      <c r="I504" s="822" t="s">
        <v>3267</v>
      </c>
      <c r="J504" s="822" t="s">
        <v>748</v>
      </c>
      <c r="K504" s="822" t="s">
        <v>3268</v>
      </c>
      <c r="L504" s="825">
        <v>0</v>
      </c>
      <c r="M504" s="825">
        <v>0</v>
      </c>
      <c r="N504" s="822">
        <v>1</v>
      </c>
      <c r="O504" s="826">
        <v>0.5</v>
      </c>
      <c r="P504" s="825"/>
      <c r="Q504" s="827"/>
      <c r="R504" s="822"/>
      <c r="S504" s="827">
        <v>0</v>
      </c>
      <c r="T504" s="826"/>
      <c r="U504" s="828">
        <v>0</v>
      </c>
    </row>
    <row r="505" spans="1:21" ht="14.45" customHeight="1" x14ac:dyDescent="0.2">
      <c r="A505" s="821">
        <v>4</v>
      </c>
      <c r="B505" s="822" t="s">
        <v>2195</v>
      </c>
      <c r="C505" s="822" t="s">
        <v>2202</v>
      </c>
      <c r="D505" s="823" t="s">
        <v>4680</v>
      </c>
      <c r="E505" s="824" t="s">
        <v>2227</v>
      </c>
      <c r="F505" s="822" t="s">
        <v>2196</v>
      </c>
      <c r="G505" s="822" t="s">
        <v>2281</v>
      </c>
      <c r="H505" s="822" t="s">
        <v>628</v>
      </c>
      <c r="I505" s="822" t="s">
        <v>1917</v>
      </c>
      <c r="J505" s="822" t="s">
        <v>893</v>
      </c>
      <c r="K505" s="822" t="s">
        <v>895</v>
      </c>
      <c r="L505" s="825">
        <v>0</v>
      </c>
      <c r="M505" s="825">
        <v>0</v>
      </c>
      <c r="N505" s="822">
        <v>17</v>
      </c>
      <c r="O505" s="826">
        <v>8.5</v>
      </c>
      <c r="P505" s="825">
        <v>0</v>
      </c>
      <c r="Q505" s="827"/>
      <c r="R505" s="822">
        <v>10</v>
      </c>
      <c r="S505" s="827">
        <v>0.58823529411764708</v>
      </c>
      <c r="T505" s="826">
        <v>4.5</v>
      </c>
      <c r="U505" s="828">
        <v>0.52941176470588236</v>
      </c>
    </row>
    <row r="506" spans="1:21" ht="14.45" customHeight="1" x14ac:dyDescent="0.2">
      <c r="A506" s="821">
        <v>4</v>
      </c>
      <c r="B506" s="822" t="s">
        <v>2195</v>
      </c>
      <c r="C506" s="822" t="s">
        <v>2202</v>
      </c>
      <c r="D506" s="823" t="s">
        <v>4680</v>
      </c>
      <c r="E506" s="824" t="s">
        <v>2227</v>
      </c>
      <c r="F506" s="822" t="s">
        <v>2196</v>
      </c>
      <c r="G506" s="822" t="s">
        <v>2477</v>
      </c>
      <c r="H506" s="822" t="s">
        <v>329</v>
      </c>
      <c r="I506" s="822" t="s">
        <v>3023</v>
      </c>
      <c r="J506" s="822" t="s">
        <v>975</v>
      </c>
      <c r="K506" s="822" t="s">
        <v>3024</v>
      </c>
      <c r="L506" s="825">
        <v>210.38</v>
      </c>
      <c r="M506" s="825">
        <v>631.14</v>
      </c>
      <c r="N506" s="822">
        <v>3</v>
      </c>
      <c r="O506" s="826">
        <v>1</v>
      </c>
      <c r="P506" s="825">
        <v>631.14</v>
      </c>
      <c r="Q506" s="827">
        <v>1</v>
      </c>
      <c r="R506" s="822">
        <v>3</v>
      </c>
      <c r="S506" s="827">
        <v>1</v>
      </c>
      <c r="T506" s="826">
        <v>1</v>
      </c>
      <c r="U506" s="828">
        <v>1</v>
      </c>
    </row>
    <row r="507" spans="1:21" ht="14.45" customHeight="1" x14ac:dyDescent="0.2">
      <c r="A507" s="821">
        <v>4</v>
      </c>
      <c r="B507" s="822" t="s">
        <v>2195</v>
      </c>
      <c r="C507" s="822" t="s">
        <v>2202</v>
      </c>
      <c r="D507" s="823" t="s">
        <v>4680</v>
      </c>
      <c r="E507" s="824" t="s">
        <v>2227</v>
      </c>
      <c r="F507" s="822" t="s">
        <v>2196</v>
      </c>
      <c r="G507" s="822" t="s">
        <v>3025</v>
      </c>
      <c r="H507" s="822" t="s">
        <v>329</v>
      </c>
      <c r="I507" s="822" t="s">
        <v>3026</v>
      </c>
      <c r="J507" s="822" t="s">
        <v>3027</v>
      </c>
      <c r="K507" s="822" t="s">
        <v>3028</v>
      </c>
      <c r="L507" s="825">
        <v>96.81</v>
      </c>
      <c r="M507" s="825">
        <v>387.24</v>
      </c>
      <c r="N507" s="822">
        <v>4</v>
      </c>
      <c r="O507" s="826">
        <v>1.5</v>
      </c>
      <c r="P507" s="825">
        <v>193.62</v>
      </c>
      <c r="Q507" s="827">
        <v>0.5</v>
      </c>
      <c r="R507" s="822">
        <v>2</v>
      </c>
      <c r="S507" s="827">
        <v>0.5</v>
      </c>
      <c r="T507" s="826">
        <v>1</v>
      </c>
      <c r="U507" s="828">
        <v>0.66666666666666663</v>
      </c>
    </row>
    <row r="508" spans="1:21" ht="14.45" customHeight="1" x14ac:dyDescent="0.2">
      <c r="A508" s="821">
        <v>4</v>
      </c>
      <c r="B508" s="822" t="s">
        <v>2195</v>
      </c>
      <c r="C508" s="822" t="s">
        <v>2202</v>
      </c>
      <c r="D508" s="823" t="s">
        <v>4680</v>
      </c>
      <c r="E508" s="824" t="s">
        <v>2227</v>
      </c>
      <c r="F508" s="822" t="s">
        <v>2196</v>
      </c>
      <c r="G508" s="822" t="s">
        <v>3029</v>
      </c>
      <c r="H508" s="822" t="s">
        <v>329</v>
      </c>
      <c r="I508" s="822" t="s">
        <v>3112</v>
      </c>
      <c r="J508" s="822" t="s">
        <v>1175</v>
      </c>
      <c r="K508" s="822" t="s">
        <v>3113</v>
      </c>
      <c r="L508" s="825">
        <v>42.54</v>
      </c>
      <c r="M508" s="825">
        <v>42.54</v>
      </c>
      <c r="N508" s="822">
        <v>1</v>
      </c>
      <c r="O508" s="826">
        <v>1</v>
      </c>
      <c r="P508" s="825">
        <v>42.54</v>
      </c>
      <c r="Q508" s="827">
        <v>1</v>
      </c>
      <c r="R508" s="822">
        <v>1</v>
      </c>
      <c r="S508" s="827">
        <v>1</v>
      </c>
      <c r="T508" s="826">
        <v>1</v>
      </c>
      <c r="U508" s="828">
        <v>1</v>
      </c>
    </row>
    <row r="509" spans="1:21" ht="14.45" customHeight="1" x14ac:dyDescent="0.2">
      <c r="A509" s="821">
        <v>4</v>
      </c>
      <c r="B509" s="822" t="s">
        <v>2195</v>
      </c>
      <c r="C509" s="822" t="s">
        <v>2202</v>
      </c>
      <c r="D509" s="823" t="s">
        <v>4680</v>
      </c>
      <c r="E509" s="824" t="s">
        <v>2227</v>
      </c>
      <c r="F509" s="822" t="s">
        <v>2196</v>
      </c>
      <c r="G509" s="822" t="s">
        <v>3029</v>
      </c>
      <c r="H509" s="822" t="s">
        <v>329</v>
      </c>
      <c r="I509" s="822" t="s">
        <v>3269</v>
      </c>
      <c r="J509" s="822" t="s">
        <v>1175</v>
      </c>
      <c r="K509" s="822" t="s">
        <v>3270</v>
      </c>
      <c r="L509" s="825">
        <v>24.05</v>
      </c>
      <c r="M509" s="825">
        <v>48.1</v>
      </c>
      <c r="N509" s="822">
        <v>2</v>
      </c>
      <c r="O509" s="826">
        <v>1</v>
      </c>
      <c r="P509" s="825"/>
      <c r="Q509" s="827">
        <v>0</v>
      </c>
      <c r="R509" s="822"/>
      <c r="S509" s="827">
        <v>0</v>
      </c>
      <c r="T509" s="826"/>
      <c r="U509" s="828">
        <v>0</v>
      </c>
    </row>
    <row r="510" spans="1:21" ht="14.45" customHeight="1" x14ac:dyDescent="0.2">
      <c r="A510" s="821">
        <v>4</v>
      </c>
      <c r="B510" s="822" t="s">
        <v>2195</v>
      </c>
      <c r="C510" s="822" t="s">
        <v>2202</v>
      </c>
      <c r="D510" s="823" t="s">
        <v>4680</v>
      </c>
      <c r="E510" s="824" t="s">
        <v>2227</v>
      </c>
      <c r="F510" s="822" t="s">
        <v>2196</v>
      </c>
      <c r="G510" s="822" t="s">
        <v>3029</v>
      </c>
      <c r="H510" s="822" t="s">
        <v>329</v>
      </c>
      <c r="I510" s="822" t="s">
        <v>3030</v>
      </c>
      <c r="J510" s="822" t="s">
        <v>1175</v>
      </c>
      <c r="K510" s="822" t="s">
        <v>1176</v>
      </c>
      <c r="L510" s="825">
        <v>59.56</v>
      </c>
      <c r="M510" s="825">
        <v>178.68</v>
      </c>
      <c r="N510" s="822">
        <v>3</v>
      </c>
      <c r="O510" s="826">
        <v>2.5</v>
      </c>
      <c r="P510" s="825">
        <v>119.12</v>
      </c>
      <c r="Q510" s="827">
        <v>0.66666666666666663</v>
      </c>
      <c r="R510" s="822">
        <v>2</v>
      </c>
      <c r="S510" s="827">
        <v>0.66666666666666663</v>
      </c>
      <c r="T510" s="826">
        <v>2</v>
      </c>
      <c r="U510" s="828">
        <v>0.8</v>
      </c>
    </row>
    <row r="511" spans="1:21" ht="14.45" customHeight="1" x14ac:dyDescent="0.2">
      <c r="A511" s="821">
        <v>4</v>
      </c>
      <c r="B511" s="822" t="s">
        <v>2195</v>
      </c>
      <c r="C511" s="822" t="s">
        <v>2202</v>
      </c>
      <c r="D511" s="823" t="s">
        <v>4680</v>
      </c>
      <c r="E511" s="824" t="s">
        <v>2227</v>
      </c>
      <c r="F511" s="822" t="s">
        <v>2196</v>
      </c>
      <c r="G511" s="822" t="s">
        <v>3271</v>
      </c>
      <c r="H511" s="822" t="s">
        <v>329</v>
      </c>
      <c r="I511" s="822" t="s">
        <v>3272</v>
      </c>
      <c r="J511" s="822" t="s">
        <v>1363</v>
      </c>
      <c r="K511" s="822" t="s">
        <v>3273</v>
      </c>
      <c r="L511" s="825">
        <v>789.2</v>
      </c>
      <c r="M511" s="825">
        <v>3156.8</v>
      </c>
      <c r="N511" s="822">
        <v>4</v>
      </c>
      <c r="O511" s="826">
        <v>1.5</v>
      </c>
      <c r="P511" s="825">
        <v>1578.4</v>
      </c>
      <c r="Q511" s="827">
        <v>0.5</v>
      </c>
      <c r="R511" s="822">
        <v>2</v>
      </c>
      <c r="S511" s="827">
        <v>0.5</v>
      </c>
      <c r="T511" s="826">
        <v>1</v>
      </c>
      <c r="U511" s="828">
        <v>0.66666666666666663</v>
      </c>
    </row>
    <row r="512" spans="1:21" ht="14.45" customHeight="1" x14ac:dyDescent="0.2">
      <c r="A512" s="821">
        <v>4</v>
      </c>
      <c r="B512" s="822" t="s">
        <v>2195</v>
      </c>
      <c r="C512" s="822" t="s">
        <v>2202</v>
      </c>
      <c r="D512" s="823" t="s">
        <v>4680</v>
      </c>
      <c r="E512" s="824" t="s">
        <v>2227</v>
      </c>
      <c r="F512" s="822" t="s">
        <v>2196</v>
      </c>
      <c r="G512" s="822" t="s">
        <v>2948</v>
      </c>
      <c r="H512" s="822" t="s">
        <v>329</v>
      </c>
      <c r="I512" s="822" t="s">
        <v>3274</v>
      </c>
      <c r="J512" s="822" t="s">
        <v>3275</v>
      </c>
      <c r="K512" s="822" t="s">
        <v>3276</v>
      </c>
      <c r="L512" s="825">
        <v>120.77</v>
      </c>
      <c r="M512" s="825">
        <v>603.85</v>
      </c>
      <c r="N512" s="822">
        <v>5</v>
      </c>
      <c r="O512" s="826">
        <v>1.5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4</v>
      </c>
      <c r="B513" s="822" t="s">
        <v>2195</v>
      </c>
      <c r="C513" s="822" t="s">
        <v>2202</v>
      </c>
      <c r="D513" s="823" t="s">
        <v>4680</v>
      </c>
      <c r="E513" s="824" t="s">
        <v>2227</v>
      </c>
      <c r="F513" s="822" t="s">
        <v>2196</v>
      </c>
      <c r="G513" s="822" t="s">
        <v>2948</v>
      </c>
      <c r="H513" s="822" t="s">
        <v>329</v>
      </c>
      <c r="I513" s="822" t="s">
        <v>3277</v>
      </c>
      <c r="J513" s="822" t="s">
        <v>3278</v>
      </c>
      <c r="K513" s="822" t="s">
        <v>3279</v>
      </c>
      <c r="L513" s="825">
        <v>60.39</v>
      </c>
      <c r="M513" s="825">
        <v>603.9</v>
      </c>
      <c r="N513" s="822">
        <v>10</v>
      </c>
      <c r="O513" s="826">
        <v>0.5</v>
      </c>
      <c r="P513" s="825"/>
      <c r="Q513" s="827">
        <v>0</v>
      </c>
      <c r="R513" s="822"/>
      <c r="S513" s="827">
        <v>0</v>
      </c>
      <c r="T513" s="826"/>
      <c r="U513" s="828">
        <v>0</v>
      </c>
    </row>
    <row r="514" spans="1:21" ht="14.45" customHeight="1" x14ac:dyDescent="0.2">
      <c r="A514" s="821">
        <v>4</v>
      </c>
      <c r="B514" s="822" t="s">
        <v>2195</v>
      </c>
      <c r="C514" s="822" t="s">
        <v>2202</v>
      </c>
      <c r="D514" s="823" t="s">
        <v>4680</v>
      </c>
      <c r="E514" s="824" t="s">
        <v>2227</v>
      </c>
      <c r="F514" s="822" t="s">
        <v>2196</v>
      </c>
      <c r="G514" s="822" t="s">
        <v>2373</v>
      </c>
      <c r="H514" s="822" t="s">
        <v>329</v>
      </c>
      <c r="I514" s="822" t="s">
        <v>3280</v>
      </c>
      <c r="J514" s="822" t="s">
        <v>3281</v>
      </c>
      <c r="K514" s="822" t="s">
        <v>3282</v>
      </c>
      <c r="L514" s="825">
        <v>0</v>
      </c>
      <c r="M514" s="825">
        <v>0</v>
      </c>
      <c r="N514" s="822">
        <v>1</v>
      </c>
      <c r="O514" s="826">
        <v>0.5</v>
      </c>
      <c r="P514" s="825">
        <v>0</v>
      </c>
      <c r="Q514" s="827"/>
      <c r="R514" s="822">
        <v>1</v>
      </c>
      <c r="S514" s="827">
        <v>1</v>
      </c>
      <c r="T514" s="826">
        <v>0.5</v>
      </c>
      <c r="U514" s="828">
        <v>1</v>
      </c>
    </row>
    <row r="515" spans="1:21" ht="14.45" customHeight="1" x14ac:dyDescent="0.2">
      <c r="A515" s="821">
        <v>4</v>
      </c>
      <c r="B515" s="822" t="s">
        <v>2195</v>
      </c>
      <c r="C515" s="822" t="s">
        <v>2202</v>
      </c>
      <c r="D515" s="823" t="s">
        <v>4680</v>
      </c>
      <c r="E515" s="824" t="s">
        <v>2227</v>
      </c>
      <c r="F515" s="822" t="s">
        <v>2196</v>
      </c>
      <c r="G515" s="822" t="s">
        <v>3283</v>
      </c>
      <c r="H515" s="822" t="s">
        <v>329</v>
      </c>
      <c r="I515" s="822" t="s">
        <v>3284</v>
      </c>
      <c r="J515" s="822" t="s">
        <v>1353</v>
      </c>
      <c r="K515" s="822" t="s">
        <v>3285</v>
      </c>
      <c r="L515" s="825">
        <v>98.2</v>
      </c>
      <c r="M515" s="825">
        <v>98.2</v>
      </c>
      <c r="N515" s="822">
        <v>1</v>
      </c>
      <c r="O515" s="826">
        <v>0.5</v>
      </c>
      <c r="P515" s="825">
        <v>98.2</v>
      </c>
      <c r="Q515" s="827">
        <v>1</v>
      </c>
      <c r="R515" s="822">
        <v>1</v>
      </c>
      <c r="S515" s="827">
        <v>1</v>
      </c>
      <c r="T515" s="826">
        <v>0.5</v>
      </c>
      <c r="U515" s="828">
        <v>1</v>
      </c>
    </row>
    <row r="516" spans="1:21" ht="14.45" customHeight="1" x14ac:dyDescent="0.2">
      <c r="A516" s="821">
        <v>4</v>
      </c>
      <c r="B516" s="822" t="s">
        <v>2195</v>
      </c>
      <c r="C516" s="822" t="s">
        <v>2202</v>
      </c>
      <c r="D516" s="823" t="s">
        <v>4680</v>
      </c>
      <c r="E516" s="824" t="s">
        <v>2227</v>
      </c>
      <c r="F516" s="822" t="s">
        <v>2196</v>
      </c>
      <c r="G516" s="822" t="s">
        <v>2480</v>
      </c>
      <c r="H516" s="822" t="s">
        <v>329</v>
      </c>
      <c r="I516" s="822" t="s">
        <v>3286</v>
      </c>
      <c r="J516" s="822" t="s">
        <v>2482</v>
      </c>
      <c r="K516" s="822" t="s">
        <v>3287</v>
      </c>
      <c r="L516" s="825">
        <v>100.17</v>
      </c>
      <c r="M516" s="825">
        <v>300.51</v>
      </c>
      <c r="N516" s="822">
        <v>3</v>
      </c>
      <c r="O516" s="826">
        <v>1.5</v>
      </c>
      <c r="P516" s="825">
        <v>100.17</v>
      </c>
      <c r="Q516" s="827">
        <v>0.33333333333333337</v>
      </c>
      <c r="R516" s="822">
        <v>1</v>
      </c>
      <c r="S516" s="827">
        <v>0.33333333333333331</v>
      </c>
      <c r="T516" s="826">
        <v>1</v>
      </c>
      <c r="U516" s="828">
        <v>0.66666666666666663</v>
      </c>
    </row>
    <row r="517" spans="1:21" ht="14.45" customHeight="1" x14ac:dyDescent="0.2">
      <c r="A517" s="821">
        <v>4</v>
      </c>
      <c r="B517" s="822" t="s">
        <v>2195</v>
      </c>
      <c r="C517" s="822" t="s">
        <v>2202</v>
      </c>
      <c r="D517" s="823" t="s">
        <v>4680</v>
      </c>
      <c r="E517" s="824" t="s">
        <v>2227</v>
      </c>
      <c r="F517" s="822" t="s">
        <v>2196</v>
      </c>
      <c r="G517" s="822" t="s">
        <v>2480</v>
      </c>
      <c r="H517" s="822" t="s">
        <v>329</v>
      </c>
      <c r="I517" s="822" t="s">
        <v>2481</v>
      </c>
      <c r="J517" s="822" t="s">
        <v>2482</v>
      </c>
      <c r="K517" s="822" t="s">
        <v>2483</v>
      </c>
      <c r="L517" s="825">
        <v>100.17</v>
      </c>
      <c r="M517" s="825">
        <v>200.34</v>
      </c>
      <c r="N517" s="822">
        <v>2</v>
      </c>
      <c r="O517" s="826">
        <v>1</v>
      </c>
      <c r="P517" s="825">
        <v>200.34</v>
      </c>
      <c r="Q517" s="827">
        <v>1</v>
      </c>
      <c r="R517" s="822">
        <v>2</v>
      </c>
      <c r="S517" s="827">
        <v>1</v>
      </c>
      <c r="T517" s="826">
        <v>1</v>
      </c>
      <c r="U517" s="828">
        <v>1</v>
      </c>
    </row>
    <row r="518" spans="1:21" ht="14.45" customHeight="1" x14ac:dyDescent="0.2">
      <c r="A518" s="821">
        <v>4</v>
      </c>
      <c r="B518" s="822" t="s">
        <v>2195</v>
      </c>
      <c r="C518" s="822" t="s">
        <v>2202</v>
      </c>
      <c r="D518" s="823" t="s">
        <v>4680</v>
      </c>
      <c r="E518" s="824" t="s">
        <v>2227</v>
      </c>
      <c r="F518" s="822" t="s">
        <v>2196</v>
      </c>
      <c r="G518" s="822" t="s">
        <v>2480</v>
      </c>
      <c r="H518" s="822" t="s">
        <v>329</v>
      </c>
      <c r="I518" s="822" t="s">
        <v>3288</v>
      </c>
      <c r="J518" s="822" t="s">
        <v>3289</v>
      </c>
      <c r="K518" s="822" t="s">
        <v>3287</v>
      </c>
      <c r="L518" s="825">
        <v>100.17</v>
      </c>
      <c r="M518" s="825">
        <v>100.17</v>
      </c>
      <c r="N518" s="822">
        <v>1</v>
      </c>
      <c r="O518" s="826">
        <v>1</v>
      </c>
      <c r="P518" s="825">
        <v>100.17</v>
      </c>
      <c r="Q518" s="827">
        <v>1</v>
      </c>
      <c r="R518" s="822">
        <v>1</v>
      </c>
      <c r="S518" s="827">
        <v>1</v>
      </c>
      <c r="T518" s="826">
        <v>1</v>
      </c>
      <c r="U518" s="828">
        <v>1</v>
      </c>
    </row>
    <row r="519" spans="1:21" ht="14.45" customHeight="1" x14ac:dyDescent="0.2">
      <c r="A519" s="821">
        <v>4</v>
      </c>
      <c r="B519" s="822" t="s">
        <v>2195</v>
      </c>
      <c r="C519" s="822" t="s">
        <v>2202</v>
      </c>
      <c r="D519" s="823" t="s">
        <v>4680</v>
      </c>
      <c r="E519" s="824" t="s">
        <v>2227</v>
      </c>
      <c r="F519" s="822" t="s">
        <v>2196</v>
      </c>
      <c r="G519" s="822" t="s">
        <v>3290</v>
      </c>
      <c r="H519" s="822" t="s">
        <v>329</v>
      </c>
      <c r="I519" s="822" t="s">
        <v>3291</v>
      </c>
      <c r="J519" s="822" t="s">
        <v>3292</v>
      </c>
      <c r="K519" s="822" t="s">
        <v>3293</v>
      </c>
      <c r="L519" s="825">
        <v>57.19</v>
      </c>
      <c r="M519" s="825">
        <v>114.38</v>
      </c>
      <c r="N519" s="822">
        <v>2</v>
      </c>
      <c r="O519" s="826">
        <v>1</v>
      </c>
      <c r="P519" s="825">
        <v>114.38</v>
      </c>
      <c r="Q519" s="827">
        <v>1</v>
      </c>
      <c r="R519" s="822">
        <v>2</v>
      </c>
      <c r="S519" s="827">
        <v>1</v>
      </c>
      <c r="T519" s="826">
        <v>1</v>
      </c>
      <c r="U519" s="828">
        <v>1</v>
      </c>
    </row>
    <row r="520" spans="1:21" ht="14.45" customHeight="1" x14ac:dyDescent="0.2">
      <c r="A520" s="821">
        <v>4</v>
      </c>
      <c r="B520" s="822" t="s">
        <v>2195</v>
      </c>
      <c r="C520" s="822" t="s">
        <v>2202</v>
      </c>
      <c r="D520" s="823" t="s">
        <v>4680</v>
      </c>
      <c r="E520" s="824" t="s">
        <v>2227</v>
      </c>
      <c r="F520" s="822" t="s">
        <v>2196</v>
      </c>
      <c r="G520" s="822" t="s">
        <v>3294</v>
      </c>
      <c r="H520" s="822" t="s">
        <v>329</v>
      </c>
      <c r="I520" s="822" t="s">
        <v>3295</v>
      </c>
      <c r="J520" s="822" t="s">
        <v>3296</v>
      </c>
      <c r="K520" s="822" t="s">
        <v>3297</v>
      </c>
      <c r="L520" s="825">
        <v>0</v>
      </c>
      <c r="M520" s="825">
        <v>0</v>
      </c>
      <c r="N520" s="822">
        <v>2</v>
      </c>
      <c r="O520" s="826">
        <v>1</v>
      </c>
      <c r="P520" s="825"/>
      <c r="Q520" s="827"/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4</v>
      </c>
      <c r="B521" s="822" t="s">
        <v>2195</v>
      </c>
      <c r="C521" s="822" t="s">
        <v>2202</v>
      </c>
      <c r="D521" s="823" t="s">
        <v>4680</v>
      </c>
      <c r="E521" s="824" t="s">
        <v>2227</v>
      </c>
      <c r="F521" s="822" t="s">
        <v>2196</v>
      </c>
      <c r="G521" s="822" t="s">
        <v>3298</v>
      </c>
      <c r="H521" s="822" t="s">
        <v>628</v>
      </c>
      <c r="I521" s="822" t="s">
        <v>3299</v>
      </c>
      <c r="J521" s="822" t="s">
        <v>3300</v>
      </c>
      <c r="K521" s="822" t="s">
        <v>3301</v>
      </c>
      <c r="L521" s="825">
        <v>0</v>
      </c>
      <c r="M521" s="825">
        <v>0</v>
      </c>
      <c r="N521" s="822">
        <v>2</v>
      </c>
      <c r="O521" s="826">
        <v>1</v>
      </c>
      <c r="P521" s="825"/>
      <c r="Q521" s="827"/>
      <c r="R521" s="822"/>
      <c r="S521" s="827">
        <v>0</v>
      </c>
      <c r="T521" s="826"/>
      <c r="U521" s="828">
        <v>0</v>
      </c>
    </row>
    <row r="522" spans="1:21" ht="14.45" customHeight="1" x14ac:dyDescent="0.2">
      <c r="A522" s="821">
        <v>4</v>
      </c>
      <c r="B522" s="822" t="s">
        <v>2195</v>
      </c>
      <c r="C522" s="822" t="s">
        <v>2202</v>
      </c>
      <c r="D522" s="823" t="s">
        <v>4680</v>
      </c>
      <c r="E522" s="824" t="s">
        <v>2227</v>
      </c>
      <c r="F522" s="822" t="s">
        <v>2196</v>
      </c>
      <c r="G522" s="822" t="s">
        <v>3031</v>
      </c>
      <c r="H522" s="822" t="s">
        <v>329</v>
      </c>
      <c r="I522" s="822" t="s">
        <v>3302</v>
      </c>
      <c r="J522" s="822" t="s">
        <v>3303</v>
      </c>
      <c r="K522" s="822" t="s">
        <v>3304</v>
      </c>
      <c r="L522" s="825">
        <v>0</v>
      </c>
      <c r="M522" s="825">
        <v>0</v>
      </c>
      <c r="N522" s="822">
        <v>1</v>
      </c>
      <c r="O522" s="826">
        <v>1</v>
      </c>
      <c r="P522" s="825"/>
      <c r="Q522" s="827"/>
      <c r="R522" s="822"/>
      <c r="S522" s="827">
        <v>0</v>
      </c>
      <c r="T522" s="826"/>
      <c r="U522" s="828">
        <v>0</v>
      </c>
    </row>
    <row r="523" spans="1:21" ht="14.45" customHeight="1" x14ac:dyDescent="0.2">
      <c r="A523" s="821">
        <v>4</v>
      </c>
      <c r="B523" s="822" t="s">
        <v>2195</v>
      </c>
      <c r="C523" s="822" t="s">
        <v>2202</v>
      </c>
      <c r="D523" s="823" t="s">
        <v>4680</v>
      </c>
      <c r="E523" s="824" t="s">
        <v>2227</v>
      </c>
      <c r="F523" s="822" t="s">
        <v>2196</v>
      </c>
      <c r="G523" s="822" t="s">
        <v>3031</v>
      </c>
      <c r="H523" s="822" t="s">
        <v>329</v>
      </c>
      <c r="I523" s="822" t="s">
        <v>3305</v>
      </c>
      <c r="J523" s="822" t="s">
        <v>3306</v>
      </c>
      <c r="K523" s="822" t="s">
        <v>3304</v>
      </c>
      <c r="L523" s="825">
        <v>0</v>
      </c>
      <c r="M523" s="825">
        <v>0</v>
      </c>
      <c r="N523" s="822">
        <v>4</v>
      </c>
      <c r="O523" s="826">
        <v>4</v>
      </c>
      <c r="P523" s="825">
        <v>0</v>
      </c>
      <c r="Q523" s="827"/>
      <c r="R523" s="822">
        <v>2</v>
      </c>
      <c r="S523" s="827">
        <v>0.5</v>
      </c>
      <c r="T523" s="826">
        <v>2</v>
      </c>
      <c r="U523" s="828">
        <v>0.5</v>
      </c>
    </row>
    <row r="524" spans="1:21" ht="14.45" customHeight="1" x14ac:dyDescent="0.2">
      <c r="A524" s="821">
        <v>4</v>
      </c>
      <c r="B524" s="822" t="s">
        <v>2195</v>
      </c>
      <c r="C524" s="822" t="s">
        <v>2202</v>
      </c>
      <c r="D524" s="823" t="s">
        <v>4680</v>
      </c>
      <c r="E524" s="824" t="s">
        <v>2227</v>
      </c>
      <c r="F524" s="822" t="s">
        <v>2196</v>
      </c>
      <c r="G524" s="822" t="s">
        <v>3031</v>
      </c>
      <c r="H524" s="822" t="s">
        <v>329</v>
      </c>
      <c r="I524" s="822" t="s">
        <v>3121</v>
      </c>
      <c r="J524" s="822" t="s">
        <v>3122</v>
      </c>
      <c r="K524" s="822" t="s">
        <v>1940</v>
      </c>
      <c r="L524" s="825">
        <v>0</v>
      </c>
      <c r="M524" s="825">
        <v>0</v>
      </c>
      <c r="N524" s="822">
        <v>2</v>
      </c>
      <c r="O524" s="826">
        <v>1</v>
      </c>
      <c r="P524" s="825"/>
      <c r="Q524" s="827"/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4</v>
      </c>
      <c r="B525" s="822" t="s">
        <v>2195</v>
      </c>
      <c r="C525" s="822" t="s">
        <v>2202</v>
      </c>
      <c r="D525" s="823" t="s">
        <v>4680</v>
      </c>
      <c r="E525" s="824" t="s">
        <v>2227</v>
      </c>
      <c r="F525" s="822" t="s">
        <v>2196</v>
      </c>
      <c r="G525" s="822" t="s">
        <v>3031</v>
      </c>
      <c r="H525" s="822" t="s">
        <v>628</v>
      </c>
      <c r="I525" s="822" t="s">
        <v>1935</v>
      </c>
      <c r="J525" s="822" t="s">
        <v>981</v>
      </c>
      <c r="K525" s="822" t="s">
        <v>1936</v>
      </c>
      <c r="L525" s="825">
        <v>0</v>
      </c>
      <c r="M525" s="825">
        <v>0</v>
      </c>
      <c r="N525" s="822">
        <v>20</v>
      </c>
      <c r="O525" s="826">
        <v>11</v>
      </c>
      <c r="P525" s="825">
        <v>0</v>
      </c>
      <c r="Q525" s="827"/>
      <c r="R525" s="822">
        <v>12</v>
      </c>
      <c r="S525" s="827">
        <v>0.6</v>
      </c>
      <c r="T525" s="826">
        <v>6.5</v>
      </c>
      <c r="U525" s="828">
        <v>0.59090909090909094</v>
      </c>
    </row>
    <row r="526" spans="1:21" ht="14.45" customHeight="1" x14ac:dyDescent="0.2">
      <c r="A526" s="821">
        <v>4</v>
      </c>
      <c r="B526" s="822" t="s">
        <v>2195</v>
      </c>
      <c r="C526" s="822" t="s">
        <v>2202</v>
      </c>
      <c r="D526" s="823" t="s">
        <v>4680</v>
      </c>
      <c r="E526" s="824" t="s">
        <v>2227</v>
      </c>
      <c r="F526" s="822" t="s">
        <v>2196</v>
      </c>
      <c r="G526" s="822" t="s">
        <v>3031</v>
      </c>
      <c r="H526" s="822" t="s">
        <v>628</v>
      </c>
      <c r="I526" s="822" t="s">
        <v>2070</v>
      </c>
      <c r="J526" s="822" t="s">
        <v>981</v>
      </c>
      <c r="K526" s="822" t="s">
        <v>2071</v>
      </c>
      <c r="L526" s="825">
        <v>0</v>
      </c>
      <c r="M526" s="825">
        <v>0</v>
      </c>
      <c r="N526" s="822">
        <v>2</v>
      </c>
      <c r="O526" s="826">
        <v>1.5</v>
      </c>
      <c r="P526" s="825">
        <v>0</v>
      </c>
      <c r="Q526" s="827"/>
      <c r="R526" s="822">
        <v>1</v>
      </c>
      <c r="S526" s="827">
        <v>0.5</v>
      </c>
      <c r="T526" s="826">
        <v>1</v>
      </c>
      <c r="U526" s="828">
        <v>0.66666666666666663</v>
      </c>
    </row>
    <row r="527" spans="1:21" ht="14.45" customHeight="1" x14ac:dyDescent="0.2">
      <c r="A527" s="821">
        <v>4</v>
      </c>
      <c r="B527" s="822" t="s">
        <v>2195</v>
      </c>
      <c r="C527" s="822" t="s">
        <v>2202</v>
      </c>
      <c r="D527" s="823" t="s">
        <v>4680</v>
      </c>
      <c r="E527" s="824" t="s">
        <v>2227</v>
      </c>
      <c r="F527" s="822" t="s">
        <v>2196</v>
      </c>
      <c r="G527" s="822" t="s">
        <v>2484</v>
      </c>
      <c r="H527" s="822" t="s">
        <v>628</v>
      </c>
      <c r="I527" s="822" t="s">
        <v>2485</v>
      </c>
      <c r="J527" s="822" t="s">
        <v>830</v>
      </c>
      <c r="K527" s="822" t="s">
        <v>2486</v>
      </c>
      <c r="L527" s="825">
        <v>414.07</v>
      </c>
      <c r="M527" s="825">
        <v>4968.84</v>
      </c>
      <c r="N527" s="822">
        <v>12</v>
      </c>
      <c r="O527" s="826">
        <v>2</v>
      </c>
      <c r="P527" s="825">
        <v>1242.21</v>
      </c>
      <c r="Q527" s="827">
        <v>0.25</v>
      </c>
      <c r="R527" s="822">
        <v>3</v>
      </c>
      <c r="S527" s="827">
        <v>0.25</v>
      </c>
      <c r="T527" s="826">
        <v>1</v>
      </c>
      <c r="U527" s="828">
        <v>0.5</v>
      </c>
    </row>
    <row r="528" spans="1:21" ht="14.45" customHeight="1" x14ac:dyDescent="0.2">
      <c r="A528" s="821">
        <v>4</v>
      </c>
      <c r="B528" s="822" t="s">
        <v>2195</v>
      </c>
      <c r="C528" s="822" t="s">
        <v>2202</v>
      </c>
      <c r="D528" s="823" t="s">
        <v>4680</v>
      </c>
      <c r="E528" s="824" t="s">
        <v>2227</v>
      </c>
      <c r="F528" s="822" t="s">
        <v>2196</v>
      </c>
      <c r="G528" s="822" t="s">
        <v>2484</v>
      </c>
      <c r="H528" s="822" t="s">
        <v>628</v>
      </c>
      <c r="I528" s="822" t="s">
        <v>1990</v>
      </c>
      <c r="J528" s="822" t="s">
        <v>830</v>
      </c>
      <c r="K528" s="822" t="s">
        <v>1258</v>
      </c>
      <c r="L528" s="825">
        <v>165.63</v>
      </c>
      <c r="M528" s="825">
        <v>165.63</v>
      </c>
      <c r="N528" s="822">
        <v>1</v>
      </c>
      <c r="O528" s="826">
        <v>0.5</v>
      </c>
      <c r="P528" s="825"/>
      <c r="Q528" s="827">
        <v>0</v>
      </c>
      <c r="R528" s="822"/>
      <c r="S528" s="827">
        <v>0</v>
      </c>
      <c r="T528" s="826"/>
      <c r="U528" s="828">
        <v>0</v>
      </c>
    </row>
    <row r="529" spans="1:21" ht="14.45" customHeight="1" x14ac:dyDescent="0.2">
      <c r="A529" s="821">
        <v>4</v>
      </c>
      <c r="B529" s="822" t="s">
        <v>2195</v>
      </c>
      <c r="C529" s="822" t="s">
        <v>2202</v>
      </c>
      <c r="D529" s="823" t="s">
        <v>4680</v>
      </c>
      <c r="E529" s="824" t="s">
        <v>2227</v>
      </c>
      <c r="F529" s="822" t="s">
        <v>2196</v>
      </c>
      <c r="G529" s="822" t="s">
        <v>3307</v>
      </c>
      <c r="H529" s="822" t="s">
        <v>329</v>
      </c>
      <c r="I529" s="822" t="s">
        <v>3308</v>
      </c>
      <c r="J529" s="822" t="s">
        <v>3309</v>
      </c>
      <c r="K529" s="822" t="s">
        <v>3310</v>
      </c>
      <c r="L529" s="825">
        <v>131.86000000000001</v>
      </c>
      <c r="M529" s="825">
        <v>263.72000000000003</v>
      </c>
      <c r="N529" s="822">
        <v>2</v>
      </c>
      <c r="O529" s="826">
        <v>1</v>
      </c>
      <c r="P529" s="825">
        <v>263.72000000000003</v>
      </c>
      <c r="Q529" s="827">
        <v>1</v>
      </c>
      <c r="R529" s="822">
        <v>2</v>
      </c>
      <c r="S529" s="827">
        <v>1</v>
      </c>
      <c r="T529" s="826">
        <v>1</v>
      </c>
      <c r="U529" s="828">
        <v>1</v>
      </c>
    </row>
    <row r="530" spans="1:21" ht="14.45" customHeight="1" x14ac:dyDescent="0.2">
      <c r="A530" s="821">
        <v>4</v>
      </c>
      <c r="B530" s="822" t="s">
        <v>2195</v>
      </c>
      <c r="C530" s="822" t="s">
        <v>2202</v>
      </c>
      <c r="D530" s="823" t="s">
        <v>4680</v>
      </c>
      <c r="E530" s="824" t="s">
        <v>2227</v>
      </c>
      <c r="F530" s="822" t="s">
        <v>2196</v>
      </c>
      <c r="G530" s="822" t="s">
        <v>3311</v>
      </c>
      <c r="H530" s="822" t="s">
        <v>329</v>
      </c>
      <c r="I530" s="822" t="s">
        <v>3312</v>
      </c>
      <c r="J530" s="822" t="s">
        <v>3313</v>
      </c>
      <c r="K530" s="822" t="s">
        <v>3314</v>
      </c>
      <c r="L530" s="825">
        <v>3946.8</v>
      </c>
      <c r="M530" s="825">
        <v>7893.6</v>
      </c>
      <c r="N530" s="822">
        <v>2</v>
      </c>
      <c r="O530" s="826">
        <v>1.5</v>
      </c>
      <c r="P530" s="825">
        <v>3946.8</v>
      </c>
      <c r="Q530" s="827">
        <v>0.5</v>
      </c>
      <c r="R530" s="822">
        <v>1</v>
      </c>
      <c r="S530" s="827">
        <v>0.5</v>
      </c>
      <c r="T530" s="826">
        <v>1</v>
      </c>
      <c r="U530" s="828">
        <v>0.66666666666666663</v>
      </c>
    </row>
    <row r="531" spans="1:21" ht="14.45" customHeight="1" x14ac:dyDescent="0.2">
      <c r="A531" s="821">
        <v>4</v>
      </c>
      <c r="B531" s="822" t="s">
        <v>2195</v>
      </c>
      <c r="C531" s="822" t="s">
        <v>2202</v>
      </c>
      <c r="D531" s="823" t="s">
        <v>4680</v>
      </c>
      <c r="E531" s="824" t="s">
        <v>2227</v>
      </c>
      <c r="F531" s="822" t="s">
        <v>2196</v>
      </c>
      <c r="G531" s="822" t="s">
        <v>3315</v>
      </c>
      <c r="H531" s="822" t="s">
        <v>329</v>
      </c>
      <c r="I531" s="822" t="s">
        <v>3316</v>
      </c>
      <c r="J531" s="822" t="s">
        <v>3317</v>
      </c>
      <c r="K531" s="822" t="s">
        <v>3318</v>
      </c>
      <c r="L531" s="825">
        <v>0</v>
      </c>
      <c r="M531" s="825">
        <v>0</v>
      </c>
      <c r="N531" s="822">
        <v>1</v>
      </c>
      <c r="O531" s="826">
        <v>1</v>
      </c>
      <c r="P531" s="825"/>
      <c r="Q531" s="827"/>
      <c r="R531" s="822"/>
      <c r="S531" s="827">
        <v>0</v>
      </c>
      <c r="T531" s="826"/>
      <c r="U531" s="828">
        <v>0</v>
      </c>
    </row>
    <row r="532" spans="1:21" ht="14.45" customHeight="1" x14ac:dyDescent="0.2">
      <c r="A532" s="821">
        <v>4</v>
      </c>
      <c r="B532" s="822" t="s">
        <v>2195</v>
      </c>
      <c r="C532" s="822" t="s">
        <v>2202</v>
      </c>
      <c r="D532" s="823" t="s">
        <v>4680</v>
      </c>
      <c r="E532" s="824" t="s">
        <v>2227</v>
      </c>
      <c r="F532" s="822" t="s">
        <v>2196</v>
      </c>
      <c r="G532" s="822" t="s">
        <v>2259</v>
      </c>
      <c r="H532" s="822" t="s">
        <v>628</v>
      </c>
      <c r="I532" s="822" t="s">
        <v>1853</v>
      </c>
      <c r="J532" s="822" t="s">
        <v>1068</v>
      </c>
      <c r="K532" s="822" t="s">
        <v>1854</v>
      </c>
      <c r="L532" s="825">
        <v>154.36000000000001</v>
      </c>
      <c r="M532" s="825">
        <v>771.80000000000007</v>
      </c>
      <c r="N532" s="822">
        <v>5</v>
      </c>
      <c r="O532" s="826">
        <v>4</v>
      </c>
      <c r="P532" s="825">
        <v>771.80000000000007</v>
      </c>
      <c r="Q532" s="827">
        <v>1</v>
      </c>
      <c r="R532" s="822">
        <v>5</v>
      </c>
      <c r="S532" s="827">
        <v>1</v>
      </c>
      <c r="T532" s="826">
        <v>4</v>
      </c>
      <c r="U532" s="828">
        <v>1</v>
      </c>
    </row>
    <row r="533" spans="1:21" ht="14.45" customHeight="1" x14ac:dyDescent="0.2">
      <c r="A533" s="821">
        <v>4</v>
      </c>
      <c r="B533" s="822" t="s">
        <v>2195</v>
      </c>
      <c r="C533" s="822" t="s">
        <v>2202</v>
      </c>
      <c r="D533" s="823" t="s">
        <v>4680</v>
      </c>
      <c r="E533" s="824" t="s">
        <v>2227</v>
      </c>
      <c r="F533" s="822" t="s">
        <v>2196</v>
      </c>
      <c r="G533" s="822" t="s">
        <v>2259</v>
      </c>
      <c r="H533" s="822" t="s">
        <v>329</v>
      </c>
      <c r="I533" s="822" t="s">
        <v>2487</v>
      </c>
      <c r="J533" s="822" t="s">
        <v>1068</v>
      </c>
      <c r="K533" s="822" t="s">
        <v>2488</v>
      </c>
      <c r="L533" s="825">
        <v>225.06</v>
      </c>
      <c r="M533" s="825">
        <v>1575.4199999999998</v>
      </c>
      <c r="N533" s="822">
        <v>7</v>
      </c>
      <c r="O533" s="826">
        <v>4.5</v>
      </c>
      <c r="P533" s="825">
        <v>225.06</v>
      </c>
      <c r="Q533" s="827">
        <v>0.14285714285714288</v>
      </c>
      <c r="R533" s="822">
        <v>1</v>
      </c>
      <c r="S533" s="827">
        <v>0.14285714285714285</v>
      </c>
      <c r="T533" s="826">
        <v>1</v>
      </c>
      <c r="U533" s="828">
        <v>0.22222222222222221</v>
      </c>
    </row>
    <row r="534" spans="1:21" ht="14.45" customHeight="1" x14ac:dyDescent="0.2">
      <c r="A534" s="821">
        <v>4</v>
      </c>
      <c r="B534" s="822" t="s">
        <v>2195</v>
      </c>
      <c r="C534" s="822" t="s">
        <v>2202</v>
      </c>
      <c r="D534" s="823" t="s">
        <v>4680</v>
      </c>
      <c r="E534" s="824" t="s">
        <v>2227</v>
      </c>
      <c r="F534" s="822" t="s">
        <v>2196</v>
      </c>
      <c r="G534" s="822" t="s">
        <v>2282</v>
      </c>
      <c r="H534" s="822" t="s">
        <v>628</v>
      </c>
      <c r="I534" s="822" t="s">
        <v>2283</v>
      </c>
      <c r="J534" s="822" t="s">
        <v>726</v>
      </c>
      <c r="K534" s="822" t="s">
        <v>2284</v>
      </c>
      <c r="L534" s="825">
        <v>0</v>
      </c>
      <c r="M534" s="825">
        <v>0</v>
      </c>
      <c r="N534" s="822">
        <v>3</v>
      </c>
      <c r="O534" s="826">
        <v>2</v>
      </c>
      <c r="P534" s="825">
        <v>0</v>
      </c>
      <c r="Q534" s="827"/>
      <c r="R534" s="822">
        <v>1</v>
      </c>
      <c r="S534" s="827">
        <v>0.33333333333333331</v>
      </c>
      <c r="T534" s="826">
        <v>0.5</v>
      </c>
      <c r="U534" s="828">
        <v>0.25</v>
      </c>
    </row>
    <row r="535" spans="1:21" ht="14.45" customHeight="1" x14ac:dyDescent="0.2">
      <c r="A535" s="821">
        <v>4</v>
      </c>
      <c r="B535" s="822" t="s">
        <v>2195</v>
      </c>
      <c r="C535" s="822" t="s">
        <v>2202</v>
      </c>
      <c r="D535" s="823" t="s">
        <v>4680</v>
      </c>
      <c r="E535" s="824" t="s">
        <v>2227</v>
      </c>
      <c r="F535" s="822" t="s">
        <v>2196</v>
      </c>
      <c r="G535" s="822" t="s">
        <v>2282</v>
      </c>
      <c r="H535" s="822" t="s">
        <v>329</v>
      </c>
      <c r="I535" s="822" t="s">
        <v>3319</v>
      </c>
      <c r="J535" s="822" t="s">
        <v>726</v>
      </c>
      <c r="K535" s="822" t="s">
        <v>727</v>
      </c>
      <c r="L535" s="825">
        <v>0</v>
      </c>
      <c r="M535" s="825">
        <v>0</v>
      </c>
      <c r="N535" s="822">
        <v>1</v>
      </c>
      <c r="O535" s="826">
        <v>1</v>
      </c>
      <c r="P535" s="825">
        <v>0</v>
      </c>
      <c r="Q535" s="827"/>
      <c r="R535" s="822">
        <v>1</v>
      </c>
      <c r="S535" s="827">
        <v>1</v>
      </c>
      <c r="T535" s="826">
        <v>1</v>
      </c>
      <c r="U535" s="828">
        <v>1</v>
      </c>
    </row>
    <row r="536" spans="1:21" ht="14.45" customHeight="1" x14ac:dyDescent="0.2">
      <c r="A536" s="821">
        <v>4</v>
      </c>
      <c r="B536" s="822" t="s">
        <v>2195</v>
      </c>
      <c r="C536" s="822" t="s">
        <v>2202</v>
      </c>
      <c r="D536" s="823" t="s">
        <v>4680</v>
      </c>
      <c r="E536" s="824" t="s">
        <v>2227</v>
      </c>
      <c r="F536" s="822" t="s">
        <v>2196</v>
      </c>
      <c r="G536" s="822" t="s">
        <v>2260</v>
      </c>
      <c r="H536" s="822" t="s">
        <v>329</v>
      </c>
      <c r="I536" s="822" t="s">
        <v>3320</v>
      </c>
      <c r="J536" s="822" t="s">
        <v>2262</v>
      </c>
      <c r="K536" s="822" t="s">
        <v>3321</v>
      </c>
      <c r="L536" s="825">
        <v>0</v>
      </c>
      <c r="M536" s="825">
        <v>0</v>
      </c>
      <c r="N536" s="822">
        <v>3</v>
      </c>
      <c r="O536" s="826">
        <v>2.5</v>
      </c>
      <c r="P536" s="825">
        <v>0</v>
      </c>
      <c r="Q536" s="827"/>
      <c r="R536" s="822">
        <v>3</v>
      </c>
      <c r="S536" s="827">
        <v>1</v>
      </c>
      <c r="T536" s="826">
        <v>2.5</v>
      </c>
      <c r="U536" s="828">
        <v>1</v>
      </c>
    </row>
    <row r="537" spans="1:21" ht="14.45" customHeight="1" x14ac:dyDescent="0.2">
      <c r="A537" s="821">
        <v>4</v>
      </c>
      <c r="B537" s="822" t="s">
        <v>2195</v>
      </c>
      <c r="C537" s="822" t="s">
        <v>2202</v>
      </c>
      <c r="D537" s="823" t="s">
        <v>4680</v>
      </c>
      <c r="E537" s="824" t="s">
        <v>2227</v>
      </c>
      <c r="F537" s="822" t="s">
        <v>2196</v>
      </c>
      <c r="G537" s="822" t="s">
        <v>2423</v>
      </c>
      <c r="H537" s="822" t="s">
        <v>329</v>
      </c>
      <c r="I537" s="822" t="s">
        <v>2489</v>
      </c>
      <c r="J537" s="822" t="s">
        <v>2490</v>
      </c>
      <c r="K537" s="822" t="s">
        <v>2491</v>
      </c>
      <c r="L537" s="825">
        <v>248.55</v>
      </c>
      <c r="M537" s="825">
        <v>10687.650000000003</v>
      </c>
      <c r="N537" s="822">
        <v>43</v>
      </c>
      <c r="O537" s="826">
        <v>39.5</v>
      </c>
      <c r="P537" s="825">
        <v>4971.0000000000009</v>
      </c>
      <c r="Q537" s="827">
        <v>0.46511627906976738</v>
      </c>
      <c r="R537" s="822">
        <v>20</v>
      </c>
      <c r="S537" s="827">
        <v>0.46511627906976744</v>
      </c>
      <c r="T537" s="826">
        <v>18</v>
      </c>
      <c r="U537" s="828">
        <v>0.45569620253164556</v>
      </c>
    </row>
    <row r="538" spans="1:21" ht="14.45" customHeight="1" x14ac:dyDescent="0.2">
      <c r="A538" s="821">
        <v>4</v>
      </c>
      <c r="B538" s="822" t="s">
        <v>2195</v>
      </c>
      <c r="C538" s="822" t="s">
        <v>2202</v>
      </c>
      <c r="D538" s="823" t="s">
        <v>4680</v>
      </c>
      <c r="E538" s="824" t="s">
        <v>2227</v>
      </c>
      <c r="F538" s="822" t="s">
        <v>2196</v>
      </c>
      <c r="G538" s="822" t="s">
        <v>2285</v>
      </c>
      <c r="H538" s="822" t="s">
        <v>628</v>
      </c>
      <c r="I538" s="822" t="s">
        <v>3322</v>
      </c>
      <c r="J538" s="822" t="s">
        <v>1546</v>
      </c>
      <c r="K538" s="822" t="s">
        <v>1547</v>
      </c>
      <c r="L538" s="825">
        <v>0</v>
      </c>
      <c r="M538" s="825">
        <v>0</v>
      </c>
      <c r="N538" s="822">
        <v>10</v>
      </c>
      <c r="O538" s="826">
        <v>1</v>
      </c>
      <c r="P538" s="825"/>
      <c r="Q538" s="827"/>
      <c r="R538" s="822"/>
      <c r="S538" s="827">
        <v>0</v>
      </c>
      <c r="T538" s="826"/>
      <c r="U538" s="828">
        <v>0</v>
      </c>
    </row>
    <row r="539" spans="1:21" ht="14.45" customHeight="1" x14ac:dyDescent="0.2">
      <c r="A539" s="821">
        <v>4</v>
      </c>
      <c r="B539" s="822" t="s">
        <v>2195</v>
      </c>
      <c r="C539" s="822" t="s">
        <v>2202</v>
      </c>
      <c r="D539" s="823" t="s">
        <v>4680</v>
      </c>
      <c r="E539" s="824" t="s">
        <v>2227</v>
      </c>
      <c r="F539" s="822" t="s">
        <v>2196</v>
      </c>
      <c r="G539" s="822" t="s">
        <v>2285</v>
      </c>
      <c r="H539" s="822" t="s">
        <v>628</v>
      </c>
      <c r="I539" s="822" t="s">
        <v>1964</v>
      </c>
      <c r="J539" s="822" t="s">
        <v>1027</v>
      </c>
      <c r="K539" s="822" t="s">
        <v>767</v>
      </c>
      <c r="L539" s="825">
        <v>179.65</v>
      </c>
      <c r="M539" s="825">
        <v>1796.5</v>
      </c>
      <c r="N539" s="822">
        <v>10</v>
      </c>
      <c r="O539" s="826">
        <v>1</v>
      </c>
      <c r="P539" s="825">
        <v>1796.5</v>
      </c>
      <c r="Q539" s="827">
        <v>1</v>
      </c>
      <c r="R539" s="822">
        <v>10</v>
      </c>
      <c r="S539" s="827">
        <v>1</v>
      </c>
      <c r="T539" s="826">
        <v>1</v>
      </c>
      <c r="U539" s="828">
        <v>1</v>
      </c>
    </row>
    <row r="540" spans="1:21" ht="14.45" customHeight="1" x14ac:dyDescent="0.2">
      <c r="A540" s="821">
        <v>4</v>
      </c>
      <c r="B540" s="822" t="s">
        <v>2195</v>
      </c>
      <c r="C540" s="822" t="s">
        <v>2202</v>
      </c>
      <c r="D540" s="823" t="s">
        <v>4680</v>
      </c>
      <c r="E540" s="824" t="s">
        <v>2227</v>
      </c>
      <c r="F540" s="822" t="s">
        <v>2196</v>
      </c>
      <c r="G540" s="822" t="s">
        <v>2427</v>
      </c>
      <c r="H540" s="822" t="s">
        <v>329</v>
      </c>
      <c r="I540" s="822" t="s">
        <v>2428</v>
      </c>
      <c r="J540" s="822" t="s">
        <v>1287</v>
      </c>
      <c r="K540" s="822" t="s">
        <v>1288</v>
      </c>
      <c r="L540" s="825">
        <v>121.92</v>
      </c>
      <c r="M540" s="825">
        <v>1097.28</v>
      </c>
      <c r="N540" s="822">
        <v>9</v>
      </c>
      <c r="O540" s="826">
        <v>2</v>
      </c>
      <c r="P540" s="825">
        <v>365.76</v>
      </c>
      <c r="Q540" s="827">
        <v>0.33333333333333331</v>
      </c>
      <c r="R540" s="822">
        <v>3</v>
      </c>
      <c r="S540" s="827">
        <v>0.33333333333333331</v>
      </c>
      <c r="T540" s="826">
        <v>0.5</v>
      </c>
      <c r="U540" s="828">
        <v>0.25</v>
      </c>
    </row>
    <row r="541" spans="1:21" ht="14.45" customHeight="1" x14ac:dyDescent="0.2">
      <c r="A541" s="821">
        <v>4</v>
      </c>
      <c r="B541" s="822" t="s">
        <v>2195</v>
      </c>
      <c r="C541" s="822" t="s">
        <v>2202</v>
      </c>
      <c r="D541" s="823" t="s">
        <v>4680</v>
      </c>
      <c r="E541" s="824" t="s">
        <v>2227</v>
      </c>
      <c r="F541" s="822" t="s">
        <v>2196</v>
      </c>
      <c r="G541" s="822" t="s">
        <v>2427</v>
      </c>
      <c r="H541" s="822" t="s">
        <v>329</v>
      </c>
      <c r="I541" s="822" t="s">
        <v>3323</v>
      </c>
      <c r="J541" s="822" t="s">
        <v>1287</v>
      </c>
      <c r="K541" s="822" t="s">
        <v>1288</v>
      </c>
      <c r="L541" s="825">
        <v>121.92</v>
      </c>
      <c r="M541" s="825">
        <v>1219.2</v>
      </c>
      <c r="N541" s="822">
        <v>10</v>
      </c>
      <c r="O541" s="826">
        <v>3</v>
      </c>
      <c r="P541" s="825">
        <v>243.84</v>
      </c>
      <c r="Q541" s="827">
        <v>0.19999999999999998</v>
      </c>
      <c r="R541" s="822">
        <v>2</v>
      </c>
      <c r="S541" s="827">
        <v>0.2</v>
      </c>
      <c r="T541" s="826">
        <v>1</v>
      </c>
      <c r="U541" s="828">
        <v>0.33333333333333331</v>
      </c>
    </row>
    <row r="542" spans="1:21" ht="14.45" customHeight="1" x14ac:dyDescent="0.2">
      <c r="A542" s="821">
        <v>4</v>
      </c>
      <c r="B542" s="822" t="s">
        <v>2195</v>
      </c>
      <c r="C542" s="822" t="s">
        <v>2202</v>
      </c>
      <c r="D542" s="823" t="s">
        <v>4680</v>
      </c>
      <c r="E542" s="824" t="s">
        <v>2227</v>
      </c>
      <c r="F542" s="822" t="s">
        <v>2196</v>
      </c>
      <c r="G542" s="822" t="s">
        <v>2427</v>
      </c>
      <c r="H542" s="822" t="s">
        <v>329</v>
      </c>
      <c r="I542" s="822" t="s">
        <v>3323</v>
      </c>
      <c r="J542" s="822" t="s">
        <v>1287</v>
      </c>
      <c r="K542" s="822" t="s">
        <v>1288</v>
      </c>
      <c r="L542" s="825">
        <v>107.27</v>
      </c>
      <c r="M542" s="825">
        <v>536.35</v>
      </c>
      <c r="N542" s="822">
        <v>5</v>
      </c>
      <c r="O542" s="826">
        <v>2</v>
      </c>
      <c r="P542" s="825">
        <v>214.54</v>
      </c>
      <c r="Q542" s="827">
        <v>0.39999999999999997</v>
      </c>
      <c r="R542" s="822">
        <v>2</v>
      </c>
      <c r="S542" s="827">
        <v>0.4</v>
      </c>
      <c r="T542" s="826">
        <v>1</v>
      </c>
      <c r="U542" s="828">
        <v>0.5</v>
      </c>
    </row>
    <row r="543" spans="1:21" ht="14.45" customHeight="1" x14ac:dyDescent="0.2">
      <c r="A543" s="821">
        <v>4</v>
      </c>
      <c r="B543" s="822" t="s">
        <v>2195</v>
      </c>
      <c r="C543" s="822" t="s">
        <v>2202</v>
      </c>
      <c r="D543" s="823" t="s">
        <v>4680</v>
      </c>
      <c r="E543" s="824" t="s">
        <v>2227</v>
      </c>
      <c r="F543" s="822" t="s">
        <v>2197</v>
      </c>
      <c r="G543" s="822" t="s">
        <v>2286</v>
      </c>
      <c r="H543" s="822" t="s">
        <v>329</v>
      </c>
      <c r="I543" s="822" t="s">
        <v>3324</v>
      </c>
      <c r="J543" s="822" t="s">
        <v>2288</v>
      </c>
      <c r="K543" s="822"/>
      <c r="L543" s="825">
        <v>0</v>
      </c>
      <c r="M543" s="825">
        <v>0</v>
      </c>
      <c r="N543" s="822">
        <v>1</v>
      </c>
      <c r="O543" s="826">
        <v>1</v>
      </c>
      <c r="P543" s="825"/>
      <c r="Q543" s="827"/>
      <c r="R543" s="822"/>
      <c r="S543" s="827">
        <v>0</v>
      </c>
      <c r="T543" s="826"/>
      <c r="U543" s="828">
        <v>0</v>
      </c>
    </row>
    <row r="544" spans="1:21" ht="14.45" customHeight="1" x14ac:dyDescent="0.2">
      <c r="A544" s="821">
        <v>4</v>
      </c>
      <c r="B544" s="822" t="s">
        <v>2195</v>
      </c>
      <c r="C544" s="822" t="s">
        <v>2202</v>
      </c>
      <c r="D544" s="823" t="s">
        <v>4680</v>
      </c>
      <c r="E544" s="824" t="s">
        <v>2227</v>
      </c>
      <c r="F544" s="822" t="s">
        <v>2197</v>
      </c>
      <c r="G544" s="822" t="s">
        <v>2286</v>
      </c>
      <c r="H544" s="822" t="s">
        <v>329</v>
      </c>
      <c r="I544" s="822" t="s">
        <v>3325</v>
      </c>
      <c r="J544" s="822" t="s">
        <v>2288</v>
      </c>
      <c r="K544" s="822"/>
      <c r="L544" s="825">
        <v>0</v>
      </c>
      <c r="M544" s="825">
        <v>0</v>
      </c>
      <c r="N544" s="822">
        <v>9</v>
      </c>
      <c r="O544" s="826">
        <v>9</v>
      </c>
      <c r="P544" s="825"/>
      <c r="Q544" s="827"/>
      <c r="R544" s="822"/>
      <c r="S544" s="827">
        <v>0</v>
      </c>
      <c r="T544" s="826"/>
      <c r="U544" s="828">
        <v>0</v>
      </c>
    </row>
    <row r="545" spans="1:21" ht="14.45" customHeight="1" x14ac:dyDescent="0.2">
      <c r="A545" s="821">
        <v>4</v>
      </c>
      <c r="B545" s="822" t="s">
        <v>2195</v>
      </c>
      <c r="C545" s="822" t="s">
        <v>2202</v>
      </c>
      <c r="D545" s="823" t="s">
        <v>4680</v>
      </c>
      <c r="E545" s="824" t="s">
        <v>2227</v>
      </c>
      <c r="F545" s="822" t="s">
        <v>2197</v>
      </c>
      <c r="G545" s="822" t="s">
        <v>2286</v>
      </c>
      <c r="H545" s="822" t="s">
        <v>329</v>
      </c>
      <c r="I545" s="822" t="s">
        <v>2492</v>
      </c>
      <c r="J545" s="822" t="s">
        <v>2288</v>
      </c>
      <c r="K545" s="822"/>
      <c r="L545" s="825">
        <v>0</v>
      </c>
      <c r="M545" s="825">
        <v>0</v>
      </c>
      <c r="N545" s="822">
        <v>19</v>
      </c>
      <c r="O545" s="826">
        <v>19</v>
      </c>
      <c r="P545" s="825">
        <v>0</v>
      </c>
      <c r="Q545" s="827"/>
      <c r="R545" s="822">
        <v>17</v>
      </c>
      <c r="S545" s="827">
        <v>0.89473684210526316</v>
      </c>
      <c r="T545" s="826">
        <v>17</v>
      </c>
      <c r="U545" s="828">
        <v>0.89473684210526316</v>
      </c>
    </row>
    <row r="546" spans="1:21" ht="14.45" customHeight="1" x14ac:dyDescent="0.2">
      <c r="A546" s="821">
        <v>4</v>
      </c>
      <c r="B546" s="822" t="s">
        <v>2195</v>
      </c>
      <c r="C546" s="822" t="s">
        <v>2202</v>
      </c>
      <c r="D546" s="823" t="s">
        <v>4680</v>
      </c>
      <c r="E546" s="824" t="s">
        <v>2227</v>
      </c>
      <c r="F546" s="822" t="s">
        <v>2197</v>
      </c>
      <c r="G546" s="822" t="s">
        <v>2286</v>
      </c>
      <c r="H546" s="822" t="s">
        <v>329</v>
      </c>
      <c r="I546" s="822" t="s">
        <v>3097</v>
      </c>
      <c r="J546" s="822" t="s">
        <v>2288</v>
      </c>
      <c r="K546" s="822"/>
      <c r="L546" s="825">
        <v>35.25</v>
      </c>
      <c r="M546" s="825">
        <v>35.25</v>
      </c>
      <c r="N546" s="822">
        <v>1</v>
      </c>
      <c r="O546" s="826">
        <v>0.5</v>
      </c>
      <c r="P546" s="825"/>
      <c r="Q546" s="827">
        <v>0</v>
      </c>
      <c r="R546" s="822"/>
      <c r="S546" s="827">
        <v>0</v>
      </c>
      <c r="T546" s="826"/>
      <c r="U546" s="828">
        <v>0</v>
      </c>
    </row>
    <row r="547" spans="1:21" ht="14.45" customHeight="1" x14ac:dyDescent="0.2">
      <c r="A547" s="821">
        <v>4</v>
      </c>
      <c r="B547" s="822" t="s">
        <v>2195</v>
      </c>
      <c r="C547" s="822" t="s">
        <v>2202</v>
      </c>
      <c r="D547" s="823" t="s">
        <v>4680</v>
      </c>
      <c r="E547" s="824" t="s">
        <v>2227</v>
      </c>
      <c r="F547" s="822" t="s">
        <v>2197</v>
      </c>
      <c r="G547" s="822" t="s">
        <v>2286</v>
      </c>
      <c r="H547" s="822" t="s">
        <v>329</v>
      </c>
      <c r="I547" s="822" t="s">
        <v>2287</v>
      </c>
      <c r="J547" s="822" t="s">
        <v>2288</v>
      </c>
      <c r="K547" s="822"/>
      <c r="L547" s="825">
        <v>0</v>
      </c>
      <c r="M547" s="825">
        <v>0</v>
      </c>
      <c r="N547" s="822">
        <v>67</v>
      </c>
      <c r="O547" s="826">
        <v>64.5</v>
      </c>
      <c r="P547" s="825">
        <v>0</v>
      </c>
      <c r="Q547" s="827"/>
      <c r="R547" s="822">
        <v>34</v>
      </c>
      <c r="S547" s="827">
        <v>0.5074626865671642</v>
      </c>
      <c r="T547" s="826">
        <v>34</v>
      </c>
      <c r="U547" s="828">
        <v>0.52713178294573648</v>
      </c>
    </row>
    <row r="548" spans="1:21" ht="14.45" customHeight="1" x14ac:dyDescent="0.2">
      <c r="A548" s="821">
        <v>4</v>
      </c>
      <c r="B548" s="822" t="s">
        <v>2195</v>
      </c>
      <c r="C548" s="822" t="s">
        <v>2202</v>
      </c>
      <c r="D548" s="823" t="s">
        <v>4680</v>
      </c>
      <c r="E548" s="824" t="s">
        <v>2227</v>
      </c>
      <c r="F548" s="822" t="s">
        <v>2197</v>
      </c>
      <c r="G548" s="822" t="s">
        <v>2286</v>
      </c>
      <c r="H548" s="822" t="s">
        <v>329</v>
      </c>
      <c r="I548" s="822" t="s">
        <v>3326</v>
      </c>
      <c r="J548" s="822" t="s">
        <v>2288</v>
      </c>
      <c r="K548" s="822"/>
      <c r="L548" s="825">
        <v>0</v>
      </c>
      <c r="M548" s="825">
        <v>0</v>
      </c>
      <c r="N548" s="822">
        <v>1</v>
      </c>
      <c r="O548" s="826">
        <v>0.5</v>
      </c>
      <c r="P548" s="825"/>
      <c r="Q548" s="827"/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4</v>
      </c>
      <c r="B549" s="822" t="s">
        <v>2195</v>
      </c>
      <c r="C549" s="822" t="s">
        <v>2202</v>
      </c>
      <c r="D549" s="823" t="s">
        <v>4680</v>
      </c>
      <c r="E549" s="824" t="s">
        <v>2227</v>
      </c>
      <c r="F549" s="822" t="s">
        <v>2198</v>
      </c>
      <c r="G549" s="822" t="s">
        <v>2286</v>
      </c>
      <c r="H549" s="822" t="s">
        <v>329</v>
      </c>
      <c r="I549" s="822" t="s">
        <v>2493</v>
      </c>
      <c r="J549" s="822" t="s">
        <v>2494</v>
      </c>
      <c r="K549" s="822" t="s">
        <v>2495</v>
      </c>
      <c r="L549" s="825">
        <v>599.44000000000005</v>
      </c>
      <c r="M549" s="825">
        <v>1798.3200000000002</v>
      </c>
      <c r="N549" s="822">
        <v>3</v>
      </c>
      <c r="O549" s="826">
        <v>3</v>
      </c>
      <c r="P549" s="825">
        <v>1798.3200000000002</v>
      </c>
      <c r="Q549" s="827">
        <v>1</v>
      </c>
      <c r="R549" s="822">
        <v>3</v>
      </c>
      <c r="S549" s="827">
        <v>1</v>
      </c>
      <c r="T549" s="826">
        <v>3</v>
      </c>
      <c r="U549" s="828">
        <v>1</v>
      </c>
    </row>
    <row r="550" spans="1:21" ht="14.45" customHeight="1" x14ac:dyDescent="0.2">
      <c r="A550" s="821">
        <v>4</v>
      </c>
      <c r="B550" s="822" t="s">
        <v>2195</v>
      </c>
      <c r="C550" s="822" t="s">
        <v>2202</v>
      </c>
      <c r="D550" s="823" t="s">
        <v>4680</v>
      </c>
      <c r="E550" s="824" t="s">
        <v>2227</v>
      </c>
      <c r="F550" s="822" t="s">
        <v>2198</v>
      </c>
      <c r="G550" s="822" t="s">
        <v>2286</v>
      </c>
      <c r="H550" s="822" t="s">
        <v>329</v>
      </c>
      <c r="I550" s="822" t="s">
        <v>2389</v>
      </c>
      <c r="J550" s="822" t="s">
        <v>2390</v>
      </c>
      <c r="K550" s="822" t="s">
        <v>2391</v>
      </c>
      <c r="L550" s="825">
        <v>410.41</v>
      </c>
      <c r="M550" s="825">
        <v>17237.219999999998</v>
      </c>
      <c r="N550" s="822">
        <v>42</v>
      </c>
      <c r="O550" s="826">
        <v>42</v>
      </c>
      <c r="P550" s="825">
        <v>16416.399999999998</v>
      </c>
      <c r="Q550" s="827">
        <v>0.95238095238095244</v>
      </c>
      <c r="R550" s="822">
        <v>40</v>
      </c>
      <c r="S550" s="827">
        <v>0.95238095238095233</v>
      </c>
      <c r="T550" s="826">
        <v>40</v>
      </c>
      <c r="U550" s="828">
        <v>0.95238095238095233</v>
      </c>
    </row>
    <row r="551" spans="1:21" ht="14.45" customHeight="1" x14ac:dyDescent="0.2">
      <c r="A551" s="821">
        <v>4</v>
      </c>
      <c r="B551" s="822" t="s">
        <v>2195</v>
      </c>
      <c r="C551" s="822" t="s">
        <v>2202</v>
      </c>
      <c r="D551" s="823" t="s">
        <v>4680</v>
      </c>
      <c r="E551" s="824" t="s">
        <v>2227</v>
      </c>
      <c r="F551" s="822" t="s">
        <v>2198</v>
      </c>
      <c r="G551" s="822" t="s">
        <v>2286</v>
      </c>
      <c r="H551" s="822" t="s">
        <v>329</v>
      </c>
      <c r="I551" s="822" t="s">
        <v>2957</v>
      </c>
      <c r="J551" s="822" t="s">
        <v>2958</v>
      </c>
      <c r="K551" s="822" t="s">
        <v>2959</v>
      </c>
      <c r="L551" s="825">
        <v>449.65</v>
      </c>
      <c r="M551" s="825">
        <v>1348.9499999999998</v>
      </c>
      <c r="N551" s="822">
        <v>3</v>
      </c>
      <c r="O551" s="826">
        <v>3</v>
      </c>
      <c r="P551" s="825">
        <v>1348.9499999999998</v>
      </c>
      <c r="Q551" s="827">
        <v>1</v>
      </c>
      <c r="R551" s="822">
        <v>3</v>
      </c>
      <c r="S551" s="827">
        <v>1</v>
      </c>
      <c r="T551" s="826">
        <v>3</v>
      </c>
      <c r="U551" s="828">
        <v>1</v>
      </c>
    </row>
    <row r="552" spans="1:21" ht="14.45" customHeight="1" x14ac:dyDescent="0.2">
      <c r="A552" s="821">
        <v>4</v>
      </c>
      <c r="B552" s="822" t="s">
        <v>2195</v>
      </c>
      <c r="C552" s="822" t="s">
        <v>2202</v>
      </c>
      <c r="D552" s="823" t="s">
        <v>4680</v>
      </c>
      <c r="E552" s="824" t="s">
        <v>2227</v>
      </c>
      <c r="F552" s="822" t="s">
        <v>2198</v>
      </c>
      <c r="G552" s="822" t="s">
        <v>2286</v>
      </c>
      <c r="H552" s="822" t="s">
        <v>329</v>
      </c>
      <c r="I552" s="822" t="s">
        <v>2496</v>
      </c>
      <c r="J552" s="822" t="s">
        <v>2390</v>
      </c>
      <c r="K552" s="822" t="s">
        <v>2497</v>
      </c>
      <c r="L552" s="825">
        <v>582.98</v>
      </c>
      <c r="M552" s="825">
        <v>582.98</v>
      </c>
      <c r="N552" s="822">
        <v>1</v>
      </c>
      <c r="O552" s="826">
        <v>1</v>
      </c>
      <c r="P552" s="825">
        <v>582.98</v>
      </c>
      <c r="Q552" s="827">
        <v>1</v>
      </c>
      <c r="R552" s="822">
        <v>1</v>
      </c>
      <c r="S552" s="827">
        <v>1</v>
      </c>
      <c r="T552" s="826">
        <v>1</v>
      </c>
      <c r="U552" s="828">
        <v>1</v>
      </c>
    </row>
    <row r="553" spans="1:21" ht="14.45" customHeight="1" x14ac:dyDescent="0.2">
      <c r="A553" s="821">
        <v>4</v>
      </c>
      <c r="B553" s="822" t="s">
        <v>2195</v>
      </c>
      <c r="C553" s="822" t="s">
        <v>2202</v>
      </c>
      <c r="D553" s="823" t="s">
        <v>4680</v>
      </c>
      <c r="E553" s="824" t="s">
        <v>2227</v>
      </c>
      <c r="F553" s="822" t="s">
        <v>2198</v>
      </c>
      <c r="G553" s="822" t="s">
        <v>2286</v>
      </c>
      <c r="H553" s="822" t="s">
        <v>329</v>
      </c>
      <c r="I553" s="822" t="s">
        <v>3327</v>
      </c>
      <c r="J553" s="822" t="s">
        <v>3328</v>
      </c>
      <c r="K553" s="822" t="s">
        <v>3329</v>
      </c>
      <c r="L553" s="825">
        <v>2415</v>
      </c>
      <c r="M553" s="825">
        <v>12075</v>
      </c>
      <c r="N553" s="822">
        <v>5</v>
      </c>
      <c r="O553" s="826">
        <v>1</v>
      </c>
      <c r="P553" s="825">
        <v>12075</v>
      </c>
      <c r="Q553" s="827">
        <v>1</v>
      </c>
      <c r="R553" s="822">
        <v>5</v>
      </c>
      <c r="S553" s="827">
        <v>1</v>
      </c>
      <c r="T553" s="826">
        <v>1</v>
      </c>
      <c r="U553" s="828">
        <v>1</v>
      </c>
    </row>
    <row r="554" spans="1:21" ht="14.45" customHeight="1" x14ac:dyDescent="0.2">
      <c r="A554" s="821">
        <v>4</v>
      </c>
      <c r="B554" s="822" t="s">
        <v>2195</v>
      </c>
      <c r="C554" s="822" t="s">
        <v>2202</v>
      </c>
      <c r="D554" s="823" t="s">
        <v>4680</v>
      </c>
      <c r="E554" s="824" t="s">
        <v>2227</v>
      </c>
      <c r="F554" s="822" t="s">
        <v>2198</v>
      </c>
      <c r="G554" s="822" t="s">
        <v>2286</v>
      </c>
      <c r="H554" s="822" t="s">
        <v>329</v>
      </c>
      <c r="I554" s="822" t="s">
        <v>3330</v>
      </c>
      <c r="J554" s="822" t="s">
        <v>2499</v>
      </c>
      <c r="K554" s="822" t="s">
        <v>3331</v>
      </c>
      <c r="L554" s="825">
        <v>1500.75</v>
      </c>
      <c r="M554" s="825">
        <v>18009</v>
      </c>
      <c r="N554" s="822">
        <v>12</v>
      </c>
      <c r="O554" s="826">
        <v>2</v>
      </c>
      <c r="P554" s="825">
        <v>18009</v>
      </c>
      <c r="Q554" s="827">
        <v>1</v>
      </c>
      <c r="R554" s="822">
        <v>12</v>
      </c>
      <c r="S554" s="827">
        <v>1</v>
      </c>
      <c r="T554" s="826">
        <v>2</v>
      </c>
      <c r="U554" s="828">
        <v>1</v>
      </c>
    </row>
    <row r="555" spans="1:21" ht="14.45" customHeight="1" x14ac:dyDescent="0.2">
      <c r="A555" s="821">
        <v>4</v>
      </c>
      <c r="B555" s="822" t="s">
        <v>2195</v>
      </c>
      <c r="C555" s="822" t="s">
        <v>2202</v>
      </c>
      <c r="D555" s="823" t="s">
        <v>4680</v>
      </c>
      <c r="E555" s="824" t="s">
        <v>2227</v>
      </c>
      <c r="F555" s="822" t="s">
        <v>2198</v>
      </c>
      <c r="G555" s="822" t="s">
        <v>2286</v>
      </c>
      <c r="H555" s="822" t="s">
        <v>329</v>
      </c>
      <c r="I555" s="822" t="s">
        <v>3332</v>
      </c>
      <c r="J555" s="822" t="s">
        <v>2785</v>
      </c>
      <c r="K555" s="822" t="s">
        <v>3333</v>
      </c>
      <c r="L555" s="825">
        <v>2001</v>
      </c>
      <c r="M555" s="825">
        <v>36018</v>
      </c>
      <c r="N555" s="822">
        <v>18</v>
      </c>
      <c r="O555" s="826">
        <v>2</v>
      </c>
      <c r="P555" s="825">
        <v>36018</v>
      </c>
      <c r="Q555" s="827">
        <v>1</v>
      </c>
      <c r="R555" s="822">
        <v>18</v>
      </c>
      <c r="S555" s="827">
        <v>1</v>
      </c>
      <c r="T555" s="826">
        <v>2</v>
      </c>
      <c r="U555" s="828">
        <v>1</v>
      </c>
    </row>
    <row r="556" spans="1:21" ht="14.45" customHeight="1" x14ac:dyDescent="0.2">
      <c r="A556" s="821">
        <v>4</v>
      </c>
      <c r="B556" s="822" t="s">
        <v>2195</v>
      </c>
      <c r="C556" s="822" t="s">
        <v>2202</v>
      </c>
      <c r="D556" s="823" t="s">
        <v>4680</v>
      </c>
      <c r="E556" s="824" t="s">
        <v>2227</v>
      </c>
      <c r="F556" s="822" t="s">
        <v>2198</v>
      </c>
      <c r="G556" s="822" t="s">
        <v>2286</v>
      </c>
      <c r="H556" s="822" t="s">
        <v>329</v>
      </c>
      <c r="I556" s="822" t="s">
        <v>3334</v>
      </c>
      <c r="J556" s="822" t="s">
        <v>3335</v>
      </c>
      <c r="K556" s="822" t="s">
        <v>3336</v>
      </c>
      <c r="L556" s="825">
        <v>2794.5</v>
      </c>
      <c r="M556" s="825">
        <v>114574.5</v>
      </c>
      <c r="N556" s="822">
        <v>41</v>
      </c>
      <c r="O556" s="826">
        <v>7</v>
      </c>
      <c r="P556" s="825">
        <v>114574.5</v>
      </c>
      <c r="Q556" s="827">
        <v>1</v>
      </c>
      <c r="R556" s="822">
        <v>41</v>
      </c>
      <c r="S556" s="827">
        <v>1</v>
      </c>
      <c r="T556" s="826">
        <v>7</v>
      </c>
      <c r="U556" s="828">
        <v>1</v>
      </c>
    </row>
    <row r="557" spans="1:21" ht="14.45" customHeight="1" x14ac:dyDescent="0.2">
      <c r="A557" s="821">
        <v>4</v>
      </c>
      <c r="B557" s="822" t="s">
        <v>2195</v>
      </c>
      <c r="C557" s="822" t="s">
        <v>2202</v>
      </c>
      <c r="D557" s="823" t="s">
        <v>4680</v>
      </c>
      <c r="E557" s="824" t="s">
        <v>2227</v>
      </c>
      <c r="F557" s="822" t="s">
        <v>2198</v>
      </c>
      <c r="G557" s="822" t="s">
        <v>2286</v>
      </c>
      <c r="H557" s="822" t="s">
        <v>329</v>
      </c>
      <c r="I557" s="822" t="s">
        <v>2501</v>
      </c>
      <c r="J557" s="822" t="s">
        <v>2502</v>
      </c>
      <c r="K557" s="822" t="s">
        <v>2503</v>
      </c>
      <c r="L557" s="825">
        <v>2794.5</v>
      </c>
      <c r="M557" s="825">
        <v>58684.5</v>
      </c>
      <c r="N557" s="822">
        <v>21</v>
      </c>
      <c r="O557" s="826">
        <v>3</v>
      </c>
      <c r="P557" s="825">
        <v>58684.5</v>
      </c>
      <c r="Q557" s="827">
        <v>1</v>
      </c>
      <c r="R557" s="822">
        <v>21</v>
      </c>
      <c r="S557" s="827">
        <v>1</v>
      </c>
      <c r="T557" s="826">
        <v>3</v>
      </c>
      <c r="U557" s="828">
        <v>1</v>
      </c>
    </row>
    <row r="558" spans="1:21" ht="14.45" customHeight="1" x14ac:dyDescent="0.2">
      <c r="A558" s="821">
        <v>4</v>
      </c>
      <c r="B558" s="822" t="s">
        <v>2195</v>
      </c>
      <c r="C558" s="822" t="s">
        <v>2202</v>
      </c>
      <c r="D558" s="823" t="s">
        <v>4680</v>
      </c>
      <c r="E558" s="824" t="s">
        <v>2227</v>
      </c>
      <c r="F558" s="822" t="s">
        <v>2198</v>
      </c>
      <c r="G558" s="822" t="s">
        <v>2286</v>
      </c>
      <c r="H558" s="822" t="s">
        <v>329</v>
      </c>
      <c r="I558" s="822" t="s">
        <v>3337</v>
      </c>
      <c r="J558" s="822" t="s">
        <v>2502</v>
      </c>
      <c r="K558" s="822" t="s">
        <v>3338</v>
      </c>
      <c r="L558" s="825">
        <v>1253.5</v>
      </c>
      <c r="M558" s="825">
        <v>1253.5</v>
      </c>
      <c r="N558" s="822">
        <v>1</v>
      </c>
      <c r="O558" s="826">
        <v>1</v>
      </c>
      <c r="P558" s="825">
        <v>1253.5</v>
      </c>
      <c r="Q558" s="827">
        <v>1</v>
      </c>
      <c r="R558" s="822">
        <v>1</v>
      </c>
      <c r="S558" s="827">
        <v>1</v>
      </c>
      <c r="T558" s="826">
        <v>1</v>
      </c>
      <c r="U558" s="828">
        <v>1</v>
      </c>
    </row>
    <row r="559" spans="1:21" ht="14.45" customHeight="1" x14ac:dyDescent="0.2">
      <c r="A559" s="821">
        <v>4</v>
      </c>
      <c r="B559" s="822" t="s">
        <v>2195</v>
      </c>
      <c r="C559" s="822" t="s">
        <v>2202</v>
      </c>
      <c r="D559" s="823" t="s">
        <v>4680</v>
      </c>
      <c r="E559" s="824" t="s">
        <v>2227</v>
      </c>
      <c r="F559" s="822" t="s">
        <v>2198</v>
      </c>
      <c r="G559" s="822" t="s">
        <v>2286</v>
      </c>
      <c r="H559" s="822" t="s">
        <v>329</v>
      </c>
      <c r="I559" s="822" t="s">
        <v>2504</v>
      </c>
      <c r="J559" s="822" t="s">
        <v>2505</v>
      </c>
      <c r="K559" s="822" t="s">
        <v>2506</v>
      </c>
      <c r="L559" s="825">
        <v>1500.75</v>
      </c>
      <c r="M559" s="825">
        <v>36018</v>
      </c>
      <c r="N559" s="822">
        <v>24</v>
      </c>
      <c r="O559" s="826">
        <v>4</v>
      </c>
      <c r="P559" s="825">
        <v>36018</v>
      </c>
      <c r="Q559" s="827">
        <v>1</v>
      </c>
      <c r="R559" s="822">
        <v>24</v>
      </c>
      <c r="S559" s="827">
        <v>1</v>
      </c>
      <c r="T559" s="826">
        <v>4</v>
      </c>
      <c r="U559" s="828">
        <v>1</v>
      </c>
    </row>
    <row r="560" spans="1:21" ht="14.45" customHeight="1" x14ac:dyDescent="0.2">
      <c r="A560" s="821">
        <v>4</v>
      </c>
      <c r="B560" s="822" t="s">
        <v>2195</v>
      </c>
      <c r="C560" s="822" t="s">
        <v>2202</v>
      </c>
      <c r="D560" s="823" t="s">
        <v>4680</v>
      </c>
      <c r="E560" s="824" t="s">
        <v>2227</v>
      </c>
      <c r="F560" s="822" t="s">
        <v>2198</v>
      </c>
      <c r="G560" s="822" t="s">
        <v>2286</v>
      </c>
      <c r="H560" s="822" t="s">
        <v>329</v>
      </c>
      <c r="I560" s="822" t="s">
        <v>2507</v>
      </c>
      <c r="J560" s="822" t="s">
        <v>2505</v>
      </c>
      <c r="K560" s="822" t="s">
        <v>2508</v>
      </c>
      <c r="L560" s="825">
        <v>1500.75</v>
      </c>
      <c r="M560" s="825">
        <v>36018</v>
      </c>
      <c r="N560" s="822">
        <v>24</v>
      </c>
      <c r="O560" s="826">
        <v>3</v>
      </c>
      <c r="P560" s="825">
        <v>36018</v>
      </c>
      <c r="Q560" s="827">
        <v>1</v>
      </c>
      <c r="R560" s="822">
        <v>24</v>
      </c>
      <c r="S560" s="827">
        <v>1</v>
      </c>
      <c r="T560" s="826">
        <v>3</v>
      </c>
      <c r="U560" s="828">
        <v>1</v>
      </c>
    </row>
    <row r="561" spans="1:21" ht="14.45" customHeight="1" x14ac:dyDescent="0.2">
      <c r="A561" s="821">
        <v>4</v>
      </c>
      <c r="B561" s="822" t="s">
        <v>2195</v>
      </c>
      <c r="C561" s="822" t="s">
        <v>2202</v>
      </c>
      <c r="D561" s="823" t="s">
        <v>4680</v>
      </c>
      <c r="E561" s="824" t="s">
        <v>2227</v>
      </c>
      <c r="F561" s="822" t="s">
        <v>2198</v>
      </c>
      <c r="G561" s="822" t="s">
        <v>2286</v>
      </c>
      <c r="H561" s="822" t="s">
        <v>329</v>
      </c>
      <c r="I561" s="822" t="s">
        <v>3339</v>
      </c>
      <c r="J561" s="822" t="s">
        <v>3340</v>
      </c>
      <c r="K561" s="822" t="s">
        <v>3341</v>
      </c>
      <c r="L561" s="825">
        <v>5416.5</v>
      </c>
      <c r="M561" s="825">
        <v>16249.5</v>
      </c>
      <c r="N561" s="822">
        <v>3</v>
      </c>
      <c r="O561" s="826">
        <v>1</v>
      </c>
      <c r="P561" s="825">
        <v>16249.5</v>
      </c>
      <c r="Q561" s="827">
        <v>1</v>
      </c>
      <c r="R561" s="822">
        <v>3</v>
      </c>
      <c r="S561" s="827">
        <v>1</v>
      </c>
      <c r="T561" s="826">
        <v>1</v>
      </c>
      <c r="U561" s="828">
        <v>1</v>
      </c>
    </row>
    <row r="562" spans="1:21" ht="14.45" customHeight="1" x14ac:dyDescent="0.2">
      <c r="A562" s="821">
        <v>4</v>
      </c>
      <c r="B562" s="822" t="s">
        <v>2195</v>
      </c>
      <c r="C562" s="822" t="s">
        <v>2202</v>
      </c>
      <c r="D562" s="823" t="s">
        <v>4680</v>
      </c>
      <c r="E562" s="824" t="s">
        <v>2227</v>
      </c>
      <c r="F562" s="822" t="s">
        <v>2198</v>
      </c>
      <c r="G562" s="822" t="s">
        <v>2286</v>
      </c>
      <c r="H562" s="822" t="s">
        <v>329</v>
      </c>
      <c r="I562" s="822" t="s">
        <v>2512</v>
      </c>
      <c r="J562" s="822" t="s">
        <v>2513</v>
      </c>
      <c r="K562" s="822" t="s">
        <v>2514</v>
      </c>
      <c r="L562" s="825">
        <v>180</v>
      </c>
      <c r="M562" s="825">
        <v>7740</v>
      </c>
      <c r="N562" s="822">
        <v>43</v>
      </c>
      <c r="O562" s="826">
        <v>32</v>
      </c>
      <c r="P562" s="825">
        <v>7380</v>
      </c>
      <c r="Q562" s="827">
        <v>0.95348837209302328</v>
      </c>
      <c r="R562" s="822">
        <v>41</v>
      </c>
      <c r="S562" s="827">
        <v>0.95348837209302328</v>
      </c>
      <c r="T562" s="826">
        <v>31</v>
      </c>
      <c r="U562" s="828">
        <v>0.96875</v>
      </c>
    </row>
    <row r="563" spans="1:21" ht="14.45" customHeight="1" x14ac:dyDescent="0.2">
      <c r="A563" s="821">
        <v>4</v>
      </c>
      <c r="B563" s="822" t="s">
        <v>2195</v>
      </c>
      <c r="C563" s="822" t="s">
        <v>2202</v>
      </c>
      <c r="D563" s="823" t="s">
        <v>4680</v>
      </c>
      <c r="E563" s="824" t="s">
        <v>2227</v>
      </c>
      <c r="F563" s="822" t="s">
        <v>2198</v>
      </c>
      <c r="G563" s="822" t="s">
        <v>2286</v>
      </c>
      <c r="H563" s="822" t="s">
        <v>329</v>
      </c>
      <c r="I563" s="822" t="s">
        <v>2515</v>
      </c>
      <c r="J563" s="822" t="s">
        <v>2516</v>
      </c>
      <c r="K563" s="822" t="s">
        <v>2517</v>
      </c>
      <c r="L563" s="825">
        <v>139.01</v>
      </c>
      <c r="M563" s="825">
        <v>3336.2400000000016</v>
      </c>
      <c r="N563" s="822">
        <v>24</v>
      </c>
      <c r="O563" s="826">
        <v>22</v>
      </c>
      <c r="P563" s="825">
        <v>3336.2400000000016</v>
      </c>
      <c r="Q563" s="827">
        <v>1</v>
      </c>
      <c r="R563" s="822">
        <v>24</v>
      </c>
      <c r="S563" s="827">
        <v>1</v>
      </c>
      <c r="T563" s="826">
        <v>22</v>
      </c>
      <c r="U563" s="828">
        <v>1</v>
      </c>
    </row>
    <row r="564" spans="1:21" ht="14.45" customHeight="1" x14ac:dyDescent="0.2">
      <c r="A564" s="821">
        <v>4</v>
      </c>
      <c r="B564" s="822" t="s">
        <v>2195</v>
      </c>
      <c r="C564" s="822" t="s">
        <v>2202</v>
      </c>
      <c r="D564" s="823" t="s">
        <v>4680</v>
      </c>
      <c r="E564" s="824" t="s">
        <v>2227</v>
      </c>
      <c r="F564" s="822" t="s">
        <v>2198</v>
      </c>
      <c r="G564" s="822" t="s">
        <v>2286</v>
      </c>
      <c r="H564" s="822" t="s">
        <v>329</v>
      </c>
      <c r="I564" s="822" t="s">
        <v>2518</v>
      </c>
      <c r="J564" s="822" t="s">
        <v>2519</v>
      </c>
      <c r="K564" s="822" t="s">
        <v>2520</v>
      </c>
      <c r="L564" s="825">
        <v>180</v>
      </c>
      <c r="M564" s="825">
        <v>1260</v>
      </c>
      <c r="N564" s="822">
        <v>7</v>
      </c>
      <c r="O564" s="826">
        <v>4</v>
      </c>
      <c r="P564" s="825">
        <v>1260</v>
      </c>
      <c r="Q564" s="827">
        <v>1</v>
      </c>
      <c r="R564" s="822">
        <v>7</v>
      </c>
      <c r="S564" s="827">
        <v>1</v>
      </c>
      <c r="T564" s="826">
        <v>4</v>
      </c>
      <c r="U564" s="828">
        <v>1</v>
      </c>
    </row>
    <row r="565" spans="1:21" ht="14.45" customHeight="1" x14ac:dyDescent="0.2">
      <c r="A565" s="821">
        <v>4</v>
      </c>
      <c r="B565" s="822" t="s">
        <v>2195</v>
      </c>
      <c r="C565" s="822" t="s">
        <v>2202</v>
      </c>
      <c r="D565" s="823" t="s">
        <v>4680</v>
      </c>
      <c r="E565" s="824" t="s">
        <v>2227</v>
      </c>
      <c r="F565" s="822" t="s">
        <v>2198</v>
      </c>
      <c r="G565" s="822" t="s">
        <v>2286</v>
      </c>
      <c r="H565" s="822" t="s">
        <v>329</v>
      </c>
      <c r="I565" s="822" t="s">
        <v>3342</v>
      </c>
      <c r="J565" s="822" t="s">
        <v>3343</v>
      </c>
      <c r="K565" s="822" t="s">
        <v>3344</v>
      </c>
      <c r="L565" s="825">
        <v>5261.49</v>
      </c>
      <c r="M565" s="825">
        <v>31568.94</v>
      </c>
      <c r="N565" s="822">
        <v>6</v>
      </c>
      <c r="O565" s="826">
        <v>1</v>
      </c>
      <c r="P565" s="825">
        <v>31568.94</v>
      </c>
      <c r="Q565" s="827">
        <v>1</v>
      </c>
      <c r="R565" s="822">
        <v>6</v>
      </c>
      <c r="S565" s="827">
        <v>1</v>
      </c>
      <c r="T565" s="826">
        <v>1</v>
      </c>
      <c r="U565" s="828">
        <v>1</v>
      </c>
    </row>
    <row r="566" spans="1:21" ht="14.45" customHeight="1" x14ac:dyDescent="0.2">
      <c r="A566" s="821">
        <v>4</v>
      </c>
      <c r="B566" s="822" t="s">
        <v>2195</v>
      </c>
      <c r="C566" s="822" t="s">
        <v>2202</v>
      </c>
      <c r="D566" s="823" t="s">
        <v>4680</v>
      </c>
      <c r="E566" s="824" t="s">
        <v>2227</v>
      </c>
      <c r="F566" s="822" t="s">
        <v>2198</v>
      </c>
      <c r="G566" s="822" t="s">
        <v>2286</v>
      </c>
      <c r="H566" s="822" t="s">
        <v>329</v>
      </c>
      <c r="I566" s="822" t="s">
        <v>3345</v>
      </c>
      <c r="J566" s="822" t="s">
        <v>2522</v>
      </c>
      <c r="K566" s="822" t="s">
        <v>3346</v>
      </c>
      <c r="L566" s="825">
        <v>2794.44</v>
      </c>
      <c r="M566" s="825">
        <v>201199.67999999996</v>
      </c>
      <c r="N566" s="822">
        <v>72</v>
      </c>
      <c r="O566" s="826">
        <v>9</v>
      </c>
      <c r="P566" s="825">
        <v>201199.67999999996</v>
      </c>
      <c r="Q566" s="827">
        <v>1</v>
      </c>
      <c r="R566" s="822">
        <v>72</v>
      </c>
      <c r="S566" s="827">
        <v>1</v>
      </c>
      <c r="T566" s="826">
        <v>9</v>
      </c>
      <c r="U566" s="828">
        <v>1</v>
      </c>
    </row>
    <row r="567" spans="1:21" ht="14.45" customHeight="1" x14ac:dyDescent="0.2">
      <c r="A567" s="821">
        <v>4</v>
      </c>
      <c r="B567" s="822" t="s">
        <v>2195</v>
      </c>
      <c r="C567" s="822" t="s">
        <v>2202</v>
      </c>
      <c r="D567" s="823" t="s">
        <v>4680</v>
      </c>
      <c r="E567" s="824" t="s">
        <v>2227</v>
      </c>
      <c r="F567" s="822" t="s">
        <v>2198</v>
      </c>
      <c r="G567" s="822" t="s">
        <v>2286</v>
      </c>
      <c r="H567" s="822" t="s">
        <v>329</v>
      </c>
      <c r="I567" s="822" t="s">
        <v>2524</v>
      </c>
      <c r="J567" s="822" t="s">
        <v>2522</v>
      </c>
      <c r="K567" s="822" t="s">
        <v>2525</v>
      </c>
      <c r="L567" s="825">
        <v>2794.44</v>
      </c>
      <c r="M567" s="825">
        <v>142516.43999999997</v>
      </c>
      <c r="N567" s="822">
        <v>51</v>
      </c>
      <c r="O567" s="826">
        <v>8</v>
      </c>
      <c r="P567" s="825">
        <v>117366.47999999998</v>
      </c>
      <c r="Q567" s="827">
        <v>0.82352941176470595</v>
      </c>
      <c r="R567" s="822">
        <v>42</v>
      </c>
      <c r="S567" s="827">
        <v>0.82352941176470584</v>
      </c>
      <c r="T567" s="826">
        <v>7</v>
      </c>
      <c r="U567" s="828">
        <v>0.875</v>
      </c>
    </row>
    <row r="568" spans="1:21" ht="14.45" customHeight="1" x14ac:dyDescent="0.2">
      <c r="A568" s="821">
        <v>4</v>
      </c>
      <c r="B568" s="822" t="s">
        <v>2195</v>
      </c>
      <c r="C568" s="822" t="s">
        <v>2202</v>
      </c>
      <c r="D568" s="823" t="s">
        <v>4680</v>
      </c>
      <c r="E568" s="824" t="s">
        <v>2227</v>
      </c>
      <c r="F568" s="822" t="s">
        <v>2198</v>
      </c>
      <c r="G568" s="822" t="s">
        <v>2286</v>
      </c>
      <c r="H568" s="822" t="s">
        <v>329</v>
      </c>
      <c r="I568" s="822" t="s">
        <v>2526</v>
      </c>
      <c r="J568" s="822" t="s">
        <v>2527</v>
      </c>
      <c r="K568" s="822" t="s">
        <v>2523</v>
      </c>
      <c r="L568" s="825">
        <v>5335.93</v>
      </c>
      <c r="M568" s="825">
        <v>26679.65</v>
      </c>
      <c r="N568" s="822">
        <v>5</v>
      </c>
      <c r="O568" s="826">
        <v>2</v>
      </c>
      <c r="P568" s="825">
        <v>26679.65</v>
      </c>
      <c r="Q568" s="827">
        <v>1</v>
      </c>
      <c r="R568" s="822">
        <v>5</v>
      </c>
      <c r="S568" s="827">
        <v>1</v>
      </c>
      <c r="T568" s="826">
        <v>2</v>
      </c>
      <c r="U568" s="828">
        <v>1</v>
      </c>
    </row>
    <row r="569" spans="1:21" ht="14.45" customHeight="1" x14ac:dyDescent="0.2">
      <c r="A569" s="821">
        <v>4</v>
      </c>
      <c r="B569" s="822" t="s">
        <v>2195</v>
      </c>
      <c r="C569" s="822" t="s">
        <v>2202</v>
      </c>
      <c r="D569" s="823" t="s">
        <v>4680</v>
      </c>
      <c r="E569" s="824" t="s">
        <v>2227</v>
      </c>
      <c r="F569" s="822" t="s">
        <v>2198</v>
      </c>
      <c r="G569" s="822" t="s">
        <v>2286</v>
      </c>
      <c r="H569" s="822" t="s">
        <v>329</v>
      </c>
      <c r="I569" s="822" t="s">
        <v>2528</v>
      </c>
      <c r="J569" s="822" t="s">
        <v>2529</v>
      </c>
      <c r="K569" s="822" t="s">
        <v>2530</v>
      </c>
      <c r="L569" s="825">
        <v>308.98</v>
      </c>
      <c r="M569" s="825">
        <v>15757.980000000003</v>
      </c>
      <c r="N569" s="822">
        <v>51</v>
      </c>
      <c r="O569" s="826">
        <v>17</v>
      </c>
      <c r="P569" s="825">
        <v>15757.980000000003</v>
      </c>
      <c r="Q569" s="827">
        <v>1</v>
      </c>
      <c r="R569" s="822">
        <v>51</v>
      </c>
      <c r="S569" s="827">
        <v>1</v>
      </c>
      <c r="T569" s="826">
        <v>17</v>
      </c>
      <c r="U569" s="828">
        <v>1</v>
      </c>
    </row>
    <row r="570" spans="1:21" ht="14.45" customHeight="1" x14ac:dyDescent="0.2">
      <c r="A570" s="821">
        <v>4</v>
      </c>
      <c r="B570" s="822" t="s">
        <v>2195</v>
      </c>
      <c r="C570" s="822" t="s">
        <v>2202</v>
      </c>
      <c r="D570" s="823" t="s">
        <v>4680</v>
      </c>
      <c r="E570" s="824" t="s">
        <v>2227</v>
      </c>
      <c r="F570" s="822" t="s">
        <v>2198</v>
      </c>
      <c r="G570" s="822" t="s">
        <v>2286</v>
      </c>
      <c r="H570" s="822" t="s">
        <v>329</v>
      </c>
      <c r="I570" s="822" t="s">
        <v>2531</v>
      </c>
      <c r="J570" s="822" t="s">
        <v>2532</v>
      </c>
      <c r="K570" s="822" t="s">
        <v>2533</v>
      </c>
      <c r="L570" s="825">
        <v>291.17</v>
      </c>
      <c r="M570" s="825">
        <v>28825.82999999998</v>
      </c>
      <c r="N570" s="822">
        <v>99</v>
      </c>
      <c r="O570" s="826">
        <v>48</v>
      </c>
      <c r="P570" s="825">
        <v>27952.319999999982</v>
      </c>
      <c r="Q570" s="827">
        <v>0.96969696969696972</v>
      </c>
      <c r="R570" s="822">
        <v>96</v>
      </c>
      <c r="S570" s="827">
        <v>0.96969696969696972</v>
      </c>
      <c r="T570" s="826">
        <v>47</v>
      </c>
      <c r="U570" s="828">
        <v>0.97916666666666663</v>
      </c>
    </row>
    <row r="571" spans="1:21" ht="14.45" customHeight="1" x14ac:dyDescent="0.2">
      <c r="A571" s="821">
        <v>4</v>
      </c>
      <c r="B571" s="822" t="s">
        <v>2195</v>
      </c>
      <c r="C571" s="822" t="s">
        <v>2202</v>
      </c>
      <c r="D571" s="823" t="s">
        <v>4680</v>
      </c>
      <c r="E571" s="824" t="s">
        <v>2227</v>
      </c>
      <c r="F571" s="822" t="s">
        <v>2198</v>
      </c>
      <c r="G571" s="822" t="s">
        <v>2286</v>
      </c>
      <c r="H571" s="822" t="s">
        <v>329</v>
      </c>
      <c r="I571" s="822" t="s">
        <v>2534</v>
      </c>
      <c r="J571" s="822" t="s">
        <v>2535</v>
      </c>
      <c r="K571" s="822" t="s">
        <v>2536</v>
      </c>
      <c r="L571" s="825">
        <v>227.99</v>
      </c>
      <c r="M571" s="825">
        <v>3647.84</v>
      </c>
      <c r="N571" s="822">
        <v>16</v>
      </c>
      <c r="O571" s="826">
        <v>9</v>
      </c>
      <c r="P571" s="825">
        <v>3647.84</v>
      </c>
      <c r="Q571" s="827">
        <v>1</v>
      </c>
      <c r="R571" s="822">
        <v>16</v>
      </c>
      <c r="S571" s="827">
        <v>1</v>
      </c>
      <c r="T571" s="826">
        <v>9</v>
      </c>
      <c r="U571" s="828">
        <v>1</v>
      </c>
    </row>
    <row r="572" spans="1:21" ht="14.45" customHeight="1" x14ac:dyDescent="0.2">
      <c r="A572" s="821">
        <v>4</v>
      </c>
      <c r="B572" s="822" t="s">
        <v>2195</v>
      </c>
      <c r="C572" s="822" t="s">
        <v>2202</v>
      </c>
      <c r="D572" s="823" t="s">
        <v>4680</v>
      </c>
      <c r="E572" s="824" t="s">
        <v>2227</v>
      </c>
      <c r="F572" s="822" t="s">
        <v>2198</v>
      </c>
      <c r="G572" s="822" t="s">
        <v>2286</v>
      </c>
      <c r="H572" s="822" t="s">
        <v>329</v>
      </c>
      <c r="I572" s="822" t="s">
        <v>2537</v>
      </c>
      <c r="J572" s="822" t="s">
        <v>2538</v>
      </c>
      <c r="K572" s="822" t="s">
        <v>2539</v>
      </c>
      <c r="L572" s="825">
        <v>577.75</v>
      </c>
      <c r="M572" s="825">
        <v>577.75</v>
      </c>
      <c r="N572" s="822">
        <v>1</v>
      </c>
      <c r="O572" s="826">
        <v>1</v>
      </c>
      <c r="P572" s="825">
        <v>577.75</v>
      </c>
      <c r="Q572" s="827">
        <v>1</v>
      </c>
      <c r="R572" s="822">
        <v>1</v>
      </c>
      <c r="S572" s="827">
        <v>1</v>
      </c>
      <c r="T572" s="826">
        <v>1</v>
      </c>
      <c r="U572" s="828">
        <v>1</v>
      </c>
    </row>
    <row r="573" spans="1:21" ht="14.45" customHeight="1" x14ac:dyDescent="0.2">
      <c r="A573" s="821">
        <v>4</v>
      </c>
      <c r="B573" s="822" t="s">
        <v>2195</v>
      </c>
      <c r="C573" s="822" t="s">
        <v>2202</v>
      </c>
      <c r="D573" s="823" t="s">
        <v>4680</v>
      </c>
      <c r="E573" s="824" t="s">
        <v>2227</v>
      </c>
      <c r="F573" s="822" t="s">
        <v>2198</v>
      </c>
      <c r="G573" s="822" t="s">
        <v>2286</v>
      </c>
      <c r="H573" s="822" t="s">
        <v>329</v>
      </c>
      <c r="I573" s="822" t="s">
        <v>3347</v>
      </c>
      <c r="J573" s="822" t="s">
        <v>3348</v>
      </c>
      <c r="K573" s="822" t="s">
        <v>3349</v>
      </c>
      <c r="L573" s="825">
        <v>1423.81</v>
      </c>
      <c r="M573" s="825">
        <v>8542.86</v>
      </c>
      <c r="N573" s="822">
        <v>6</v>
      </c>
      <c r="O573" s="826">
        <v>2</v>
      </c>
      <c r="P573" s="825">
        <v>8542.86</v>
      </c>
      <c r="Q573" s="827">
        <v>1</v>
      </c>
      <c r="R573" s="822">
        <v>6</v>
      </c>
      <c r="S573" s="827">
        <v>1</v>
      </c>
      <c r="T573" s="826">
        <v>2</v>
      </c>
      <c r="U573" s="828">
        <v>1</v>
      </c>
    </row>
    <row r="574" spans="1:21" ht="14.45" customHeight="1" x14ac:dyDescent="0.2">
      <c r="A574" s="821">
        <v>4</v>
      </c>
      <c r="B574" s="822" t="s">
        <v>2195</v>
      </c>
      <c r="C574" s="822" t="s">
        <v>2202</v>
      </c>
      <c r="D574" s="823" t="s">
        <v>4680</v>
      </c>
      <c r="E574" s="824" t="s">
        <v>2227</v>
      </c>
      <c r="F574" s="822" t="s">
        <v>2198</v>
      </c>
      <c r="G574" s="822" t="s">
        <v>2286</v>
      </c>
      <c r="H574" s="822" t="s">
        <v>329</v>
      </c>
      <c r="I574" s="822" t="s">
        <v>3350</v>
      </c>
      <c r="J574" s="822" t="s">
        <v>3351</v>
      </c>
      <c r="K574" s="822" t="s">
        <v>3352</v>
      </c>
      <c r="L574" s="825">
        <v>1478.96</v>
      </c>
      <c r="M574" s="825">
        <v>2957.92</v>
      </c>
      <c r="N574" s="822">
        <v>2</v>
      </c>
      <c r="O574" s="826">
        <v>1</v>
      </c>
      <c r="P574" s="825">
        <v>2957.92</v>
      </c>
      <c r="Q574" s="827">
        <v>1</v>
      </c>
      <c r="R574" s="822">
        <v>2</v>
      </c>
      <c r="S574" s="827">
        <v>1</v>
      </c>
      <c r="T574" s="826">
        <v>1</v>
      </c>
      <c r="U574" s="828">
        <v>1</v>
      </c>
    </row>
    <row r="575" spans="1:21" ht="14.45" customHeight="1" x14ac:dyDescent="0.2">
      <c r="A575" s="821">
        <v>4</v>
      </c>
      <c r="B575" s="822" t="s">
        <v>2195</v>
      </c>
      <c r="C575" s="822" t="s">
        <v>2202</v>
      </c>
      <c r="D575" s="823" t="s">
        <v>4680</v>
      </c>
      <c r="E575" s="824" t="s">
        <v>2227</v>
      </c>
      <c r="F575" s="822" t="s">
        <v>2198</v>
      </c>
      <c r="G575" s="822" t="s">
        <v>2286</v>
      </c>
      <c r="H575" s="822" t="s">
        <v>329</v>
      </c>
      <c r="I575" s="822" t="s">
        <v>2540</v>
      </c>
      <c r="J575" s="822" t="s">
        <v>2541</v>
      </c>
      <c r="K575" s="822" t="s">
        <v>2542</v>
      </c>
      <c r="L575" s="825">
        <v>1240.3</v>
      </c>
      <c r="M575" s="825">
        <v>135192.70000000001</v>
      </c>
      <c r="N575" s="822">
        <v>109</v>
      </c>
      <c r="O575" s="826">
        <v>14</v>
      </c>
      <c r="P575" s="825">
        <v>124030</v>
      </c>
      <c r="Q575" s="827">
        <v>0.9174311926605504</v>
      </c>
      <c r="R575" s="822">
        <v>100</v>
      </c>
      <c r="S575" s="827">
        <v>0.91743119266055051</v>
      </c>
      <c r="T575" s="826">
        <v>13</v>
      </c>
      <c r="U575" s="828">
        <v>0.9285714285714286</v>
      </c>
    </row>
    <row r="576" spans="1:21" ht="14.45" customHeight="1" x14ac:dyDescent="0.2">
      <c r="A576" s="821">
        <v>4</v>
      </c>
      <c r="B576" s="822" t="s">
        <v>2195</v>
      </c>
      <c r="C576" s="822" t="s">
        <v>2202</v>
      </c>
      <c r="D576" s="823" t="s">
        <v>4680</v>
      </c>
      <c r="E576" s="824" t="s">
        <v>2227</v>
      </c>
      <c r="F576" s="822" t="s">
        <v>2198</v>
      </c>
      <c r="G576" s="822" t="s">
        <v>2286</v>
      </c>
      <c r="H576" s="822" t="s">
        <v>329</v>
      </c>
      <c r="I576" s="822" t="s">
        <v>2543</v>
      </c>
      <c r="J576" s="822" t="s">
        <v>2544</v>
      </c>
      <c r="K576" s="822" t="s">
        <v>2545</v>
      </c>
      <c r="L576" s="825">
        <v>323.08999999999997</v>
      </c>
      <c r="M576" s="825">
        <v>13569.780000000002</v>
      </c>
      <c r="N576" s="822">
        <v>42</v>
      </c>
      <c r="O576" s="826">
        <v>17</v>
      </c>
      <c r="P576" s="825">
        <v>11631.240000000003</v>
      </c>
      <c r="Q576" s="827">
        <v>0.85714285714285721</v>
      </c>
      <c r="R576" s="822">
        <v>36</v>
      </c>
      <c r="S576" s="827">
        <v>0.8571428571428571</v>
      </c>
      <c r="T576" s="826">
        <v>15</v>
      </c>
      <c r="U576" s="828">
        <v>0.88235294117647056</v>
      </c>
    </row>
    <row r="577" spans="1:21" ht="14.45" customHeight="1" x14ac:dyDescent="0.2">
      <c r="A577" s="821">
        <v>4</v>
      </c>
      <c r="B577" s="822" t="s">
        <v>2195</v>
      </c>
      <c r="C577" s="822" t="s">
        <v>2202</v>
      </c>
      <c r="D577" s="823" t="s">
        <v>4680</v>
      </c>
      <c r="E577" s="824" t="s">
        <v>2227</v>
      </c>
      <c r="F577" s="822" t="s">
        <v>2198</v>
      </c>
      <c r="G577" s="822" t="s">
        <v>2286</v>
      </c>
      <c r="H577" s="822" t="s">
        <v>329</v>
      </c>
      <c r="I577" s="822" t="s">
        <v>2546</v>
      </c>
      <c r="J577" s="822" t="s">
        <v>2547</v>
      </c>
      <c r="K577" s="822" t="s">
        <v>2548</v>
      </c>
      <c r="L577" s="825">
        <v>345.66</v>
      </c>
      <c r="M577" s="825">
        <v>4147.92</v>
      </c>
      <c r="N577" s="822">
        <v>12</v>
      </c>
      <c r="O577" s="826">
        <v>4</v>
      </c>
      <c r="P577" s="825">
        <v>4147.92</v>
      </c>
      <c r="Q577" s="827">
        <v>1</v>
      </c>
      <c r="R577" s="822">
        <v>12</v>
      </c>
      <c r="S577" s="827">
        <v>1</v>
      </c>
      <c r="T577" s="826">
        <v>4</v>
      </c>
      <c r="U577" s="828">
        <v>1</v>
      </c>
    </row>
    <row r="578" spans="1:21" ht="14.45" customHeight="1" x14ac:dyDescent="0.2">
      <c r="A578" s="821">
        <v>4</v>
      </c>
      <c r="B578" s="822" t="s">
        <v>2195</v>
      </c>
      <c r="C578" s="822" t="s">
        <v>2202</v>
      </c>
      <c r="D578" s="823" t="s">
        <v>4680</v>
      </c>
      <c r="E578" s="824" t="s">
        <v>2227</v>
      </c>
      <c r="F578" s="822" t="s">
        <v>2198</v>
      </c>
      <c r="G578" s="822" t="s">
        <v>2286</v>
      </c>
      <c r="H578" s="822" t="s">
        <v>329</v>
      </c>
      <c r="I578" s="822" t="s">
        <v>3353</v>
      </c>
      <c r="J578" s="822" t="s">
        <v>3354</v>
      </c>
      <c r="K578" s="822" t="s">
        <v>3355</v>
      </c>
      <c r="L578" s="825">
        <v>268.29000000000002</v>
      </c>
      <c r="M578" s="825">
        <v>536.58000000000004</v>
      </c>
      <c r="N578" s="822">
        <v>2</v>
      </c>
      <c r="O578" s="826">
        <v>2</v>
      </c>
      <c r="P578" s="825">
        <v>536.58000000000004</v>
      </c>
      <c r="Q578" s="827">
        <v>1</v>
      </c>
      <c r="R578" s="822">
        <v>2</v>
      </c>
      <c r="S578" s="827">
        <v>1</v>
      </c>
      <c r="T578" s="826">
        <v>2</v>
      </c>
      <c r="U578" s="828">
        <v>1</v>
      </c>
    </row>
    <row r="579" spans="1:21" ht="14.45" customHeight="1" x14ac:dyDescent="0.2">
      <c r="A579" s="821">
        <v>4</v>
      </c>
      <c r="B579" s="822" t="s">
        <v>2195</v>
      </c>
      <c r="C579" s="822" t="s">
        <v>2202</v>
      </c>
      <c r="D579" s="823" t="s">
        <v>4680</v>
      </c>
      <c r="E579" s="824" t="s">
        <v>2227</v>
      </c>
      <c r="F579" s="822" t="s">
        <v>2198</v>
      </c>
      <c r="G579" s="822" t="s">
        <v>2286</v>
      </c>
      <c r="H579" s="822" t="s">
        <v>329</v>
      </c>
      <c r="I579" s="822" t="s">
        <v>3356</v>
      </c>
      <c r="J579" s="822" t="s">
        <v>3357</v>
      </c>
      <c r="K579" s="822" t="s">
        <v>3358</v>
      </c>
      <c r="L579" s="825">
        <v>5416.5</v>
      </c>
      <c r="M579" s="825">
        <v>5416.5</v>
      </c>
      <c r="N579" s="822">
        <v>1</v>
      </c>
      <c r="O579" s="826">
        <v>1</v>
      </c>
      <c r="P579" s="825">
        <v>5416.5</v>
      </c>
      <c r="Q579" s="827">
        <v>1</v>
      </c>
      <c r="R579" s="822">
        <v>1</v>
      </c>
      <c r="S579" s="827">
        <v>1</v>
      </c>
      <c r="T579" s="826">
        <v>1</v>
      </c>
      <c r="U579" s="828">
        <v>1</v>
      </c>
    </row>
    <row r="580" spans="1:21" ht="14.45" customHeight="1" x14ac:dyDescent="0.2">
      <c r="A580" s="821">
        <v>4</v>
      </c>
      <c r="B580" s="822" t="s">
        <v>2195</v>
      </c>
      <c r="C580" s="822" t="s">
        <v>2202</v>
      </c>
      <c r="D580" s="823" t="s">
        <v>4680</v>
      </c>
      <c r="E580" s="824" t="s">
        <v>2227</v>
      </c>
      <c r="F580" s="822" t="s">
        <v>2198</v>
      </c>
      <c r="G580" s="822" t="s">
        <v>2286</v>
      </c>
      <c r="H580" s="822" t="s">
        <v>329</v>
      </c>
      <c r="I580" s="822" t="s">
        <v>3359</v>
      </c>
      <c r="J580" s="822" t="s">
        <v>3360</v>
      </c>
      <c r="K580" s="822" t="s">
        <v>3361</v>
      </c>
      <c r="L580" s="825">
        <v>359.95</v>
      </c>
      <c r="M580" s="825">
        <v>1079.8499999999999</v>
      </c>
      <c r="N580" s="822">
        <v>3</v>
      </c>
      <c r="O580" s="826">
        <v>3</v>
      </c>
      <c r="P580" s="825">
        <v>1079.8499999999999</v>
      </c>
      <c r="Q580" s="827">
        <v>1</v>
      </c>
      <c r="R580" s="822">
        <v>3</v>
      </c>
      <c r="S580" s="827">
        <v>1</v>
      </c>
      <c r="T580" s="826">
        <v>3</v>
      </c>
      <c r="U580" s="828">
        <v>1</v>
      </c>
    </row>
    <row r="581" spans="1:21" ht="14.45" customHeight="1" x14ac:dyDescent="0.2">
      <c r="A581" s="821">
        <v>4</v>
      </c>
      <c r="B581" s="822" t="s">
        <v>2195</v>
      </c>
      <c r="C581" s="822" t="s">
        <v>2202</v>
      </c>
      <c r="D581" s="823" t="s">
        <v>4680</v>
      </c>
      <c r="E581" s="824" t="s">
        <v>2227</v>
      </c>
      <c r="F581" s="822" t="s">
        <v>2198</v>
      </c>
      <c r="G581" s="822" t="s">
        <v>2286</v>
      </c>
      <c r="H581" s="822" t="s">
        <v>329</v>
      </c>
      <c r="I581" s="822" t="s">
        <v>3362</v>
      </c>
      <c r="J581" s="822" t="s">
        <v>3363</v>
      </c>
      <c r="K581" s="822" t="s">
        <v>3364</v>
      </c>
      <c r="L581" s="825">
        <v>2445.06</v>
      </c>
      <c r="M581" s="825">
        <v>44011.08</v>
      </c>
      <c r="N581" s="822">
        <v>18</v>
      </c>
      <c r="O581" s="826">
        <v>5</v>
      </c>
      <c r="P581" s="825">
        <v>29340.720000000001</v>
      </c>
      <c r="Q581" s="827">
        <v>0.66666666666666663</v>
      </c>
      <c r="R581" s="822">
        <v>12</v>
      </c>
      <c r="S581" s="827">
        <v>0.66666666666666663</v>
      </c>
      <c r="T581" s="826">
        <v>4</v>
      </c>
      <c r="U581" s="828">
        <v>0.8</v>
      </c>
    </row>
    <row r="582" spans="1:21" ht="14.45" customHeight="1" x14ac:dyDescent="0.2">
      <c r="A582" s="821">
        <v>4</v>
      </c>
      <c r="B582" s="822" t="s">
        <v>2195</v>
      </c>
      <c r="C582" s="822" t="s">
        <v>2202</v>
      </c>
      <c r="D582" s="823" t="s">
        <v>4680</v>
      </c>
      <c r="E582" s="824" t="s">
        <v>2227</v>
      </c>
      <c r="F582" s="822" t="s">
        <v>2198</v>
      </c>
      <c r="G582" s="822" t="s">
        <v>2286</v>
      </c>
      <c r="H582" s="822" t="s">
        <v>329</v>
      </c>
      <c r="I582" s="822" t="s">
        <v>2549</v>
      </c>
      <c r="J582" s="822" t="s">
        <v>2550</v>
      </c>
      <c r="K582" s="822" t="s">
        <v>2551</v>
      </c>
      <c r="L582" s="825">
        <v>202.33</v>
      </c>
      <c r="M582" s="825">
        <v>3844.2699999999991</v>
      </c>
      <c r="N582" s="822">
        <v>19</v>
      </c>
      <c r="O582" s="826">
        <v>16</v>
      </c>
      <c r="P582" s="825">
        <v>3439.6099999999992</v>
      </c>
      <c r="Q582" s="827">
        <v>0.89473684210526316</v>
      </c>
      <c r="R582" s="822">
        <v>17</v>
      </c>
      <c r="S582" s="827">
        <v>0.89473684210526316</v>
      </c>
      <c r="T582" s="826">
        <v>15</v>
      </c>
      <c r="U582" s="828">
        <v>0.9375</v>
      </c>
    </row>
    <row r="583" spans="1:21" ht="14.45" customHeight="1" x14ac:dyDescent="0.2">
      <c r="A583" s="821">
        <v>4</v>
      </c>
      <c r="B583" s="822" t="s">
        <v>2195</v>
      </c>
      <c r="C583" s="822" t="s">
        <v>2202</v>
      </c>
      <c r="D583" s="823" t="s">
        <v>4680</v>
      </c>
      <c r="E583" s="824" t="s">
        <v>2227</v>
      </c>
      <c r="F583" s="822" t="s">
        <v>2198</v>
      </c>
      <c r="G583" s="822" t="s">
        <v>2286</v>
      </c>
      <c r="H583" s="822" t="s">
        <v>329</v>
      </c>
      <c r="I583" s="822" t="s">
        <v>2552</v>
      </c>
      <c r="J583" s="822" t="s">
        <v>2553</v>
      </c>
      <c r="K583" s="822" t="s">
        <v>2554</v>
      </c>
      <c r="L583" s="825">
        <v>460</v>
      </c>
      <c r="M583" s="825">
        <v>1840</v>
      </c>
      <c r="N583" s="822">
        <v>4</v>
      </c>
      <c r="O583" s="826">
        <v>3</v>
      </c>
      <c r="P583" s="825">
        <v>1840</v>
      </c>
      <c r="Q583" s="827">
        <v>1</v>
      </c>
      <c r="R583" s="822">
        <v>4</v>
      </c>
      <c r="S583" s="827">
        <v>1</v>
      </c>
      <c r="T583" s="826">
        <v>3</v>
      </c>
      <c r="U583" s="828">
        <v>1</v>
      </c>
    </row>
    <row r="584" spans="1:21" ht="14.45" customHeight="1" x14ac:dyDescent="0.2">
      <c r="A584" s="821">
        <v>4</v>
      </c>
      <c r="B584" s="822" t="s">
        <v>2195</v>
      </c>
      <c r="C584" s="822" t="s">
        <v>2202</v>
      </c>
      <c r="D584" s="823" t="s">
        <v>4680</v>
      </c>
      <c r="E584" s="824" t="s">
        <v>2227</v>
      </c>
      <c r="F584" s="822" t="s">
        <v>2198</v>
      </c>
      <c r="G584" s="822" t="s">
        <v>2286</v>
      </c>
      <c r="H584" s="822" t="s">
        <v>329</v>
      </c>
      <c r="I584" s="822" t="s">
        <v>2555</v>
      </c>
      <c r="J584" s="822" t="s">
        <v>2556</v>
      </c>
      <c r="K584" s="822" t="s">
        <v>2557</v>
      </c>
      <c r="L584" s="825">
        <v>490.13</v>
      </c>
      <c r="M584" s="825">
        <v>4411.17</v>
      </c>
      <c r="N584" s="822">
        <v>9</v>
      </c>
      <c r="O584" s="826">
        <v>4</v>
      </c>
      <c r="P584" s="825">
        <v>2940.7799999999997</v>
      </c>
      <c r="Q584" s="827">
        <v>0.66666666666666663</v>
      </c>
      <c r="R584" s="822">
        <v>6</v>
      </c>
      <c r="S584" s="827">
        <v>0.66666666666666663</v>
      </c>
      <c r="T584" s="826">
        <v>3</v>
      </c>
      <c r="U584" s="828">
        <v>0.75</v>
      </c>
    </row>
    <row r="585" spans="1:21" ht="14.45" customHeight="1" x14ac:dyDescent="0.2">
      <c r="A585" s="821">
        <v>4</v>
      </c>
      <c r="B585" s="822" t="s">
        <v>2195</v>
      </c>
      <c r="C585" s="822" t="s">
        <v>2202</v>
      </c>
      <c r="D585" s="823" t="s">
        <v>4680</v>
      </c>
      <c r="E585" s="824" t="s">
        <v>2227</v>
      </c>
      <c r="F585" s="822" t="s">
        <v>2198</v>
      </c>
      <c r="G585" s="822" t="s">
        <v>2286</v>
      </c>
      <c r="H585" s="822" t="s">
        <v>329</v>
      </c>
      <c r="I585" s="822" t="s">
        <v>2558</v>
      </c>
      <c r="J585" s="822" t="s">
        <v>2559</v>
      </c>
      <c r="K585" s="822" t="s">
        <v>2560</v>
      </c>
      <c r="L585" s="825">
        <v>300.01</v>
      </c>
      <c r="M585" s="825">
        <v>5700.1900000000005</v>
      </c>
      <c r="N585" s="822">
        <v>19</v>
      </c>
      <c r="O585" s="826">
        <v>9</v>
      </c>
      <c r="P585" s="825">
        <v>5100.17</v>
      </c>
      <c r="Q585" s="827">
        <v>0.89473684210526305</v>
      </c>
      <c r="R585" s="822">
        <v>17</v>
      </c>
      <c r="S585" s="827">
        <v>0.89473684210526316</v>
      </c>
      <c r="T585" s="826">
        <v>8</v>
      </c>
      <c r="U585" s="828">
        <v>0.88888888888888884</v>
      </c>
    </row>
    <row r="586" spans="1:21" ht="14.45" customHeight="1" x14ac:dyDescent="0.2">
      <c r="A586" s="821">
        <v>4</v>
      </c>
      <c r="B586" s="822" t="s">
        <v>2195</v>
      </c>
      <c r="C586" s="822" t="s">
        <v>2202</v>
      </c>
      <c r="D586" s="823" t="s">
        <v>4680</v>
      </c>
      <c r="E586" s="824" t="s">
        <v>2227</v>
      </c>
      <c r="F586" s="822" t="s">
        <v>2198</v>
      </c>
      <c r="G586" s="822" t="s">
        <v>2286</v>
      </c>
      <c r="H586" s="822" t="s">
        <v>329</v>
      </c>
      <c r="I586" s="822" t="s">
        <v>2561</v>
      </c>
      <c r="J586" s="822" t="s">
        <v>2559</v>
      </c>
      <c r="K586" s="822" t="s">
        <v>2562</v>
      </c>
      <c r="L586" s="825">
        <v>306.43</v>
      </c>
      <c r="M586" s="825">
        <v>18692.229999999996</v>
      </c>
      <c r="N586" s="822">
        <v>61</v>
      </c>
      <c r="O586" s="826">
        <v>23</v>
      </c>
      <c r="P586" s="825">
        <v>17160.079999999994</v>
      </c>
      <c r="Q586" s="827">
        <v>0.91803278688524581</v>
      </c>
      <c r="R586" s="822">
        <v>56</v>
      </c>
      <c r="S586" s="827">
        <v>0.91803278688524592</v>
      </c>
      <c r="T586" s="826">
        <v>21</v>
      </c>
      <c r="U586" s="828">
        <v>0.91304347826086951</v>
      </c>
    </row>
    <row r="587" spans="1:21" ht="14.45" customHeight="1" x14ac:dyDescent="0.2">
      <c r="A587" s="821">
        <v>4</v>
      </c>
      <c r="B587" s="822" t="s">
        <v>2195</v>
      </c>
      <c r="C587" s="822" t="s">
        <v>2202</v>
      </c>
      <c r="D587" s="823" t="s">
        <v>4680</v>
      </c>
      <c r="E587" s="824" t="s">
        <v>2227</v>
      </c>
      <c r="F587" s="822" t="s">
        <v>2198</v>
      </c>
      <c r="G587" s="822" t="s">
        <v>2286</v>
      </c>
      <c r="H587" s="822" t="s">
        <v>329</v>
      </c>
      <c r="I587" s="822" t="s">
        <v>2563</v>
      </c>
      <c r="J587" s="822" t="s">
        <v>2559</v>
      </c>
      <c r="K587" s="822" t="s">
        <v>2564</v>
      </c>
      <c r="L587" s="825">
        <v>307.44</v>
      </c>
      <c r="M587" s="825">
        <v>3689.2799999999997</v>
      </c>
      <c r="N587" s="822">
        <v>12</v>
      </c>
      <c r="O587" s="826">
        <v>6</v>
      </c>
      <c r="P587" s="825">
        <v>2766.96</v>
      </c>
      <c r="Q587" s="827">
        <v>0.75000000000000011</v>
      </c>
      <c r="R587" s="822">
        <v>9</v>
      </c>
      <c r="S587" s="827">
        <v>0.75</v>
      </c>
      <c r="T587" s="826">
        <v>5</v>
      </c>
      <c r="U587" s="828">
        <v>0.83333333333333337</v>
      </c>
    </row>
    <row r="588" spans="1:21" ht="14.45" customHeight="1" x14ac:dyDescent="0.2">
      <c r="A588" s="821">
        <v>4</v>
      </c>
      <c r="B588" s="822" t="s">
        <v>2195</v>
      </c>
      <c r="C588" s="822" t="s">
        <v>2202</v>
      </c>
      <c r="D588" s="823" t="s">
        <v>4680</v>
      </c>
      <c r="E588" s="824" t="s">
        <v>2227</v>
      </c>
      <c r="F588" s="822" t="s">
        <v>2198</v>
      </c>
      <c r="G588" s="822" t="s">
        <v>2286</v>
      </c>
      <c r="H588" s="822" t="s">
        <v>329</v>
      </c>
      <c r="I588" s="822" t="s">
        <v>3365</v>
      </c>
      <c r="J588" s="822" t="s">
        <v>2803</v>
      </c>
      <c r="K588" s="822" t="s">
        <v>3366</v>
      </c>
      <c r="L588" s="825">
        <v>308.79000000000002</v>
      </c>
      <c r="M588" s="825">
        <v>3396.6900000000005</v>
      </c>
      <c r="N588" s="822">
        <v>11</v>
      </c>
      <c r="O588" s="826">
        <v>4</v>
      </c>
      <c r="P588" s="825">
        <v>3396.6900000000005</v>
      </c>
      <c r="Q588" s="827">
        <v>1</v>
      </c>
      <c r="R588" s="822">
        <v>11</v>
      </c>
      <c r="S588" s="827">
        <v>1</v>
      </c>
      <c r="T588" s="826">
        <v>4</v>
      </c>
      <c r="U588" s="828">
        <v>1</v>
      </c>
    </row>
    <row r="589" spans="1:21" ht="14.45" customHeight="1" x14ac:dyDescent="0.2">
      <c r="A589" s="821">
        <v>4</v>
      </c>
      <c r="B589" s="822" t="s">
        <v>2195</v>
      </c>
      <c r="C589" s="822" t="s">
        <v>2202</v>
      </c>
      <c r="D589" s="823" t="s">
        <v>4680</v>
      </c>
      <c r="E589" s="824" t="s">
        <v>2227</v>
      </c>
      <c r="F589" s="822" t="s">
        <v>2198</v>
      </c>
      <c r="G589" s="822" t="s">
        <v>2286</v>
      </c>
      <c r="H589" s="822" t="s">
        <v>329</v>
      </c>
      <c r="I589" s="822" t="s">
        <v>2565</v>
      </c>
      <c r="J589" s="822" t="s">
        <v>2566</v>
      </c>
      <c r="K589" s="822" t="s">
        <v>2567</v>
      </c>
      <c r="L589" s="825">
        <v>499.93</v>
      </c>
      <c r="M589" s="825">
        <v>3499.51</v>
      </c>
      <c r="N589" s="822">
        <v>7</v>
      </c>
      <c r="O589" s="826">
        <v>4</v>
      </c>
      <c r="P589" s="825">
        <v>2499.65</v>
      </c>
      <c r="Q589" s="827">
        <v>0.7142857142857143</v>
      </c>
      <c r="R589" s="822">
        <v>5</v>
      </c>
      <c r="S589" s="827">
        <v>0.7142857142857143</v>
      </c>
      <c r="T589" s="826">
        <v>3</v>
      </c>
      <c r="U589" s="828">
        <v>0.75</v>
      </c>
    </row>
    <row r="590" spans="1:21" ht="14.45" customHeight="1" x14ac:dyDescent="0.2">
      <c r="A590" s="821">
        <v>4</v>
      </c>
      <c r="B590" s="822" t="s">
        <v>2195</v>
      </c>
      <c r="C590" s="822" t="s">
        <v>2202</v>
      </c>
      <c r="D590" s="823" t="s">
        <v>4680</v>
      </c>
      <c r="E590" s="824" t="s">
        <v>2227</v>
      </c>
      <c r="F590" s="822" t="s">
        <v>2198</v>
      </c>
      <c r="G590" s="822" t="s">
        <v>2286</v>
      </c>
      <c r="H590" s="822" t="s">
        <v>329</v>
      </c>
      <c r="I590" s="822" t="s">
        <v>2568</v>
      </c>
      <c r="J590" s="822" t="s">
        <v>2566</v>
      </c>
      <c r="K590" s="822" t="s">
        <v>2569</v>
      </c>
      <c r="L590" s="825">
        <v>1000.31</v>
      </c>
      <c r="M590" s="825">
        <v>1000.31</v>
      </c>
      <c r="N590" s="822">
        <v>1</v>
      </c>
      <c r="O590" s="826">
        <v>1</v>
      </c>
      <c r="P590" s="825">
        <v>1000.31</v>
      </c>
      <c r="Q590" s="827">
        <v>1</v>
      </c>
      <c r="R590" s="822">
        <v>1</v>
      </c>
      <c r="S590" s="827">
        <v>1</v>
      </c>
      <c r="T590" s="826">
        <v>1</v>
      </c>
      <c r="U590" s="828">
        <v>1</v>
      </c>
    </row>
    <row r="591" spans="1:21" ht="14.45" customHeight="1" x14ac:dyDescent="0.2">
      <c r="A591" s="821">
        <v>4</v>
      </c>
      <c r="B591" s="822" t="s">
        <v>2195</v>
      </c>
      <c r="C591" s="822" t="s">
        <v>2202</v>
      </c>
      <c r="D591" s="823" t="s">
        <v>4680</v>
      </c>
      <c r="E591" s="824" t="s">
        <v>2227</v>
      </c>
      <c r="F591" s="822" t="s">
        <v>2198</v>
      </c>
      <c r="G591" s="822" t="s">
        <v>2286</v>
      </c>
      <c r="H591" s="822" t="s">
        <v>329</v>
      </c>
      <c r="I591" s="822" t="s">
        <v>2570</v>
      </c>
      <c r="J591" s="822" t="s">
        <v>2571</v>
      </c>
      <c r="K591" s="822" t="s">
        <v>2572</v>
      </c>
      <c r="L591" s="825">
        <v>2155.9899999999998</v>
      </c>
      <c r="M591" s="825">
        <v>40963.81</v>
      </c>
      <c r="N591" s="822">
        <v>19</v>
      </c>
      <c r="O591" s="826">
        <v>5</v>
      </c>
      <c r="P591" s="825">
        <v>36651.829999999994</v>
      </c>
      <c r="Q591" s="827">
        <v>0.89473684210526305</v>
      </c>
      <c r="R591" s="822">
        <v>17</v>
      </c>
      <c r="S591" s="827">
        <v>0.89473684210526316</v>
      </c>
      <c r="T591" s="826">
        <v>4</v>
      </c>
      <c r="U591" s="828">
        <v>0.8</v>
      </c>
    </row>
    <row r="592" spans="1:21" ht="14.45" customHeight="1" x14ac:dyDescent="0.2">
      <c r="A592" s="821">
        <v>4</v>
      </c>
      <c r="B592" s="822" t="s">
        <v>2195</v>
      </c>
      <c r="C592" s="822" t="s">
        <v>2202</v>
      </c>
      <c r="D592" s="823" t="s">
        <v>4680</v>
      </c>
      <c r="E592" s="824" t="s">
        <v>2227</v>
      </c>
      <c r="F592" s="822" t="s">
        <v>2198</v>
      </c>
      <c r="G592" s="822" t="s">
        <v>2286</v>
      </c>
      <c r="H592" s="822" t="s">
        <v>329</v>
      </c>
      <c r="I592" s="822" t="s">
        <v>3367</v>
      </c>
      <c r="J592" s="822" t="s">
        <v>3368</v>
      </c>
      <c r="K592" s="822" t="s">
        <v>3369</v>
      </c>
      <c r="L592" s="825">
        <v>2793.05</v>
      </c>
      <c r="M592" s="825">
        <v>53067.950000000004</v>
      </c>
      <c r="N592" s="822">
        <v>19</v>
      </c>
      <c r="O592" s="826">
        <v>3</v>
      </c>
      <c r="P592" s="825">
        <v>50274.9</v>
      </c>
      <c r="Q592" s="827">
        <v>0.94736842105263153</v>
      </c>
      <c r="R592" s="822">
        <v>18</v>
      </c>
      <c r="S592" s="827">
        <v>0.94736842105263153</v>
      </c>
      <c r="T592" s="826">
        <v>2</v>
      </c>
      <c r="U592" s="828">
        <v>0.66666666666666663</v>
      </c>
    </row>
    <row r="593" spans="1:21" ht="14.45" customHeight="1" x14ac:dyDescent="0.2">
      <c r="A593" s="821">
        <v>4</v>
      </c>
      <c r="B593" s="822" t="s">
        <v>2195</v>
      </c>
      <c r="C593" s="822" t="s">
        <v>2202</v>
      </c>
      <c r="D593" s="823" t="s">
        <v>4680</v>
      </c>
      <c r="E593" s="824" t="s">
        <v>2227</v>
      </c>
      <c r="F593" s="822" t="s">
        <v>2198</v>
      </c>
      <c r="G593" s="822" t="s">
        <v>2286</v>
      </c>
      <c r="H593" s="822" t="s">
        <v>329</v>
      </c>
      <c r="I593" s="822" t="s">
        <v>2573</v>
      </c>
      <c r="J593" s="822" t="s">
        <v>2574</v>
      </c>
      <c r="K593" s="822" t="s">
        <v>2575</v>
      </c>
      <c r="L593" s="825">
        <v>2794</v>
      </c>
      <c r="M593" s="825">
        <v>153670</v>
      </c>
      <c r="N593" s="822">
        <v>55</v>
      </c>
      <c r="O593" s="826">
        <v>7</v>
      </c>
      <c r="P593" s="825">
        <v>153670</v>
      </c>
      <c r="Q593" s="827">
        <v>1</v>
      </c>
      <c r="R593" s="822">
        <v>55</v>
      </c>
      <c r="S593" s="827">
        <v>1</v>
      </c>
      <c r="T593" s="826">
        <v>7</v>
      </c>
      <c r="U593" s="828">
        <v>1</v>
      </c>
    </row>
    <row r="594" spans="1:21" ht="14.45" customHeight="1" x14ac:dyDescent="0.2">
      <c r="A594" s="821">
        <v>4</v>
      </c>
      <c r="B594" s="822" t="s">
        <v>2195</v>
      </c>
      <c r="C594" s="822" t="s">
        <v>2202</v>
      </c>
      <c r="D594" s="823" t="s">
        <v>4680</v>
      </c>
      <c r="E594" s="824" t="s">
        <v>2227</v>
      </c>
      <c r="F594" s="822" t="s">
        <v>2198</v>
      </c>
      <c r="G594" s="822" t="s">
        <v>2286</v>
      </c>
      <c r="H594" s="822" t="s">
        <v>329</v>
      </c>
      <c r="I594" s="822" t="s">
        <v>2579</v>
      </c>
      <c r="J594" s="822" t="s">
        <v>2580</v>
      </c>
      <c r="K594" s="822" t="s">
        <v>2581</v>
      </c>
      <c r="L594" s="825">
        <v>300.14999999999998</v>
      </c>
      <c r="M594" s="825">
        <v>1200.5999999999999</v>
      </c>
      <c r="N594" s="822">
        <v>4</v>
      </c>
      <c r="O594" s="826">
        <v>4</v>
      </c>
      <c r="P594" s="825">
        <v>1200.5999999999999</v>
      </c>
      <c r="Q594" s="827">
        <v>1</v>
      </c>
      <c r="R594" s="822">
        <v>4</v>
      </c>
      <c r="S594" s="827">
        <v>1</v>
      </c>
      <c r="T594" s="826">
        <v>4</v>
      </c>
      <c r="U594" s="828">
        <v>1</v>
      </c>
    </row>
    <row r="595" spans="1:21" ht="14.45" customHeight="1" x14ac:dyDescent="0.2">
      <c r="A595" s="821">
        <v>4</v>
      </c>
      <c r="B595" s="822" t="s">
        <v>2195</v>
      </c>
      <c r="C595" s="822" t="s">
        <v>2202</v>
      </c>
      <c r="D595" s="823" t="s">
        <v>4680</v>
      </c>
      <c r="E595" s="824" t="s">
        <v>2227</v>
      </c>
      <c r="F595" s="822" t="s">
        <v>2198</v>
      </c>
      <c r="G595" s="822" t="s">
        <v>2286</v>
      </c>
      <c r="H595" s="822" t="s">
        <v>329</v>
      </c>
      <c r="I595" s="822" t="s">
        <v>2582</v>
      </c>
      <c r="J595" s="822" t="s">
        <v>2583</v>
      </c>
      <c r="K595" s="822" t="s">
        <v>2584</v>
      </c>
      <c r="L595" s="825">
        <v>494</v>
      </c>
      <c r="M595" s="825">
        <v>1482</v>
      </c>
      <c r="N595" s="822">
        <v>3</v>
      </c>
      <c r="O595" s="826">
        <v>2</v>
      </c>
      <c r="P595" s="825">
        <v>1482</v>
      </c>
      <c r="Q595" s="827">
        <v>1</v>
      </c>
      <c r="R595" s="822">
        <v>3</v>
      </c>
      <c r="S595" s="827">
        <v>1</v>
      </c>
      <c r="T595" s="826">
        <v>2</v>
      </c>
      <c r="U595" s="828">
        <v>1</v>
      </c>
    </row>
    <row r="596" spans="1:21" ht="14.45" customHeight="1" x14ac:dyDescent="0.2">
      <c r="A596" s="821">
        <v>4</v>
      </c>
      <c r="B596" s="822" t="s">
        <v>2195</v>
      </c>
      <c r="C596" s="822" t="s">
        <v>2202</v>
      </c>
      <c r="D596" s="823" t="s">
        <v>4680</v>
      </c>
      <c r="E596" s="824" t="s">
        <v>2227</v>
      </c>
      <c r="F596" s="822" t="s">
        <v>2198</v>
      </c>
      <c r="G596" s="822" t="s">
        <v>2286</v>
      </c>
      <c r="H596" s="822" t="s">
        <v>329</v>
      </c>
      <c r="I596" s="822" t="s">
        <v>3370</v>
      </c>
      <c r="J596" s="822" t="s">
        <v>3371</v>
      </c>
      <c r="K596" s="822" t="s">
        <v>3372</v>
      </c>
      <c r="L596" s="825">
        <v>300.01</v>
      </c>
      <c r="M596" s="825">
        <v>600.02</v>
      </c>
      <c r="N596" s="822">
        <v>2</v>
      </c>
      <c r="O596" s="826">
        <v>1</v>
      </c>
      <c r="P596" s="825">
        <v>600.02</v>
      </c>
      <c r="Q596" s="827">
        <v>1</v>
      </c>
      <c r="R596" s="822">
        <v>2</v>
      </c>
      <c r="S596" s="827">
        <v>1</v>
      </c>
      <c r="T596" s="826">
        <v>1</v>
      </c>
      <c r="U596" s="828">
        <v>1</v>
      </c>
    </row>
    <row r="597" spans="1:21" ht="14.45" customHeight="1" x14ac:dyDescent="0.2">
      <c r="A597" s="821">
        <v>4</v>
      </c>
      <c r="B597" s="822" t="s">
        <v>2195</v>
      </c>
      <c r="C597" s="822" t="s">
        <v>2202</v>
      </c>
      <c r="D597" s="823" t="s">
        <v>4680</v>
      </c>
      <c r="E597" s="824" t="s">
        <v>2227</v>
      </c>
      <c r="F597" s="822" t="s">
        <v>2198</v>
      </c>
      <c r="G597" s="822" t="s">
        <v>2286</v>
      </c>
      <c r="H597" s="822" t="s">
        <v>329</v>
      </c>
      <c r="I597" s="822" t="s">
        <v>2585</v>
      </c>
      <c r="J597" s="822" t="s">
        <v>2586</v>
      </c>
      <c r="K597" s="822" t="s">
        <v>2587</v>
      </c>
      <c r="L597" s="825">
        <v>700.35</v>
      </c>
      <c r="M597" s="825">
        <v>13306.650000000005</v>
      </c>
      <c r="N597" s="822">
        <v>19</v>
      </c>
      <c r="O597" s="826">
        <v>19</v>
      </c>
      <c r="P597" s="825">
        <v>11205.600000000004</v>
      </c>
      <c r="Q597" s="827">
        <v>0.84210526315789469</v>
      </c>
      <c r="R597" s="822">
        <v>16</v>
      </c>
      <c r="S597" s="827">
        <v>0.84210526315789469</v>
      </c>
      <c r="T597" s="826">
        <v>16</v>
      </c>
      <c r="U597" s="828">
        <v>0.84210526315789469</v>
      </c>
    </row>
    <row r="598" spans="1:21" ht="14.45" customHeight="1" x14ac:dyDescent="0.2">
      <c r="A598" s="821">
        <v>4</v>
      </c>
      <c r="B598" s="822" t="s">
        <v>2195</v>
      </c>
      <c r="C598" s="822" t="s">
        <v>2202</v>
      </c>
      <c r="D598" s="823" t="s">
        <v>4680</v>
      </c>
      <c r="E598" s="824" t="s">
        <v>2227</v>
      </c>
      <c r="F598" s="822" t="s">
        <v>2198</v>
      </c>
      <c r="G598" s="822" t="s">
        <v>2286</v>
      </c>
      <c r="H598" s="822" t="s">
        <v>329</v>
      </c>
      <c r="I598" s="822" t="s">
        <v>3373</v>
      </c>
      <c r="J598" s="822" t="s">
        <v>3374</v>
      </c>
      <c r="K598" s="822" t="s">
        <v>3375</v>
      </c>
      <c r="L598" s="825">
        <v>1022.95</v>
      </c>
      <c r="M598" s="825">
        <v>26596.7</v>
      </c>
      <c r="N598" s="822">
        <v>26</v>
      </c>
      <c r="O598" s="826">
        <v>5</v>
      </c>
      <c r="P598" s="825">
        <v>13298.35</v>
      </c>
      <c r="Q598" s="827">
        <v>0.5</v>
      </c>
      <c r="R598" s="822">
        <v>13</v>
      </c>
      <c r="S598" s="827">
        <v>0.5</v>
      </c>
      <c r="T598" s="826">
        <v>4</v>
      </c>
      <c r="U598" s="828">
        <v>0.8</v>
      </c>
    </row>
    <row r="599" spans="1:21" ht="14.45" customHeight="1" x14ac:dyDescent="0.2">
      <c r="A599" s="821">
        <v>4</v>
      </c>
      <c r="B599" s="822" t="s">
        <v>2195</v>
      </c>
      <c r="C599" s="822" t="s">
        <v>2202</v>
      </c>
      <c r="D599" s="823" t="s">
        <v>4680</v>
      </c>
      <c r="E599" s="824" t="s">
        <v>2227</v>
      </c>
      <c r="F599" s="822" t="s">
        <v>2198</v>
      </c>
      <c r="G599" s="822" t="s">
        <v>2286</v>
      </c>
      <c r="H599" s="822" t="s">
        <v>329</v>
      </c>
      <c r="I599" s="822" t="s">
        <v>2591</v>
      </c>
      <c r="J599" s="822" t="s">
        <v>2592</v>
      </c>
      <c r="K599" s="822" t="s">
        <v>2593</v>
      </c>
      <c r="L599" s="825">
        <v>1022.95</v>
      </c>
      <c r="M599" s="825">
        <v>19436.050000000003</v>
      </c>
      <c r="N599" s="822">
        <v>19</v>
      </c>
      <c r="O599" s="826">
        <v>5</v>
      </c>
      <c r="P599" s="825">
        <v>19436.050000000003</v>
      </c>
      <c r="Q599" s="827">
        <v>1</v>
      </c>
      <c r="R599" s="822">
        <v>19</v>
      </c>
      <c r="S599" s="827">
        <v>1</v>
      </c>
      <c r="T599" s="826">
        <v>5</v>
      </c>
      <c r="U599" s="828">
        <v>1</v>
      </c>
    </row>
    <row r="600" spans="1:21" ht="14.45" customHeight="1" x14ac:dyDescent="0.2">
      <c r="A600" s="821">
        <v>4</v>
      </c>
      <c r="B600" s="822" t="s">
        <v>2195</v>
      </c>
      <c r="C600" s="822" t="s">
        <v>2202</v>
      </c>
      <c r="D600" s="823" t="s">
        <v>4680</v>
      </c>
      <c r="E600" s="824" t="s">
        <v>2227</v>
      </c>
      <c r="F600" s="822" t="s">
        <v>2198</v>
      </c>
      <c r="G600" s="822" t="s">
        <v>2286</v>
      </c>
      <c r="H600" s="822" t="s">
        <v>329</v>
      </c>
      <c r="I600" s="822" t="s">
        <v>3376</v>
      </c>
      <c r="J600" s="822" t="s">
        <v>3377</v>
      </c>
      <c r="K600" s="822" t="s">
        <v>3378</v>
      </c>
      <c r="L600" s="825">
        <v>490.27</v>
      </c>
      <c r="M600" s="825">
        <v>4412.43</v>
      </c>
      <c r="N600" s="822">
        <v>9</v>
      </c>
      <c r="O600" s="826">
        <v>8</v>
      </c>
      <c r="P600" s="825">
        <v>3922.16</v>
      </c>
      <c r="Q600" s="827">
        <v>0.88888888888888884</v>
      </c>
      <c r="R600" s="822">
        <v>8</v>
      </c>
      <c r="S600" s="827">
        <v>0.88888888888888884</v>
      </c>
      <c r="T600" s="826">
        <v>7</v>
      </c>
      <c r="U600" s="828">
        <v>0.875</v>
      </c>
    </row>
    <row r="601" spans="1:21" ht="14.45" customHeight="1" x14ac:dyDescent="0.2">
      <c r="A601" s="821">
        <v>4</v>
      </c>
      <c r="B601" s="822" t="s">
        <v>2195</v>
      </c>
      <c r="C601" s="822" t="s">
        <v>2202</v>
      </c>
      <c r="D601" s="823" t="s">
        <v>4680</v>
      </c>
      <c r="E601" s="824" t="s">
        <v>2227</v>
      </c>
      <c r="F601" s="822" t="s">
        <v>2198</v>
      </c>
      <c r="G601" s="822" t="s">
        <v>2286</v>
      </c>
      <c r="H601" s="822" t="s">
        <v>329</v>
      </c>
      <c r="I601" s="822" t="s">
        <v>2594</v>
      </c>
      <c r="J601" s="822" t="s">
        <v>2595</v>
      </c>
      <c r="K601" s="822" t="s">
        <v>2596</v>
      </c>
      <c r="L601" s="825">
        <v>984.33</v>
      </c>
      <c r="M601" s="825">
        <v>5905.9800000000005</v>
      </c>
      <c r="N601" s="822">
        <v>6</v>
      </c>
      <c r="O601" s="826">
        <v>6</v>
      </c>
      <c r="P601" s="825">
        <v>4921.6500000000005</v>
      </c>
      <c r="Q601" s="827">
        <v>0.83333333333333337</v>
      </c>
      <c r="R601" s="822">
        <v>5</v>
      </c>
      <c r="S601" s="827">
        <v>0.83333333333333337</v>
      </c>
      <c r="T601" s="826">
        <v>5</v>
      </c>
      <c r="U601" s="828">
        <v>0.83333333333333337</v>
      </c>
    </row>
    <row r="602" spans="1:21" ht="14.45" customHeight="1" x14ac:dyDescent="0.2">
      <c r="A602" s="821">
        <v>4</v>
      </c>
      <c r="B602" s="822" t="s">
        <v>2195</v>
      </c>
      <c r="C602" s="822" t="s">
        <v>2202</v>
      </c>
      <c r="D602" s="823" t="s">
        <v>4680</v>
      </c>
      <c r="E602" s="824" t="s">
        <v>2227</v>
      </c>
      <c r="F602" s="822" t="s">
        <v>2198</v>
      </c>
      <c r="G602" s="822" t="s">
        <v>2286</v>
      </c>
      <c r="H602" s="822" t="s">
        <v>329</v>
      </c>
      <c r="I602" s="822" t="s">
        <v>2597</v>
      </c>
      <c r="J602" s="822" t="s">
        <v>2598</v>
      </c>
      <c r="K602" s="822" t="s">
        <v>2599</v>
      </c>
      <c r="L602" s="825">
        <v>1710.12</v>
      </c>
      <c r="M602" s="825">
        <v>23941.68</v>
      </c>
      <c r="N602" s="822">
        <v>14</v>
      </c>
      <c r="O602" s="826">
        <v>5</v>
      </c>
      <c r="P602" s="825">
        <v>23941.68</v>
      </c>
      <c r="Q602" s="827">
        <v>1</v>
      </c>
      <c r="R602" s="822">
        <v>14</v>
      </c>
      <c r="S602" s="827">
        <v>1</v>
      </c>
      <c r="T602" s="826">
        <v>5</v>
      </c>
      <c r="U602" s="828">
        <v>1</v>
      </c>
    </row>
    <row r="603" spans="1:21" ht="14.45" customHeight="1" x14ac:dyDescent="0.2">
      <c r="A603" s="821">
        <v>4</v>
      </c>
      <c r="B603" s="822" t="s">
        <v>2195</v>
      </c>
      <c r="C603" s="822" t="s">
        <v>2202</v>
      </c>
      <c r="D603" s="823" t="s">
        <v>4680</v>
      </c>
      <c r="E603" s="824" t="s">
        <v>2227</v>
      </c>
      <c r="F603" s="822" t="s">
        <v>2198</v>
      </c>
      <c r="G603" s="822" t="s">
        <v>2286</v>
      </c>
      <c r="H603" s="822" t="s">
        <v>329</v>
      </c>
      <c r="I603" s="822" t="s">
        <v>2600</v>
      </c>
      <c r="J603" s="822" t="s">
        <v>2601</v>
      </c>
      <c r="K603" s="822" t="s">
        <v>2602</v>
      </c>
      <c r="L603" s="825">
        <v>1678.84</v>
      </c>
      <c r="M603" s="825">
        <v>127591.83999999995</v>
      </c>
      <c r="N603" s="822">
        <v>76</v>
      </c>
      <c r="O603" s="826">
        <v>21</v>
      </c>
      <c r="P603" s="825">
        <v>127591.83999999995</v>
      </c>
      <c r="Q603" s="827">
        <v>1</v>
      </c>
      <c r="R603" s="822">
        <v>76</v>
      </c>
      <c r="S603" s="827">
        <v>1</v>
      </c>
      <c r="T603" s="826">
        <v>21</v>
      </c>
      <c r="U603" s="828">
        <v>1</v>
      </c>
    </row>
    <row r="604" spans="1:21" ht="14.45" customHeight="1" x14ac:dyDescent="0.2">
      <c r="A604" s="821">
        <v>4</v>
      </c>
      <c r="B604" s="822" t="s">
        <v>2195</v>
      </c>
      <c r="C604" s="822" t="s">
        <v>2202</v>
      </c>
      <c r="D604" s="823" t="s">
        <v>4680</v>
      </c>
      <c r="E604" s="824" t="s">
        <v>2227</v>
      </c>
      <c r="F604" s="822" t="s">
        <v>2198</v>
      </c>
      <c r="G604" s="822" t="s">
        <v>2286</v>
      </c>
      <c r="H604" s="822" t="s">
        <v>329</v>
      </c>
      <c r="I604" s="822" t="s">
        <v>2603</v>
      </c>
      <c r="J604" s="822" t="s">
        <v>2598</v>
      </c>
      <c r="K604" s="822" t="s">
        <v>2604</v>
      </c>
      <c r="L604" s="825">
        <v>2052.09</v>
      </c>
      <c r="M604" s="825">
        <v>28729.260000000002</v>
      </c>
      <c r="N604" s="822">
        <v>14</v>
      </c>
      <c r="O604" s="826">
        <v>7</v>
      </c>
      <c r="P604" s="825">
        <v>28729.260000000002</v>
      </c>
      <c r="Q604" s="827">
        <v>1</v>
      </c>
      <c r="R604" s="822">
        <v>14</v>
      </c>
      <c r="S604" s="827">
        <v>1</v>
      </c>
      <c r="T604" s="826">
        <v>7</v>
      </c>
      <c r="U604" s="828">
        <v>1</v>
      </c>
    </row>
    <row r="605" spans="1:21" ht="14.45" customHeight="1" x14ac:dyDescent="0.2">
      <c r="A605" s="821">
        <v>4</v>
      </c>
      <c r="B605" s="822" t="s">
        <v>2195</v>
      </c>
      <c r="C605" s="822" t="s">
        <v>2202</v>
      </c>
      <c r="D605" s="823" t="s">
        <v>4680</v>
      </c>
      <c r="E605" s="824" t="s">
        <v>2227</v>
      </c>
      <c r="F605" s="822" t="s">
        <v>2198</v>
      </c>
      <c r="G605" s="822" t="s">
        <v>2286</v>
      </c>
      <c r="H605" s="822" t="s">
        <v>329</v>
      </c>
      <c r="I605" s="822" t="s">
        <v>2605</v>
      </c>
      <c r="J605" s="822" t="s">
        <v>2606</v>
      </c>
      <c r="K605" s="822" t="s">
        <v>2607</v>
      </c>
      <c r="L605" s="825">
        <v>1000</v>
      </c>
      <c r="M605" s="825">
        <v>29000</v>
      </c>
      <c r="N605" s="822">
        <v>29</v>
      </c>
      <c r="O605" s="826">
        <v>18</v>
      </c>
      <c r="P605" s="825">
        <v>29000</v>
      </c>
      <c r="Q605" s="827">
        <v>1</v>
      </c>
      <c r="R605" s="822">
        <v>29</v>
      </c>
      <c r="S605" s="827">
        <v>1</v>
      </c>
      <c r="T605" s="826">
        <v>18</v>
      </c>
      <c r="U605" s="828">
        <v>1</v>
      </c>
    </row>
    <row r="606" spans="1:21" ht="14.45" customHeight="1" x14ac:dyDescent="0.2">
      <c r="A606" s="821">
        <v>4</v>
      </c>
      <c r="B606" s="822" t="s">
        <v>2195</v>
      </c>
      <c r="C606" s="822" t="s">
        <v>2202</v>
      </c>
      <c r="D606" s="823" t="s">
        <v>4680</v>
      </c>
      <c r="E606" s="824" t="s">
        <v>2227</v>
      </c>
      <c r="F606" s="822" t="s">
        <v>2198</v>
      </c>
      <c r="G606" s="822" t="s">
        <v>2286</v>
      </c>
      <c r="H606" s="822" t="s">
        <v>329</v>
      </c>
      <c r="I606" s="822" t="s">
        <v>2608</v>
      </c>
      <c r="J606" s="822" t="s">
        <v>2606</v>
      </c>
      <c r="K606" s="822" t="s">
        <v>2609</v>
      </c>
      <c r="L606" s="825">
        <v>500.01</v>
      </c>
      <c r="M606" s="825">
        <v>10500.210000000001</v>
      </c>
      <c r="N606" s="822">
        <v>21</v>
      </c>
      <c r="O606" s="826">
        <v>10</v>
      </c>
      <c r="P606" s="825">
        <v>10500.210000000001</v>
      </c>
      <c r="Q606" s="827">
        <v>1</v>
      </c>
      <c r="R606" s="822">
        <v>21</v>
      </c>
      <c r="S606" s="827">
        <v>1</v>
      </c>
      <c r="T606" s="826">
        <v>10</v>
      </c>
      <c r="U606" s="828">
        <v>1</v>
      </c>
    </row>
    <row r="607" spans="1:21" ht="14.45" customHeight="1" x14ac:dyDescent="0.2">
      <c r="A607" s="821">
        <v>4</v>
      </c>
      <c r="B607" s="822" t="s">
        <v>2195</v>
      </c>
      <c r="C607" s="822" t="s">
        <v>2202</v>
      </c>
      <c r="D607" s="823" t="s">
        <v>4680</v>
      </c>
      <c r="E607" s="824" t="s">
        <v>2227</v>
      </c>
      <c r="F607" s="822" t="s">
        <v>2198</v>
      </c>
      <c r="G607" s="822" t="s">
        <v>2286</v>
      </c>
      <c r="H607" s="822" t="s">
        <v>329</v>
      </c>
      <c r="I607" s="822" t="s">
        <v>2610</v>
      </c>
      <c r="J607" s="822" t="s">
        <v>2611</v>
      </c>
      <c r="K607" s="822" t="s">
        <v>2612</v>
      </c>
      <c r="L607" s="825">
        <v>1500.75</v>
      </c>
      <c r="M607" s="825">
        <v>30015</v>
      </c>
      <c r="N607" s="822">
        <v>20</v>
      </c>
      <c r="O607" s="826">
        <v>4</v>
      </c>
      <c r="P607" s="825">
        <v>30015</v>
      </c>
      <c r="Q607" s="827">
        <v>1</v>
      </c>
      <c r="R607" s="822">
        <v>20</v>
      </c>
      <c r="S607" s="827">
        <v>1</v>
      </c>
      <c r="T607" s="826">
        <v>4</v>
      </c>
      <c r="U607" s="828">
        <v>1</v>
      </c>
    </row>
    <row r="608" spans="1:21" ht="14.45" customHeight="1" x14ac:dyDescent="0.2">
      <c r="A608" s="821">
        <v>4</v>
      </c>
      <c r="B608" s="822" t="s">
        <v>2195</v>
      </c>
      <c r="C608" s="822" t="s">
        <v>2202</v>
      </c>
      <c r="D608" s="823" t="s">
        <v>4680</v>
      </c>
      <c r="E608" s="824" t="s">
        <v>2227</v>
      </c>
      <c r="F608" s="822" t="s">
        <v>2198</v>
      </c>
      <c r="G608" s="822" t="s">
        <v>2286</v>
      </c>
      <c r="H608" s="822" t="s">
        <v>329</v>
      </c>
      <c r="I608" s="822" t="s">
        <v>3379</v>
      </c>
      <c r="J608" s="822" t="s">
        <v>2611</v>
      </c>
      <c r="K608" s="822" t="s">
        <v>3380</v>
      </c>
      <c r="L608" s="825">
        <v>1500.75</v>
      </c>
      <c r="M608" s="825">
        <v>9004.5</v>
      </c>
      <c r="N608" s="822">
        <v>6</v>
      </c>
      <c r="O608" s="826">
        <v>1</v>
      </c>
      <c r="P608" s="825">
        <v>9004.5</v>
      </c>
      <c r="Q608" s="827">
        <v>1</v>
      </c>
      <c r="R608" s="822">
        <v>6</v>
      </c>
      <c r="S608" s="827">
        <v>1</v>
      </c>
      <c r="T608" s="826">
        <v>1</v>
      </c>
      <c r="U608" s="828">
        <v>1</v>
      </c>
    </row>
    <row r="609" spans="1:21" ht="14.45" customHeight="1" x14ac:dyDescent="0.2">
      <c r="A609" s="821">
        <v>4</v>
      </c>
      <c r="B609" s="822" t="s">
        <v>2195</v>
      </c>
      <c r="C609" s="822" t="s">
        <v>2202</v>
      </c>
      <c r="D609" s="823" t="s">
        <v>4680</v>
      </c>
      <c r="E609" s="824" t="s">
        <v>2227</v>
      </c>
      <c r="F609" s="822" t="s">
        <v>2198</v>
      </c>
      <c r="G609" s="822" t="s">
        <v>2286</v>
      </c>
      <c r="H609" s="822" t="s">
        <v>329</v>
      </c>
      <c r="I609" s="822" t="s">
        <v>2613</v>
      </c>
      <c r="J609" s="822" t="s">
        <v>2614</v>
      </c>
      <c r="K609" s="822" t="s">
        <v>3381</v>
      </c>
      <c r="L609" s="825">
        <v>897.65</v>
      </c>
      <c r="M609" s="825">
        <v>5385.9</v>
      </c>
      <c r="N609" s="822">
        <v>6</v>
      </c>
      <c r="O609" s="826">
        <v>1</v>
      </c>
      <c r="P609" s="825">
        <v>5385.9</v>
      </c>
      <c r="Q609" s="827">
        <v>1</v>
      </c>
      <c r="R609" s="822">
        <v>6</v>
      </c>
      <c r="S609" s="827">
        <v>1</v>
      </c>
      <c r="T609" s="826">
        <v>1</v>
      </c>
      <c r="U609" s="828">
        <v>1</v>
      </c>
    </row>
    <row r="610" spans="1:21" ht="14.45" customHeight="1" x14ac:dyDescent="0.2">
      <c r="A610" s="821">
        <v>4</v>
      </c>
      <c r="B610" s="822" t="s">
        <v>2195</v>
      </c>
      <c r="C610" s="822" t="s">
        <v>2202</v>
      </c>
      <c r="D610" s="823" t="s">
        <v>4680</v>
      </c>
      <c r="E610" s="824" t="s">
        <v>2227</v>
      </c>
      <c r="F610" s="822" t="s">
        <v>2198</v>
      </c>
      <c r="G610" s="822" t="s">
        <v>2286</v>
      </c>
      <c r="H610" s="822" t="s">
        <v>329</v>
      </c>
      <c r="I610" s="822" t="s">
        <v>2616</v>
      </c>
      <c r="J610" s="822" t="s">
        <v>2617</v>
      </c>
      <c r="K610" s="822" t="s">
        <v>2618</v>
      </c>
      <c r="L610" s="825">
        <v>1500.75</v>
      </c>
      <c r="M610" s="825">
        <v>18009</v>
      </c>
      <c r="N610" s="822">
        <v>12</v>
      </c>
      <c r="O610" s="826">
        <v>2</v>
      </c>
      <c r="P610" s="825">
        <v>18009</v>
      </c>
      <c r="Q610" s="827">
        <v>1</v>
      </c>
      <c r="R610" s="822">
        <v>12</v>
      </c>
      <c r="S610" s="827">
        <v>1</v>
      </c>
      <c r="T610" s="826">
        <v>2</v>
      </c>
      <c r="U610" s="828">
        <v>1</v>
      </c>
    </row>
    <row r="611" spans="1:21" ht="14.45" customHeight="1" x14ac:dyDescent="0.2">
      <c r="A611" s="821">
        <v>4</v>
      </c>
      <c r="B611" s="822" t="s">
        <v>2195</v>
      </c>
      <c r="C611" s="822" t="s">
        <v>2202</v>
      </c>
      <c r="D611" s="823" t="s">
        <v>4680</v>
      </c>
      <c r="E611" s="824" t="s">
        <v>2227</v>
      </c>
      <c r="F611" s="822" t="s">
        <v>2198</v>
      </c>
      <c r="G611" s="822" t="s">
        <v>2286</v>
      </c>
      <c r="H611" s="822" t="s">
        <v>329</v>
      </c>
      <c r="I611" s="822" t="s">
        <v>3382</v>
      </c>
      <c r="J611" s="822" t="s">
        <v>2833</v>
      </c>
      <c r="K611" s="822" t="s">
        <v>3383</v>
      </c>
      <c r="L611" s="825">
        <v>2415</v>
      </c>
      <c r="M611" s="825">
        <v>14490</v>
      </c>
      <c r="N611" s="822">
        <v>6</v>
      </c>
      <c r="O611" s="826">
        <v>1</v>
      </c>
      <c r="P611" s="825"/>
      <c r="Q611" s="827">
        <v>0</v>
      </c>
      <c r="R611" s="822"/>
      <c r="S611" s="827">
        <v>0</v>
      </c>
      <c r="T611" s="826"/>
      <c r="U611" s="828">
        <v>0</v>
      </c>
    </row>
    <row r="612" spans="1:21" ht="14.45" customHeight="1" x14ac:dyDescent="0.2">
      <c r="A612" s="821">
        <v>4</v>
      </c>
      <c r="B612" s="822" t="s">
        <v>2195</v>
      </c>
      <c r="C612" s="822" t="s">
        <v>2202</v>
      </c>
      <c r="D612" s="823" t="s">
        <v>4680</v>
      </c>
      <c r="E612" s="824" t="s">
        <v>2227</v>
      </c>
      <c r="F612" s="822" t="s">
        <v>2198</v>
      </c>
      <c r="G612" s="822" t="s">
        <v>2286</v>
      </c>
      <c r="H612" s="822" t="s">
        <v>329</v>
      </c>
      <c r="I612" s="822" t="s">
        <v>2619</v>
      </c>
      <c r="J612" s="822" t="s">
        <v>2620</v>
      </c>
      <c r="K612" s="822" t="s">
        <v>2621</v>
      </c>
      <c r="L612" s="825">
        <v>784.14</v>
      </c>
      <c r="M612" s="825">
        <v>3920.7</v>
      </c>
      <c r="N612" s="822">
        <v>5</v>
      </c>
      <c r="O612" s="826">
        <v>2</v>
      </c>
      <c r="P612" s="825">
        <v>3920.7</v>
      </c>
      <c r="Q612" s="827">
        <v>1</v>
      </c>
      <c r="R612" s="822">
        <v>5</v>
      </c>
      <c r="S612" s="827">
        <v>1</v>
      </c>
      <c r="T612" s="826">
        <v>2</v>
      </c>
      <c r="U612" s="828">
        <v>1</v>
      </c>
    </row>
    <row r="613" spans="1:21" ht="14.45" customHeight="1" x14ac:dyDescent="0.2">
      <c r="A613" s="821">
        <v>4</v>
      </c>
      <c r="B613" s="822" t="s">
        <v>2195</v>
      </c>
      <c r="C613" s="822" t="s">
        <v>2202</v>
      </c>
      <c r="D613" s="823" t="s">
        <v>4680</v>
      </c>
      <c r="E613" s="824" t="s">
        <v>2227</v>
      </c>
      <c r="F613" s="822" t="s">
        <v>2198</v>
      </c>
      <c r="G613" s="822" t="s">
        <v>2286</v>
      </c>
      <c r="H613" s="822" t="s">
        <v>329</v>
      </c>
      <c r="I613" s="822" t="s">
        <v>2622</v>
      </c>
      <c r="J613" s="822" t="s">
        <v>2623</v>
      </c>
      <c r="K613" s="822" t="s">
        <v>2624</v>
      </c>
      <c r="L613" s="825">
        <v>1079.99</v>
      </c>
      <c r="M613" s="825">
        <v>19439.820000000003</v>
      </c>
      <c r="N613" s="822">
        <v>18</v>
      </c>
      <c r="O613" s="826">
        <v>18</v>
      </c>
      <c r="P613" s="825">
        <v>19439.820000000003</v>
      </c>
      <c r="Q613" s="827">
        <v>1</v>
      </c>
      <c r="R613" s="822">
        <v>18</v>
      </c>
      <c r="S613" s="827">
        <v>1</v>
      </c>
      <c r="T613" s="826">
        <v>18</v>
      </c>
      <c r="U613" s="828">
        <v>1</v>
      </c>
    </row>
    <row r="614" spans="1:21" ht="14.45" customHeight="1" x14ac:dyDescent="0.2">
      <c r="A614" s="821">
        <v>4</v>
      </c>
      <c r="B614" s="822" t="s">
        <v>2195</v>
      </c>
      <c r="C614" s="822" t="s">
        <v>2202</v>
      </c>
      <c r="D614" s="823" t="s">
        <v>4680</v>
      </c>
      <c r="E614" s="824" t="s">
        <v>2227</v>
      </c>
      <c r="F614" s="822" t="s">
        <v>2198</v>
      </c>
      <c r="G614" s="822" t="s">
        <v>2286</v>
      </c>
      <c r="H614" s="822" t="s">
        <v>329</v>
      </c>
      <c r="I614" s="822" t="s">
        <v>2625</v>
      </c>
      <c r="J614" s="822" t="s">
        <v>2626</v>
      </c>
      <c r="K614" s="822" t="s">
        <v>2607</v>
      </c>
      <c r="L614" s="825">
        <v>500.01</v>
      </c>
      <c r="M614" s="825">
        <v>20500.41</v>
      </c>
      <c r="N614" s="822">
        <v>41</v>
      </c>
      <c r="O614" s="826">
        <v>24</v>
      </c>
      <c r="P614" s="825">
        <v>20500.41</v>
      </c>
      <c r="Q614" s="827">
        <v>1</v>
      </c>
      <c r="R614" s="822">
        <v>41</v>
      </c>
      <c r="S614" s="827">
        <v>1</v>
      </c>
      <c r="T614" s="826">
        <v>24</v>
      </c>
      <c r="U614" s="828">
        <v>1</v>
      </c>
    </row>
    <row r="615" spans="1:21" ht="14.45" customHeight="1" x14ac:dyDescent="0.2">
      <c r="A615" s="821">
        <v>4</v>
      </c>
      <c r="B615" s="822" t="s">
        <v>2195</v>
      </c>
      <c r="C615" s="822" t="s">
        <v>2202</v>
      </c>
      <c r="D615" s="823" t="s">
        <v>4680</v>
      </c>
      <c r="E615" s="824" t="s">
        <v>2227</v>
      </c>
      <c r="F615" s="822" t="s">
        <v>2198</v>
      </c>
      <c r="G615" s="822" t="s">
        <v>2286</v>
      </c>
      <c r="H615" s="822" t="s">
        <v>329</v>
      </c>
      <c r="I615" s="822" t="s">
        <v>3384</v>
      </c>
      <c r="J615" s="822" t="s">
        <v>2631</v>
      </c>
      <c r="K615" s="822" t="s">
        <v>3385</v>
      </c>
      <c r="L615" s="825">
        <v>1545.31</v>
      </c>
      <c r="M615" s="825">
        <v>16998.41</v>
      </c>
      <c r="N615" s="822">
        <v>11</v>
      </c>
      <c r="O615" s="826">
        <v>2</v>
      </c>
      <c r="P615" s="825">
        <v>16998.41</v>
      </c>
      <c r="Q615" s="827">
        <v>1</v>
      </c>
      <c r="R615" s="822">
        <v>11</v>
      </c>
      <c r="S615" s="827">
        <v>1</v>
      </c>
      <c r="T615" s="826">
        <v>2</v>
      </c>
      <c r="U615" s="828">
        <v>1</v>
      </c>
    </row>
    <row r="616" spans="1:21" ht="14.45" customHeight="1" x14ac:dyDescent="0.2">
      <c r="A616" s="821">
        <v>4</v>
      </c>
      <c r="B616" s="822" t="s">
        <v>2195</v>
      </c>
      <c r="C616" s="822" t="s">
        <v>2202</v>
      </c>
      <c r="D616" s="823" t="s">
        <v>4680</v>
      </c>
      <c r="E616" s="824" t="s">
        <v>2227</v>
      </c>
      <c r="F616" s="822" t="s">
        <v>2198</v>
      </c>
      <c r="G616" s="822" t="s">
        <v>2286</v>
      </c>
      <c r="H616" s="822" t="s">
        <v>329</v>
      </c>
      <c r="I616" s="822" t="s">
        <v>2627</v>
      </c>
      <c r="J616" s="822" t="s">
        <v>2626</v>
      </c>
      <c r="K616" s="822" t="s">
        <v>2609</v>
      </c>
      <c r="L616" s="825">
        <v>250.12</v>
      </c>
      <c r="M616" s="825">
        <v>22260.68</v>
      </c>
      <c r="N616" s="822">
        <v>89</v>
      </c>
      <c r="O616" s="826">
        <v>29</v>
      </c>
      <c r="P616" s="825">
        <v>21760.44</v>
      </c>
      <c r="Q616" s="827">
        <v>0.97752808988764039</v>
      </c>
      <c r="R616" s="822">
        <v>87</v>
      </c>
      <c r="S616" s="827">
        <v>0.97752808988764039</v>
      </c>
      <c r="T616" s="826">
        <v>28</v>
      </c>
      <c r="U616" s="828">
        <v>0.96551724137931039</v>
      </c>
    </row>
    <row r="617" spans="1:21" ht="14.45" customHeight="1" x14ac:dyDescent="0.2">
      <c r="A617" s="821">
        <v>4</v>
      </c>
      <c r="B617" s="822" t="s">
        <v>2195</v>
      </c>
      <c r="C617" s="822" t="s">
        <v>2202</v>
      </c>
      <c r="D617" s="823" t="s">
        <v>4680</v>
      </c>
      <c r="E617" s="824" t="s">
        <v>2227</v>
      </c>
      <c r="F617" s="822" t="s">
        <v>2198</v>
      </c>
      <c r="G617" s="822" t="s">
        <v>2286</v>
      </c>
      <c r="H617" s="822" t="s">
        <v>329</v>
      </c>
      <c r="I617" s="822" t="s">
        <v>2628</v>
      </c>
      <c r="J617" s="822" t="s">
        <v>2617</v>
      </c>
      <c r="K617" s="822" t="s">
        <v>2629</v>
      </c>
      <c r="L617" s="825">
        <v>1500.75</v>
      </c>
      <c r="M617" s="825">
        <v>7503.75</v>
      </c>
      <c r="N617" s="822">
        <v>5</v>
      </c>
      <c r="O617" s="826">
        <v>1</v>
      </c>
      <c r="P617" s="825">
        <v>7503.75</v>
      </c>
      <c r="Q617" s="827">
        <v>1</v>
      </c>
      <c r="R617" s="822">
        <v>5</v>
      </c>
      <c r="S617" s="827">
        <v>1</v>
      </c>
      <c r="T617" s="826">
        <v>1</v>
      </c>
      <c r="U617" s="828">
        <v>1</v>
      </c>
    </row>
    <row r="618" spans="1:21" ht="14.45" customHeight="1" x14ac:dyDescent="0.2">
      <c r="A618" s="821">
        <v>4</v>
      </c>
      <c r="B618" s="822" t="s">
        <v>2195</v>
      </c>
      <c r="C618" s="822" t="s">
        <v>2202</v>
      </c>
      <c r="D618" s="823" t="s">
        <v>4680</v>
      </c>
      <c r="E618" s="824" t="s">
        <v>2227</v>
      </c>
      <c r="F618" s="822" t="s">
        <v>2198</v>
      </c>
      <c r="G618" s="822" t="s">
        <v>2286</v>
      </c>
      <c r="H618" s="822" t="s">
        <v>329</v>
      </c>
      <c r="I618" s="822" t="s">
        <v>2630</v>
      </c>
      <c r="J618" s="822" t="s">
        <v>2631</v>
      </c>
      <c r="K618" s="822" t="s">
        <v>2632</v>
      </c>
      <c r="L618" s="825">
        <v>1545.31</v>
      </c>
      <c r="M618" s="825">
        <v>37087.440000000002</v>
      </c>
      <c r="N618" s="822">
        <v>24</v>
      </c>
      <c r="O618" s="826">
        <v>6</v>
      </c>
      <c r="P618" s="825">
        <v>37087.440000000002</v>
      </c>
      <c r="Q618" s="827">
        <v>1</v>
      </c>
      <c r="R618" s="822">
        <v>24</v>
      </c>
      <c r="S618" s="827">
        <v>1</v>
      </c>
      <c r="T618" s="826">
        <v>6</v>
      </c>
      <c r="U618" s="828">
        <v>1</v>
      </c>
    </row>
    <row r="619" spans="1:21" ht="14.45" customHeight="1" x14ac:dyDescent="0.2">
      <c r="A619" s="821">
        <v>4</v>
      </c>
      <c r="B619" s="822" t="s">
        <v>2195</v>
      </c>
      <c r="C619" s="822" t="s">
        <v>2202</v>
      </c>
      <c r="D619" s="823" t="s">
        <v>4680</v>
      </c>
      <c r="E619" s="824" t="s">
        <v>2227</v>
      </c>
      <c r="F619" s="822" t="s">
        <v>2198</v>
      </c>
      <c r="G619" s="822" t="s">
        <v>2286</v>
      </c>
      <c r="H619" s="822" t="s">
        <v>329</v>
      </c>
      <c r="I619" s="822" t="s">
        <v>3386</v>
      </c>
      <c r="J619" s="822" t="s">
        <v>3387</v>
      </c>
      <c r="K619" s="822" t="s">
        <v>3388</v>
      </c>
      <c r="L619" s="825">
        <v>1805.5</v>
      </c>
      <c r="M619" s="825">
        <v>32499</v>
      </c>
      <c r="N619" s="822">
        <v>18</v>
      </c>
      <c r="O619" s="826">
        <v>2</v>
      </c>
      <c r="P619" s="825">
        <v>32499</v>
      </c>
      <c r="Q619" s="827">
        <v>1</v>
      </c>
      <c r="R619" s="822">
        <v>18</v>
      </c>
      <c r="S619" s="827">
        <v>1</v>
      </c>
      <c r="T619" s="826">
        <v>2</v>
      </c>
      <c r="U619" s="828">
        <v>1</v>
      </c>
    </row>
    <row r="620" spans="1:21" ht="14.45" customHeight="1" x14ac:dyDescent="0.2">
      <c r="A620" s="821">
        <v>4</v>
      </c>
      <c r="B620" s="822" t="s">
        <v>2195</v>
      </c>
      <c r="C620" s="822" t="s">
        <v>2202</v>
      </c>
      <c r="D620" s="823" t="s">
        <v>4680</v>
      </c>
      <c r="E620" s="824" t="s">
        <v>2227</v>
      </c>
      <c r="F620" s="822" t="s">
        <v>2198</v>
      </c>
      <c r="G620" s="822" t="s">
        <v>2286</v>
      </c>
      <c r="H620" s="822" t="s">
        <v>329</v>
      </c>
      <c r="I620" s="822" t="s">
        <v>3389</v>
      </c>
      <c r="J620" s="822" t="s">
        <v>2836</v>
      </c>
      <c r="K620" s="822" t="s">
        <v>3390</v>
      </c>
      <c r="L620" s="825">
        <v>3001.5</v>
      </c>
      <c r="M620" s="825">
        <v>9004.5</v>
      </c>
      <c r="N620" s="822">
        <v>3</v>
      </c>
      <c r="O620" s="826">
        <v>1</v>
      </c>
      <c r="P620" s="825">
        <v>9004.5</v>
      </c>
      <c r="Q620" s="827">
        <v>1</v>
      </c>
      <c r="R620" s="822">
        <v>3</v>
      </c>
      <c r="S620" s="827">
        <v>1</v>
      </c>
      <c r="T620" s="826">
        <v>1</v>
      </c>
      <c r="U620" s="828">
        <v>1</v>
      </c>
    </row>
    <row r="621" spans="1:21" ht="14.45" customHeight="1" x14ac:dyDescent="0.2">
      <c r="A621" s="821">
        <v>4</v>
      </c>
      <c r="B621" s="822" t="s">
        <v>2195</v>
      </c>
      <c r="C621" s="822" t="s">
        <v>2202</v>
      </c>
      <c r="D621" s="823" t="s">
        <v>4680</v>
      </c>
      <c r="E621" s="824" t="s">
        <v>2227</v>
      </c>
      <c r="F621" s="822" t="s">
        <v>2198</v>
      </c>
      <c r="G621" s="822" t="s">
        <v>2286</v>
      </c>
      <c r="H621" s="822" t="s">
        <v>329</v>
      </c>
      <c r="I621" s="822" t="s">
        <v>2633</v>
      </c>
      <c r="J621" s="822" t="s">
        <v>2620</v>
      </c>
      <c r="K621" s="822" t="s">
        <v>2634</v>
      </c>
      <c r="L621" s="825">
        <v>784.14</v>
      </c>
      <c r="M621" s="825">
        <v>16466.940000000002</v>
      </c>
      <c r="N621" s="822">
        <v>21</v>
      </c>
      <c r="O621" s="826">
        <v>5</v>
      </c>
      <c r="P621" s="825">
        <v>16466.940000000002</v>
      </c>
      <c r="Q621" s="827">
        <v>1</v>
      </c>
      <c r="R621" s="822">
        <v>21</v>
      </c>
      <c r="S621" s="827">
        <v>1</v>
      </c>
      <c r="T621" s="826">
        <v>5</v>
      </c>
      <c r="U621" s="828">
        <v>1</v>
      </c>
    </row>
    <row r="622" spans="1:21" ht="14.45" customHeight="1" x14ac:dyDescent="0.2">
      <c r="A622" s="821">
        <v>4</v>
      </c>
      <c r="B622" s="822" t="s">
        <v>2195</v>
      </c>
      <c r="C622" s="822" t="s">
        <v>2202</v>
      </c>
      <c r="D622" s="823" t="s">
        <v>4680</v>
      </c>
      <c r="E622" s="824" t="s">
        <v>2227</v>
      </c>
      <c r="F622" s="822" t="s">
        <v>2198</v>
      </c>
      <c r="G622" s="822" t="s">
        <v>2286</v>
      </c>
      <c r="H622" s="822" t="s">
        <v>329</v>
      </c>
      <c r="I622" s="822" t="s">
        <v>2635</v>
      </c>
      <c r="J622" s="822" t="s">
        <v>2636</v>
      </c>
      <c r="K622" s="822" t="s">
        <v>2637</v>
      </c>
      <c r="L622" s="825">
        <v>131.83000000000001</v>
      </c>
      <c r="M622" s="825">
        <v>790.98</v>
      </c>
      <c r="N622" s="822">
        <v>6</v>
      </c>
      <c r="O622" s="826">
        <v>3</v>
      </c>
      <c r="P622" s="825">
        <v>790.98</v>
      </c>
      <c r="Q622" s="827">
        <v>1</v>
      </c>
      <c r="R622" s="822">
        <v>6</v>
      </c>
      <c r="S622" s="827">
        <v>1</v>
      </c>
      <c r="T622" s="826">
        <v>3</v>
      </c>
      <c r="U622" s="828">
        <v>1</v>
      </c>
    </row>
    <row r="623" spans="1:21" ht="14.45" customHeight="1" x14ac:dyDescent="0.2">
      <c r="A623" s="821">
        <v>4</v>
      </c>
      <c r="B623" s="822" t="s">
        <v>2195</v>
      </c>
      <c r="C623" s="822" t="s">
        <v>2202</v>
      </c>
      <c r="D623" s="823" t="s">
        <v>4680</v>
      </c>
      <c r="E623" s="824" t="s">
        <v>2227</v>
      </c>
      <c r="F623" s="822" t="s">
        <v>2198</v>
      </c>
      <c r="G623" s="822" t="s">
        <v>2286</v>
      </c>
      <c r="H623" s="822" t="s">
        <v>329</v>
      </c>
      <c r="I623" s="822" t="s">
        <v>2638</v>
      </c>
      <c r="J623" s="822" t="s">
        <v>2639</v>
      </c>
      <c r="K623" s="822" t="s">
        <v>2640</v>
      </c>
      <c r="L623" s="825">
        <v>538.20000000000005</v>
      </c>
      <c r="M623" s="825">
        <v>8073</v>
      </c>
      <c r="N623" s="822">
        <v>15</v>
      </c>
      <c r="O623" s="826">
        <v>9</v>
      </c>
      <c r="P623" s="825">
        <v>6458.4</v>
      </c>
      <c r="Q623" s="827">
        <v>0.79999999999999993</v>
      </c>
      <c r="R623" s="822">
        <v>12</v>
      </c>
      <c r="S623" s="827">
        <v>0.8</v>
      </c>
      <c r="T623" s="826">
        <v>8</v>
      </c>
      <c r="U623" s="828">
        <v>0.88888888888888884</v>
      </c>
    </row>
    <row r="624" spans="1:21" ht="14.45" customHeight="1" x14ac:dyDescent="0.2">
      <c r="A624" s="821">
        <v>4</v>
      </c>
      <c r="B624" s="822" t="s">
        <v>2195</v>
      </c>
      <c r="C624" s="822" t="s">
        <v>2202</v>
      </c>
      <c r="D624" s="823" t="s">
        <v>4680</v>
      </c>
      <c r="E624" s="824" t="s">
        <v>2227</v>
      </c>
      <c r="F624" s="822" t="s">
        <v>2198</v>
      </c>
      <c r="G624" s="822" t="s">
        <v>2286</v>
      </c>
      <c r="H624" s="822" t="s">
        <v>329</v>
      </c>
      <c r="I624" s="822" t="s">
        <v>2641</v>
      </c>
      <c r="J624" s="822" t="s">
        <v>2642</v>
      </c>
      <c r="K624" s="822" t="s">
        <v>2643</v>
      </c>
      <c r="L624" s="825">
        <v>259.02</v>
      </c>
      <c r="M624" s="825">
        <v>2072.16</v>
      </c>
      <c r="N624" s="822">
        <v>8</v>
      </c>
      <c r="O624" s="826">
        <v>4</v>
      </c>
      <c r="P624" s="825">
        <v>2072.16</v>
      </c>
      <c r="Q624" s="827">
        <v>1</v>
      </c>
      <c r="R624" s="822">
        <v>8</v>
      </c>
      <c r="S624" s="827">
        <v>1</v>
      </c>
      <c r="T624" s="826">
        <v>4</v>
      </c>
      <c r="U624" s="828">
        <v>1</v>
      </c>
    </row>
    <row r="625" spans="1:21" ht="14.45" customHeight="1" x14ac:dyDescent="0.2">
      <c r="A625" s="821">
        <v>4</v>
      </c>
      <c r="B625" s="822" t="s">
        <v>2195</v>
      </c>
      <c r="C625" s="822" t="s">
        <v>2202</v>
      </c>
      <c r="D625" s="823" t="s">
        <v>4680</v>
      </c>
      <c r="E625" s="824" t="s">
        <v>2227</v>
      </c>
      <c r="F625" s="822" t="s">
        <v>2198</v>
      </c>
      <c r="G625" s="822" t="s">
        <v>2286</v>
      </c>
      <c r="H625" s="822" t="s">
        <v>329</v>
      </c>
      <c r="I625" s="822" t="s">
        <v>2644</v>
      </c>
      <c r="J625" s="822" t="s">
        <v>2645</v>
      </c>
      <c r="K625" s="822" t="s">
        <v>2646</v>
      </c>
      <c r="L625" s="825">
        <v>127.72</v>
      </c>
      <c r="M625" s="825">
        <v>1532.6399999999999</v>
      </c>
      <c r="N625" s="822">
        <v>12</v>
      </c>
      <c r="O625" s="826">
        <v>3</v>
      </c>
      <c r="P625" s="825">
        <v>1532.6399999999999</v>
      </c>
      <c r="Q625" s="827">
        <v>1</v>
      </c>
      <c r="R625" s="822">
        <v>12</v>
      </c>
      <c r="S625" s="827">
        <v>1</v>
      </c>
      <c r="T625" s="826">
        <v>3</v>
      </c>
      <c r="U625" s="828">
        <v>1</v>
      </c>
    </row>
    <row r="626" spans="1:21" ht="14.45" customHeight="1" x14ac:dyDescent="0.2">
      <c r="A626" s="821">
        <v>4</v>
      </c>
      <c r="B626" s="822" t="s">
        <v>2195</v>
      </c>
      <c r="C626" s="822" t="s">
        <v>2202</v>
      </c>
      <c r="D626" s="823" t="s">
        <v>4680</v>
      </c>
      <c r="E626" s="824" t="s">
        <v>2227</v>
      </c>
      <c r="F626" s="822" t="s">
        <v>2198</v>
      </c>
      <c r="G626" s="822" t="s">
        <v>2286</v>
      </c>
      <c r="H626" s="822" t="s">
        <v>329</v>
      </c>
      <c r="I626" s="822" t="s">
        <v>2647</v>
      </c>
      <c r="J626" s="822" t="s">
        <v>2648</v>
      </c>
      <c r="K626" s="822" t="s">
        <v>2649</v>
      </c>
      <c r="L626" s="825">
        <v>500.01</v>
      </c>
      <c r="M626" s="825">
        <v>9500.1900000000023</v>
      </c>
      <c r="N626" s="822">
        <v>19</v>
      </c>
      <c r="O626" s="826">
        <v>16</v>
      </c>
      <c r="P626" s="825">
        <v>8500.1700000000019</v>
      </c>
      <c r="Q626" s="827">
        <v>0.89473684210526316</v>
      </c>
      <c r="R626" s="822">
        <v>17</v>
      </c>
      <c r="S626" s="827">
        <v>0.89473684210526316</v>
      </c>
      <c r="T626" s="826">
        <v>14</v>
      </c>
      <c r="U626" s="828">
        <v>0.875</v>
      </c>
    </row>
    <row r="627" spans="1:21" ht="14.45" customHeight="1" x14ac:dyDescent="0.2">
      <c r="A627" s="821">
        <v>4</v>
      </c>
      <c r="B627" s="822" t="s">
        <v>2195</v>
      </c>
      <c r="C627" s="822" t="s">
        <v>2202</v>
      </c>
      <c r="D627" s="823" t="s">
        <v>4680</v>
      </c>
      <c r="E627" s="824" t="s">
        <v>2227</v>
      </c>
      <c r="F627" s="822" t="s">
        <v>2198</v>
      </c>
      <c r="G627" s="822" t="s">
        <v>2286</v>
      </c>
      <c r="H627" s="822" t="s">
        <v>329</v>
      </c>
      <c r="I627" s="822" t="s">
        <v>3391</v>
      </c>
      <c r="J627" s="822" t="s">
        <v>3392</v>
      </c>
      <c r="K627" s="822" t="s">
        <v>3393</v>
      </c>
      <c r="L627" s="825">
        <v>1256.25</v>
      </c>
      <c r="M627" s="825">
        <v>30150</v>
      </c>
      <c r="N627" s="822">
        <v>24</v>
      </c>
      <c r="O627" s="826">
        <v>2</v>
      </c>
      <c r="P627" s="825">
        <v>30150</v>
      </c>
      <c r="Q627" s="827">
        <v>1</v>
      </c>
      <c r="R627" s="822">
        <v>24</v>
      </c>
      <c r="S627" s="827">
        <v>1</v>
      </c>
      <c r="T627" s="826">
        <v>2</v>
      </c>
      <c r="U627" s="828">
        <v>1</v>
      </c>
    </row>
    <row r="628" spans="1:21" ht="14.45" customHeight="1" x14ac:dyDescent="0.2">
      <c r="A628" s="821">
        <v>4</v>
      </c>
      <c r="B628" s="822" t="s">
        <v>2195</v>
      </c>
      <c r="C628" s="822" t="s">
        <v>2202</v>
      </c>
      <c r="D628" s="823" t="s">
        <v>4680</v>
      </c>
      <c r="E628" s="824" t="s">
        <v>2227</v>
      </c>
      <c r="F628" s="822" t="s">
        <v>2198</v>
      </c>
      <c r="G628" s="822" t="s">
        <v>2286</v>
      </c>
      <c r="H628" s="822" t="s">
        <v>329</v>
      </c>
      <c r="I628" s="822" t="s">
        <v>2650</v>
      </c>
      <c r="J628" s="822" t="s">
        <v>2651</v>
      </c>
      <c r="K628" s="822" t="s">
        <v>2652</v>
      </c>
      <c r="L628" s="825">
        <v>500.01</v>
      </c>
      <c r="M628" s="825">
        <v>6000.1200000000017</v>
      </c>
      <c r="N628" s="822">
        <v>12</v>
      </c>
      <c r="O628" s="826">
        <v>12</v>
      </c>
      <c r="P628" s="825">
        <v>6000.1200000000017</v>
      </c>
      <c r="Q628" s="827">
        <v>1</v>
      </c>
      <c r="R628" s="822">
        <v>12</v>
      </c>
      <c r="S628" s="827">
        <v>1</v>
      </c>
      <c r="T628" s="826">
        <v>12</v>
      </c>
      <c r="U628" s="828">
        <v>1</v>
      </c>
    </row>
    <row r="629" spans="1:21" ht="14.45" customHeight="1" x14ac:dyDescent="0.2">
      <c r="A629" s="821">
        <v>4</v>
      </c>
      <c r="B629" s="822" t="s">
        <v>2195</v>
      </c>
      <c r="C629" s="822" t="s">
        <v>2202</v>
      </c>
      <c r="D629" s="823" t="s">
        <v>4680</v>
      </c>
      <c r="E629" s="824" t="s">
        <v>2227</v>
      </c>
      <c r="F629" s="822" t="s">
        <v>2198</v>
      </c>
      <c r="G629" s="822" t="s">
        <v>2286</v>
      </c>
      <c r="H629" s="822" t="s">
        <v>329</v>
      </c>
      <c r="I629" s="822" t="s">
        <v>2653</v>
      </c>
      <c r="J629" s="822" t="s">
        <v>2654</v>
      </c>
      <c r="K629" s="822" t="s">
        <v>2655</v>
      </c>
      <c r="L629" s="825">
        <v>165.83</v>
      </c>
      <c r="M629" s="825">
        <v>994.98000000000013</v>
      </c>
      <c r="N629" s="822">
        <v>6</v>
      </c>
      <c r="O629" s="826">
        <v>6</v>
      </c>
      <c r="P629" s="825">
        <v>994.98000000000013</v>
      </c>
      <c r="Q629" s="827">
        <v>1</v>
      </c>
      <c r="R629" s="822">
        <v>6</v>
      </c>
      <c r="S629" s="827">
        <v>1</v>
      </c>
      <c r="T629" s="826">
        <v>6</v>
      </c>
      <c r="U629" s="828">
        <v>1</v>
      </c>
    </row>
    <row r="630" spans="1:21" ht="14.45" customHeight="1" x14ac:dyDescent="0.2">
      <c r="A630" s="821">
        <v>4</v>
      </c>
      <c r="B630" s="822" t="s">
        <v>2195</v>
      </c>
      <c r="C630" s="822" t="s">
        <v>2202</v>
      </c>
      <c r="D630" s="823" t="s">
        <v>4680</v>
      </c>
      <c r="E630" s="824" t="s">
        <v>2227</v>
      </c>
      <c r="F630" s="822" t="s">
        <v>2198</v>
      </c>
      <c r="G630" s="822" t="s">
        <v>2286</v>
      </c>
      <c r="H630" s="822" t="s">
        <v>329</v>
      </c>
      <c r="I630" s="822" t="s">
        <v>2656</v>
      </c>
      <c r="J630" s="822" t="s">
        <v>2657</v>
      </c>
      <c r="K630" s="822" t="s">
        <v>2658</v>
      </c>
      <c r="L630" s="825">
        <v>538.20000000000005</v>
      </c>
      <c r="M630" s="825">
        <v>18298.8</v>
      </c>
      <c r="N630" s="822">
        <v>34</v>
      </c>
      <c r="O630" s="826">
        <v>16</v>
      </c>
      <c r="P630" s="825">
        <v>16684.2</v>
      </c>
      <c r="Q630" s="827">
        <v>0.91176470588235303</v>
      </c>
      <c r="R630" s="822">
        <v>31</v>
      </c>
      <c r="S630" s="827">
        <v>0.91176470588235292</v>
      </c>
      <c r="T630" s="826">
        <v>15</v>
      </c>
      <c r="U630" s="828">
        <v>0.9375</v>
      </c>
    </row>
    <row r="631" spans="1:21" ht="14.45" customHeight="1" x14ac:dyDescent="0.2">
      <c r="A631" s="821">
        <v>4</v>
      </c>
      <c r="B631" s="822" t="s">
        <v>2195</v>
      </c>
      <c r="C631" s="822" t="s">
        <v>2202</v>
      </c>
      <c r="D631" s="823" t="s">
        <v>4680</v>
      </c>
      <c r="E631" s="824" t="s">
        <v>2227</v>
      </c>
      <c r="F631" s="822" t="s">
        <v>2198</v>
      </c>
      <c r="G631" s="822" t="s">
        <v>2286</v>
      </c>
      <c r="H631" s="822" t="s">
        <v>329</v>
      </c>
      <c r="I631" s="822" t="s">
        <v>2659</v>
      </c>
      <c r="J631" s="822" t="s">
        <v>2660</v>
      </c>
      <c r="K631" s="822" t="s">
        <v>2661</v>
      </c>
      <c r="L631" s="825">
        <v>2691</v>
      </c>
      <c r="M631" s="825">
        <v>107640</v>
      </c>
      <c r="N631" s="822">
        <v>40</v>
      </c>
      <c r="O631" s="826">
        <v>14</v>
      </c>
      <c r="P631" s="825">
        <v>102258</v>
      </c>
      <c r="Q631" s="827">
        <v>0.95</v>
      </c>
      <c r="R631" s="822">
        <v>38</v>
      </c>
      <c r="S631" s="827">
        <v>0.95</v>
      </c>
      <c r="T631" s="826">
        <v>13</v>
      </c>
      <c r="U631" s="828">
        <v>0.9285714285714286</v>
      </c>
    </row>
    <row r="632" spans="1:21" ht="14.45" customHeight="1" x14ac:dyDescent="0.2">
      <c r="A632" s="821">
        <v>4</v>
      </c>
      <c r="B632" s="822" t="s">
        <v>2195</v>
      </c>
      <c r="C632" s="822" t="s">
        <v>2202</v>
      </c>
      <c r="D632" s="823" t="s">
        <v>4680</v>
      </c>
      <c r="E632" s="824" t="s">
        <v>2227</v>
      </c>
      <c r="F632" s="822" t="s">
        <v>2198</v>
      </c>
      <c r="G632" s="822" t="s">
        <v>2286</v>
      </c>
      <c r="H632" s="822" t="s">
        <v>329</v>
      </c>
      <c r="I632" s="822" t="s">
        <v>3394</v>
      </c>
      <c r="J632" s="822" t="s">
        <v>3395</v>
      </c>
      <c r="K632" s="822" t="s">
        <v>3396</v>
      </c>
      <c r="L632" s="825">
        <v>7348.07</v>
      </c>
      <c r="M632" s="825">
        <v>44088.42</v>
      </c>
      <c r="N632" s="822">
        <v>6</v>
      </c>
      <c r="O632" s="826">
        <v>2</v>
      </c>
      <c r="P632" s="825">
        <v>44088.42</v>
      </c>
      <c r="Q632" s="827">
        <v>1</v>
      </c>
      <c r="R632" s="822">
        <v>6</v>
      </c>
      <c r="S632" s="827">
        <v>1</v>
      </c>
      <c r="T632" s="826">
        <v>2</v>
      </c>
      <c r="U632" s="828">
        <v>1</v>
      </c>
    </row>
    <row r="633" spans="1:21" ht="14.45" customHeight="1" x14ac:dyDescent="0.2">
      <c r="A633" s="821">
        <v>4</v>
      </c>
      <c r="B633" s="822" t="s">
        <v>2195</v>
      </c>
      <c r="C633" s="822" t="s">
        <v>2202</v>
      </c>
      <c r="D633" s="823" t="s">
        <v>4680</v>
      </c>
      <c r="E633" s="824" t="s">
        <v>2227</v>
      </c>
      <c r="F633" s="822" t="s">
        <v>2198</v>
      </c>
      <c r="G633" s="822" t="s">
        <v>2286</v>
      </c>
      <c r="H633" s="822" t="s">
        <v>329</v>
      </c>
      <c r="I633" s="822" t="s">
        <v>2662</v>
      </c>
      <c r="J633" s="822" t="s">
        <v>2663</v>
      </c>
      <c r="K633" s="822" t="s">
        <v>2664</v>
      </c>
      <c r="L633" s="825">
        <v>2794.5</v>
      </c>
      <c r="M633" s="825">
        <v>16767</v>
      </c>
      <c r="N633" s="822">
        <v>6</v>
      </c>
      <c r="O633" s="826">
        <v>1</v>
      </c>
      <c r="P633" s="825">
        <v>16767</v>
      </c>
      <c r="Q633" s="827">
        <v>1</v>
      </c>
      <c r="R633" s="822">
        <v>6</v>
      </c>
      <c r="S633" s="827">
        <v>1</v>
      </c>
      <c r="T633" s="826">
        <v>1</v>
      </c>
      <c r="U633" s="828">
        <v>1</v>
      </c>
    </row>
    <row r="634" spans="1:21" ht="14.45" customHeight="1" x14ac:dyDescent="0.2">
      <c r="A634" s="821">
        <v>4</v>
      </c>
      <c r="B634" s="822" t="s">
        <v>2195</v>
      </c>
      <c r="C634" s="822" t="s">
        <v>2202</v>
      </c>
      <c r="D634" s="823" t="s">
        <v>4680</v>
      </c>
      <c r="E634" s="824" t="s">
        <v>2227</v>
      </c>
      <c r="F634" s="822" t="s">
        <v>2198</v>
      </c>
      <c r="G634" s="822" t="s">
        <v>2286</v>
      </c>
      <c r="H634" s="822" t="s">
        <v>329</v>
      </c>
      <c r="I634" s="822" t="s">
        <v>2665</v>
      </c>
      <c r="J634" s="822" t="s">
        <v>2666</v>
      </c>
      <c r="K634" s="822" t="s">
        <v>2667</v>
      </c>
      <c r="L634" s="825">
        <v>2794.5</v>
      </c>
      <c r="M634" s="825">
        <v>25150.5</v>
      </c>
      <c r="N634" s="822">
        <v>9</v>
      </c>
      <c r="O634" s="826">
        <v>1</v>
      </c>
      <c r="P634" s="825">
        <v>25150.5</v>
      </c>
      <c r="Q634" s="827">
        <v>1</v>
      </c>
      <c r="R634" s="822">
        <v>9</v>
      </c>
      <c r="S634" s="827">
        <v>1</v>
      </c>
      <c r="T634" s="826">
        <v>1</v>
      </c>
      <c r="U634" s="828">
        <v>1</v>
      </c>
    </row>
    <row r="635" spans="1:21" ht="14.45" customHeight="1" x14ac:dyDescent="0.2">
      <c r="A635" s="821">
        <v>4</v>
      </c>
      <c r="B635" s="822" t="s">
        <v>2195</v>
      </c>
      <c r="C635" s="822" t="s">
        <v>2202</v>
      </c>
      <c r="D635" s="823" t="s">
        <v>4680</v>
      </c>
      <c r="E635" s="824" t="s">
        <v>2227</v>
      </c>
      <c r="F635" s="822" t="s">
        <v>2198</v>
      </c>
      <c r="G635" s="822" t="s">
        <v>2286</v>
      </c>
      <c r="H635" s="822" t="s">
        <v>329</v>
      </c>
      <c r="I635" s="822" t="s">
        <v>2668</v>
      </c>
      <c r="J635" s="822" t="s">
        <v>2669</v>
      </c>
      <c r="K635" s="822" t="s">
        <v>2670</v>
      </c>
      <c r="L635" s="825">
        <v>318.26</v>
      </c>
      <c r="M635" s="825">
        <v>6046.9400000000005</v>
      </c>
      <c r="N635" s="822">
        <v>19</v>
      </c>
      <c r="O635" s="826">
        <v>8</v>
      </c>
      <c r="P635" s="825">
        <v>6046.9400000000005</v>
      </c>
      <c r="Q635" s="827">
        <v>1</v>
      </c>
      <c r="R635" s="822">
        <v>19</v>
      </c>
      <c r="S635" s="827">
        <v>1</v>
      </c>
      <c r="T635" s="826">
        <v>8</v>
      </c>
      <c r="U635" s="828">
        <v>1</v>
      </c>
    </row>
    <row r="636" spans="1:21" ht="14.45" customHeight="1" x14ac:dyDescent="0.2">
      <c r="A636" s="821">
        <v>4</v>
      </c>
      <c r="B636" s="822" t="s">
        <v>2195</v>
      </c>
      <c r="C636" s="822" t="s">
        <v>2202</v>
      </c>
      <c r="D636" s="823" t="s">
        <v>4680</v>
      </c>
      <c r="E636" s="824" t="s">
        <v>2227</v>
      </c>
      <c r="F636" s="822" t="s">
        <v>2198</v>
      </c>
      <c r="G636" s="822" t="s">
        <v>2286</v>
      </c>
      <c r="H636" s="822" t="s">
        <v>329</v>
      </c>
      <c r="I636" s="822" t="s">
        <v>3397</v>
      </c>
      <c r="J636" s="822" t="s">
        <v>3398</v>
      </c>
      <c r="K636" s="822" t="s">
        <v>1475</v>
      </c>
      <c r="L636" s="825">
        <v>293.97000000000003</v>
      </c>
      <c r="M636" s="825">
        <v>2645.73</v>
      </c>
      <c r="N636" s="822">
        <v>9</v>
      </c>
      <c r="O636" s="826">
        <v>4</v>
      </c>
      <c r="P636" s="825">
        <v>2645.73</v>
      </c>
      <c r="Q636" s="827">
        <v>1</v>
      </c>
      <c r="R636" s="822">
        <v>9</v>
      </c>
      <c r="S636" s="827">
        <v>1</v>
      </c>
      <c r="T636" s="826">
        <v>4</v>
      </c>
      <c r="U636" s="828">
        <v>1</v>
      </c>
    </row>
    <row r="637" spans="1:21" ht="14.45" customHeight="1" x14ac:dyDescent="0.2">
      <c r="A637" s="821">
        <v>4</v>
      </c>
      <c r="B637" s="822" t="s">
        <v>2195</v>
      </c>
      <c r="C637" s="822" t="s">
        <v>2202</v>
      </c>
      <c r="D637" s="823" t="s">
        <v>4680</v>
      </c>
      <c r="E637" s="824" t="s">
        <v>2227</v>
      </c>
      <c r="F637" s="822" t="s">
        <v>2198</v>
      </c>
      <c r="G637" s="822" t="s">
        <v>2286</v>
      </c>
      <c r="H637" s="822" t="s">
        <v>329</v>
      </c>
      <c r="I637" s="822" t="s">
        <v>2674</v>
      </c>
      <c r="J637" s="822" t="s">
        <v>2288</v>
      </c>
      <c r="K637" s="822"/>
      <c r="L637" s="825">
        <v>1390</v>
      </c>
      <c r="M637" s="825">
        <v>16680</v>
      </c>
      <c r="N637" s="822">
        <v>12</v>
      </c>
      <c r="O637" s="826">
        <v>2</v>
      </c>
      <c r="P637" s="825">
        <v>8340</v>
      </c>
      <c r="Q637" s="827">
        <v>0.5</v>
      </c>
      <c r="R637" s="822">
        <v>6</v>
      </c>
      <c r="S637" s="827">
        <v>0.5</v>
      </c>
      <c r="T637" s="826">
        <v>1</v>
      </c>
      <c r="U637" s="828">
        <v>0.5</v>
      </c>
    </row>
    <row r="638" spans="1:21" ht="14.45" customHeight="1" x14ac:dyDescent="0.2">
      <c r="A638" s="821">
        <v>4</v>
      </c>
      <c r="B638" s="822" t="s">
        <v>2195</v>
      </c>
      <c r="C638" s="822" t="s">
        <v>2202</v>
      </c>
      <c r="D638" s="823" t="s">
        <v>4680</v>
      </c>
      <c r="E638" s="824" t="s">
        <v>2227</v>
      </c>
      <c r="F638" s="822" t="s">
        <v>2198</v>
      </c>
      <c r="G638" s="822" t="s">
        <v>2286</v>
      </c>
      <c r="H638" s="822" t="s">
        <v>329</v>
      </c>
      <c r="I638" s="822" t="s">
        <v>2674</v>
      </c>
      <c r="J638" s="822" t="s">
        <v>2675</v>
      </c>
      <c r="K638" s="822" t="s">
        <v>2676</v>
      </c>
      <c r="L638" s="825">
        <v>1390</v>
      </c>
      <c r="M638" s="825">
        <v>18070</v>
      </c>
      <c r="N638" s="822">
        <v>13</v>
      </c>
      <c r="O638" s="826">
        <v>4</v>
      </c>
      <c r="P638" s="825">
        <v>18070</v>
      </c>
      <c r="Q638" s="827">
        <v>1</v>
      </c>
      <c r="R638" s="822">
        <v>13</v>
      </c>
      <c r="S638" s="827">
        <v>1</v>
      </c>
      <c r="T638" s="826">
        <v>4</v>
      </c>
      <c r="U638" s="828">
        <v>1</v>
      </c>
    </row>
    <row r="639" spans="1:21" ht="14.45" customHeight="1" x14ac:dyDescent="0.2">
      <c r="A639" s="821">
        <v>4</v>
      </c>
      <c r="B639" s="822" t="s">
        <v>2195</v>
      </c>
      <c r="C639" s="822" t="s">
        <v>2202</v>
      </c>
      <c r="D639" s="823" t="s">
        <v>4680</v>
      </c>
      <c r="E639" s="824" t="s">
        <v>2227</v>
      </c>
      <c r="F639" s="822" t="s">
        <v>2198</v>
      </c>
      <c r="G639" s="822" t="s">
        <v>2286</v>
      </c>
      <c r="H639" s="822" t="s">
        <v>329</v>
      </c>
      <c r="I639" s="822" t="s">
        <v>3399</v>
      </c>
      <c r="J639" s="822" t="s">
        <v>3400</v>
      </c>
      <c r="K639" s="822" t="s">
        <v>3401</v>
      </c>
      <c r="L639" s="825">
        <v>200</v>
      </c>
      <c r="M639" s="825">
        <v>400</v>
      </c>
      <c r="N639" s="822">
        <v>2</v>
      </c>
      <c r="O639" s="826">
        <v>2</v>
      </c>
      <c r="P639" s="825">
        <v>400</v>
      </c>
      <c r="Q639" s="827">
        <v>1</v>
      </c>
      <c r="R639" s="822">
        <v>2</v>
      </c>
      <c r="S639" s="827">
        <v>1</v>
      </c>
      <c r="T639" s="826">
        <v>2</v>
      </c>
      <c r="U639" s="828">
        <v>1</v>
      </c>
    </row>
    <row r="640" spans="1:21" ht="14.45" customHeight="1" x14ac:dyDescent="0.2">
      <c r="A640" s="821">
        <v>4</v>
      </c>
      <c r="B640" s="822" t="s">
        <v>2195</v>
      </c>
      <c r="C640" s="822" t="s">
        <v>2202</v>
      </c>
      <c r="D640" s="823" t="s">
        <v>4680</v>
      </c>
      <c r="E640" s="824" t="s">
        <v>2227</v>
      </c>
      <c r="F640" s="822" t="s">
        <v>2198</v>
      </c>
      <c r="G640" s="822" t="s">
        <v>2286</v>
      </c>
      <c r="H640" s="822" t="s">
        <v>329</v>
      </c>
      <c r="I640" s="822" t="s">
        <v>2677</v>
      </c>
      <c r="J640" s="822" t="s">
        <v>2678</v>
      </c>
      <c r="K640" s="822" t="s">
        <v>2679</v>
      </c>
      <c r="L640" s="825">
        <v>500.01</v>
      </c>
      <c r="M640" s="825">
        <v>13500.270000000002</v>
      </c>
      <c r="N640" s="822">
        <v>27</v>
      </c>
      <c r="O640" s="826">
        <v>13</v>
      </c>
      <c r="P640" s="825">
        <v>13000.260000000002</v>
      </c>
      <c r="Q640" s="827">
        <v>0.96296296296296291</v>
      </c>
      <c r="R640" s="822">
        <v>26</v>
      </c>
      <c r="S640" s="827">
        <v>0.96296296296296291</v>
      </c>
      <c r="T640" s="826">
        <v>12</v>
      </c>
      <c r="U640" s="828">
        <v>0.92307692307692313</v>
      </c>
    </row>
    <row r="641" spans="1:21" ht="14.45" customHeight="1" x14ac:dyDescent="0.2">
      <c r="A641" s="821">
        <v>4</v>
      </c>
      <c r="B641" s="822" t="s">
        <v>2195</v>
      </c>
      <c r="C641" s="822" t="s">
        <v>2202</v>
      </c>
      <c r="D641" s="823" t="s">
        <v>4680</v>
      </c>
      <c r="E641" s="824" t="s">
        <v>2227</v>
      </c>
      <c r="F641" s="822" t="s">
        <v>2198</v>
      </c>
      <c r="G641" s="822" t="s">
        <v>2286</v>
      </c>
      <c r="H641" s="822" t="s">
        <v>329</v>
      </c>
      <c r="I641" s="822" t="s">
        <v>2680</v>
      </c>
      <c r="J641" s="822" t="s">
        <v>2681</v>
      </c>
      <c r="K641" s="822" t="s">
        <v>2682</v>
      </c>
      <c r="L641" s="825">
        <v>500.01</v>
      </c>
      <c r="M641" s="825">
        <v>4500.09</v>
      </c>
      <c r="N641" s="822">
        <v>9</v>
      </c>
      <c r="O641" s="826">
        <v>6</v>
      </c>
      <c r="P641" s="825">
        <v>3500.07</v>
      </c>
      <c r="Q641" s="827">
        <v>0.77777777777777779</v>
      </c>
      <c r="R641" s="822">
        <v>7</v>
      </c>
      <c r="S641" s="827">
        <v>0.77777777777777779</v>
      </c>
      <c r="T641" s="826">
        <v>5</v>
      </c>
      <c r="U641" s="828">
        <v>0.83333333333333337</v>
      </c>
    </row>
    <row r="642" spans="1:21" ht="14.45" customHeight="1" x14ac:dyDescent="0.2">
      <c r="A642" s="821">
        <v>4</v>
      </c>
      <c r="B642" s="822" t="s">
        <v>2195</v>
      </c>
      <c r="C642" s="822" t="s">
        <v>2202</v>
      </c>
      <c r="D642" s="823" t="s">
        <v>4680</v>
      </c>
      <c r="E642" s="824" t="s">
        <v>2227</v>
      </c>
      <c r="F642" s="822" t="s">
        <v>2198</v>
      </c>
      <c r="G642" s="822" t="s">
        <v>2286</v>
      </c>
      <c r="H642" s="822" t="s">
        <v>329</v>
      </c>
      <c r="I642" s="822" t="s">
        <v>2683</v>
      </c>
      <c r="J642" s="822" t="s">
        <v>2684</v>
      </c>
      <c r="K642" s="822" t="s">
        <v>2685</v>
      </c>
      <c r="L642" s="825">
        <v>484.6</v>
      </c>
      <c r="M642" s="825">
        <v>2907.6</v>
      </c>
      <c r="N642" s="822">
        <v>6</v>
      </c>
      <c r="O642" s="826">
        <v>5</v>
      </c>
      <c r="P642" s="825">
        <v>2907.6</v>
      </c>
      <c r="Q642" s="827">
        <v>1</v>
      </c>
      <c r="R642" s="822">
        <v>6</v>
      </c>
      <c r="S642" s="827">
        <v>1</v>
      </c>
      <c r="T642" s="826">
        <v>5</v>
      </c>
      <c r="U642" s="828">
        <v>1</v>
      </c>
    </row>
    <row r="643" spans="1:21" ht="14.45" customHeight="1" x14ac:dyDescent="0.2">
      <c r="A643" s="821">
        <v>4</v>
      </c>
      <c r="B643" s="822" t="s">
        <v>2195</v>
      </c>
      <c r="C643" s="822" t="s">
        <v>2202</v>
      </c>
      <c r="D643" s="823" t="s">
        <v>4680</v>
      </c>
      <c r="E643" s="824" t="s">
        <v>2227</v>
      </c>
      <c r="F643" s="822" t="s">
        <v>2198</v>
      </c>
      <c r="G643" s="822" t="s">
        <v>2286</v>
      </c>
      <c r="H643" s="822" t="s">
        <v>329</v>
      </c>
      <c r="I643" s="822" t="s">
        <v>2686</v>
      </c>
      <c r="J643" s="822" t="s">
        <v>2687</v>
      </c>
      <c r="K643" s="822" t="s">
        <v>2688</v>
      </c>
      <c r="L643" s="825">
        <v>208.05</v>
      </c>
      <c r="M643" s="825">
        <v>10194.450000000001</v>
      </c>
      <c r="N643" s="822">
        <v>49</v>
      </c>
      <c r="O643" s="826">
        <v>22</v>
      </c>
      <c r="P643" s="825">
        <v>10194.450000000001</v>
      </c>
      <c r="Q643" s="827">
        <v>1</v>
      </c>
      <c r="R643" s="822">
        <v>49</v>
      </c>
      <c r="S643" s="827">
        <v>1</v>
      </c>
      <c r="T643" s="826">
        <v>22</v>
      </c>
      <c r="U643" s="828">
        <v>1</v>
      </c>
    </row>
    <row r="644" spans="1:21" ht="14.45" customHeight="1" x14ac:dyDescent="0.2">
      <c r="A644" s="821">
        <v>4</v>
      </c>
      <c r="B644" s="822" t="s">
        <v>2195</v>
      </c>
      <c r="C644" s="822" t="s">
        <v>2202</v>
      </c>
      <c r="D644" s="823" t="s">
        <v>4680</v>
      </c>
      <c r="E644" s="824" t="s">
        <v>2227</v>
      </c>
      <c r="F644" s="822" t="s">
        <v>2198</v>
      </c>
      <c r="G644" s="822" t="s">
        <v>2286</v>
      </c>
      <c r="H644" s="822" t="s">
        <v>329</v>
      </c>
      <c r="I644" s="822" t="s">
        <v>2689</v>
      </c>
      <c r="J644" s="822" t="s">
        <v>2690</v>
      </c>
      <c r="K644" s="822" t="s">
        <v>2691</v>
      </c>
      <c r="L644" s="825">
        <v>299.72000000000003</v>
      </c>
      <c r="M644" s="825">
        <v>20081.239999999994</v>
      </c>
      <c r="N644" s="822">
        <v>67</v>
      </c>
      <c r="O644" s="826">
        <v>37</v>
      </c>
      <c r="P644" s="825">
        <v>20081.239999999994</v>
      </c>
      <c r="Q644" s="827">
        <v>1</v>
      </c>
      <c r="R644" s="822">
        <v>67</v>
      </c>
      <c r="S644" s="827">
        <v>1</v>
      </c>
      <c r="T644" s="826">
        <v>37</v>
      </c>
      <c r="U644" s="828">
        <v>1</v>
      </c>
    </row>
    <row r="645" spans="1:21" ht="14.45" customHeight="1" x14ac:dyDescent="0.2">
      <c r="A645" s="821">
        <v>4</v>
      </c>
      <c r="B645" s="822" t="s">
        <v>2195</v>
      </c>
      <c r="C645" s="822" t="s">
        <v>2202</v>
      </c>
      <c r="D645" s="823" t="s">
        <v>4680</v>
      </c>
      <c r="E645" s="824" t="s">
        <v>2227</v>
      </c>
      <c r="F645" s="822" t="s">
        <v>2198</v>
      </c>
      <c r="G645" s="822" t="s">
        <v>2286</v>
      </c>
      <c r="H645" s="822" t="s">
        <v>329</v>
      </c>
      <c r="I645" s="822" t="s">
        <v>2692</v>
      </c>
      <c r="J645" s="822" t="s">
        <v>2690</v>
      </c>
      <c r="K645" s="822" t="s">
        <v>2693</v>
      </c>
      <c r="L645" s="825">
        <v>198.07</v>
      </c>
      <c r="M645" s="825">
        <v>792.28</v>
      </c>
      <c r="N645" s="822">
        <v>4</v>
      </c>
      <c r="O645" s="826">
        <v>3</v>
      </c>
      <c r="P645" s="825">
        <v>792.28</v>
      </c>
      <c r="Q645" s="827">
        <v>1</v>
      </c>
      <c r="R645" s="822">
        <v>4</v>
      </c>
      <c r="S645" s="827">
        <v>1</v>
      </c>
      <c r="T645" s="826">
        <v>3</v>
      </c>
      <c r="U645" s="828">
        <v>1</v>
      </c>
    </row>
    <row r="646" spans="1:21" ht="14.45" customHeight="1" x14ac:dyDescent="0.2">
      <c r="A646" s="821">
        <v>4</v>
      </c>
      <c r="B646" s="822" t="s">
        <v>2195</v>
      </c>
      <c r="C646" s="822" t="s">
        <v>2202</v>
      </c>
      <c r="D646" s="823" t="s">
        <v>4680</v>
      </c>
      <c r="E646" s="824" t="s">
        <v>2227</v>
      </c>
      <c r="F646" s="822" t="s">
        <v>2198</v>
      </c>
      <c r="G646" s="822" t="s">
        <v>2286</v>
      </c>
      <c r="H646" s="822" t="s">
        <v>329</v>
      </c>
      <c r="I646" s="822" t="s">
        <v>2694</v>
      </c>
      <c r="J646" s="822" t="s">
        <v>2695</v>
      </c>
      <c r="K646" s="822" t="s">
        <v>2696</v>
      </c>
      <c r="L646" s="825">
        <v>180.25</v>
      </c>
      <c r="M646" s="825">
        <v>901.25</v>
      </c>
      <c r="N646" s="822">
        <v>5</v>
      </c>
      <c r="O646" s="826">
        <v>3</v>
      </c>
      <c r="P646" s="825">
        <v>901.25</v>
      </c>
      <c r="Q646" s="827">
        <v>1</v>
      </c>
      <c r="R646" s="822">
        <v>5</v>
      </c>
      <c r="S646" s="827">
        <v>1</v>
      </c>
      <c r="T646" s="826">
        <v>3</v>
      </c>
      <c r="U646" s="828">
        <v>1</v>
      </c>
    </row>
    <row r="647" spans="1:21" ht="14.45" customHeight="1" x14ac:dyDescent="0.2">
      <c r="A647" s="821">
        <v>4</v>
      </c>
      <c r="B647" s="822" t="s">
        <v>2195</v>
      </c>
      <c r="C647" s="822" t="s">
        <v>2202</v>
      </c>
      <c r="D647" s="823" t="s">
        <v>4680</v>
      </c>
      <c r="E647" s="824" t="s">
        <v>2227</v>
      </c>
      <c r="F647" s="822" t="s">
        <v>2198</v>
      </c>
      <c r="G647" s="822" t="s">
        <v>2286</v>
      </c>
      <c r="H647" s="822" t="s">
        <v>329</v>
      </c>
      <c r="I647" s="822" t="s">
        <v>2697</v>
      </c>
      <c r="J647" s="822" t="s">
        <v>2698</v>
      </c>
      <c r="K647" s="822" t="s">
        <v>2699</v>
      </c>
      <c r="L647" s="825">
        <v>201.29</v>
      </c>
      <c r="M647" s="825">
        <v>805.16</v>
      </c>
      <c r="N647" s="822">
        <v>4</v>
      </c>
      <c r="O647" s="826">
        <v>4</v>
      </c>
      <c r="P647" s="825">
        <v>805.16</v>
      </c>
      <c r="Q647" s="827">
        <v>1</v>
      </c>
      <c r="R647" s="822">
        <v>4</v>
      </c>
      <c r="S647" s="827">
        <v>1</v>
      </c>
      <c r="T647" s="826">
        <v>4</v>
      </c>
      <c r="U647" s="828">
        <v>1</v>
      </c>
    </row>
    <row r="648" spans="1:21" ht="14.45" customHeight="1" x14ac:dyDescent="0.2">
      <c r="A648" s="821">
        <v>4</v>
      </c>
      <c r="B648" s="822" t="s">
        <v>2195</v>
      </c>
      <c r="C648" s="822" t="s">
        <v>2202</v>
      </c>
      <c r="D648" s="823" t="s">
        <v>4680</v>
      </c>
      <c r="E648" s="824" t="s">
        <v>2227</v>
      </c>
      <c r="F648" s="822" t="s">
        <v>2198</v>
      </c>
      <c r="G648" s="822" t="s">
        <v>2286</v>
      </c>
      <c r="H648" s="822" t="s">
        <v>329</v>
      </c>
      <c r="I648" s="822" t="s">
        <v>2700</v>
      </c>
      <c r="J648" s="822" t="s">
        <v>2701</v>
      </c>
      <c r="K648" s="822" t="s">
        <v>2702</v>
      </c>
      <c r="L648" s="825">
        <v>556.46</v>
      </c>
      <c r="M648" s="825">
        <v>8903.36</v>
      </c>
      <c r="N648" s="822">
        <v>16</v>
      </c>
      <c r="O648" s="826">
        <v>15</v>
      </c>
      <c r="P648" s="825">
        <v>8346.9000000000015</v>
      </c>
      <c r="Q648" s="827">
        <v>0.93750000000000011</v>
      </c>
      <c r="R648" s="822">
        <v>15</v>
      </c>
      <c r="S648" s="827">
        <v>0.9375</v>
      </c>
      <c r="T648" s="826">
        <v>14</v>
      </c>
      <c r="U648" s="828">
        <v>0.93333333333333335</v>
      </c>
    </row>
    <row r="649" spans="1:21" ht="14.45" customHeight="1" x14ac:dyDescent="0.2">
      <c r="A649" s="821">
        <v>4</v>
      </c>
      <c r="B649" s="822" t="s">
        <v>2195</v>
      </c>
      <c r="C649" s="822" t="s">
        <v>2202</v>
      </c>
      <c r="D649" s="823" t="s">
        <v>4680</v>
      </c>
      <c r="E649" s="824" t="s">
        <v>2227</v>
      </c>
      <c r="F649" s="822" t="s">
        <v>2198</v>
      </c>
      <c r="G649" s="822" t="s">
        <v>2286</v>
      </c>
      <c r="H649" s="822" t="s">
        <v>329</v>
      </c>
      <c r="I649" s="822" t="s">
        <v>2703</v>
      </c>
      <c r="J649" s="822" t="s">
        <v>2704</v>
      </c>
      <c r="K649" s="822" t="s">
        <v>2705</v>
      </c>
      <c r="L649" s="825">
        <v>367.84</v>
      </c>
      <c r="M649" s="825">
        <v>1103.52</v>
      </c>
      <c r="N649" s="822">
        <v>3</v>
      </c>
      <c r="O649" s="826">
        <v>3</v>
      </c>
      <c r="P649" s="825">
        <v>1103.52</v>
      </c>
      <c r="Q649" s="827">
        <v>1</v>
      </c>
      <c r="R649" s="822">
        <v>3</v>
      </c>
      <c r="S649" s="827">
        <v>1</v>
      </c>
      <c r="T649" s="826">
        <v>3</v>
      </c>
      <c r="U649" s="828">
        <v>1</v>
      </c>
    </row>
    <row r="650" spans="1:21" ht="14.45" customHeight="1" x14ac:dyDescent="0.2">
      <c r="A650" s="821">
        <v>4</v>
      </c>
      <c r="B650" s="822" t="s">
        <v>2195</v>
      </c>
      <c r="C650" s="822" t="s">
        <v>2202</v>
      </c>
      <c r="D650" s="823" t="s">
        <v>4680</v>
      </c>
      <c r="E650" s="824" t="s">
        <v>2227</v>
      </c>
      <c r="F650" s="822" t="s">
        <v>2198</v>
      </c>
      <c r="G650" s="822" t="s">
        <v>2286</v>
      </c>
      <c r="H650" s="822" t="s">
        <v>329</v>
      </c>
      <c r="I650" s="822" t="s">
        <v>2706</v>
      </c>
      <c r="J650" s="822" t="s">
        <v>2707</v>
      </c>
      <c r="K650" s="822" t="s">
        <v>2708</v>
      </c>
      <c r="L650" s="825">
        <v>495.94</v>
      </c>
      <c r="M650" s="825">
        <v>10910.679999999998</v>
      </c>
      <c r="N650" s="822">
        <v>22</v>
      </c>
      <c r="O650" s="826">
        <v>12</v>
      </c>
      <c r="P650" s="825">
        <v>10910.679999999998</v>
      </c>
      <c r="Q650" s="827">
        <v>1</v>
      </c>
      <c r="R650" s="822">
        <v>22</v>
      </c>
      <c r="S650" s="827">
        <v>1</v>
      </c>
      <c r="T650" s="826">
        <v>12</v>
      </c>
      <c r="U650" s="828">
        <v>1</v>
      </c>
    </row>
    <row r="651" spans="1:21" ht="14.45" customHeight="1" x14ac:dyDescent="0.2">
      <c r="A651" s="821">
        <v>4</v>
      </c>
      <c r="B651" s="822" t="s">
        <v>2195</v>
      </c>
      <c r="C651" s="822" t="s">
        <v>2202</v>
      </c>
      <c r="D651" s="823" t="s">
        <v>4680</v>
      </c>
      <c r="E651" s="824" t="s">
        <v>2227</v>
      </c>
      <c r="F651" s="822" t="s">
        <v>2198</v>
      </c>
      <c r="G651" s="822" t="s">
        <v>2286</v>
      </c>
      <c r="H651" s="822" t="s">
        <v>329</v>
      </c>
      <c r="I651" s="822" t="s">
        <v>2709</v>
      </c>
      <c r="J651" s="822" t="s">
        <v>2710</v>
      </c>
      <c r="K651" s="822" t="s">
        <v>2711</v>
      </c>
      <c r="L651" s="825">
        <v>249.41</v>
      </c>
      <c r="M651" s="825">
        <v>11971.679999999997</v>
      </c>
      <c r="N651" s="822">
        <v>48</v>
      </c>
      <c r="O651" s="826">
        <v>17</v>
      </c>
      <c r="P651" s="825">
        <v>11971.679999999997</v>
      </c>
      <c r="Q651" s="827">
        <v>1</v>
      </c>
      <c r="R651" s="822">
        <v>48</v>
      </c>
      <c r="S651" s="827">
        <v>1</v>
      </c>
      <c r="T651" s="826">
        <v>17</v>
      </c>
      <c r="U651" s="828">
        <v>1</v>
      </c>
    </row>
    <row r="652" spans="1:21" ht="14.45" customHeight="1" x14ac:dyDescent="0.2">
      <c r="A652" s="821">
        <v>4</v>
      </c>
      <c r="B652" s="822" t="s">
        <v>2195</v>
      </c>
      <c r="C652" s="822" t="s">
        <v>2202</v>
      </c>
      <c r="D652" s="823" t="s">
        <v>4680</v>
      </c>
      <c r="E652" s="824" t="s">
        <v>2227</v>
      </c>
      <c r="F652" s="822" t="s">
        <v>2198</v>
      </c>
      <c r="G652" s="822" t="s">
        <v>2286</v>
      </c>
      <c r="H652" s="822" t="s">
        <v>329</v>
      </c>
      <c r="I652" s="822" t="s">
        <v>2712</v>
      </c>
      <c r="J652" s="822" t="s">
        <v>2713</v>
      </c>
      <c r="K652" s="822" t="s">
        <v>2714</v>
      </c>
      <c r="L652" s="825">
        <v>458.99</v>
      </c>
      <c r="M652" s="825">
        <v>9179.8000000000011</v>
      </c>
      <c r="N652" s="822">
        <v>20</v>
      </c>
      <c r="O652" s="826">
        <v>9</v>
      </c>
      <c r="P652" s="825">
        <v>9179.8000000000011</v>
      </c>
      <c r="Q652" s="827">
        <v>1</v>
      </c>
      <c r="R652" s="822">
        <v>20</v>
      </c>
      <c r="S652" s="827">
        <v>1</v>
      </c>
      <c r="T652" s="826">
        <v>9</v>
      </c>
      <c r="U652" s="828">
        <v>1</v>
      </c>
    </row>
    <row r="653" spans="1:21" ht="14.45" customHeight="1" x14ac:dyDescent="0.2">
      <c r="A653" s="821">
        <v>4</v>
      </c>
      <c r="B653" s="822" t="s">
        <v>2195</v>
      </c>
      <c r="C653" s="822" t="s">
        <v>2202</v>
      </c>
      <c r="D653" s="823" t="s">
        <v>4680</v>
      </c>
      <c r="E653" s="824" t="s">
        <v>2227</v>
      </c>
      <c r="F653" s="822" t="s">
        <v>2198</v>
      </c>
      <c r="G653" s="822" t="s">
        <v>2286</v>
      </c>
      <c r="H653" s="822" t="s">
        <v>329</v>
      </c>
      <c r="I653" s="822" t="s">
        <v>2715</v>
      </c>
      <c r="J653" s="822" t="s">
        <v>2716</v>
      </c>
      <c r="K653" s="822" t="s">
        <v>2717</v>
      </c>
      <c r="L653" s="825">
        <v>1599.48</v>
      </c>
      <c r="M653" s="825">
        <v>70377.12000000001</v>
      </c>
      <c r="N653" s="822">
        <v>44</v>
      </c>
      <c r="O653" s="826">
        <v>11</v>
      </c>
      <c r="P653" s="825">
        <v>70377.12000000001</v>
      </c>
      <c r="Q653" s="827">
        <v>1</v>
      </c>
      <c r="R653" s="822">
        <v>44</v>
      </c>
      <c r="S653" s="827">
        <v>1</v>
      </c>
      <c r="T653" s="826">
        <v>11</v>
      </c>
      <c r="U653" s="828">
        <v>1</v>
      </c>
    </row>
    <row r="654" spans="1:21" ht="14.45" customHeight="1" x14ac:dyDescent="0.2">
      <c r="A654" s="821">
        <v>4</v>
      </c>
      <c r="B654" s="822" t="s">
        <v>2195</v>
      </c>
      <c r="C654" s="822" t="s">
        <v>2202</v>
      </c>
      <c r="D654" s="823" t="s">
        <v>4680</v>
      </c>
      <c r="E654" s="824" t="s">
        <v>2227</v>
      </c>
      <c r="F654" s="822" t="s">
        <v>2198</v>
      </c>
      <c r="G654" s="822" t="s">
        <v>2286</v>
      </c>
      <c r="H654" s="822" t="s">
        <v>329</v>
      </c>
      <c r="I654" s="822" t="s">
        <v>2718</v>
      </c>
      <c r="J654" s="822" t="s">
        <v>2719</v>
      </c>
      <c r="K654" s="822" t="s">
        <v>2720</v>
      </c>
      <c r="L654" s="825">
        <v>1158.6500000000001</v>
      </c>
      <c r="M654" s="825">
        <v>117023.65</v>
      </c>
      <c r="N654" s="822">
        <v>101</v>
      </c>
      <c r="O654" s="826">
        <v>26</v>
      </c>
      <c r="P654" s="825">
        <v>117023.65</v>
      </c>
      <c r="Q654" s="827">
        <v>1</v>
      </c>
      <c r="R654" s="822">
        <v>101</v>
      </c>
      <c r="S654" s="827">
        <v>1</v>
      </c>
      <c r="T654" s="826">
        <v>26</v>
      </c>
      <c r="U654" s="828">
        <v>1</v>
      </c>
    </row>
    <row r="655" spans="1:21" ht="14.45" customHeight="1" x14ac:dyDescent="0.2">
      <c r="A655" s="821">
        <v>4</v>
      </c>
      <c r="B655" s="822" t="s">
        <v>2195</v>
      </c>
      <c r="C655" s="822" t="s">
        <v>2202</v>
      </c>
      <c r="D655" s="823" t="s">
        <v>4680</v>
      </c>
      <c r="E655" s="824" t="s">
        <v>2227</v>
      </c>
      <c r="F655" s="822" t="s">
        <v>2198</v>
      </c>
      <c r="G655" s="822" t="s">
        <v>2286</v>
      </c>
      <c r="H655" s="822" t="s">
        <v>329</v>
      </c>
      <c r="I655" s="822" t="s">
        <v>2721</v>
      </c>
      <c r="J655" s="822" t="s">
        <v>2722</v>
      </c>
      <c r="K655" s="822" t="s">
        <v>2723</v>
      </c>
      <c r="L655" s="825">
        <v>2691</v>
      </c>
      <c r="M655" s="825">
        <v>13455</v>
      </c>
      <c r="N655" s="822">
        <v>5</v>
      </c>
      <c r="O655" s="826">
        <v>3</v>
      </c>
      <c r="P655" s="825">
        <v>13455</v>
      </c>
      <c r="Q655" s="827">
        <v>1</v>
      </c>
      <c r="R655" s="822">
        <v>5</v>
      </c>
      <c r="S655" s="827">
        <v>1</v>
      </c>
      <c r="T655" s="826">
        <v>3</v>
      </c>
      <c r="U655" s="828">
        <v>1</v>
      </c>
    </row>
    <row r="656" spans="1:21" ht="14.45" customHeight="1" x14ac:dyDescent="0.2">
      <c r="A656" s="821">
        <v>4</v>
      </c>
      <c r="B656" s="822" t="s">
        <v>2195</v>
      </c>
      <c r="C656" s="822" t="s">
        <v>2202</v>
      </c>
      <c r="D656" s="823" t="s">
        <v>4680</v>
      </c>
      <c r="E656" s="824" t="s">
        <v>2227</v>
      </c>
      <c r="F656" s="822" t="s">
        <v>2198</v>
      </c>
      <c r="G656" s="822" t="s">
        <v>2286</v>
      </c>
      <c r="H656" s="822" t="s">
        <v>329</v>
      </c>
      <c r="I656" s="822" t="s">
        <v>2724</v>
      </c>
      <c r="J656" s="822" t="s">
        <v>2722</v>
      </c>
      <c r="K656" s="822" t="s">
        <v>2725</v>
      </c>
      <c r="L656" s="825">
        <v>2691</v>
      </c>
      <c r="M656" s="825">
        <v>29601</v>
      </c>
      <c r="N656" s="822">
        <v>11</v>
      </c>
      <c r="O656" s="826">
        <v>7</v>
      </c>
      <c r="P656" s="825">
        <v>29601</v>
      </c>
      <c r="Q656" s="827">
        <v>1</v>
      </c>
      <c r="R656" s="822">
        <v>11</v>
      </c>
      <c r="S656" s="827">
        <v>1</v>
      </c>
      <c r="T656" s="826">
        <v>7</v>
      </c>
      <c r="U656" s="828">
        <v>1</v>
      </c>
    </row>
    <row r="657" spans="1:21" ht="14.45" customHeight="1" x14ac:dyDescent="0.2">
      <c r="A657" s="821">
        <v>4</v>
      </c>
      <c r="B657" s="822" t="s">
        <v>2195</v>
      </c>
      <c r="C657" s="822" t="s">
        <v>2202</v>
      </c>
      <c r="D657" s="823" t="s">
        <v>4680</v>
      </c>
      <c r="E657" s="824" t="s">
        <v>2227</v>
      </c>
      <c r="F657" s="822" t="s">
        <v>2198</v>
      </c>
      <c r="G657" s="822" t="s">
        <v>2286</v>
      </c>
      <c r="H657" s="822" t="s">
        <v>329</v>
      </c>
      <c r="I657" s="822" t="s">
        <v>3402</v>
      </c>
      <c r="J657" s="822" t="s">
        <v>2722</v>
      </c>
      <c r="K657" s="822" t="s">
        <v>3403</v>
      </c>
      <c r="L657" s="825">
        <v>2691</v>
      </c>
      <c r="M657" s="825">
        <v>24219</v>
      </c>
      <c r="N657" s="822">
        <v>9</v>
      </c>
      <c r="O657" s="826">
        <v>5</v>
      </c>
      <c r="P657" s="825">
        <v>24219</v>
      </c>
      <c r="Q657" s="827">
        <v>1</v>
      </c>
      <c r="R657" s="822">
        <v>9</v>
      </c>
      <c r="S657" s="827">
        <v>1</v>
      </c>
      <c r="T657" s="826">
        <v>5</v>
      </c>
      <c r="U657" s="828">
        <v>1</v>
      </c>
    </row>
    <row r="658" spans="1:21" ht="14.45" customHeight="1" x14ac:dyDescent="0.2">
      <c r="A658" s="821">
        <v>4</v>
      </c>
      <c r="B658" s="822" t="s">
        <v>2195</v>
      </c>
      <c r="C658" s="822" t="s">
        <v>2202</v>
      </c>
      <c r="D658" s="823" t="s">
        <v>4680</v>
      </c>
      <c r="E658" s="824" t="s">
        <v>2227</v>
      </c>
      <c r="F658" s="822" t="s">
        <v>2198</v>
      </c>
      <c r="G658" s="822" t="s">
        <v>2286</v>
      </c>
      <c r="H658" s="822" t="s">
        <v>329</v>
      </c>
      <c r="I658" s="822" t="s">
        <v>2726</v>
      </c>
      <c r="J658" s="822" t="s">
        <v>2727</v>
      </c>
      <c r="K658" s="822" t="s">
        <v>2728</v>
      </c>
      <c r="L658" s="825">
        <v>1544.52</v>
      </c>
      <c r="M658" s="825">
        <v>15445.199999999999</v>
      </c>
      <c r="N658" s="822">
        <v>10</v>
      </c>
      <c r="O658" s="826">
        <v>2</v>
      </c>
      <c r="P658" s="825">
        <v>15445.199999999999</v>
      </c>
      <c r="Q658" s="827">
        <v>1</v>
      </c>
      <c r="R658" s="822">
        <v>10</v>
      </c>
      <c r="S658" s="827">
        <v>1</v>
      </c>
      <c r="T658" s="826">
        <v>2</v>
      </c>
      <c r="U658" s="828">
        <v>1</v>
      </c>
    </row>
    <row r="659" spans="1:21" ht="14.45" customHeight="1" x14ac:dyDescent="0.2">
      <c r="A659" s="821">
        <v>4</v>
      </c>
      <c r="B659" s="822" t="s">
        <v>2195</v>
      </c>
      <c r="C659" s="822" t="s">
        <v>2202</v>
      </c>
      <c r="D659" s="823" t="s">
        <v>4680</v>
      </c>
      <c r="E659" s="824" t="s">
        <v>2227</v>
      </c>
      <c r="F659" s="822" t="s">
        <v>2198</v>
      </c>
      <c r="G659" s="822" t="s">
        <v>2286</v>
      </c>
      <c r="H659" s="822" t="s">
        <v>329</v>
      </c>
      <c r="I659" s="822" t="s">
        <v>3404</v>
      </c>
      <c r="J659" s="822" t="s">
        <v>2727</v>
      </c>
      <c r="K659" s="822" t="s">
        <v>3405</v>
      </c>
      <c r="L659" s="825">
        <v>2250.2199999999998</v>
      </c>
      <c r="M659" s="825">
        <v>13501.32</v>
      </c>
      <c r="N659" s="822">
        <v>6</v>
      </c>
      <c r="O659" s="826">
        <v>2</v>
      </c>
      <c r="P659" s="825">
        <v>13501.32</v>
      </c>
      <c r="Q659" s="827">
        <v>1</v>
      </c>
      <c r="R659" s="822">
        <v>6</v>
      </c>
      <c r="S659" s="827">
        <v>1</v>
      </c>
      <c r="T659" s="826">
        <v>2</v>
      </c>
      <c r="U659" s="828">
        <v>1</v>
      </c>
    </row>
    <row r="660" spans="1:21" ht="14.45" customHeight="1" x14ac:dyDescent="0.2">
      <c r="A660" s="821">
        <v>4</v>
      </c>
      <c r="B660" s="822" t="s">
        <v>2195</v>
      </c>
      <c r="C660" s="822" t="s">
        <v>2202</v>
      </c>
      <c r="D660" s="823" t="s">
        <v>4680</v>
      </c>
      <c r="E660" s="824" t="s">
        <v>2227</v>
      </c>
      <c r="F660" s="822" t="s">
        <v>2198</v>
      </c>
      <c r="G660" s="822" t="s">
        <v>2286</v>
      </c>
      <c r="H660" s="822" t="s">
        <v>329</v>
      </c>
      <c r="I660" s="822" t="s">
        <v>3406</v>
      </c>
      <c r="J660" s="822" t="s">
        <v>3407</v>
      </c>
      <c r="K660" s="822" t="s">
        <v>3408</v>
      </c>
      <c r="L660" s="825">
        <v>1499.69</v>
      </c>
      <c r="M660" s="825">
        <v>17996.28</v>
      </c>
      <c r="N660" s="822">
        <v>12</v>
      </c>
      <c r="O660" s="826">
        <v>2</v>
      </c>
      <c r="P660" s="825">
        <v>17996.28</v>
      </c>
      <c r="Q660" s="827">
        <v>1</v>
      </c>
      <c r="R660" s="822">
        <v>12</v>
      </c>
      <c r="S660" s="827">
        <v>1</v>
      </c>
      <c r="T660" s="826">
        <v>2</v>
      </c>
      <c r="U660" s="828">
        <v>1</v>
      </c>
    </row>
    <row r="661" spans="1:21" ht="14.45" customHeight="1" x14ac:dyDescent="0.2">
      <c r="A661" s="821">
        <v>4</v>
      </c>
      <c r="B661" s="822" t="s">
        <v>2195</v>
      </c>
      <c r="C661" s="822" t="s">
        <v>2202</v>
      </c>
      <c r="D661" s="823" t="s">
        <v>4680</v>
      </c>
      <c r="E661" s="824" t="s">
        <v>2227</v>
      </c>
      <c r="F661" s="822" t="s">
        <v>2198</v>
      </c>
      <c r="G661" s="822" t="s">
        <v>2286</v>
      </c>
      <c r="H661" s="822" t="s">
        <v>329</v>
      </c>
      <c r="I661" s="822" t="s">
        <v>3409</v>
      </c>
      <c r="J661" s="822" t="s">
        <v>2730</v>
      </c>
      <c r="K661" s="822" t="s">
        <v>3410</v>
      </c>
      <c r="L661" s="825">
        <v>5504.22</v>
      </c>
      <c r="M661" s="825">
        <v>16512.66</v>
      </c>
      <c r="N661" s="822">
        <v>3</v>
      </c>
      <c r="O661" s="826">
        <v>1</v>
      </c>
      <c r="P661" s="825">
        <v>16512.66</v>
      </c>
      <c r="Q661" s="827">
        <v>1</v>
      </c>
      <c r="R661" s="822">
        <v>3</v>
      </c>
      <c r="S661" s="827">
        <v>1</v>
      </c>
      <c r="T661" s="826">
        <v>1</v>
      </c>
      <c r="U661" s="828">
        <v>1</v>
      </c>
    </row>
    <row r="662" spans="1:21" ht="14.45" customHeight="1" x14ac:dyDescent="0.2">
      <c r="A662" s="821">
        <v>4</v>
      </c>
      <c r="B662" s="822" t="s">
        <v>2195</v>
      </c>
      <c r="C662" s="822" t="s">
        <v>2202</v>
      </c>
      <c r="D662" s="823" t="s">
        <v>4680</v>
      </c>
      <c r="E662" s="824" t="s">
        <v>2227</v>
      </c>
      <c r="F662" s="822" t="s">
        <v>2198</v>
      </c>
      <c r="G662" s="822" t="s">
        <v>2286</v>
      </c>
      <c r="H662" s="822" t="s">
        <v>329</v>
      </c>
      <c r="I662" s="822" t="s">
        <v>2729</v>
      </c>
      <c r="J662" s="822" t="s">
        <v>2730</v>
      </c>
      <c r="K662" s="822" t="s">
        <v>2731</v>
      </c>
      <c r="L662" s="825">
        <v>5504.22</v>
      </c>
      <c r="M662" s="825">
        <v>38529.54</v>
      </c>
      <c r="N662" s="822">
        <v>7</v>
      </c>
      <c r="O662" s="826">
        <v>5</v>
      </c>
      <c r="P662" s="825">
        <v>38529.54</v>
      </c>
      <c r="Q662" s="827">
        <v>1</v>
      </c>
      <c r="R662" s="822">
        <v>7</v>
      </c>
      <c r="S662" s="827">
        <v>1</v>
      </c>
      <c r="T662" s="826">
        <v>5</v>
      </c>
      <c r="U662" s="828">
        <v>1</v>
      </c>
    </row>
    <row r="663" spans="1:21" ht="14.45" customHeight="1" x14ac:dyDescent="0.2">
      <c r="A663" s="821">
        <v>4</v>
      </c>
      <c r="B663" s="822" t="s">
        <v>2195</v>
      </c>
      <c r="C663" s="822" t="s">
        <v>2202</v>
      </c>
      <c r="D663" s="823" t="s">
        <v>4680</v>
      </c>
      <c r="E663" s="824" t="s">
        <v>2227</v>
      </c>
      <c r="F663" s="822" t="s">
        <v>2198</v>
      </c>
      <c r="G663" s="822" t="s">
        <v>2286</v>
      </c>
      <c r="H663" s="822" t="s">
        <v>329</v>
      </c>
      <c r="I663" s="822" t="s">
        <v>3411</v>
      </c>
      <c r="J663" s="822" t="s">
        <v>2733</v>
      </c>
      <c r="K663" s="822" t="s">
        <v>3412</v>
      </c>
      <c r="L663" s="825">
        <v>2047.07</v>
      </c>
      <c r="M663" s="825">
        <v>12282.42</v>
      </c>
      <c r="N663" s="822">
        <v>6</v>
      </c>
      <c r="O663" s="826">
        <v>3</v>
      </c>
      <c r="P663" s="825">
        <v>12282.42</v>
      </c>
      <c r="Q663" s="827">
        <v>1</v>
      </c>
      <c r="R663" s="822">
        <v>6</v>
      </c>
      <c r="S663" s="827">
        <v>1</v>
      </c>
      <c r="T663" s="826">
        <v>3</v>
      </c>
      <c r="U663" s="828">
        <v>1</v>
      </c>
    </row>
    <row r="664" spans="1:21" ht="14.45" customHeight="1" x14ac:dyDescent="0.2">
      <c r="A664" s="821">
        <v>4</v>
      </c>
      <c r="B664" s="822" t="s">
        <v>2195</v>
      </c>
      <c r="C664" s="822" t="s">
        <v>2202</v>
      </c>
      <c r="D664" s="823" t="s">
        <v>4680</v>
      </c>
      <c r="E664" s="824" t="s">
        <v>2227</v>
      </c>
      <c r="F664" s="822" t="s">
        <v>2198</v>
      </c>
      <c r="G664" s="822" t="s">
        <v>2286</v>
      </c>
      <c r="H664" s="822" t="s">
        <v>329</v>
      </c>
      <c r="I664" s="822" t="s">
        <v>3413</v>
      </c>
      <c r="J664" s="822" t="s">
        <v>3414</v>
      </c>
      <c r="K664" s="822" t="s">
        <v>3415</v>
      </c>
      <c r="L664" s="825">
        <v>200.1</v>
      </c>
      <c r="M664" s="825">
        <v>400.2</v>
      </c>
      <c r="N664" s="822">
        <v>2</v>
      </c>
      <c r="O664" s="826">
        <v>2</v>
      </c>
      <c r="P664" s="825">
        <v>400.2</v>
      </c>
      <c r="Q664" s="827">
        <v>1</v>
      </c>
      <c r="R664" s="822">
        <v>2</v>
      </c>
      <c r="S664" s="827">
        <v>1</v>
      </c>
      <c r="T664" s="826">
        <v>2</v>
      </c>
      <c r="U664" s="828">
        <v>1</v>
      </c>
    </row>
    <row r="665" spans="1:21" ht="14.45" customHeight="1" x14ac:dyDescent="0.2">
      <c r="A665" s="821">
        <v>4</v>
      </c>
      <c r="B665" s="822" t="s">
        <v>2195</v>
      </c>
      <c r="C665" s="822" t="s">
        <v>2202</v>
      </c>
      <c r="D665" s="823" t="s">
        <v>4680</v>
      </c>
      <c r="E665" s="824" t="s">
        <v>2227</v>
      </c>
      <c r="F665" s="822" t="s">
        <v>2198</v>
      </c>
      <c r="G665" s="822" t="s">
        <v>2286</v>
      </c>
      <c r="H665" s="822" t="s">
        <v>329</v>
      </c>
      <c r="I665" s="822" t="s">
        <v>2740</v>
      </c>
      <c r="J665" s="822" t="s">
        <v>2741</v>
      </c>
      <c r="K665" s="822" t="s">
        <v>2742</v>
      </c>
      <c r="L665" s="825">
        <v>179.07</v>
      </c>
      <c r="M665" s="825">
        <v>716.28</v>
      </c>
      <c r="N665" s="822">
        <v>4</v>
      </c>
      <c r="O665" s="826">
        <v>4</v>
      </c>
      <c r="P665" s="825">
        <v>716.28</v>
      </c>
      <c r="Q665" s="827">
        <v>1</v>
      </c>
      <c r="R665" s="822">
        <v>4</v>
      </c>
      <c r="S665" s="827">
        <v>1</v>
      </c>
      <c r="T665" s="826">
        <v>4</v>
      </c>
      <c r="U665" s="828">
        <v>1</v>
      </c>
    </row>
    <row r="666" spans="1:21" ht="14.45" customHeight="1" x14ac:dyDescent="0.2">
      <c r="A666" s="821">
        <v>4</v>
      </c>
      <c r="B666" s="822" t="s">
        <v>2195</v>
      </c>
      <c r="C666" s="822" t="s">
        <v>2202</v>
      </c>
      <c r="D666" s="823" t="s">
        <v>4680</v>
      </c>
      <c r="E666" s="824" t="s">
        <v>2227</v>
      </c>
      <c r="F666" s="822" t="s">
        <v>2198</v>
      </c>
      <c r="G666" s="822" t="s">
        <v>2286</v>
      </c>
      <c r="H666" s="822" t="s">
        <v>329</v>
      </c>
      <c r="I666" s="822" t="s">
        <v>3416</v>
      </c>
      <c r="J666" s="822" t="s">
        <v>3417</v>
      </c>
      <c r="K666" s="822" t="s">
        <v>3418</v>
      </c>
      <c r="L666" s="825">
        <v>2794.5</v>
      </c>
      <c r="M666" s="825">
        <v>27945</v>
      </c>
      <c r="N666" s="822">
        <v>10</v>
      </c>
      <c r="O666" s="826">
        <v>2</v>
      </c>
      <c r="P666" s="825">
        <v>27945</v>
      </c>
      <c r="Q666" s="827">
        <v>1</v>
      </c>
      <c r="R666" s="822">
        <v>10</v>
      </c>
      <c r="S666" s="827">
        <v>1</v>
      </c>
      <c r="T666" s="826">
        <v>2</v>
      </c>
      <c r="U666" s="828">
        <v>1</v>
      </c>
    </row>
    <row r="667" spans="1:21" ht="14.45" customHeight="1" x14ac:dyDescent="0.2">
      <c r="A667" s="821">
        <v>4</v>
      </c>
      <c r="B667" s="822" t="s">
        <v>2195</v>
      </c>
      <c r="C667" s="822" t="s">
        <v>2202</v>
      </c>
      <c r="D667" s="823" t="s">
        <v>4680</v>
      </c>
      <c r="E667" s="824" t="s">
        <v>2227</v>
      </c>
      <c r="F667" s="822" t="s">
        <v>2198</v>
      </c>
      <c r="G667" s="822" t="s">
        <v>2286</v>
      </c>
      <c r="H667" s="822" t="s">
        <v>329</v>
      </c>
      <c r="I667" s="822" t="s">
        <v>3419</v>
      </c>
      <c r="J667" s="822" t="s">
        <v>3417</v>
      </c>
      <c r="K667" s="822" t="s">
        <v>3420</v>
      </c>
      <c r="L667" s="825">
        <v>2794.5</v>
      </c>
      <c r="M667" s="825">
        <v>47506.5</v>
      </c>
      <c r="N667" s="822">
        <v>17</v>
      </c>
      <c r="O667" s="826">
        <v>2</v>
      </c>
      <c r="P667" s="825">
        <v>47506.5</v>
      </c>
      <c r="Q667" s="827">
        <v>1</v>
      </c>
      <c r="R667" s="822">
        <v>17</v>
      </c>
      <c r="S667" s="827">
        <v>1</v>
      </c>
      <c r="T667" s="826">
        <v>2</v>
      </c>
      <c r="U667" s="828">
        <v>1</v>
      </c>
    </row>
    <row r="668" spans="1:21" ht="14.45" customHeight="1" x14ac:dyDescent="0.2">
      <c r="A668" s="821">
        <v>4</v>
      </c>
      <c r="B668" s="822" t="s">
        <v>2195</v>
      </c>
      <c r="C668" s="822" t="s">
        <v>2202</v>
      </c>
      <c r="D668" s="823" t="s">
        <v>4680</v>
      </c>
      <c r="E668" s="824" t="s">
        <v>2227</v>
      </c>
      <c r="F668" s="822" t="s">
        <v>2198</v>
      </c>
      <c r="G668" s="822" t="s">
        <v>2286</v>
      </c>
      <c r="H668" s="822" t="s">
        <v>329</v>
      </c>
      <c r="I668" s="822" t="s">
        <v>3421</v>
      </c>
      <c r="J668" s="822" t="s">
        <v>3417</v>
      </c>
      <c r="K668" s="822" t="s">
        <v>3422</v>
      </c>
      <c r="L668" s="825">
        <v>2794.5</v>
      </c>
      <c r="M668" s="825">
        <v>8383.5</v>
      </c>
      <c r="N668" s="822">
        <v>3</v>
      </c>
      <c r="O668" s="826">
        <v>1</v>
      </c>
      <c r="P668" s="825">
        <v>8383.5</v>
      </c>
      <c r="Q668" s="827">
        <v>1</v>
      </c>
      <c r="R668" s="822">
        <v>3</v>
      </c>
      <c r="S668" s="827">
        <v>1</v>
      </c>
      <c r="T668" s="826">
        <v>1</v>
      </c>
      <c r="U668" s="828">
        <v>1</v>
      </c>
    </row>
    <row r="669" spans="1:21" ht="14.45" customHeight="1" x14ac:dyDescent="0.2">
      <c r="A669" s="821">
        <v>4</v>
      </c>
      <c r="B669" s="822" t="s">
        <v>2195</v>
      </c>
      <c r="C669" s="822" t="s">
        <v>2202</v>
      </c>
      <c r="D669" s="823" t="s">
        <v>4680</v>
      </c>
      <c r="E669" s="824" t="s">
        <v>2227</v>
      </c>
      <c r="F669" s="822" t="s">
        <v>2198</v>
      </c>
      <c r="G669" s="822" t="s">
        <v>2286</v>
      </c>
      <c r="H669" s="822" t="s">
        <v>329</v>
      </c>
      <c r="I669" s="822" t="s">
        <v>3423</v>
      </c>
      <c r="J669" s="822" t="s">
        <v>3417</v>
      </c>
      <c r="K669" s="822" t="s">
        <v>3424</v>
      </c>
      <c r="L669" s="825">
        <v>2794.5</v>
      </c>
      <c r="M669" s="825">
        <v>25150.5</v>
      </c>
      <c r="N669" s="822">
        <v>9</v>
      </c>
      <c r="O669" s="826">
        <v>1</v>
      </c>
      <c r="P669" s="825">
        <v>25150.5</v>
      </c>
      <c r="Q669" s="827">
        <v>1</v>
      </c>
      <c r="R669" s="822">
        <v>9</v>
      </c>
      <c r="S669" s="827">
        <v>1</v>
      </c>
      <c r="T669" s="826">
        <v>1</v>
      </c>
      <c r="U669" s="828">
        <v>1</v>
      </c>
    </row>
    <row r="670" spans="1:21" ht="14.45" customHeight="1" x14ac:dyDescent="0.2">
      <c r="A670" s="821">
        <v>4</v>
      </c>
      <c r="B670" s="822" t="s">
        <v>2195</v>
      </c>
      <c r="C670" s="822" t="s">
        <v>2202</v>
      </c>
      <c r="D670" s="823" t="s">
        <v>4680</v>
      </c>
      <c r="E670" s="824" t="s">
        <v>2227</v>
      </c>
      <c r="F670" s="822" t="s">
        <v>2198</v>
      </c>
      <c r="G670" s="822" t="s">
        <v>2286</v>
      </c>
      <c r="H670" s="822" t="s">
        <v>329</v>
      </c>
      <c r="I670" s="822" t="s">
        <v>2743</v>
      </c>
      <c r="J670" s="822" t="s">
        <v>2744</v>
      </c>
      <c r="K670" s="822" t="s">
        <v>2745</v>
      </c>
      <c r="L670" s="825">
        <v>252.27</v>
      </c>
      <c r="M670" s="825">
        <v>2270.4300000000003</v>
      </c>
      <c r="N670" s="822">
        <v>9</v>
      </c>
      <c r="O670" s="826">
        <v>7</v>
      </c>
      <c r="P670" s="825">
        <v>2270.4300000000003</v>
      </c>
      <c r="Q670" s="827">
        <v>1</v>
      </c>
      <c r="R670" s="822">
        <v>9</v>
      </c>
      <c r="S670" s="827">
        <v>1</v>
      </c>
      <c r="T670" s="826">
        <v>7</v>
      </c>
      <c r="U670" s="828">
        <v>1</v>
      </c>
    </row>
    <row r="671" spans="1:21" ht="14.45" customHeight="1" x14ac:dyDescent="0.2">
      <c r="A671" s="821">
        <v>4</v>
      </c>
      <c r="B671" s="822" t="s">
        <v>2195</v>
      </c>
      <c r="C671" s="822" t="s">
        <v>2202</v>
      </c>
      <c r="D671" s="823" t="s">
        <v>4680</v>
      </c>
      <c r="E671" s="824" t="s">
        <v>2227</v>
      </c>
      <c r="F671" s="822" t="s">
        <v>2198</v>
      </c>
      <c r="G671" s="822" t="s">
        <v>2286</v>
      </c>
      <c r="H671" s="822" t="s">
        <v>329</v>
      </c>
      <c r="I671" s="822" t="s">
        <v>2746</v>
      </c>
      <c r="J671" s="822" t="s">
        <v>2747</v>
      </c>
      <c r="K671" s="822" t="s">
        <v>2748</v>
      </c>
      <c r="L671" s="825">
        <v>359.26</v>
      </c>
      <c r="M671" s="825">
        <v>2155.56</v>
      </c>
      <c r="N671" s="822">
        <v>6</v>
      </c>
      <c r="O671" s="826">
        <v>5</v>
      </c>
      <c r="P671" s="825">
        <v>2155.56</v>
      </c>
      <c r="Q671" s="827">
        <v>1</v>
      </c>
      <c r="R671" s="822">
        <v>6</v>
      </c>
      <c r="S671" s="827">
        <v>1</v>
      </c>
      <c r="T671" s="826">
        <v>5</v>
      </c>
      <c r="U671" s="828">
        <v>1</v>
      </c>
    </row>
    <row r="672" spans="1:21" ht="14.45" customHeight="1" x14ac:dyDescent="0.2">
      <c r="A672" s="821">
        <v>4</v>
      </c>
      <c r="B672" s="822" t="s">
        <v>2195</v>
      </c>
      <c r="C672" s="822" t="s">
        <v>2202</v>
      </c>
      <c r="D672" s="823" t="s">
        <v>4680</v>
      </c>
      <c r="E672" s="824" t="s">
        <v>2227</v>
      </c>
      <c r="F672" s="822" t="s">
        <v>2198</v>
      </c>
      <c r="G672" s="822" t="s">
        <v>2286</v>
      </c>
      <c r="H672" s="822" t="s">
        <v>329</v>
      </c>
      <c r="I672" s="822" t="s">
        <v>3425</v>
      </c>
      <c r="J672" s="822" t="s">
        <v>2727</v>
      </c>
      <c r="K672" s="822" t="s">
        <v>3426</v>
      </c>
      <c r="L672" s="825">
        <v>1052.25</v>
      </c>
      <c r="M672" s="825">
        <v>15783.75</v>
      </c>
      <c r="N672" s="822">
        <v>15</v>
      </c>
      <c r="O672" s="826">
        <v>2</v>
      </c>
      <c r="P672" s="825">
        <v>15783.75</v>
      </c>
      <c r="Q672" s="827">
        <v>1</v>
      </c>
      <c r="R672" s="822">
        <v>15</v>
      </c>
      <c r="S672" s="827">
        <v>1</v>
      </c>
      <c r="T672" s="826">
        <v>2</v>
      </c>
      <c r="U672" s="828">
        <v>1</v>
      </c>
    </row>
    <row r="673" spans="1:21" ht="14.45" customHeight="1" x14ac:dyDescent="0.2">
      <c r="A673" s="821">
        <v>4</v>
      </c>
      <c r="B673" s="822" t="s">
        <v>2195</v>
      </c>
      <c r="C673" s="822" t="s">
        <v>2202</v>
      </c>
      <c r="D673" s="823" t="s">
        <v>4680</v>
      </c>
      <c r="E673" s="824" t="s">
        <v>2227</v>
      </c>
      <c r="F673" s="822" t="s">
        <v>2198</v>
      </c>
      <c r="G673" s="822" t="s">
        <v>2286</v>
      </c>
      <c r="H673" s="822" t="s">
        <v>329</v>
      </c>
      <c r="I673" s="822" t="s">
        <v>3427</v>
      </c>
      <c r="J673" s="822" t="s">
        <v>3428</v>
      </c>
      <c r="K673" s="822" t="s">
        <v>3429</v>
      </c>
      <c r="L673" s="825">
        <v>4890.6499999999996</v>
      </c>
      <c r="M673" s="825">
        <v>58687.799999999996</v>
      </c>
      <c r="N673" s="822">
        <v>12</v>
      </c>
      <c r="O673" s="826">
        <v>4</v>
      </c>
      <c r="P673" s="825">
        <v>58687.799999999996</v>
      </c>
      <c r="Q673" s="827">
        <v>1</v>
      </c>
      <c r="R673" s="822">
        <v>12</v>
      </c>
      <c r="S673" s="827">
        <v>1</v>
      </c>
      <c r="T673" s="826">
        <v>4</v>
      </c>
      <c r="U673" s="828">
        <v>1</v>
      </c>
    </row>
    <row r="674" spans="1:21" ht="14.45" customHeight="1" x14ac:dyDescent="0.2">
      <c r="A674" s="821">
        <v>4</v>
      </c>
      <c r="B674" s="822" t="s">
        <v>2195</v>
      </c>
      <c r="C674" s="822" t="s">
        <v>2202</v>
      </c>
      <c r="D674" s="823" t="s">
        <v>4680</v>
      </c>
      <c r="E674" s="824" t="s">
        <v>2227</v>
      </c>
      <c r="F674" s="822" t="s">
        <v>2198</v>
      </c>
      <c r="G674" s="822" t="s">
        <v>2286</v>
      </c>
      <c r="H674" s="822" t="s">
        <v>329</v>
      </c>
      <c r="I674" s="822" t="s">
        <v>2749</v>
      </c>
      <c r="J674" s="822" t="s">
        <v>2750</v>
      </c>
      <c r="K674" s="822" t="s">
        <v>2751</v>
      </c>
      <c r="L674" s="825">
        <v>199.71</v>
      </c>
      <c r="M674" s="825">
        <v>798.84</v>
      </c>
      <c r="N674" s="822">
        <v>4</v>
      </c>
      <c r="O674" s="826">
        <v>4</v>
      </c>
      <c r="P674" s="825">
        <v>798.84</v>
      </c>
      <c r="Q674" s="827">
        <v>1</v>
      </c>
      <c r="R674" s="822">
        <v>4</v>
      </c>
      <c r="S674" s="827">
        <v>1</v>
      </c>
      <c r="T674" s="826">
        <v>4</v>
      </c>
      <c r="U674" s="828">
        <v>1</v>
      </c>
    </row>
    <row r="675" spans="1:21" ht="14.45" customHeight="1" x14ac:dyDescent="0.2">
      <c r="A675" s="821">
        <v>4</v>
      </c>
      <c r="B675" s="822" t="s">
        <v>2195</v>
      </c>
      <c r="C675" s="822" t="s">
        <v>2202</v>
      </c>
      <c r="D675" s="823" t="s">
        <v>4680</v>
      </c>
      <c r="E675" s="824" t="s">
        <v>2227</v>
      </c>
      <c r="F675" s="822" t="s">
        <v>2198</v>
      </c>
      <c r="G675" s="822" t="s">
        <v>2286</v>
      </c>
      <c r="H675" s="822" t="s">
        <v>329</v>
      </c>
      <c r="I675" s="822" t="s">
        <v>2752</v>
      </c>
      <c r="J675" s="822" t="s">
        <v>2753</v>
      </c>
      <c r="K675" s="822" t="s">
        <v>2754</v>
      </c>
      <c r="L675" s="825">
        <v>381.51</v>
      </c>
      <c r="M675" s="825">
        <v>3433.5899999999997</v>
      </c>
      <c r="N675" s="822">
        <v>9</v>
      </c>
      <c r="O675" s="826">
        <v>5</v>
      </c>
      <c r="P675" s="825">
        <v>3433.5899999999997</v>
      </c>
      <c r="Q675" s="827">
        <v>1</v>
      </c>
      <c r="R675" s="822">
        <v>9</v>
      </c>
      <c r="S675" s="827">
        <v>1</v>
      </c>
      <c r="T675" s="826">
        <v>5</v>
      </c>
      <c r="U675" s="828">
        <v>1</v>
      </c>
    </row>
    <row r="676" spans="1:21" ht="14.45" customHeight="1" x14ac:dyDescent="0.2">
      <c r="A676" s="821">
        <v>4</v>
      </c>
      <c r="B676" s="822" t="s">
        <v>2195</v>
      </c>
      <c r="C676" s="822" t="s">
        <v>2202</v>
      </c>
      <c r="D676" s="823" t="s">
        <v>4680</v>
      </c>
      <c r="E676" s="824" t="s">
        <v>2227</v>
      </c>
      <c r="F676" s="822" t="s">
        <v>2198</v>
      </c>
      <c r="G676" s="822" t="s">
        <v>2286</v>
      </c>
      <c r="H676" s="822" t="s">
        <v>329</v>
      </c>
      <c r="I676" s="822" t="s">
        <v>2755</v>
      </c>
      <c r="J676" s="822" t="s">
        <v>2756</v>
      </c>
      <c r="K676" s="822" t="s">
        <v>2757</v>
      </c>
      <c r="L676" s="825">
        <v>304.75</v>
      </c>
      <c r="M676" s="825">
        <v>4266.5</v>
      </c>
      <c r="N676" s="822">
        <v>14</v>
      </c>
      <c r="O676" s="826">
        <v>7</v>
      </c>
      <c r="P676" s="825">
        <v>4266.5</v>
      </c>
      <c r="Q676" s="827">
        <v>1</v>
      </c>
      <c r="R676" s="822">
        <v>14</v>
      </c>
      <c r="S676" s="827">
        <v>1</v>
      </c>
      <c r="T676" s="826">
        <v>7</v>
      </c>
      <c r="U676" s="828">
        <v>1</v>
      </c>
    </row>
    <row r="677" spans="1:21" ht="14.45" customHeight="1" x14ac:dyDescent="0.2">
      <c r="A677" s="821">
        <v>4</v>
      </c>
      <c r="B677" s="822" t="s">
        <v>2195</v>
      </c>
      <c r="C677" s="822" t="s">
        <v>2202</v>
      </c>
      <c r="D677" s="823" t="s">
        <v>4680</v>
      </c>
      <c r="E677" s="824" t="s">
        <v>2227</v>
      </c>
      <c r="F677" s="822" t="s">
        <v>2198</v>
      </c>
      <c r="G677" s="822" t="s">
        <v>2286</v>
      </c>
      <c r="H677" s="822" t="s">
        <v>329</v>
      </c>
      <c r="I677" s="822" t="s">
        <v>2758</v>
      </c>
      <c r="J677" s="822" t="s">
        <v>2759</v>
      </c>
      <c r="K677" s="822" t="s">
        <v>2760</v>
      </c>
      <c r="L677" s="825">
        <v>784.14</v>
      </c>
      <c r="M677" s="825">
        <v>11762.1</v>
      </c>
      <c r="N677" s="822">
        <v>15</v>
      </c>
      <c r="O677" s="826">
        <v>2</v>
      </c>
      <c r="P677" s="825">
        <v>11762.1</v>
      </c>
      <c r="Q677" s="827">
        <v>1</v>
      </c>
      <c r="R677" s="822">
        <v>15</v>
      </c>
      <c r="S677" s="827">
        <v>1</v>
      </c>
      <c r="T677" s="826">
        <v>2</v>
      </c>
      <c r="U677" s="828">
        <v>1</v>
      </c>
    </row>
    <row r="678" spans="1:21" ht="14.45" customHeight="1" x14ac:dyDescent="0.2">
      <c r="A678" s="821">
        <v>4</v>
      </c>
      <c r="B678" s="822" t="s">
        <v>2195</v>
      </c>
      <c r="C678" s="822" t="s">
        <v>2202</v>
      </c>
      <c r="D678" s="823" t="s">
        <v>4680</v>
      </c>
      <c r="E678" s="824" t="s">
        <v>2227</v>
      </c>
      <c r="F678" s="822" t="s">
        <v>2198</v>
      </c>
      <c r="G678" s="822" t="s">
        <v>2286</v>
      </c>
      <c r="H678" s="822" t="s">
        <v>329</v>
      </c>
      <c r="I678" s="822" t="s">
        <v>2761</v>
      </c>
      <c r="J678" s="822" t="s">
        <v>2759</v>
      </c>
      <c r="K678" s="822" t="s">
        <v>2762</v>
      </c>
      <c r="L678" s="825">
        <v>784.14</v>
      </c>
      <c r="M678" s="825">
        <v>4704.84</v>
      </c>
      <c r="N678" s="822">
        <v>6</v>
      </c>
      <c r="O678" s="826">
        <v>2</v>
      </c>
      <c r="P678" s="825">
        <v>4704.84</v>
      </c>
      <c r="Q678" s="827">
        <v>1</v>
      </c>
      <c r="R678" s="822">
        <v>6</v>
      </c>
      <c r="S678" s="827">
        <v>1</v>
      </c>
      <c r="T678" s="826">
        <v>2</v>
      </c>
      <c r="U678" s="828">
        <v>1</v>
      </c>
    </row>
    <row r="679" spans="1:21" ht="14.45" customHeight="1" x14ac:dyDescent="0.2">
      <c r="A679" s="821">
        <v>4</v>
      </c>
      <c r="B679" s="822" t="s">
        <v>2195</v>
      </c>
      <c r="C679" s="822" t="s">
        <v>2202</v>
      </c>
      <c r="D679" s="823" t="s">
        <v>4680</v>
      </c>
      <c r="E679" s="824" t="s">
        <v>2227</v>
      </c>
      <c r="F679" s="822" t="s">
        <v>2198</v>
      </c>
      <c r="G679" s="822" t="s">
        <v>2286</v>
      </c>
      <c r="H679" s="822" t="s">
        <v>329</v>
      </c>
      <c r="I679" s="822" t="s">
        <v>2763</v>
      </c>
      <c r="J679" s="822" t="s">
        <v>2764</v>
      </c>
      <c r="K679" s="822" t="s">
        <v>2765</v>
      </c>
      <c r="L679" s="825">
        <v>1545.31</v>
      </c>
      <c r="M679" s="825">
        <v>30906.199999999997</v>
      </c>
      <c r="N679" s="822">
        <v>20</v>
      </c>
      <c r="O679" s="826">
        <v>4</v>
      </c>
      <c r="P679" s="825">
        <v>30906.199999999997</v>
      </c>
      <c r="Q679" s="827">
        <v>1</v>
      </c>
      <c r="R679" s="822">
        <v>20</v>
      </c>
      <c r="S679" s="827">
        <v>1</v>
      </c>
      <c r="T679" s="826">
        <v>4</v>
      </c>
      <c r="U679" s="828">
        <v>1</v>
      </c>
    </row>
    <row r="680" spans="1:21" ht="14.45" customHeight="1" x14ac:dyDescent="0.2">
      <c r="A680" s="821">
        <v>4</v>
      </c>
      <c r="B680" s="822" t="s">
        <v>2195</v>
      </c>
      <c r="C680" s="822" t="s">
        <v>2202</v>
      </c>
      <c r="D680" s="823" t="s">
        <v>4680</v>
      </c>
      <c r="E680" s="824" t="s">
        <v>2227</v>
      </c>
      <c r="F680" s="822" t="s">
        <v>2198</v>
      </c>
      <c r="G680" s="822" t="s">
        <v>2286</v>
      </c>
      <c r="H680" s="822" t="s">
        <v>329</v>
      </c>
      <c r="I680" s="822" t="s">
        <v>3430</v>
      </c>
      <c r="J680" s="822" t="s">
        <v>2874</v>
      </c>
      <c r="K680" s="822" t="s">
        <v>3431</v>
      </c>
      <c r="L680" s="825">
        <v>2373.13</v>
      </c>
      <c r="M680" s="825">
        <v>7119.39</v>
      </c>
      <c r="N680" s="822">
        <v>3</v>
      </c>
      <c r="O680" s="826">
        <v>1</v>
      </c>
      <c r="P680" s="825">
        <v>7119.39</v>
      </c>
      <c r="Q680" s="827">
        <v>1</v>
      </c>
      <c r="R680" s="822">
        <v>3</v>
      </c>
      <c r="S680" s="827">
        <v>1</v>
      </c>
      <c r="T680" s="826">
        <v>1</v>
      </c>
      <c r="U680" s="828">
        <v>1</v>
      </c>
    </row>
    <row r="681" spans="1:21" ht="14.45" customHeight="1" x14ac:dyDescent="0.2">
      <c r="A681" s="821">
        <v>4</v>
      </c>
      <c r="B681" s="822" t="s">
        <v>2195</v>
      </c>
      <c r="C681" s="822" t="s">
        <v>2202</v>
      </c>
      <c r="D681" s="823" t="s">
        <v>4680</v>
      </c>
      <c r="E681" s="824" t="s">
        <v>2227</v>
      </c>
      <c r="F681" s="822" t="s">
        <v>2198</v>
      </c>
      <c r="G681" s="822" t="s">
        <v>2286</v>
      </c>
      <c r="H681" s="822" t="s">
        <v>329</v>
      </c>
      <c r="I681" s="822" t="s">
        <v>2766</v>
      </c>
      <c r="J681" s="822" t="s">
        <v>2767</v>
      </c>
      <c r="K681" s="822" t="s">
        <v>2768</v>
      </c>
      <c r="L681" s="825">
        <v>309</v>
      </c>
      <c r="M681" s="825">
        <v>9579</v>
      </c>
      <c r="N681" s="822">
        <v>31</v>
      </c>
      <c r="O681" s="826">
        <v>11</v>
      </c>
      <c r="P681" s="825">
        <v>9579</v>
      </c>
      <c r="Q681" s="827">
        <v>1</v>
      </c>
      <c r="R681" s="822">
        <v>31</v>
      </c>
      <c r="S681" s="827">
        <v>1</v>
      </c>
      <c r="T681" s="826">
        <v>11</v>
      </c>
      <c r="U681" s="828">
        <v>1</v>
      </c>
    </row>
    <row r="682" spans="1:21" ht="14.45" customHeight="1" x14ac:dyDescent="0.2">
      <c r="A682" s="821">
        <v>4</v>
      </c>
      <c r="B682" s="822" t="s">
        <v>2195</v>
      </c>
      <c r="C682" s="822" t="s">
        <v>2202</v>
      </c>
      <c r="D682" s="823" t="s">
        <v>4680</v>
      </c>
      <c r="E682" s="824" t="s">
        <v>2227</v>
      </c>
      <c r="F682" s="822" t="s">
        <v>2198</v>
      </c>
      <c r="G682" s="822" t="s">
        <v>2286</v>
      </c>
      <c r="H682" s="822" t="s">
        <v>329</v>
      </c>
      <c r="I682" s="822" t="s">
        <v>2769</v>
      </c>
      <c r="J682" s="822" t="s">
        <v>2770</v>
      </c>
      <c r="K682" s="822" t="s">
        <v>2771</v>
      </c>
      <c r="L682" s="825">
        <v>1377.89</v>
      </c>
      <c r="M682" s="825">
        <v>45470.369999999995</v>
      </c>
      <c r="N682" s="822">
        <v>33</v>
      </c>
      <c r="O682" s="826">
        <v>10</v>
      </c>
      <c r="P682" s="825">
        <v>35825.14</v>
      </c>
      <c r="Q682" s="827">
        <v>0.78787878787878796</v>
      </c>
      <c r="R682" s="822">
        <v>26</v>
      </c>
      <c r="S682" s="827">
        <v>0.78787878787878785</v>
      </c>
      <c r="T682" s="826">
        <v>8</v>
      </c>
      <c r="U682" s="828">
        <v>0.8</v>
      </c>
    </row>
    <row r="683" spans="1:21" ht="14.45" customHeight="1" x14ac:dyDescent="0.2">
      <c r="A683" s="821">
        <v>4</v>
      </c>
      <c r="B683" s="822" t="s">
        <v>2195</v>
      </c>
      <c r="C683" s="822" t="s">
        <v>2202</v>
      </c>
      <c r="D683" s="823" t="s">
        <v>4680</v>
      </c>
      <c r="E683" s="824" t="s">
        <v>2227</v>
      </c>
      <c r="F683" s="822" t="s">
        <v>2198</v>
      </c>
      <c r="G683" s="822" t="s">
        <v>2286</v>
      </c>
      <c r="H683" s="822" t="s">
        <v>329</v>
      </c>
      <c r="I683" s="822" t="s">
        <v>3139</v>
      </c>
      <c r="J683" s="822" t="s">
        <v>3140</v>
      </c>
      <c r="K683" s="822" t="s">
        <v>3141</v>
      </c>
      <c r="L683" s="825">
        <v>389.82</v>
      </c>
      <c r="M683" s="825">
        <v>389.82</v>
      </c>
      <c r="N683" s="822">
        <v>1</v>
      </c>
      <c r="O683" s="826">
        <v>1</v>
      </c>
      <c r="P683" s="825">
        <v>389.82</v>
      </c>
      <c r="Q683" s="827">
        <v>1</v>
      </c>
      <c r="R683" s="822">
        <v>1</v>
      </c>
      <c r="S683" s="827">
        <v>1</v>
      </c>
      <c r="T683" s="826">
        <v>1</v>
      </c>
      <c r="U683" s="828">
        <v>1</v>
      </c>
    </row>
    <row r="684" spans="1:21" ht="14.45" customHeight="1" x14ac:dyDescent="0.2">
      <c r="A684" s="821">
        <v>4</v>
      </c>
      <c r="B684" s="822" t="s">
        <v>2195</v>
      </c>
      <c r="C684" s="822" t="s">
        <v>2202</v>
      </c>
      <c r="D684" s="823" t="s">
        <v>4680</v>
      </c>
      <c r="E684" s="824" t="s">
        <v>2227</v>
      </c>
      <c r="F684" s="822" t="s">
        <v>2198</v>
      </c>
      <c r="G684" s="822" t="s">
        <v>2286</v>
      </c>
      <c r="H684" s="822" t="s">
        <v>329</v>
      </c>
      <c r="I684" s="822" t="s">
        <v>2966</v>
      </c>
      <c r="J684" s="822" t="s">
        <v>2967</v>
      </c>
      <c r="K684" s="822" t="s">
        <v>2968</v>
      </c>
      <c r="L684" s="825">
        <v>99.99</v>
      </c>
      <c r="M684" s="825">
        <v>1599.84</v>
      </c>
      <c r="N684" s="822">
        <v>16</v>
      </c>
      <c r="O684" s="826">
        <v>7</v>
      </c>
      <c r="P684" s="825">
        <v>1399.86</v>
      </c>
      <c r="Q684" s="827">
        <v>0.875</v>
      </c>
      <c r="R684" s="822">
        <v>14</v>
      </c>
      <c r="S684" s="827">
        <v>0.875</v>
      </c>
      <c r="T684" s="826">
        <v>6</v>
      </c>
      <c r="U684" s="828">
        <v>0.8571428571428571</v>
      </c>
    </row>
    <row r="685" spans="1:21" ht="14.45" customHeight="1" x14ac:dyDescent="0.2">
      <c r="A685" s="821">
        <v>4</v>
      </c>
      <c r="B685" s="822" t="s">
        <v>2195</v>
      </c>
      <c r="C685" s="822" t="s">
        <v>2202</v>
      </c>
      <c r="D685" s="823" t="s">
        <v>4680</v>
      </c>
      <c r="E685" s="824" t="s">
        <v>2227</v>
      </c>
      <c r="F685" s="822" t="s">
        <v>2198</v>
      </c>
      <c r="G685" s="822" t="s">
        <v>2286</v>
      </c>
      <c r="H685" s="822" t="s">
        <v>329</v>
      </c>
      <c r="I685" s="822" t="s">
        <v>2969</v>
      </c>
      <c r="J685" s="822" t="s">
        <v>2970</v>
      </c>
      <c r="K685" s="822" t="s">
        <v>2971</v>
      </c>
      <c r="L685" s="825">
        <v>86.44</v>
      </c>
      <c r="M685" s="825">
        <v>345.76</v>
      </c>
      <c r="N685" s="822">
        <v>4</v>
      </c>
      <c r="O685" s="826">
        <v>2</v>
      </c>
      <c r="P685" s="825">
        <v>345.76</v>
      </c>
      <c r="Q685" s="827">
        <v>1</v>
      </c>
      <c r="R685" s="822">
        <v>4</v>
      </c>
      <c r="S685" s="827">
        <v>1</v>
      </c>
      <c r="T685" s="826">
        <v>2</v>
      </c>
      <c r="U685" s="828">
        <v>1</v>
      </c>
    </row>
    <row r="686" spans="1:21" ht="14.45" customHeight="1" x14ac:dyDescent="0.2">
      <c r="A686" s="821">
        <v>4</v>
      </c>
      <c r="B686" s="822" t="s">
        <v>2195</v>
      </c>
      <c r="C686" s="822" t="s">
        <v>2202</v>
      </c>
      <c r="D686" s="823" t="s">
        <v>4680</v>
      </c>
      <c r="E686" s="824" t="s">
        <v>2227</v>
      </c>
      <c r="F686" s="822" t="s">
        <v>2198</v>
      </c>
      <c r="G686" s="822" t="s">
        <v>2286</v>
      </c>
      <c r="H686" s="822" t="s">
        <v>329</v>
      </c>
      <c r="I686" s="822" t="s">
        <v>2778</v>
      </c>
      <c r="J686" s="822" t="s">
        <v>2779</v>
      </c>
      <c r="K686" s="822" t="s">
        <v>2780</v>
      </c>
      <c r="L686" s="825">
        <v>1797.87</v>
      </c>
      <c r="M686" s="825">
        <v>17978.699999999997</v>
      </c>
      <c r="N686" s="822">
        <v>10</v>
      </c>
      <c r="O686" s="826">
        <v>6</v>
      </c>
      <c r="P686" s="825">
        <v>17978.699999999997</v>
      </c>
      <c r="Q686" s="827">
        <v>1</v>
      </c>
      <c r="R686" s="822">
        <v>10</v>
      </c>
      <c r="S686" s="827">
        <v>1</v>
      </c>
      <c r="T686" s="826">
        <v>6</v>
      </c>
      <c r="U686" s="828">
        <v>1</v>
      </c>
    </row>
    <row r="687" spans="1:21" ht="14.45" customHeight="1" x14ac:dyDescent="0.2">
      <c r="A687" s="821">
        <v>4</v>
      </c>
      <c r="B687" s="822" t="s">
        <v>2195</v>
      </c>
      <c r="C687" s="822" t="s">
        <v>2202</v>
      </c>
      <c r="D687" s="823" t="s">
        <v>4680</v>
      </c>
      <c r="E687" s="824" t="s">
        <v>2227</v>
      </c>
      <c r="F687" s="822" t="s">
        <v>2198</v>
      </c>
      <c r="G687" s="822" t="s">
        <v>2286</v>
      </c>
      <c r="H687" s="822" t="s">
        <v>329</v>
      </c>
      <c r="I687" s="822" t="s">
        <v>2781</v>
      </c>
      <c r="J687" s="822" t="s">
        <v>2782</v>
      </c>
      <c r="K687" s="822" t="s">
        <v>2783</v>
      </c>
      <c r="L687" s="825">
        <v>313</v>
      </c>
      <c r="M687" s="825">
        <v>1252</v>
      </c>
      <c r="N687" s="822">
        <v>4</v>
      </c>
      <c r="O687" s="826">
        <v>4</v>
      </c>
      <c r="P687" s="825">
        <v>626</v>
      </c>
      <c r="Q687" s="827">
        <v>0.5</v>
      </c>
      <c r="R687" s="822">
        <v>2</v>
      </c>
      <c r="S687" s="827">
        <v>0.5</v>
      </c>
      <c r="T687" s="826">
        <v>2</v>
      </c>
      <c r="U687" s="828">
        <v>0.5</v>
      </c>
    </row>
    <row r="688" spans="1:21" ht="14.45" customHeight="1" x14ac:dyDescent="0.2">
      <c r="A688" s="821">
        <v>4</v>
      </c>
      <c r="B688" s="822" t="s">
        <v>2195</v>
      </c>
      <c r="C688" s="822" t="s">
        <v>2202</v>
      </c>
      <c r="D688" s="823" t="s">
        <v>4680</v>
      </c>
      <c r="E688" s="824" t="s">
        <v>2227</v>
      </c>
      <c r="F688" s="822" t="s">
        <v>2198</v>
      </c>
      <c r="G688" s="822" t="s">
        <v>2286</v>
      </c>
      <c r="H688" s="822" t="s">
        <v>329</v>
      </c>
      <c r="I688" s="822" t="s">
        <v>3432</v>
      </c>
      <c r="J688" s="822" t="s">
        <v>3433</v>
      </c>
      <c r="K688" s="822" t="s">
        <v>3434</v>
      </c>
      <c r="L688" s="825">
        <v>1805.5</v>
      </c>
      <c r="M688" s="825">
        <v>1805.5</v>
      </c>
      <c r="N688" s="822">
        <v>1</v>
      </c>
      <c r="O688" s="826">
        <v>1</v>
      </c>
      <c r="P688" s="825">
        <v>1805.5</v>
      </c>
      <c r="Q688" s="827">
        <v>1</v>
      </c>
      <c r="R688" s="822">
        <v>1</v>
      </c>
      <c r="S688" s="827">
        <v>1</v>
      </c>
      <c r="T688" s="826">
        <v>1</v>
      </c>
      <c r="U688" s="828">
        <v>1</v>
      </c>
    </row>
    <row r="689" spans="1:21" ht="14.45" customHeight="1" x14ac:dyDescent="0.2">
      <c r="A689" s="821">
        <v>4</v>
      </c>
      <c r="B689" s="822" t="s">
        <v>2195</v>
      </c>
      <c r="C689" s="822" t="s">
        <v>2202</v>
      </c>
      <c r="D689" s="823" t="s">
        <v>4680</v>
      </c>
      <c r="E689" s="824" t="s">
        <v>2227</v>
      </c>
      <c r="F689" s="822" t="s">
        <v>2198</v>
      </c>
      <c r="G689" s="822" t="s">
        <v>2286</v>
      </c>
      <c r="H689" s="822" t="s">
        <v>329</v>
      </c>
      <c r="I689" s="822" t="s">
        <v>3435</v>
      </c>
      <c r="J689" s="822" t="s">
        <v>3340</v>
      </c>
      <c r="K689" s="822" t="s">
        <v>3436</v>
      </c>
      <c r="L689" s="825">
        <v>5416.5</v>
      </c>
      <c r="M689" s="825">
        <v>64998</v>
      </c>
      <c r="N689" s="822">
        <v>12</v>
      </c>
      <c r="O689" s="826">
        <v>2</v>
      </c>
      <c r="P689" s="825">
        <v>64998</v>
      </c>
      <c r="Q689" s="827">
        <v>1</v>
      </c>
      <c r="R689" s="822">
        <v>12</v>
      </c>
      <c r="S689" s="827">
        <v>1</v>
      </c>
      <c r="T689" s="826">
        <v>2</v>
      </c>
      <c r="U689" s="828">
        <v>1</v>
      </c>
    </row>
    <row r="690" spans="1:21" ht="14.45" customHeight="1" x14ac:dyDescent="0.2">
      <c r="A690" s="821">
        <v>4</v>
      </c>
      <c r="B690" s="822" t="s">
        <v>2195</v>
      </c>
      <c r="C690" s="822" t="s">
        <v>2202</v>
      </c>
      <c r="D690" s="823" t="s">
        <v>4680</v>
      </c>
      <c r="E690" s="824" t="s">
        <v>2227</v>
      </c>
      <c r="F690" s="822" t="s">
        <v>2198</v>
      </c>
      <c r="G690" s="822" t="s">
        <v>2286</v>
      </c>
      <c r="H690" s="822" t="s">
        <v>329</v>
      </c>
      <c r="I690" s="822" t="s">
        <v>3437</v>
      </c>
      <c r="J690" s="822" t="s">
        <v>3438</v>
      </c>
      <c r="K690" s="822" t="s">
        <v>3439</v>
      </c>
      <c r="L690" s="825">
        <v>5413.14</v>
      </c>
      <c r="M690" s="825">
        <v>32478.840000000004</v>
      </c>
      <c r="N690" s="822">
        <v>6</v>
      </c>
      <c r="O690" s="826">
        <v>2</v>
      </c>
      <c r="P690" s="825">
        <v>32478.840000000004</v>
      </c>
      <c r="Q690" s="827">
        <v>1</v>
      </c>
      <c r="R690" s="822">
        <v>6</v>
      </c>
      <c r="S690" s="827">
        <v>1</v>
      </c>
      <c r="T690" s="826">
        <v>2</v>
      </c>
      <c r="U690" s="828">
        <v>1</v>
      </c>
    </row>
    <row r="691" spans="1:21" ht="14.45" customHeight="1" x14ac:dyDescent="0.2">
      <c r="A691" s="821">
        <v>4</v>
      </c>
      <c r="B691" s="822" t="s">
        <v>2195</v>
      </c>
      <c r="C691" s="822" t="s">
        <v>2202</v>
      </c>
      <c r="D691" s="823" t="s">
        <v>4680</v>
      </c>
      <c r="E691" s="824" t="s">
        <v>2227</v>
      </c>
      <c r="F691" s="822" t="s">
        <v>2198</v>
      </c>
      <c r="G691" s="822" t="s">
        <v>2286</v>
      </c>
      <c r="H691" s="822" t="s">
        <v>329</v>
      </c>
      <c r="I691" s="822" t="s">
        <v>3440</v>
      </c>
      <c r="J691" s="822" t="s">
        <v>2527</v>
      </c>
      <c r="K691" s="822" t="s">
        <v>3441</v>
      </c>
      <c r="L691" s="825">
        <v>5495.99</v>
      </c>
      <c r="M691" s="825">
        <v>10991.98</v>
      </c>
      <c r="N691" s="822">
        <v>2</v>
      </c>
      <c r="O691" s="826">
        <v>2</v>
      </c>
      <c r="P691" s="825">
        <v>5495.99</v>
      </c>
      <c r="Q691" s="827">
        <v>0.5</v>
      </c>
      <c r="R691" s="822">
        <v>1</v>
      </c>
      <c r="S691" s="827">
        <v>0.5</v>
      </c>
      <c r="T691" s="826">
        <v>1</v>
      </c>
      <c r="U691" s="828">
        <v>0.5</v>
      </c>
    </row>
    <row r="692" spans="1:21" ht="14.45" customHeight="1" x14ac:dyDescent="0.2">
      <c r="A692" s="821">
        <v>4</v>
      </c>
      <c r="B692" s="822" t="s">
        <v>2195</v>
      </c>
      <c r="C692" s="822" t="s">
        <v>2202</v>
      </c>
      <c r="D692" s="823" t="s">
        <v>4680</v>
      </c>
      <c r="E692" s="824" t="s">
        <v>2227</v>
      </c>
      <c r="F692" s="822" t="s">
        <v>2198</v>
      </c>
      <c r="G692" s="822" t="s">
        <v>2286</v>
      </c>
      <c r="H692" s="822" t="s">
        <v>329</v>
      </c>
      <c r="I692" s="822" t="s">
        <v>2790</v>
      </c>
      <c r="J692" s="822" t="s">
        <v>2791</v>
      </c>
      <c r="K692" s="822" t="s">
        <v>2792</v>
      </c>
      <c r="L692" s="825">
        <v>589.99</v>
      </c>
      <c r="M692" s="825">
        <v>1769.97</v>
      </c>
      <c r="N692" s="822">
        <v>3</v>
      </c>
      <c r="O692" s="826">
        <v>3</v>
      </c>
      <c r="P692" s="825">
        <v>589.99</v>
      </c>
      <c r="Q692" s="827">
        <v>0.33333333333333331</v>
      </c>
      <c r="R692" s="822">
        <v>1</v>
      </c>
      <c r="S692" s="827">
        <v>0.33333333333333331</v>
      </c>
      <c r="T692" s="826">
        <v>1</v>
      </c>
      <c r="U692" s="828">
        <v>0.33333333333333331</v>
      </c>
    </row>
    <row r="693" spans="1:21" ht="14.45" customHeight="1" x14ac:dyDescent="0.2">
      <c r="A693" s="821">
        <v>4</v>
      </c>
      <c r="B693" s="822" t="s">
        <v>2195</v>
      </c>
      <c r="C693" s="822" t="s">
        <v>2202</v>
      </c>
      <c r="D693" s="823" t="s">
        <v>4680</v>
      </c>
      <c r="E693" s="824" t="s">
        <v>2227</v>
      </c>
      <c r="F693" s="822" t="s">
        <v>2198</v>
      </c>
      <c r="G693" s="822" t="s">
        <v>2286</v>
      </c>
      <c r="H693" s="822" t="s">
        <v>329</v>
      </c>
      <c r="I693" s="822" t="s">
        <v>3442</v>
      </c>
      <c r="J693" s="822" t="s">
        <v>3443</v>
      </c>
      <c r="K693" s="822" t="s">
        <v>3444</v>
      </c>
      <c r="L693" s="825">
        <v>938.33</v>
      </c>
      <c r="M693" s="825">
        <v>3753.32</v>
      </c>
      <c r="N693" s="822">
        <v>4</v>
      </c>
      <c r="O693" s="826">
        <v>2</v>
      </c>
      <c r="P693" s="825">
        <v>3753.32</v>
      </c>
      <c r="Q693" s="827">
        <v>1</v>
      </c>
      <c r="R693" s="822">
        <v>4</v>
      </c>
      <c r="S693" s="827">
        <v>1</v>
      </c>
      <c r="T693" s="826">
        <v>2</v>
      </c>
      <c r="U693" s="828">
        <v>1</v>
      </c>
    </row>
    <row r="694" spans="1:21" ht="14.45" customHeight="1" x14ac:dyDescent="0.2">
      <c r="A694" s="821">
        <v>4</v>
      </c>
      <c r="B694" s="822" t="s">
        <v>2195</v>
      </c>
      <c r="C694" s="822" t="s">
        <v>2202</v>
      </c>
      <c r="D694" s="823" t="s">
        <v>4680</v>
      </c>
      <c r="E694" s="824" t="s">
        <v>2227</v>
      </c>
      <c r="F694" s="822" t="s">
        <v>2198</v>
      </c>
      <c r="G694" s="822" t="s">
        <v>2286</v>
      </c>
      <c r="H694" s="822" t="s">
        <v>329</v>
      </c>
      <c r="I694" s="822" t="s">
        <v>3445</v>
      </c>
      <c r="J694" s="822" t="s">
        <v>3446</v>
      </c>
      <c r="K694" s="822" t="s">
        <v>3447</v>
      </c>
      <c r="L694" s="825">
        <v>261.79000000000002</v>
      </c>
      <c r="M694" s="825">
        <v>261.79000000000002</v>
      </c>
      <c r="N694" s="822">
        <v>1</v>
      </c>
      <c r="O694" s="826">
        <v>1</v>
      </c>
      <c r="P694" s="825">
        <v>261.79000000000002</v>
      </c>
      <c r="Q694" s="827">
        <v>1</v>
      </c>
      <c r="R694" s="822">
        <v>1</v>
      </c>
      <c r="S694" s="827">
        <v>1</v>
      </c>
      <c r="T694" s="826">
        <v>1</v>
      </c>
      <c r="U694" s="828">
        <v>1</v>
      </c>
    </row>
    <row r="695" spans="1:21" ht="14.45" customHeight="1" x14ac:dyDescent="0.2">
      <c r="A695" s="821">
        <v>4</v>
      </c>
      <c r="B695" s="822" t="s">
        <v>2195</v>
      </c>
      <c r="C695" s="822" t="s">
        <v>2202</v>
      </c>
      <c r="D695" s="823" t="s">
        <v>4680</v>
      </c>
      <c r="E695" s="824" t="s">
        <v>2227</v>
      </c>
      <c r="F695" s="822" t="s">
        <v>2198</v>
      </c>
      <c r="G695" s="822" t="s">
        <v>2286</v>
      </c>
      <c r="H695" s="822" t="s">
        <v>329</v>
      </c>
      <c r="I695" s="822" t="s">
        <v>3448</v>
      </c>
      <c r="J695" s="822" t="s">
        <v>3449</v>
      </c>
      <c r="K695" s="822" t="s">
        <v>3450</v>
      </c>
      <c r="L695" s="825">
        <v>3428.15</v>
      </c>
      <c r="M695" s="825">
        <v>6856.3</v>
      </c>
      <c r="N695" s="822">
        <v>2</v>
      </c>
      <c r="O695" s="826">
        <v>2</v>
      </c>
      <c r="P695" s="825">
        <v>6856.3</v>
      </c>
      <c r="Q695" s="827">
        <v>1</v>
      </c>
      <c r="R695" s="822">
        <v>2</v>
      </c>
      <c r="S695" s="827">
        <v>1</v>
      </c>
      <c r="T695" s="826">
        <v>2</v>
      </c>
      <c r="U695" s="828">
        <v>1</v>
      </c>
    </row>
    <row r="696" spans="1:21" ht="14.45" customHeight="1" x14ac:dyDescent="0.2">
      <c r="A696" s="821">
        <v>4</v>
      </c>
      <c r="B696" s="822" t="s">
        <v>2195</v>
      </c>
      <c r="C696" s="822" t="s">
        <v>2202</v>
      </c>
      <c r="D696" s="823" t="s">
        <v>4680</v>
      </c>
      <c r="E696" s="824" t="s">
        <v>2227</v>
      </c>
      <c r="F696" s="822" t="s">
        <v>2198</v>
      </c>
      <c r="G696" s="822" t="s">
        <v>2286</v>
      </c>
      <c r="H696" s="822" t="s">
        <v>329</v>
      </c>
      <c r="I696" s="822" t="s">
        <v>3451</v>
      </c>
      <c r="J696" s="822" t="s">
        <v>3452</v>
      </c>
      <c r="K696" s="822" t="s">
        <v>3453</v>
      </c>
      <c r="L696" s="825">
        <v>1514.92</v>
      </c>
      <c r="M696" s="825">
        <v>39387.919999999998</v>
      </c>
      <c r="N696" s="822">
        <v>26</v>
      </c>
      <c r="O696" s="826">
        <v>4</v>
      </c>
      <c r="P696" s="825">
        <v>21208.880000000001</v>
      </c>
      <c r="Q696" s="827">
        <v>0.53846153846153855</v>
      </c>
      <c r="R696" s="822">
        <v>14</v>
      </c>
      <c r="S696" s="827">
        <v>0.53846153846153844</v>
      </c>
      <c r="T696" s="826">
        <v>3</v>
      </c>
      <c r="U696" s="828">
        <v>0.75</v>
      </c>
    </row>
    <row r="697" spans="1:21" ht="14.45" customHeight="1" x14ac:dyDescent="0.2">
      <c r="A697" s="821">
        <v>4</v>
      </c>
      <c r="B697" s="822" t="s">
        <v>2195</v>
      </c>
      <c r="C697" s="822" t="s">
        <v>2202</v>
      </c>
      <c r="D697" s="823" t="s">
        <v>4680</v>
      </c>
      <c r="E697" s="824" t="s">
        <v>2227</v>
      </c>
      <c r="F697" s="822" t="s">
        <v>2198</v>
      </c>
      <c r="G697" s="822" t="s">
        <v>2286</v>
      </c>
      <c r="H697" s="822" t="s">
        <v>329</v>
      </c>
      <c r="I697" s="822" t="s">
        <v>2799</v>
      </c>
      <c r="J697" s="822" t="s">
        <v>2800</v>
      </c>
      <c r="K697" s="822" t="s">
        <v>2801</v>
      </c>
      <c r="L697" s="825">
        <v>186.03</v>
      </c>
      <c r="M697" s="825">
        <v>558.09</v>
      </c>
      <c r="N697" s="822">
        <v>3</v>
      </c>
      <c r="O697" s="826">
        <v>3</v>
      </c>
      <c r="P697" s="825">
        <v>558.09</v>
      </c>
      <c r="Q697" s="827">
        <v>1</v>
      </c>
      <c r="R697" s="822">
        <v>3</v>
      </c>
      <c r="S697" s="827">
        <v>1</v>
      </c>
      <c r="T697" s="826">
        <v>3</v>
      </c>
      <c r="U697" s="828">
        <v>1</v>
      </c>
    </row>
    <row r="698" spans="1:21" ht="14.45" customHeight="1" x14ac:dyDescent="0.2">
      <c r="A698" s="821">
        <v>4</v>
      </c>
      <c r="B698" s="822" t="s">
        <v>2195</v>
      </c>
      <c r="C698" s="822" t="s">
        <v>2202</v>
      </c>
      <c r="D698" s="823" t="s">
        <v>4680</v>
      </c>
      <c r="E698" s="824" t="s">
        <v>2227</v>
      </c>
      <c r="F698" s="822" t="s">
        <v>2198</v>
      </c>
      <c r="G698" s="822" t="s">
        <v>2286</v>
      </c>
      <c r="H698" s="822" t="s">
        <v>329</v>
      </c>
      <c r="I698" s="822" t="s">
        <v>2802</v>
      </c>
      <c r="J698" s="822" t="s">
        <v>2803</v>
      </c>
      <c r="K698" s="822" t="s">
        <v>2804</v>
      </c>
      <c r="L698" s="825">
        <v>499.93</v>
      </c>
      <c r="M698" s="825">
        <v>499.93</v>
      </c>
      <c r="N698" s="822">
        <v>1</v>
      </c>
      <c r="O698" s="826">
        <v>1</v>
      </c>
      <c r="P698" s="825">
        <v>499.93</v>
      </c>
      <c r="Q698" s="827">
        <v>1</v>
      </c>
      <c r="R698" s="822">
        <v>1</v>
      </c>
      <c r="S698" s="827">
        <v>1</v>
      </c>
      <c r="T698" s="826">
        <v>1</v>
      </c>
      <c r="U698" s="828">
        <v>1</v>
      </c>
    </row>
    <row r="699" spans="1:21" ht="14.45" customHeight="1" x14ac:dyDescent="0.2">
      <c r="A699" s="821">
        <v>4</v>
      </c>
      <c r="B699" s="822" t="s">
        <v>2195</v>
      </c>
      <c r="C699" s="822" t="s">
        <v>2202</v>
      </c>
      <c r="D699" s="823" t="s">
        <v>4680</v>
      </c>
      <c r="E699" s="824" t="s">
        <v>2227</v>
      </c>
      <c r="F699" s="822" t="s">
        <v>2198</v>
      </c>
      <c r="G699" s="822" t="s">
        <v>2286</v>
      </c>
      <c r="H699" s="822" t="s">
        <v>329</v>
      </c>
      <c r="I699" s="822" t="s">
        <v>2811</v>
      </c>
      <c r="J699" s="822" t="s">
        <v>2812</v>
      </c>
      <c r="K699" s="822" t="s">
        <v>2813</v>
      </c>
      <c r="L699" s="825">
        <v>103.99</v>
      </c>
      <c r="M699" s="825">
        <v>519.94999999999993</v>
      </c>
      <c r="N699" s="822">
        <v>5</v>
      </c>
      <c r="O699" s="826">
        <v>3</v>
      </c>
      <c r="P699" s="825">
        <v>519.94999999999993</v>
      </c>
      <c r="Q699" s="827">
        <v>1</v>
      </c>
      <c r="R699" s="822">
        <v>5</v>
      </c>
      <c r="S699" s="827">
        <v>1</v>
      </c>
      <c r="T699" s="826">
        <v>3</v>
      </c>
      <c r="U699" s="828">
        <v>1</v>
      </c>
    </row>
    <row r="700" spans="1:21" ht="14.45" customHeight="1" x14ac:dyDescent="0.2">
      <c r="A700" s="821">
        <v>4</v>
      </c>
      <c r="B700" s="822" t="s">
        <v>2195</v>
      </c>
      <c r="C700" s="822" t="s">
        <v>2202</v>
      </c>
      <c r="D700" s="823" t="s">
        <v>4680</v>
      </c>
      <c r="E700" s="824" t="s">
        <v>2227</v>
      </c>
      <c r="F700" s="822" t="s">
        <v>2198</v>
      </c>
      <c r="G700" s="822" t="s">
        <v>2286</v>
      </c>
      <c r="H700" s="822" t="s">
        <v>329</v>
      </c>
      <c r="I700" s="822" t="s">
        <v>2814</v>
      </c>
      <c r="J700" s="822" t="s">
        <v>2815</v>
      </c>
      <c r="K700" s="822" t="s">
        <v>2816</v>
      </c>
      <c r="L700" s="825">
        <v>430.96</v>
      </c>
      <c r="M700" s="825">
        <v>2154.7999999999997</v>
      </c>
      <c r="N700" s="822">
        <v>5</v>
      </c>
      <c r="O700" s="826">
        <v>5</v>
      </c>
      <c r="P700" s="825">
        <v>2154.7999999999997</v>
      </c>
      <c r="Q700" s="827">
        <v>1</v>
      </c>
      <c r="R700" s="822">
        <v>5</v>
      </c>
      <c r="S700" s="827">
        <v>1</v>
      </c>
      <c r="T700" s="826">
        <v>5</v>
      </c>
      <c r="U700" s="828">
        <v>1</v>
      </c>
    </row>
    <row r="701" spans="1:21" ht="14.45" customHeight="1" x14ac:dyDescent="0.2">
      <c r="A701" s="821">
        <v>4</v>
      </c>
      <c r="B701" s="822" t="s">
        <v>2195</v>
      </c>
      <c r="C701" s="822" t="s">
        <v>2202</v>
      </c>
      <c r="D701" s="823" t="s">
        <v>4680</v>
      </c>
      <c r="E701" s="824" t="s">
        <v>2227</v>
      </c>
      <c r="F701" s="822" t="s">
        <v>2198</v>
      </c>
      <c r="G701" s="822" t="s">
        <v>2286</v>
      </c>
      <c r="H701" s="822" t="s">
        <v>329</v>
      </c>
      <c r="I701" s="822" t="s">
        <v>2819</v>
      </c>
      <c r="J701" s="822" t="s">
        <v>2820</v>
      </c>
      <c r="K701" s="822" t="s">
        <v>2584</v>
      </c>
      <c r="L701" s="825">
        <v>495</v>
      </c>
      <c r="M701" s="825">
        <v>495</v>
      </c>
      <c r="N701" s="822">
        <v>1</v>
      </c>
      <c r="O701" s="826">
        <v>1</v>
      </c>
      <c r="P701" s="825">
        <v>495</v>
      </c>
      <c r="Q701" s="827">
        <v>1</v>
      </c>
      <c r="R701" s="822">
        <v>1</v>
      </c>
      <c r="S701" s="827">
        <v>1</v>
      </c>
      <c r="T701" s="826">
        <v>1</v>
      </c>
      <c r="U701" s="828">
        <v>1</v>
      </c>
    </row>
    <row r="702" spans="1:21" ht="14.45" customHeight="1" x14ac:dyDescent="0.2">
      <c r="A702" s="821">
        <v>4</v>
      </c>
      <c r="B702" s="822" t="s">
        <v>2195</v>
      </c>
      <c r="C702" s="822" t="s">
        <v>2202</v>
      </c>
      <c r="D702" s="823" t="s">
        <v>4680</v>
      </c>
      <c r="E702" s="824" t="s">
        <v>2227</v>
      </c>
      <c r="F702" s="822" t="s">
        <v>2198</v>
      </c>
      <c r="G702" s="822" t="s">
        <v>2286</v>
      </c>
      <c r="H702" s="822" t="s">
        <v>329</v>
      </c>
      <c r="I702" s="822" t="s">
        <v>3454</v>
      </c>
      <c r="J702" s="822" t="s">
        <v>3455</v>
      </c>
      <c r="K702" s="822" t="s">
        <v>3456</v>
      </c>
      <c r="L702" s="825">
        <v>1137.68</v>
      </c>
      <c r="M702" s="825">
        <v>9101.44</v>
      </c>
      <c r="N702" s="822">
        <v>8</v>
      </c>
      <c r="O702" s="826">
        <v>3</v>
      </c>
      <c r="P702" s="825">
        <v>9101.44</v>
      </c>
      <c r="Q702" s="827">
        <v>1</v>
      </c>
      <c r="R702" s="822">
        <v>8</v>
      </c>
      <c r="S702" s="827">
        <v>1</v>
      </c>
      <c r="T702" s="826">
        <v>3</v>
      </c>
      <c r="U702" s="828">
        <v>1</v>
      </c>
    </row>
    <row r="703" spans="1:21" ht="14.45" customHeight="1" x14ac:dyDescent="0.2">
      <c r="A703" s="821">
        <v>4</v>
      </c>
      <c r="B703" s="822" t="s">
        <v>2195</v>
      </c>
      <c r="C703" s="822" t="s">
        <v>2202</v>
      </c>
      <c r="D703" s="823" t="s">
        <v>4680</v>
      </c>
      <c r="E703" s="824" t="s">
        <v>2227</v>
      </c>
      <c r="F703" s="822" t="s">
        <v>2198</v>
      </c>
      <c r="G703" s="822" t="s">
        <v>2286</v>
      </c>
      <c r="H703" s="822" t="s">
        <v>329</v>
      </c>
      <c r="I703" s="822" t="s">
        <v>2821</v>
      </c>
      <c r="J703" s="822" t="s">
        <v>2822</v>
      </c>
      <c r="K703" s="822" t="s">
        <v>2823</v>
      </c>
      <c r="L703" s="825">
        <v>1137.68</v>
      </c>
      <c r="M703" s="825">
        <v>11376.800000000001</v>
      </c>
      <c r="N703" s="822">
        <v>10</v>
      </c>
      <c r="O703" s="826">
        <v>4</v>
      </c>
      <c r="P703" s="825">
        <v>11376.800000000001</v>
      </c>
      <c r="Q703" s="827">
        <v>1</v>
      </c>
      <c r="R703" s="822">
        <v>10</v>
      </c>
      <c r="S703" s="827">
        <v>1</v>
      </c>
      <c r="T703" s="826">
        <v>4</v>
      </c>
      <c r="U703" s="828">
        <v>1</v>
      </c>
    </row>
    <row r="704" spans="1:21" ht="14.45" customHeight="1" x14ac:dyDescent="0.2">
      <c r="A704" s="821">
        <v>4</v>
      </c>
      <c r="B704" s="822" t="s">
        <v>2195</v>
      </c>
      <c r="C704" s="822" t="s">
        <v>2202</v>
      </c>
      <c r="D704" s="823" t="s">
        <v>4680</v>
      </c>
      <c r="E704" s="824" t="s">
        <v>2227</v>
      </c>
      <c r="F704" s="822" t="s">
        <v>2198</v>
      </c>
      <c r="G704" s="822" t="s">
        <v>2286</v>
      </c>
      <c r="H704" s="822" t="s">
        <v>329</v>
      </c>
      <c r="I704" s="822" t="s">
        <v>3457</v>
      </c>
      <c r="J704" s="822" t="s">
        <v>2598</v>
      </c>
      <c r="K704" s="822" t="s">
        <v>3458</v>
      </c>
      <c r="L704" s="825">
        <v>1610</v>
      </c>
      <c r="M704" s="825">
        <v>6440</v>
      </c>
      <c r="N704" s="822">
        <v>4</v>
      </c>
      <c r="O704" s="826">
        <v>1</v>
      </c>
      <c r="P704" s="825">
        <v>6440</v>
      </c>
      <c r="Q704" s="827">
        <v>1</v>
      </c>
      <c r="R704" s="822">
        <v>4</v>
      </c>
      <c r="S704" s="827">
        <v>1</v>
      </c>
      <c r="T704" s="826">
        <v>1</v>
      </c>
      <c r="U704" s="828">
        <v>1</v>
      </c>
    </row>
    <row r="705" spans="1:21" ht="14.45" customHeight="1" x14ac:dyDescent="0.2">
      <c r="A705" s="821">
        <v>4</v>
      </c>
      <c r="B705" s="822" t="s">
        <v>2195</v>
      </c>
      <c r="C705" s="822" t="s">
        <v>2202</v>
      </c>
      <c r="D705" s="823" t="s">
        <v>4680</v>
      </c>
      <c r="E705" s="824" t="s">
        <v>2227</v>
      </c>
      <c r="F705" s="822" t="s">
        <v>2198</v>
      </c>
      <c r="G705" s="822" t="s">
        <v>2286</v>
      </c>
      <c r="H705" s="822" t="s">
        <v>329</v>
      </c>
      <c r="I705" s="822" t="s">
        <v>3459</v>
      </c>
      <c r="J705" s="822" t="s">
        <v>2825</v>
      </c>
      <c r="K705" s="822" t="s">
        <v>3460</v>
      </c>
      <c r="L705" s="825">
        <v>2794.5</v>
      </c>
      <c r="M705" s="825">
        <v>8383.5</v>
      </c>
      <c r="N705" s="822">
        <v>3</v>
      </c>
      <c r="O705" s="826">
        <v>1</v>
      </c>
      <c r="P705" s="825">
        <v>8383.5</v>
      </c>
      <c r="Q705" s="827">
        <v>1</v>
      </c>
      <c r="R705" s="822">
        <v>3</v>
      </c>
      <c r="S705" s="827">
        <v>1</v>
      </c>
      <c r="T705" s="826">
        <v>1</v>
      </c>
      <c r="U705" s="828">
        <v>1</v>
      </c>
    </row>
    <row r="706" spans="1:21" ht="14.45" customHeight="1" x14ac:dyDescent="0.2">
      <c r="A706" s="821">
        <v>4</v>
      </c>
      <c r="B706" s="822" t="s">
        <v>2195</v>
      </c>
      <c r="C706" s="822" t="s">
        <v>2202</v>
      </c>
      <c r="D706" s="823" t="s">
        <v>4680</v>
      </c>
      <c r="E706" s="824" t="s">
        <v>2227</v>
      </c>
      <c r="F706" s="822" t="s">
        <v>2198</v>
      </c>
      <c r="G706" s="822" t="s">
        <v>2286</v>
      </c>
      <c r="H706" s="822" t="s">
        <v>329</v>
      </c>
      <c r="I706" s="822" t="s">
        <v>3459</v>
      </c>
      <c r="J706" s="822" t="s">
        <v>2825</v>
      </c>
      <c r="K706" s="822" t="s">
        <v>3461</v>
      </c>
      <c r="L706" s="825">
        <v>2794.5</v>
      </c>
      <c r="M706" s="825">
        <v>8383.5</v>
      </c>
      <c r="N706" s="822">
        <v>3</v>
      </c>
      <c r="O706" s="826">
        <v>1</v>
      </c>
      <c r="P706" s="825">
        <v>8383.5</v>
      </c>
      <c r="Q706" s="827">
        <v>1</v>
      </c>
      <c r="R706" s="822">
        <v>3</v>
      </c>
      <c r="S706" s="827">
        <v>1</v>
      </c>
      <c r="T706" s="826">
        <v>1</v>
      </c>
      <c r="U706" s="828">
        <v>1</v>
      </c>
    </row>
    <row r="707" spans="1:21" ht="14.45" customHeight="1" x14ac:dyDescent="0.2">
      <c r="A707" s="821">
        <v>4</v>
      </c>
      <c r="B707" s="822" t="s">
        <v>2195</v>
      </c>
      <c r="C707" s="822" t="s">
        <v>2202</v>
      </c>
      <c r="D707" s="823" t="s">
        <v>4680</v>
      </c>
      <c r="E707" s="824" t="s">
        <v>2227</v>
      </c>
      <c r="F707" s="822" t="s">
        <v>2198</v>
      </c>
      <c r="G707" s="822" t="s">
        <v>2286</v>
      </c>
      <c r="H707" s="822" t="s">
        <v>329</v>
      </c>
      <c r="I707" s="822" t="s">
        <v>2827</v>
      </c>
      <c r="J707" s="822" t="s">
        <v>2825</v>
      </c>
      <c r="K707" s="822" t="s">
        <v>2828</v>
      </c>
      <c r="L707" s="825">
        <v>2794.5</v>
      </c>
      <c r="M707" s="825">
        <v>16767</v>
      </c>
      <c r="N707" s="822">
        <v>6</v>
      </c>
      <c r="O707" s="826">
        <v>1</v>
      </c>
      <c r="P707" s="825">
        <v>16767</v>
      </c>
      <c r="Q707" s="827">
        <v>1</v>
      </c>
      <c r="R707" s="822">
        <v>6</v>
      </c>
      <c r="S707" s="827">
        <v>1</v>
      </c>
      <c r="T707" s="826">
        <v>1</v>
      </c>
      <c r="U707" s="828">
        <v>1</v>
      </c>
    </row>
    <row r="708" spans="1:21" ht="14.45" customHeight="1" x14ac:dyDescent="0.2">
      <c r="A708" s="821">
        <v>4</v>
      </c>
      <c r="B708" s="822" t="s">
        <v>2195</v>
      </c>
      <c r="C708" s="822" t="s">
        <v>2202</v>
      </c>
      <c r="D708" s="823" t="s">
        <v>4680</v>
      </c>
      <c r="E708" s="824" t="s">
        <v>2227</v>
      </c>
      <c r="F708" s="822" t="s">
        <v>2198</v>
      </c>
      <c r="G708" s="822" t="s">
        <v>2286</v>
      </c>
      <c r="H708" s="822" t="s">
        <v>329</v>
      </c>
      <c r="I708" s="822" t="s">
        <v>2827</v>
      </c>
      <c r="J708" s="822" t="s">
        <v>2825</v>
      </c>
      <c r="K708" s="822" t="s">
        <v>2829</v>
      </c>
      <c r="L708" s="825">
        <v>2794.5</v>
      </c>
      <c r="M708" s="825">
        <v>2794.5</v>
      </c>
      <c r="N708" s="822">
        <v>1</v>
      </c>
      <c r="O708" s="826">
        <v>1</v>
      </c>
      <c r="P708" s="825">
        <v>2794.5</v>
      </c>
      <c r="Q708" s="827">
        <v>1</v>
      </c>
      <c r="R708" s="822">
        <v>1</v>
      </c>
      <c r="S708" s="827">
        <v>1</v>
      </c>
      <c r="T708" s="826">
        <v>1</v>
      </c>
      <c r="U708" s="828">
        <v>1</v>
      </c>
    </row>
    <row r="709" spans="1:21" ht="14.45" customHeight="1" x14ac:dyDescent="0.2">
      <c r="A709" s="821">
        <v>4</v>
      </c>
      <c r="B709" s="822" t="s">
        <v>2195</v>
      </c>
      <c r="C709" s="822" t="s">
        <v>2202</v>
      </c>
      <c r="D709" s="823" t="s">
        <v>4680</v>
      </c>
      <c r="E709" s="824" t="s">
        <v>2227</v>
      </c>
      <c r="F709" s="822" t="s">
        <v>2198</v>
      </c>
      <c r="G709" s="822" t="s">
        <v>2286</v>
      </c>
      <c r="H709" s="822" t="s">
        <v>329</v>
      </c>
      <c r="I709" s="822" t="s">
        <v>3462</v>
      </c>
      <c r="J709" s="822" t="s">
        <v>3387</v>
      </c>
      <c r="K709" s="822" t="s">
        <v>3463</v>
      </c>
      <c r="L709" s="825">
        <v>2373.13</v>
      </c>
      <c r="M709" s="825">
        <v>42716.340000000004</v>
      </c>
      <c r="N709" s="822">
        <v>18</v>
      </c>
      <c r="O709" s="826">
        <v>2</v>
      </c>
      <c r="P709" s="825">
        <v>42716.340000000004</v>
      </c>
      <c r="Q709" s="827">
        <v>1</v>
      </c>
      <c r="R709" s="822">
        <v>18</v>
      </c>
      <c r="S709" s="827">
        <v>1</v>
      </c>
      <c r="T709" s="826">
        <v>2</v>
      </c>
      <c r="U709" s="828">
        <v>1</v>
      </c>
    </row>
    <row r="710" spans="1:21" ht="14.45" customHeight="1" x14ac:dyDescent="0.2">
      <c r="A710" s="821">
        <v>4</v>
      </c>
      <c r="B710" s="822" t="s">
        <v>2195</v>
      </c>
      <c r="C710" s="822" t="s">
        <v>2202</v>
      </c>
      <c r="D710" s="823" t="s">
        <v>4680</v>
      </c>
      <c r="E710" s="824" t="s">
        <v>2227</v>
      </c>
      <c r="F710" s="822" t="s">
        <v>2198</v>
      </c>
      <c r="G710" s="822" t="s">
        <v>2286</v>
      </c>
      <c r="H710" s="822" t="s">
        <v>329</v>
      </c>
      <c r="I710" s="822" t="s">
        <v>3464</v>
      </c>
      <c r="J710" s="822" t="s">
        <v>3465</v>
      </c>
      <c r="K710" s="822" t="s">
        <v>3466</v>
      </c>
      <c r="L710" s="825">
        <v>2794.5</v>
      </c>
      <c r="M710" s="825">
        <v>25150.5</v>
      </c>
      <c r="N710" s="822">
        <v>9</v>
      </c>
      <c r="O710" s="826">
        <v>1</v>
      </c>
      <c r="P710" s="825">
        <v>25150.5</v>
      </c>
      <c r="Q710" s="827">
        <v>1</v>
      </c>
      <c r="R710" s="822">
        <v>9</v>
      </c>
      <c r="S710" s="827">
        <v>1</v>
      </c>
      <c r="T710" s="826">
        <v>1</v>
      </c>
      <c r="U710" s="828">
        <v>1</v>
      </c>
    </row>
    <row r="711" spans="1:21" ht="14.45" customHeight="1" x14ac:dyDescent="0.2">
      <c r="A711" s="821">
        <v>4</v>
      </c>
      <c r="B711" s="822" t="s">
        <v>2195</v>
      </c>
      <c r="C711" s="822" t="s">
        <v>2202</v>
      </c>
      <c r="D711" s="823" t="s">
        <v>4680</v>
      </c>
      <c r="E711" s="824" t="s">
        <v>2227</v>
      </c>
      <c r="F711" s="822" t="s">
        <v>2198</v>
      </c>
      <c r="G711" s="822" t="s">
        <v>2286</v>
      </c>
      <c r="H711" s="822" t="s">
        <v>329</v>
      </c>
      <c r="I711" s="822" t="s">
        <v>3467</v>
      </c>
      <c r="J711" s="822" t="s">
        <v>3468</v>
      </c>
      <c r="K711" s="822" t="s">
        <v>3469</v>
      </c>
      <c r="L711" s="825">
        <v>1030</v>
      </c>
      <c r="M711" s="825">
        <v>4120</v>
      </c>
      <c r="N711" s="822">
        <v>4</v>
      </c>
      <c r="O711" s="826">
        <v>2</v>
      </c>
      <c r="P711" s="825">
        <v>1030</v>
      </c>
      <c r="Q711" s="827">
        <v>0.25</v>
      </c>
      <c r="R711" s="822">
        <v>1</v>
      </c>
      <c r="S711" s="827">
        <v>0.25</v>
      </c>
      <c r="T711" s="826">
        <v>1</v>
      </c>
      <c r="U711" s="828">
        <v>0.5</v>
      </c>
    </row>
    <row r="712" spans="1:21" ht="14.45" customHeight="1" x14ac:dyDescent="0.2">
      <c r="A712" s="821">
        <v>4</v>
      </c>
      <c r="B712" s="822" t="s">
        <v>2195</v>
      </c>
      <c r="C712" s="822" t="s">
        <v>2202</v>
      </c>
      <c r="D712" s="823" t="s">
        <v>4680</v>
      </c>
      <c r="E712" s="824" t="s">
        <v>2227</v>
      </c>
      <c r="F712" s="822" t="s">
        <v>2198</v>
      </c>
      <c r="G712" s="822" t="s">
        <v>2286</v>
      </c>
      <c r="H712" s="822" t="s">
        <v>329</v>
      </c>
      <c r="I712" s="822" t="s">
        <v>2830</v>
      </c>
      <c r="J712" s="822" t="s">
        <v>2620</v>
      </c>
      <c r="K712" s="822" t="s">
        <v>2831</v>
      </c>
      <c r="L712" s="825">
        <v>784.14</v>
      </c>
      <c r="M712" s="825">
        <v>784.14</v>
      </c>
      <c r="N712" s="822">
        <v>1</v>
      </c>
      <c r="O712" s="826">
        <v>1</v>
      </c>
      <c r="P712" s="825">
        <v>784.14</v>
      </c>
      <c r="Q712" s="827">
        <v>1</v>
      </c>
      <c r="R712" s="822">
        <v>1</v>
      </c>
      <c r="S712" s="827">
        <v>1</v>
      </c>
      <c r="T712" s="826">
        <v>1</v>
      </c>
      <c r="U712" s="828">
        <v>1</v>
      </c>
    </row>
    <row r="713" spans="1:21" ht="14.45" customHeight="1" x14ac:dyDescent="0.2">
      <c r="A713" s="821">
        <v>4</v>
      </c>
      <c r="B713" s="822" t="s">
        <v>2195</v>
      </c>
      <c r="C713" s="822" t="s">
        <v>2202</v>
      </c>
      <c r="D713" s="823" t="s">
        <v>4680</v>
      </c>
      <c r="E713" s="824" t="s">
        <v>2227</v>
      </c>
      <c r="F713" s="822" t="s">
        <v>2198</v>
      </c>
      <c r="G713" s="822" t="s">
        <v>2286</v>
      </c>
      <c r="H713" s="822" t="s">
        <v>329</v>
      </c>
      <c r="I713" s="822" t="s">
        <v>3470</v>
      </c>
      <c r="J713" s="822" t="s">
        <v>3471</v>
      </c>
      <c r="K713" s="822" t="s">
        <v>2837</v>
      </c>
      <c r="L713" s="825">
        <v>3001.5</v>
      </c>
      <c r="M713" s="825">
        <v>3001.5</v>
      </c>
      <c r="N713" s="822">
        <v>1</v>
      </c>
      <c r="O713" s="826">
        <v>1</v>
      </c>
      <c r="P713" s="825">
        <v>3001.5</v>
      </c>
      <c r="Q713" s="827">
        <v>1</v>
      </c>
      <c r="R713" s="822">
        <v>1</v>
      </c>
      <c r="S713" s="827">
        <v>1</v>
      </c>
      <c r="T713" s="826">
        <v>1</v>
      </c>
      <c r="U713" s="828">
        <v>1</v>
      </c>
    </row>
    <row r="714" spans="1:21" ht="14.45" customHeight="1" x14ac:dyDescent="0.2">
      <c r="A714" s="821">
        <v>4</v>
      </c>
      <c r="B714" s="822" t="s">
        <v>2195</v>
      </c>
      <c r="C714" s="822" t="s">
        <v>2202</v>
      </c>
      <c r="D714" s="823" t="s">
        <v>4680</v>
      </c>
      <c r="E714" s="824" t="s">
        <v>2227</v>
      </c>
      <c r="F714" s="822" t="s">
        <v>2198</v>
      </c>
      <c r="G714" s="822" t="s">
        <v>2286</v>
      </c>
      <c r="H714" s="822" t="s">
        <v>329</v>
      </c>
      <c r="I714" s="822" t="s">
        <v>2835</v>
      </c>
      <c r="J714" s="822" t="s">
        <v>2836</v>
      </c>
      <c r="K714" s="822" t="s">
        <v>2837</v>
      </c>
      <c r="L714" s="825">
        <v>3001.5</v>
      </c>
      <c r="M714" s="825">
        <v>36018</v>
      </c>
      <c r="N714" s="822">
        <v>12</v>
      </c>
      <c r="O714" s="826">
        <v>4</v>
      </c>
      <c r="P714" s="825">
        <v>36018</v>
      </c>
      <c r="Q714" s="827">
        <v>1</v>
      </c>
      <c r="R714" s="822">
        <v>12</v>
      </c>
      <c r="S714" s="827">
        <v>1</v>
      </c>
      <c r="T714" s="826">
        <v>4</v>
      </c>
      <c r="U714" s="828">
        <v>1</v>
      </c>
    </row>
    <row r="715" spans="1:21" ht="14.45" customHeight="1" x14ac:dyDescent="0.2">
      <c r="A715" s="821">
        <v>4</v>
      </c>
      <c r="B715" s="822" t="s">
        <v>2195</v>
      </c>
      <c r="C715" s="822" t="s">
        <v>2202</v>
      </c>
      <c r="D715" s="823" t="s">
        <v>4680</v>
      </c>
      <c r="E715" s="824" t="s">
        <v>2227</v>
      </c>
      <c r="F715" s="822" t="s">
        <v>2198</v>
      </c>
      <c r="G715" s="822" t="s">
        <v>2286</v>
      </c>
      <c r="H715" s="822" t="s">
        <v>329</v>
      </c>
      <c r="I715" s="822" t="s">
        <v>2838</v>
      </c>
      <c r="J715" s="822" t="s">
        <v>2631</v>
      </c>
      <c r="K715" s="822" t="s">
        <v>2839</v>
      </c>
      <c r="L715" s="825">
        <v>1545.31</v>
      </c>
      <c r="M715" s="825">
        <v>35542.130000000005</v>
      </c>
      <c r="N715" s="822">
        <v>23</v>
      </c>
      <c r="O715" s="826">
        <v>4</v>
      </c>
      <c r="P715" s="825">
        <v>35542.130000000005</v>
      </c>
      <c r="Q715" s="827">
        <v>1</v>
      </c>
      <c r="R715" s="822">
        <v>23</v>
      </c>
      <c r="S715" s="827">
        <v>1</v>
      </c>
      <c r="T715" s="826">
        <v>4</v>
      </c>
      <c r="U715" s="828">
        <v>1</v>
      </c>
    </row>
    <row r="716" spans="1:21" ht="14.45" customHeight="1" x14ac:dyDescent="0.2">
      <c r="A716" s="821">
        <v>4</v>
      </c>
      <c r="B716" s="822" t="s">
        <v>2195</v>
      </c>
      <c r="C716" s="822" t="s">
        <v>2202</v>
      </c>
      <c r="D716" s="823" t="s">
        <v>4680</v>
      </c>
      <c r="E716" s="824" t="s">
        <v>2227</v>
      </c>
      <c r="F716" s="822" t="s">
        <v>2198</v>
      </c>
      <c r="G716" s="822" t="s">
        <v>2286</v>
      </c>
      <c r="H716" s="822" t="s">
        <v>329</v>
      </c>
      <c r="I716" s="822" t="s">
        <v>2840</v>
      </c>
      <c r="J716" s="822" t="s">
        <v>2841</v>
      </c>
      <c r="K716" s="822" t="s">
        <v>2649</v>
      </c>
      <c r="L716" s="825">
        <v>600</v>
      </c>
      <c r="M716" s="825">
        <v>1200</v>
      </c>
      <c r="N716" s="822">
        <v>2</v>
      </c>
      <c r="O716" s="826">
        <v>2</v>
      </c>
      <c r="P716" s="825">
        <v>1200</v>
      </c>
      <c r="Q716" s="827">
        <v>1</v>
      </c>
      <c r="R716" s="822">
        <v>2</v>
      </c>
      <c r="S716" s="827">
        <v>1</v>
      </c>
      <c r="T716" s="826">
        <v>2</v>
      </c>
      <c r="U716" s="828">
        <v>1</v>
      </c>
    </row>
    <row r="717" spans="1:21" ht="14.45" customHeight="1" x14ac:dyDescent="0.2">
      <c r="A717" s="821">
        <v>4</v>
      </c>
      <c r="B717" s="822" t="s">
        <v>2195</v>
      </c>
      <c r="C717" s="822" t="s">
        <v>2202</v>
      </c>
      <c r="D717" s="823" t="s">
        <v>4680</v>
      </c>
      <c r="E717" s="824" t="s">
        <v>2227</v>
      </c>
      <c r="F717" s="822" t="s">
        <v>2198</v>
      </c>
      <c r="G717" s="822" t="s">
        <v>2286</v>
      </c>
      <c r="H717" s="822" t="s">
        <v>329</v>
      </c>
      <c r="I717" s="822" t="s">
        <v>3472</v>
      </c>
      <c r="J717" s="822" t="s">
        <v>3471</v>
      </c>
      <c r="K717" s="822" t="s">
        <v>3473</v>
      </c>
      <c r="L717" s="825">
        <v>3001.5</v>
      </c>
      <c r="M717" s="825">
        <v>9004.5</v>
      </c>
      <c r="N717" s="822">
        <v>3</v>
      </c>
      <c r="O717" s="826">
        <v>1</v>
      </c>
      <c r="P717" s="825">
        <v>9004.5</v>
      </c>
      <c r="Q717" s="827">
        <v>1</v>
      </c>
      <c r="R717" s="822">
        <v>3</v>
      </c>
      <c r="S717" s="827">
        <v>1</v>
      </c>
      <c r="T717" s="826">
        <v>1</v>
      </c>
      <c r="U717" s="828">
        <v>1</v>
      </c>
    </row>
    <row r="718" spans="1:21" ht="14.45" customHeight="1" x14ac:dyDescent="0.2">
      <c r="A718" s="821">
        <v>4</v>
      </c>
      <c r="B718" s="822" t="s">
        <v>2195</v>
      </c>
      <c r="C718" s="822" t="s">
        <v>2202</v>
      </c>
      <c r="D718" s="823" t="s">
        <v>4680</v>
      </c>
      <c r="E718" s="824" t="s">
        <v>2227</v>
      </c>
      <c r="F718" s="822" t="s">
        <v>2198</v>
      </c>
      <c r="G718" s="822" t="s">
        <v>2286</v>
      </c>
      <c r="H718" s="822" t="s">
        <v>329</v>
      </c>
      <c r="I718" s="822" t="s">
        <v>2842</v>
      </c>
      <c r="J718" s="822" t="s">
        <v>2843</v>
      </c>
      <c r="K718" s="822" t="s">
        <v>3474</v>
      </c>
      <c r="L718" s="825">
        <v>1794</v>
      </c>
      <c r="M718" s="825">
        <v>10764</v>
      </c>
      <c r="N718" s="822">
        <v>6</v>
      </c>
      <c r="O718" s="826">
        <v>2</v>
      </c>
      <c r="P718" s="825">
        <v>10764</v>
      </c>
      <c r="Q718" s="827">
        <v>1</v>
      </c>
      <c r="R718" s="822">
        <v>6</v>
      </c>
      <c r="S718" s="827">
        <v>1</v>
      </c>
      <c r="T718" s="826">
        <v>2</v>
      </c>
      <c r="U718" s="828">
        <v>1</v>
      </c>
    </row>
    <row r="719" spans="1:21" ht="14.45" customHeight="1" x14ac:dyDescent="0.2">
      <c r="A719" s="821">
        <v>4</v>
      </c>
      <c r="B719" s="822" t="s">
        <v>2195</v>
      </c>
      <c r="C719" s="822" t="s">
        <v>2202</v>
      </c>
      <c r="D719" s="823" t="s">
        <v>4680</v>
      </c>
      <c r="E719" s="824" t="s">
        <v>2227</v>
      </c>
      <c r="F719" s="822" t="s">
        <v>2198</v>
      </c>
      <c r="G719" s="822" t="s">
        <v>2286</v>
      </c>
      <c r="H719" s="822" t="s">
        <v>329</v>
      </c>
      <c r="I719" s="822" t="s">
        <v>3475</v>
      </c>
      <c r="J719" s="822" t="s">
        <v>3476</v>
      </c>
      <c r="K719" s="822" t="s">
        <v>3477</v>
      </c>
      <c r="L719" s="825">
        <v>269.10000000000002</v>
      </c>
      <c r="M719" s="825">
        <v>1614.6000000000001</v>
      </c>
      <c r="N719" s="822">
        <v>6</v>
      </c>
      <c r="O719" s="826">
        <v>2</v>
      </c>
      <c r="P719" s="825">
        <v>1614.6000000000001</v>
      </c>
      <c r="Q719" s="827">
        <v>1</v>
      </c>
      <c r="R719" s="822">
        <v>6</v>
      </c>
      <c r="S719" s="827">
        <v>1</v>
      </c>
      <c r="T719" s="826">
        <v>2</v>
      </c>
      <c r="U719" s="828">
        <v>1</v>
      </c>
    </row>
    <row r="720" spans="1:21" ht="14.45" customHeight="1" x14ac:dyDescent="0.2">
      <c r="A720" s="821">
        <v>4</v>
      </c>
      <c r="B720" s="822" t="s">
        <v>2195</v>
      </c>
      <c r="C720" s="822" t="s">
        <v>2202</v>
      </c>
      <c r="D720" s="823" t="s">
        <v>4680</v>
      </c>
      <c r="E720" s="824" t="s">
        <v>2227</v>
      </c>
      <c r="F720" s="822" t="s">
        <v>2198</v>
      </c>
      <c r="G720" s="822" t="s">
        <v>2286</v>
      </c>
      <c r="H720" s="822" t="s">
        <v>329</v>
      </c>
      <c r="I720" s="822" t="s">
        <v>3478</v>
      </c>
      <c r="J720" s="822" t="s">
        <v>3479</v>
      </c>
      <c r="K720" s="822" t="s">
        <v>3480</v>
      </c>
      <c r="L720" s="825">
        <v>5416.5</v>
      </c>
      <c r="M720" s="825">
        <v>64998</v>
      </c>
      <c r="N720" s="822">
        <v>12</v>
      </c>
      <c r="O720" s="826">
        <v>2</v>
      </c>
      <c r="P720" s="825">
        <v>64998</v>
      </c>
      <c r="Q720" s="827">
        <v>1</v>
      </c>
      <c r="R720" s="822">
        <v>12</v>
      </c>
      <c r="S720" s="827">
        <v>1</v>
      </c>
      <c r="T720" s="826">
        <v>2</v>
      </c>
      <c r="U720" s="828">
        <v>1</v>
      </c>
    </row>
    <row r="721" spans="1:21" ht="14.45" customHeight="1" x14ac:dyDescent="0.2">
      <c r="A721" s="821">
        <v>4</v>
      </c>
      <c r="B721" s="822" t="s">
        <v>2195</v>
      </c>
      <c r="C721" s="822" t="s">
        <v>2202</v>
      </c>
      <c r="D721" s="823" t="s">
        <v>4680</v>
      </c>
      <c r="E721" s="824" t="s">
        <v>2227</v>
      </c>
      <c r="F721" s="822" t="s">
        <v>2198</v>
      </c>
      <c r="G721" s="822" t="s">
        <v>2286</v>
      </c>
      <c r="H721" s="822" t="s">
        <v>329</v>
      </c>
      <c r="I721" s="822" t="s">
        <v>2851</v>
      </c>
      <c r="J721" s="822" t="s">
        <v>2852</v>
      </c>
      <c r="K721" s="822" t="s">
        <v>1475</v>
      </c>
      <c r="L721" s="825">
        <v>509.02</v>
      </c>
      <c r="M721" s="825">
        <v>2545.1</v>
      </c>
      <c r="N721" s="822">
        <v>5</v>
      </c>
      <c r="O721" s="826">
        <v>3</v>
      </c>
      <c r="P721" s="825">
        <v>2545.1</v>
      </c>
      <c r="Q721" s="827">
        <v>1</v>
      </c>
      <c r="R721" s="822">
        <v>5</v>
      </c>
      <c r="S721" s="827">
        <v>1</v>
      </c>
      <c r="T721" s="826">
        <v>3</v>
      </c>
      <c r="U721" s="828">
        <v>1</v>
      </c>
    </row>
    <row r="722" spans="1:21" ht="14.45" customHeight="1" x14ac:dyDescent="0.2">
      <c r="A722" s="821">
        <v>4</v>
      </c>
      <c r="B722" s="822" t="s">
        <v>2195</v>
      </c>
      <c r="C722" s="822" t="s">
        <v>2202</v>
      </c>
      <c r="D722" s="823" t="s">
        <v>4680</v>
      </c>
      <c r="E722" s="824" t="s">
        <v>2227</v>
      </c>
      <c r="F722" s="822" t="s">
        <v>2198</v>
      </c>
      <c r="G722" s="822" t="s">
        <v>2286</v>
      </c>
      <c r="H722" s="822" t="s">
        <v>329</v>
      </c>
      <c r="I722" s="822" t="s">
        <v>2853</v>
      </c>
      <c r="J722" s="822" t="s">
        <v>2854</v>
      </c>
      <c r="K722" s="822" t="s">
        <v>2855</v>
      </c>
      <c r="L722" s="825">
        <v>505.57</v>
      </c>
      <c r="M722" s="825">
        <v>1516.71</v>
      </c>
      <c r="N722" s="822">
        <v>3</v>
      </c>
      <c r="O722" s="826">
        <v>3</v>
      </c>
      <c r="P722" s="825">
        <v>1516.71</v>
      </c>
      <c r="Q722" s="827">
        <v>1</v>
      </c>
      <c r="R722" s="822">
        <v>3</v>
      </c>
      <c r="S722" s="827">
        <v>1</v>
      </c>
      <c r="T722" s="826">
        <v>3</v>
      </c>
      <c r="U722" s="828">
        <v>1</v>
      </c>
    </row>
    <row r="723" spans="1:21" ht="14.45" customHeight="1" x14ac:dyDescent="0.2">
      <c r="A723" s="821">
        <v>4</v>
      </c>
      <c r="B723" s="822" t="s">
        <v>2195</v>
      </c>
      <c r="C723" s="822" t="s">
        <v>2202</v>
      </c>
      <c r="D723" s="823" t="s">
        <v>4680</v>
      </c>
      <c r="E723" s="824" t="s">
        <v>2227</v>
      </c>
      <c r="F723" s="822" t="s">
        <v>2198</v>
      </c>
      <c r="G723" s="822" t="s">
        <v>2286</v>
      </c>
      <c r="H723" s="822" t="s">
        <v>329</v>
      </c>
      <c r="I723" s="822" t="s">
        <v>2856</v>
      </c>
      <c r="J723" s="822" t="s">
        <v>2857</v>
      </c>
      <c r="K723" s="822" t="s">
        <v>2858</v>
      </c>
      <c r="L723" s="825">
        <v>5395.35</v>
      </c>
      <c r="M723" s="825">
        <v>37767.450000000004</v>
      </c>
      <c r="N723" s="822">
        <v>7</v>
      </c>
      <c r="O723" s="826">
        <v>3</v>
      </c>
      <c r="P723" s="825">
        <v>37767.450000000004</v>
      </c>
      <c r="Q723" s="827">
        <v>1</v>
      </c>
      <c r="R723" s="822">
        <v>7</v>
      </c>
      <c r="S723" s="827">
        <v>1</v>
      </c>
      <c r="T723" s="826">
        <v>3</v>
      </c>
      <c r="U723" s="828">
        <v>1</v>
      </c>
    </row>
    <row r="724" spans="1:21" ht="14.45" customHeight="1" x14ac:dyDescent="0.2">
      <c r="A724" s="821">
        <v>4</v>
      </c>
      <c r="B724" s="822" t="s">
        <v>2195</v>
      </c>
      <c r="C724" s="822" t="s">
        <v>2202</v>
      </c>
      <c r="D724" s="823" t="s">
        <v>4680</v>
      </c>
      <c r="E724" s="824" t="s">
        <v>2227</v>
      </c>
      <c r="F724" s="822" t="s">
        <v>2198</v>
      </c>
      <c r="G724" s="822" t="s">
        <v>2286</v>
      </c>
      <c r="H724" s="822" t="s">
        <v>329</v>
      </c>
      <c r="I724" s="822" t="s">
        <v>2859</v>
      </c>
      <c r="J724" s="822" t="s">
        <v>2733</v>
      </c>
      <c r="K724" s="822" t="s">
        <v>2860</v>
      </c>
      <c r="L724" s="825">
        <v>2047.07</v>
      </c>
      <c r="M724" s="825">
        <v>18423.63</v>
      </c>
      <c r="N724" s="822">
        <v>9</v>
      </c>
      <c r="O724" s="826">
        <v>4</v>
      </c>
      <c r="P724" s="825">
        <v>18423.63</v>
      </c>
      <c r="Q724" s="827">
        <v>1</v>
      </c>
      <c r="R724" s="822">
        <v>9</v>
      </c>
      <c r="S724" s="827">
        <v>1</v>
      </c>
      <c r="T724" s="826">
        <v>4</v>
      </c>
      <c r="U724" s="828">
        <v>1</v>
      </c>
    </row>
    <row r="725" spans="1:21" ht="14.45" customHeight="1" x14ac:dyDescent="0.2">
      <c r="A725" s="821">
        <v>4</v>
      </c>
      <c r="B725" s="822" t="s">
        <v>2195</v>
      </c>
      <c r="C725" s="822" t="s">
        <v>2202</v>
      </c>
      <c r="D725" s="823" t="s">
        <v>4680</v>
      </c>
      <c r="E725" s="824" t="s">
        <v>2227</v>
      </c>
      <c r="F725" s="822" t="s">
        <v>2198</v>
      </c>
      <c r="G725" s="822" t="s">
        <v>2286</v>
      </c>
      <c r="H725" s="822" t="s">
        <v>329</v>
      </c>
      <c r="I725" s="822" t="s">
        <v>3481</v>
      </c>
      <c r="J725" s="822" t="s">
        <v>2733</v>
      </c>
      <c r="K725" s="822" t="s">
        <v>3482</v>
      </c>
      <c r="L725" s="825">
        <v>2047.07</v>
      </c>
      <c r="M725" s="825">
        <v>6141.21</v>
      </c>
      <c r="N725" s="822">
        <v>3</v>
      </c>
      <c r="O725" s="826">
        <v>1</v>
      </c>
      <c r="P725" s="825">
        <v>6141.21</v>
      </c>
      <c r="Q725" s="827">
        <v>1</v>
      </c>
      <c r="R725" s="822">
        <v>3</v>
      </c>
      <c r="S725" s="827">
        <v>1</v>
      </c>
      <c r="T725" s="826">
        <v>1</v>
      </c>
      <c r="U725" s="828">
        <v>1</v>
      </c>
    </row>
    <row r="726" spans="1:21" ht="14.45" customHeight="1" x14ac:dyDescent="0.2">
      <c r="A726" s="821">
        <v>4</v>
      </c>
      <c r="B726" s="822" t="s">
        <v>2195</v>
      </c>
      <c r="C726" s="822" t="s">
        <v>2202</v>
      </c>
      <c r="D726" s="823" t="s">
        <v>4680</v>
      </c>
      <c r="E726" s="824" t="s">
        <v>2227</v>
      </c>
      <c r="F726" s="822" t="s">
        <v>2198</v>
      </c>
      <c r="G726" s="822" t="s">
        <v>2286</v>
      </c>
      <c r="H726" s="822" t="s">
        <v>329</v>
      </c>
      <c r="I726" s="822" t="s">
        <v>3483</v>
      </c>
      <c r="J726" s="822" t="s">
        <v>2733</v>
      </c>
      <c r="K726" s="822" t="s">
        <v>3484</v>
      </c>
      <c r="L726" s="825">
        <v>762.35</v>
      </c>
      <c r="M726" s="825">
        <v>9148.2000000000007</v>
      </c>
      <c r="N726" s="822">
        <v>12</v>
      </c>
      <c r="O726" s="826">
        <v>2</v>
      </c>
      <c r="P726" s="825">
        <v>9148.2000000000007</v>
      </c>
      <c r="Q726" s="827">
        <v>1</v>
      </c>
      <c r="R726" s="822">
        <v>12</v>
      </c>
      <c r="S726" s="827">
        <v>1</v>
      </c>
      <c r="T726" s="826">
        <v>2</v>
      </c>
      <c r="U726" s="828">
        <v>1</v>
      </c>
    </row>
    <row r="727" spans="1:21" ht="14.45" customHeight="1" x14ac:dyDescent="0.2">
      <c r="A727" s="821">
        <v>4</v>
      </c>
      <c r="B727" s="822" t="s">
        <v>2195</v>
      </c>
      <c r="C727" s="822" t="s">
        <v>2202</v>
      </c>
      <c r="D727" s="823" t="s">
        <v>4680</v>
      </c>
      <c r="E727" s="824" t="s">
        <v>2227</v>
      </c>
      <c r="F727" s="822" t="s">
        <v>2198</v>
      </c>
      <c r="G727" s="822" t="s">
        <v>2286</v>
      </c>
      <c r="H727" s="822" t="s">
        <v>329</v>
      </c>
      <c r="I727" s="822" t="s">
        <v>3485</v>
      </c>
      <c r="J727" s="822" t="s">
        <v>2736</v>
      </c>
      <c r="K727" s="822" t="s">
        <v>3486</v>
      </c>
      <c r="L727" s="825">
        <v>1106.54</v>
      </c>
      <c r="M727" s="825">
        <v>38728.9</v>
      </c>
      <c r="N727" s="822">
        <v>35</v>
      </c>
      <c r="O727" s="826">
        <v>4</v>
      </c>
      <c r="P727" s="825">
        <v>38728.9</v>
      </c>
      <c r="Q727" s="827">
        <v>1</v>
      </c>
      <c r="R727" s="822">
        <v>35</v>
      </c>
      <c r="S727" s="827">
        <v>1</v>
      </c>
      <c r="T727" s="826">
        <v>4</v>
      </c>
      <c r="U727" s="828">
        <v>1</v>
      </c>
    </row>
    <row r="728" spans="1:21" ht="14.45" customHeight="1" x14ac:dyDescent="0.2">
      <c r="A728" s="821">
        <v>4</v>
      </c>
      <c r="B728" s="822" t="s">
        <v>2195</v>
      </c>
      <c r="C728" s="822" t="s">
        <v>2202</v>
      </c>
      <c r="D728" s="823" t="s">
        <v>4680</v>
      </c>
      <c r="E728" s="824" t="s">
        <v>2227</v>
      </c>
      <c r="F728" s="822" t="s">
        <v>2198</v>
      </c>
      <c r="G728" s="822" t="s">
        <v>2286</v>
      </c>
      <c r="H728" s="822" t="s">
        <v>329</v>
      </c>
      <c r="I728" s="822" t="s">
        <v>3487</v>
      </c>
      <c r="J728" s="822" t="s">
        <v>3417</v>
      </c>
      <c r="K728" s="822" t="s">
        <v>3488</v>
      </c>
      <c r="L728" s="825">
        <v>2794.5</v>
      </c>
      <c r="M728" s="825">
        <v>50301</v>
      </c>
      <c r="N728" s="822">
        <v>18</v>
      </c>
      <c r="O728" s="826">
        <v>2</v>
      </c>
      <c r="P728" s="825">
        <v>50301</v>
      </c>
      <c r="Q728" s="827">
        <v>1</v>
      </c>
      <c r="R728" s="822">
        <v>18</v>
      </c>
      <c r="S728" s="827">
        <v>1</v>
      </c>
      <c r="T728" s="826">
        <v>2</v>
      </c>
      <c r="U728" s="828">
        <v>1</v>
      </c>
    </row>
    <row r="729" spans="1:21" ht="14.45" customHeight="1" x14ac:dyDescent="0.2">
      <c r="A729" s="821">
        <v>4</v>
      </c>
      <c r="B729" s="822" t="s">
        <v>2195</v>
      </c>
      <c r="C729" s="822" t="s">
        <v>2202</v>
      </c>
      <c r="D729" s="823" t="s">
        <v>4680</v>
      </c>
      <c r="E729" s="824" t="s">
        <v>2227</v>
      </c>
      <c r="F729" s="822" t="s">
        <v>2198</v>
      </c>
      <c r="G729" s="822" t="s">
        <v>2286</v>
      </c>
      <c r="H729" s="822" t="s">
        <v>329</v>
      </c>
      <c r="I729" s="822" t="s">
        <v>3489</v>
      </c>
      <c r="J729" s="822" t="s">
        <v>2727</v>
      </c>
      <c r="K729" s="822" t="s">
        <v>3490</v>
      </c>
      <c r="L729" s="825">
        <v>1052.25</v>
      </c>
      <c r="M729" s="825">
        <v>1052.25</v>
      </c>
      <c r="N729" s="822">
        <v>1</v>
      </c>
      <c r="O729" s="826">
        <v>1</v>
      </c>
      <c r="P729" s="825">
        <v>1052.25</v>
      </c>
      <c r="Q729" s="827">
        <v>1</v>
      </c>
      <c r="R729" s="822">
        <v>1</v>
      </c>
      <c r="S729" s="827">
        <v>1</v>
      </c>
      <c r="T729" s="826">
        <v>1</v>
      </c>
      <c r="U729" s="828">
        <v>1</v>
      </c>
    </row>
    <row r="730" spans="1:21" ht="14.45" customHeight="1" x14ac:dyDescent="0.2">
      <c r="A730" s="821">
        <v>4</v>
      </c>
      <c r="B730" s="822" t="s">
        <v>2195</v>
      </c>
      <c r="C730" s="822" t="s">
        <v>2202</v>
      </c>
      <c r="D730" s="823" t="s">
        <v>4680</v>
      </c>
      <c r="E730" s="824" t="s">
        <v>2227</v>
      </c>
      <c r="F730" s="822" t="s">
        <v>2198</v>
      </c>
      <c r="G730" s="822" t="s">
        <v>2286</v>
      </c>
      <c r="H730" s="822" t="s">
        <v>329</v>
      </c>
      <c r="I730" s="822" t="s">
        <v>2861</v>
      </c>
      <c r="J730" s="822" t="s">
        <v>2730</v>
      </c>
      <c r="K730" s="822" t="s">
        <v>2862</v>
      </c>
      <c r="L730" s="825">
        <v>2485.29</v>
      </c>
      <c r="M730" s="825">
        <v>9941.16</v>
      </c>
      <c r="N730" s="822">
        <v>4</v>
      </c>
      <c r="O730" s="826">
        <v>1</v>
      </c>
      <c r="P730" s="825">
        <v>9941.16</v>
      </c>
      <c r="Q730" s="827">
        <v>1</v>
      </c>
      <c r="R730" s="822">
        <v>4</v>
      </c>
      <c r="S730" s="827">
        <v>1</v>
      </c>
      <c r="T730" s="826">
        <v>1</v>
      </c>
      <c r="U730" s="828">
        <v>1</v>
      </c>
    </row>
    <row r="731" spans="1:21" ht="14.45" customHeight="1" x14ac:dyDescent="0.2">
      <c r="A731" s="821">
        <v>4</v>
      </c>
      <c r="B731" s="822" t="s">
        <v>2195</v>
      </c>
      <c r="C731" s="822" t="s">
        <v>2202</v>
      </c>
      <c r="D731" s="823" t="s">
        <v>4680</v>
      </c>
      <c r="E731" s="824" t="s">
        <v>2227</v>
      </c>
      <c r="F731" s="822" t="s">
        <v>2198</v>
      </c>
      <c r="G731" s="822" t="s">
        <v>2286</v>
      </c>
      <c r="H731" s="822" t="s">
        <v>329</v>
      </c>
      <c r="I731" s="822" t="s">
        <v>3491</v>
      </c>
      <c r="J731" s="822" t="s">
        <v>2733</v>
      </c>
      <c r="K731" s="822" t="s">
        <v>3492</v>
      </c>
      <c r="L731" s="825">
        <v>1545.31</v>
      </c>
      <c r="M731" s="825">
        <v>3090.62</v>
      </c>
      <c r="N731" s="822">
        <v>2</v>
      </c>
      <c r="O731" s="826">
        <v>1</v>
      </c>
      <c r="P731" s="825">
        <v>3090.62</v>
      </c>
      <c r="Q731" s="827">
        <v>1</v>
      </c>
      <c r="R731" s="822">
        <v>2</v>
      </c>
      <c r="S731" s="827">
        <v>1</v>
      </c>
      <c r="T731" s="826">
        <v>1</v>
      </c>
      <c r="U731" s="828">
        <v>1</v>
      </c>
    </row>
    <row r="732" spans="1:21" ht="14.45" customHeight="1" x14ac:dyDescent="0.2">
      <c r="A732" s="821">
        <v>4</v>
      </c>
      <c r="B732" s="822" t="s">
        <v>2195</v>
      </c>
      <c r="C732" s="822" t="s">
        <v>2202</v>
      </c>
      <c r="D732" s="823" t="s">
        <v>4680</v>
      </c>
      <c r="E732" s="824" t="s">
        <v>2227</v>
      </c>
      <c r="F732" s="822" t="s">
        <v>2198</v>
      </c>
      <c r="G732" s="822" t="s">
        <v>2286</v>
      </c>
      <c r="H732" s="822" t="s">
        <v>329</v>
      </c>
      <c r="I732" s="822" t="s">
        <v>3493</v>
      </c>
      <c r="J732" s="822" t="s">
        <v>2733</v>
      </c>
      <c r="K732" s="822" t="s">
        <v>3494</v>
      </c>
      <c r="L732" s="825">
        <v>732.41</v>
      </c>
      <c r="M732" s="825">
        <v>21972.3</v>
      </c>
      <c r="N732" s="822">
        <v>30</v>
      </c>
      <c r="O732" s="826">
        <v>4</v>
      </c>
      <c r="P732" s="825">
        <v>21972.3</v>
      </c>
      <c r="Q732" s="827">
        <v>1</v>
      </c>
      <c r="R732" s="822">
        <v>30</v>
      </c>
      <c r="S732" s="827">
        <v>1</v>
      </c>
      <c r="T732" s="826">
        <v>4</v>
      </c>
      <c r="U732" s="828">
        <v>1</v>
      </c>
    </row>
    <row r="733" spans="1:21" ht="14.45" customHeight="1" x14ac:dyDescent="0.2">
      <c r="A733" s="821">
        <v>4</v>
      </c>
      <c r="B733" s="822" t="s">
        <v>2195</v>
      </c>
      <c r="C733" s="822" t="s">
        <v>2202</v>
      </c>
      <c r="D733" s="823" t="s">
        <v>4680</v>
      </c>
      <c r="E733" s="824" t="s">
        <v>2227</v>
      </c>
      <c r="F733" s="822" t="s">
        <v>2198</v>
      </c>
      <c r="G733" s="822" t="s">
        <v>2286</v>
      </c>
      <c r="H733" s="822" t="s">
        <v>329</v>
      </c>
      <c r="I733" s="822" t="s">
        <v>2868</v>
      </c>
      <c r="J733" s="822" t="s">
        <v>2869</v>
      </c>
      <c r="K733" s="822" t="s">
        <v>2870</v>
      </c>
      <c r="L733" s="825">
        <v>300.14999999999998</v>
      </c>
      <c r="M733" s="825">
        <v>1800.8999999999999</v>
      </c>
      <c r="N733" s="822">
        <v>6</v>
      </c>
      <c r="O733" s="826">
        <v>3</v>
      </c>
      <c r="P733" s="825">
        <v>600.29999999999995</v>
      </c>
      <c r="Q733" s="827">
        <v>0.33333333333333331</v>
      </c>
      <c r="R733" s="822">
        <v>2</v>
      </c>
      <c r="S733" s="827">
        <v>0.33333333333333331</v>
      </c>
      <c r="T733" s="826">
        <v>1</v>
      </c>
      <c r="U733" s="828">
        <v>0.33333333333333331</v>
      </c>
    </row>
    <row r="734" spans="1:21" ht="14.45" customHeight="1" x14ac:dyDescent="0.2">
      <c r="A734" s="821">
        <v>4</v>
      </c>
      <c r="B734" s="822" t="s">
        <v>2195</v>
      </c>
      <c r="C734" s="822" t="s">
        <v>2202</v>
      </c>
      <c r="D734" s="823" t="s">
        <v>4680</v>
      </c>
      <c r="E734" s="824" t="s">
        <v>2227</v>
      </c>
      <c r="F734" s="822" t="s">
        <v>2198</v>
      </c>
      <c r="G734" s="822" t="s">
        <v>2286</v>
      </c>
      <c r="H734" s="822" t="s">
        <v>329</v>
      </c>
      <c r="I734" s="822" t="s">
        <v>2871</v>
      </c>
      <c r="J734" s="822" t="s">
        <v>2764</v>
      </c>
      <c r="K734" s="822" t="s">
        <v>2872</v>
      </c>
      <c r="L734" s="825">
        <v>1545.31</v>
      </c>
      <c r="M734" s="825">
        <v>9271.86</v>
      </c>
      <c r="N734" s="822">
        <v>6</v>
      </c>
      <c r="O734" s="826">
        <v>1</v>
      </c>
      <c r="P734" s="825">
        <v>9271.86</v>
      </c>
      <c r="Q734" s="827">
        <v>1</v>
      </c>
      <c r="R734" s="822">
        <v>6</v>
      </c>
      <c r="S734" s="827">
        <v>1</v>
      </c>
      <c r="T734" s="826">
        <v>1</v>
      </c>
      <c r="U734" s="828">
        <v>1</v>
      </c>
    </row>
    <row r="735" spans="1:21" ht="14.45" customHeight="1" x14ac:dyDescent="0.2">
      <c r="A735" s="821">
        <v>4</v>
      </c>
      <c r="B735" s="822" t="s">
        <v>2195</v>
      </c>
      <c r="C735" s="822" t="s">
        <v>2202</v>
      </c>
      <c r="D735" s="823" t="s">
        <v>4680</v>
      </c>
      <c r="E735" s="824" t="s">
        <v>2227</v>
      </c>
      <c r="F735" s="822" t="s">
        <v>2198</v>
      </c>
      <c r="G735" s="822" t="s">
        <v>2286</v>
      </c>
      <c r="H735" s="822" t="s">
        <v>329</v>
      </c>
      <c r="I735" s="822" t="s">
        <v>2873</v>
      </c>
      <c r="J735" s="822" t="s">
        <v>2874</v>
      </c>
      <c r="K735" s="822" t="s">
        <v>2875</v>
      </c>
      <c r="L735" s="825">
        <v>2373.13</v>
      </c>
      <c r="M735" s="825">
        <v>14238.78</v>
      </c>
      <c r="N735" s="822">
        <v>6</v>
      </c>
      <c r="O735" s="826">
        <v>2</v>
      </c>
      <c r="P735" s="825">
        <v>14238.78</v>
      </c>
      <c r="Q735" s="827">
        <v>1</v>
      </c>
      <c r="R735" s="822">
        <v>6</v>
      </c>
      <c r="S735" s="827">
        <v>1</v>
      </c>
      <c r="T735" s="826">
        <v>2</v>
      </c>
      <c r="U735" s="828">
        <v>1</v>
      </c>
    </row>
    <row r="736" spans="1:21" ht="14.45" customHeight="1" x14ac:dyDescent="0.2">
      <c r="A736" s="821">
        <v>4</v>
      </c>
      <c r="B736" s="822" t="s">
        <v>2195</v>
      </c>
      <c r="C736" s="822" t="s">
        <v>2202</v>
      </c>
      <c r="D736" s="823" t="s">
        <v>4680</v>
      </c>
      <c r="E736" s="824" t="s">
        <v>2227</v>
      </c>
      <c r="F736" s="822" t="s">
        <v>2198</v>
      </c>
      <c r="G736" s="822" t="s">
        <v>2286</v>
      </c>
      <c r="H736" s="822" t="s">
        <v>329</v>
      </c>
      <c r="I736" s="822" t="s">
        <v>3495</v>
      </c>
      <c r="J736" s="822" t="s">
        <v>3496</v>
      </c>
      <c r="K736" s="822" t="s">
        <v>3497</v>
      </c>
      <c r="L736" s="825">
        <v>538.20000000000005</v>
      </c>
      <c r="M736" s="825">
        <v>1076.4000000000001</v>
      </c>
      <c r="N736" s="822">
        <v>2</v>
      </c>
      <c r="O736" s="826">
        <v>2</v>
      </c>
      <c r="P736" s="825">
        <v>1076.4000000000001</v>
      </c>
      <c r="Q736" s="827">
        <v>1</v>
      </c>
      <c r="R736" s="822">
        <v>2</v>
      </c>
      <c r="S736" s="827">
        <v>1</v>
      </c>
      <c r="T736" s="826">
        <v>2</v>
      </c>
      <c r="U736" s="828">
        <v>1</v>
      </c>
    </row>
    <row r="737" spans="1:21" ht="14.45" customHeight="1" x14ac:dyDescent="0.2">
      <c r="A737" s="821">
        <v>4</v>
      </c>
      <c r="B737" s="822" t="s">
        <v>2195</v>
      </c>
      <c r="C737" s="822" t="s">
        <v>2202</v>
      </c>
      <c r="D737" s="823" t="s">
        <v>4680</v>
      </c>
      <c r="E737" s="824" t="s">
        <v>2227</v>
      </c>
      <c r="F737" s="822" t="s">
        <v>2198</v>
      </c>
      <c r="G737" s="822" t="s">
        <v>2286</v>
      </c>
      <c r="H737" s="822" t="s">
        <v>329</v>
      </c>
      <c r="I737" s="822" t="s">
        <v>3498</v>
      </c>
      <c r="J737" s="822" t="s">
        <v>3499</v>
      </c>
      <c r="K737" s="822" t="s">
        <v>3500</v>
      </c>
      <c r="L737" s="825">
        <v>1000.5</v>
      </c>
      <c r="M737" s="825">
        <v>1000.5</v>
      </c>
      <c r="N737" s="822">
        <v>1</v>
      </c>
      <c r="O737" s="826">
        <v>1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4</v>
      </c>
      <c r="B738" s="822" t="s">
        <v>2195</v>
      </c>
      <c r="C738" s="822" t="s">
        <v>2202</v>
      </c>
      <c r="D738" s="823" t="s">
        <v>4680</v>
      </c>
      <c r="E738" s="824" t="s">
        <v>2227</v>
      </c>
      <c r="F738" s="822" t="s">
        <v>2198</v>
      </c>
      <c r="G738" s="822" t="s">
        <v>2286</v>
      </c>
      <c r="H738" s="822" t="s">
        <v>329</v>
      </c>
      <c r="I738" s="822" t="s">
        <v>3501</v>
      </c>
      <c r="J738" s="822" t="s">
        <v>3502</v>
      </c>
      <c r="K738" s="822" t="s">
        <v>3503</v>
      </c>
      <c r="L738" s="825">
        <v>881.45</v>
      </c>
      <c r="M738" s="825">
        <v>5288.7000000000007</v>
      </c>
      <c r="N738" s="822">
        <v>6</v>
      </c>
      <c r="O738" s="826">
        <v>1</v>
      </c>
      <c r="P738" s="825">
        <v>5288.7000000000007</v>
      </c>
      <c r="Q738" s="827">
        <v>1</v>
      </c>
      <c r="R738" s="822">
        <v>6</v>
      </c>
      <c r="S738" s="827">
        <v>1</v>
      </c>
      <c r="T738" s="826">
        <v>1</v>
      </c>
      <c r="U738" s="828">
        <v>1</v>
      </c>
    </row>
    <row r="739" spans="1:21" ht="14.45" customHeight="1" x14ac:dyDescent="0.2">
      <c r="A739" s="821">
        <v>4</v>
      </c>
      <c r="B739" s="822" t="s">
        <v>2195</v>
      </c>
      <c r="C739" s="822" t="s">
        <v>2202</v>
      </c>
      <c r="D739" s="823" t="s">
        <v>4680</v>
      </c>
      <c r="E739" s="824" t="s">
        <v>2227</v>
      </c>
      <c r="F739" s="822" t="s">
        <v>2198</v>
      </c>
      <c r="G739" s="822" t="s">
        <v>2286</v>
      </c>
      <c r="H739" s="822" t="s">
        <v>329</v>
      </c>
      <c r="I739" s="822" t="s">
        <v>3504</v>
      </c>
      <c r="J739" s="822" t="s">
        <v>3505</v>
      </c>
      <c r="K739" s="822" t="s">
        <v>3506</v>
      </c>
      <c r="L739" s="825">
        <v>1543.24</v>
      </c>
      <c r="M739" s="825">
        <v>9259.44</v>
      </c>
      <c r="N739" s="822">
        <v>6</v>
      </c>
      <c r="O739" s="826">
        <v>1</v>
      </c>
      <c r="P739" s="825">
        <v>9259.44</v>
      </c>
      <c r="Q739" s="827">
        <v>1</v>
      </c>
      <c r="R739" s="822">
        <v>6</v>
      </c>
      <c r="S739" s="827">
        <v>1</v>
      </c>
      <c r="T739" s="826">
        <v>1</v>
      </c>
      <c r="U739" s="828">
        <v>1</v>
      </c>
    </row>
    <row r="740" spans="1:21" ht="14.45" customHeight="1" x14ac:dyDescent="0.2">
      <c r="A740" s="821">
        <v>4</v>
      </c>
      <c r="B740" s="822" t="s">
        <v>2195</v>
      </c>
      <c r="C740" s="822" t="s">
        <v>2202</v>
      </c>
      <c r="D740" s="823" t="s">
        <v>4680</v>
      </c>
      <c r="E740" s="824" t="s">
        <v>2227</v>
      </c>
      <c r="F740" s="822" t="s">
        <v>2198</v>
      </c>
      <c r="G740" s="822" t="s">
        <v>2286</v>
      </c>
      <c r="H740" s="822" t="s">
        <v>329</v>
      </c>
      <c r="I740" s="822" t="s">
        <v>3507</v>
      </c>
      <c r="J740" s="822" t="s">
        <v>2553</v>
      </c>
      <c r="K740" s="822" t="s">
        <v>3508</v>
      </c>
      <c r="L740" s="825">
        <v>517.5</v>
      </c>
      <c r="M740" s="825">
        <v>517.5</v>
      </c>
      <c r="N740" s="822">
        <v>1</v>
      </c>
      <c r="O740" s="826">
        <v>1</v>
      </c>
      <c r="P740" s="825">
        <v>517.5</v>
      </c>
      <c r="Q740" s="827">
        <v>1</v>
      </c>
      <c r="R740" s="822">
        <v>1</v>
      </c>
      <c r="S740" s="827">
        <v>1</v>
      </c>
      <c r="T740" s="826">
        <v>1</v>
      </c>
      <c r="U740" s="828">
        <v>1</v>
      </c>
    </row>
    <row r="741" spans="1:21" ht="14.45" customHeight="1" x14ac:dyDescent="0.2">
      <c r="A741" s="821">
        <v>4</v>
      </c>
      <c r="B741" s="822" t="s">
        <v>2195</v>
      </c>
      <c r="C741" s="822" t="s">
        <v>2202</v>
      </c>
      <c r="D741" s="823" t="s">
        <v>4680</v>
      </c>
      <c r="E741" s="824" t="s">
        <v>2227</v>
      </c>
      <c r="F741" s="822" t="s">
        <v>2198</v>
      </c>
      <c r="G741" s="822" t="s">
        <v>2286</v>
      </c>
      <c r="H741" s="822" t="s">
        <v>329</v>
      </c>
      <c r="I741" s="822" t="s">
        <v>3509</v>
      </c>
      <c r="J741" s="822" t="s">
        <v>3510</v>
      </c>
      <c r="K741" s="822" t="s">
        <v>3511</v>
      </c>
      <c r="L741" s="825">
        <v>2794.5</v>
      </c>
      <c r="M741" s="825">
        <v>50301</v>
      </c>
      <c r="N741" s="822">
        <v>18</v>
      </c>
      <c r="O741" s="826">
        <v>2</v>
      </c>
      <c r="P741" s="825">
        <v>50301</v>
      </c>
      <c r="Q741" s="827">
        <v>1</v>
      </c>
      <c r="R741" s="822">
        <v>18</v>
      </c>
      <c r="S741" s="827">
        <v>1</v>
      </c>
      <c r="T741" s="826">
        <v>2</v>
      </c>
      <c r="U741" s="828">
        <v>1</v>
      </c>
    </row>
    <row r="742" spans="1:21" ht="14.45" customHeight="1" x14ac:dyDescent="0.2">
      <c r="A742" s="821">
        <v>4</v>
      </c>
      <c r="B742" s="822" t="s">
        <v>2195</v>
      </c>
      <c r="C742" s="822" t="s">
        <v>2202</v>
      </c>
      <c r="D742" s="823" t="s">
        <v>4680</v>
      </c>
      <c r="E742" s="824" t="s">
        <v>2227</v>
      </c>
      <c r="F742" s="822" t="s">
        <v>2198</v>
      </c>
      <c r="G742" s="822" t="s">
        <v>2286</v>
      </c>
      <c r="H742" s="822" t="s">
        <v>329</v>
      </c>
      <c r="I742" s="822" t="s">
        <v>3512</v>
      </c>
      <c r="J742" s="822" t="s">
        <v>3513</v>
      </c>
      <c r="K742" s="822" t="s">
        <v>3514</v>
      </c>
      <c r="L742" s="825">
        <v>460</v>
      </c>
      <c r="M742" s="825">
        <v>5520</v>
      </c>
      <c r="N742" s="822">
        <v>12</v>
      </c>
      <c r="O742" s="826">
        <v>2</v>
      </c>
      <c r="P742" s="825">
        <v>5520</v>
      </c>
      <c r="Q742" s="827">
        <v>1</v>
      </c>
      <c r="R742" s="822">
        <v>12</v>
      </c>
      <c r="S742" s="827">
        <v>1</v>
      </c>
      <c r="T742" s="826">
        <v>2</v>
      </c>
      <c r="U742" s="828">
        <v>1</v>
      </c>
    </row>
    <row r="743" spans="1:21" ht="14.45" customHeight="1" x14ac:dyDescent="0.2">
      <c r="A743" s="821">
        <v>4</v>
      </c>
      <c r="B743" s="822" t="s">
        <v>2195</v>
      </c>
      <c r="C743" s="822" t="s">
        <v>2202</v>
      </c>
      <c r="D743" s="823" t="s">
        <v>4680</v>
      </c>
      <c r="E743" s="824" t="s">
        <v>2227</v>
      </c>
      <c r="F743" s="822" t="s">
        <v>2198</v>
      </c>
      <c r="G743" s="822" t="s">
        <v>2286</v>
      </c>
      <c r="H743" s="822" t="s">
        <v>329</v>
      </c>
      <c r="I743" s="822" t="s">
        <v>3515</v>
      </c>
      <c r="J743" s="822" t="s">
        <v>3516</v>
      </c>
      <c r="K743" s="822" t="s">
        <v>3517</v>
      </c>
      <c r="L743" s="825">
        <v>227.3</v>
      </c>
      <c r="M743" s="825">
        <v>227.3</v>
      </c>
      <c r="N743" s="822">
        <v>1</v>
      </c>
      <c r="O743" s="826">
        <v>1</v>
      </c>
      <c r="P743" s="825">
        <v>227.3</v>
      </c>
      <c r="Q743" s="827">
        <v>1</v>
      </c>
      <c r="R743" s="822">
        <v>1</v>
      </c>
      <c r="S743" s="827">
        <v>1</v>
      </c>
      <c r="T743" s="826">
        <v>1</v>
      </c>
      <c r="U743" s="828">
        <v>1</v>
      </c>
    </row>
    <row r="744" spans="1:21" ht="14.45" customHeight="1" x14ac:dyDescent="0.2">
      <c r="A744" s="821">
        <v>4</v>
      </c>
      <c r="B744" s="822" t="s">
        <v>2195</v>
      </c>
      <c r="C744" s="822" t="s">
        <v>2202</v>
      </c>
      <c r="D744" s="823" t="s">
        <v>4680</v>
      </c>
      <c r="E744" s="824" t="s">
        <v>2227</v>
      </c>
      <c r="F744" s="822" t="s">
        <v>2198</v>
      </c>
      <c r="G744" s="822" t="s">
        <v>2286</v>
      </c>
      <c r="H744" s="822" t="s">
        <v>329</v>
      </c>
      <c r="I744" s="822" t="s">
        <v>3518</v>
      </c>
      <c r="J744" s="822" t="s">
        <v>3519</v>
      </c>
      <c r="K744" s="822" t="s">
        <v>3520</v>
      </c>
      <c r="L744" s="825">
        <v>2033.93</v>
      </c>
      <c r="M744" s="825">
        <v>6101.79</v>
      </c>
      <c r="N744" s="822">
        <v>3</v>
      </c>
      <c r="O744" s="826">
        <v>1</v>
      </c>
      <c r="P744" s="825">
        <v>6101.79</v>
      </c>
      <c r="Q744" s="827">
        <v>1</v>
      </c>
      <c r="R744" s="822">
        <v>3</v>
      </c>
      <c r="S744" s="827">
        <v>1</v>
      </c>
      <c r="T744" s="826">
        <v>1</v>
      </c>
      <c r="U744" s="828">
        <v>1</v>
      </c>
    </row>
    <row r="745" spans="1:21" ht="14.45" customHeight="1" x14ac:dyDescent="0.2">
      <c r="A745" s="821">
        <v>4</v>
      </c>
      <c r="B745" s="822" t="s">
        <v>2195</v>
      </c>
      <c r="C745" s="822" t="s">
        <v>2202</v>
      </c>
      <c r="D745" s="823" t="s">
        <v>4680</v>
      </c>
      <c r="E745" s="824" t="s">
        <v>2227</v>
      </c>
      <c r="F745" s="822" t="s">
        <v>2198</v>
      </c>
      <c r="G745" s="822" t="s">
        <v>2286</v>
      </c>
      <c r="H745" s="822" t="s">
        <v>329</v>
      </c>
      <c r="I745" s="822" t="s">
        <v>3521</v>
      </c>
      <c r="J745" s="822" t="s">
        <v>3522</v>
      </c>
      <c r="K745" s="822" t="s">
        <v>3523</v>
      </c>
      <c r="L745" s="825">
        <v>2485.29</v>
      </c>
      <c r="M745" s="825">
        <v>14911.74</v>
      </c>
      <c r="N745" s="822">
        <v>6</v>
      </c>
      <c r="O745" s="826">
        <v>1</v>
      </c>
      <c r="P745" s="825">
        <v>14911.74</v>
      </c>
      <c r="Q745" s="827">
        <v>1</v>
      </c>
      <c r="R745" s="822">
        <v>6</v>
      </c>
      <c r="S745" s="827">
        <v>1</v>
      </c>
      <c r="T745" s="826">
        <v>1</v>
      </c>
      <c r="U745" s="828">
        <v>1</v>
      </c>
    </row>
    <row r="746" spans="1:21" ht="14.45" customHeight="1" x14ac:dyDescent="0.2">
      <c r="A746" s="821">
        <v>4</v>
      </c>
      <c r="B746" s="822" t="s">
        <v>2195</v>
      </c>
      <c r="C746" s="822" t="s">
        <v>2202</v>
      </c>
      <c r="D746" s="823" t="s">
        <v>4680</v>
      </c>
      <c r="E746" s="824" t="s">
        <v>2227</v>
      </c>
      <c r="F746" s="822" t="s">
        <v>2198</v>
      </c>
      <c r="G746" s="822" t="s">
        <v>2286</v>
      </c>
      <c r="H746" s="822" t="s">
        <v>329</v>
      </c>
      <c r="I746" s="822" t="s">
        <v>2879</v>
      </c>
      <c r="J746" s="822" t="s">
        <v>2880</v>
      </c>
      <c r="K746" s="822" t="s">
        <v>2881</v>
      </c>
      <c r="L746" s="825">
        <v>5416.5</v>
      </c>
      <c r="M746" s="825">
        <v>21666</v>
      </c>
      <c r="N746" s="822">
        <v>4</v>
      </c>
      <c r="O746" s="826">
        <v>2</v>
      </c>
      <c r="P746" s="825">
        <v>21666</v>
      </c>
      <c r="Q746" s="827">
        <v>1</v>
      </c>
      <c r="R746" s="822">
        <v>4</v>
      </c>
      <c r="S746" s="827">
        <v>1</v>
      </c>
      <c r="T746" s="826">
        <v>2</v>
      </c>
      <c r="U746" s="828">
        <v>1</v>
      </c>
    </row>
    <row r="747" spans="1:21" ht="14.45" customHeight="1" x14ac:dyDescent="0.2">
      <c r="A747" s="821">
        <v>4</v>
      </c>
      <c r="B747" s="822" t="s">
        <v>2195</v>
      </c>
      <c r="C747" s="822" t="s">
        <v>2202</v>
      </c>
      <c r="D747" s="823" t="s">
        <v>4680</v>
      </c>
      <c r="E747" s="824" t="s">
        <v>2227</v>
      </c>
      <c r="F747" s="822" t="s">
        <v>2198</v>
      </c>
      <c r="G747" s="822" t="s">
        <v>2286</v>
      </c>
      <c r="H747" s="822" t="s">
        <v>329</v>
      </c>
      <c r="I747" s="822" t="s">
        <v>2882</v>
      </c>
      <c r="J747" s="822" t="s">
        <v>2883</v>
      </c>
      <c r="K747" s="822" t="s">
        <v>2884</v>
      </c>
      <c r="L747" s="825">
        <v>2794.5</v>
      </c>
      <c r="M747" s="825">
        <v>176053.5</v>
      </c>
      <c r="N747" s="822">
        <v>63</v>
      </c>
      <c r="O747" s="826">
        <v>9</v>
      </c>
      <c r="P747" s="825">
        <v>176053.5</v>
      </c>
      <c r="Q747" s="827">
        <v>1</v>
      </c>
      <c r="R747" s="822">
        <v>63</v>
      </c>
      <c r="S747" s="827">
        <v>1</v>
      </c>
      <c r="T747" s="826">
        <v>9</v>
      </c>
      <c r="U747" s="828">
        <v>1</v>
      </c>
    </row>
    <row r="748" spans="1:21" ht="14.45" customHeight="1" x14ac:dyDescent="0.2">
      <c r="A748" s="821">
        <v>4</v>
      </c>
      <c r="B748" s="822" t="s">
        <v>2195</v>
      </c>
      <c r="C748" s="822" t="s">
        <v>2202</v>
      </c>
      <c r="D748" s="823" t="s">
        <v>4680</v>
      </c>
      <c r="E748" s="824" t="s">
        <v>2227</v>
      </c>
      <c r="F748" s="822" t="s">
        <v>2198</v>
      </c>
      <c r="G748" s="822" t="s">
        <v>2286</v>
      </c>
      <c r="H748" s="822" t="s">
        <v>329</v>
      </c>
      <c r="I748" s="822" t="s">
        <v>3524</v>
      </c>
      <c r="J748" s="822" t="s">
        <v>3525</v>
      </c>
      <c r="K748" s="822" t="s">
        <v>3526</v>
      </c>
      <c r="L748" s="825">
        <v>3760.5</v>
      </c>
      <c r="M748" s="825">
        <v>7521</v>
      </c>
      <c r="N748" s="822">
        <v>2</v>
      </c>
      <c r="O748" s="826">
        <v>1</v>
      </c>
      <c r="P748" s="825">
        <v>7521</v>
      </c>
      <c r="Q748" s="827">
        <v>1</v>
      </c>
      <c r="R748" s="822">
        <v>2</v>
      </c>
      <c r="S748" s="827">
        <v>1</v>
      </c>
      <c r="T748" s="826">
        <v>1</v>
      </c>
      <c r="U748" s="828">
        <v>1</v>
      </c>
    </row>
    <row r="749" spans="1:21" ht="14.45" customHeight="1" x14ac:dyDescent="0.2">
      <c r="A749" s="821">
        <v>4</v>
      </c>
      <c r="B749" s="822" t="s">
        <v>2195</v>
      </c>
      <c r="C749" s="822" t="s">
        <v>2202</v>
      </c>
      <c r="D749" s="823" t="s">
        <v>4680</v>
      </c>
      <c r="E749" s="824" t="s">
        <v>2227</v>
      </c>
      <c r="F749" s="822" t="s">
        <v>2198</v>
      </c>
      <c r="G749" s="822" t="s">
        <v>2286</v>
      </c>
      <c r="H749" s="822" t="s">
        <v>329</v>
      </c>
      <c r="I749" s="822" t="s">
        <v>3527</v>
      </c>
      <c r="J749" s="822" t="s">
        <v>2620</v>
      </c>
      <c r="K749" s="822" t="s">
        <v>3528</v>
      </c>
      <c r="L749" s="825">
        <v>1000.5</v>
      </c>
      <c r="M749" s="825">
        <v>1000.5</v>
      </c>
      <c r="N749" s="822">
        <v>1</v>
      </c>
      <c r="O749" s="826">
        <v>1</v>
      </c>
      <c r="P749" s="825"/>
      <c r="Q749" s="827">
        <v>0</v>
      </c>
      <c r="R749" s="822"/>
      <c r="S749" s="827">
        <v>0</v>
      </c>
      <c r="T749" s="826"/>
      <c r="U749" s="828">
        <v>0</v>
      </c>
    </row>
    <row r="750" spans="1:21" ht="14.45" customHeight="1" x14ac:dyDescent="0.2">
      <c r="A750" s="821">
        <v>4</v>
      </c>
      <c r="B750" s="822" t="s">
        <v>2195</v>
      </c>
      <c r="C750" s="822" t="s">
        <v>2202</v>
      </c>
      <c r="D750" s="823" t="s">
        <v>4680</v>
      </c>
      <c r="E750" s="824" t="s">
        <v>2227</v>
      </c>
      <c r="F750" s="822" t="s">
        <v>2198</v>
      </c>
      <c r="G750" s="822" t="s">
        <v>2286</v>
      </c>
      <c r="H750" s="822" t="s">
        <v>329</v>
      </c>
      <c r="I750" s="822" t="s">
        <v>3529</v>
      </c>
      <c r="J750" s="822" t="s">
        <v>2631</v>
      </c>
      <c r="K750" s="822" t="s">
        <v>3530</v>
      </c>
      <c r="L750" s="825">
        <v>1656</v>
      </c>
      <c r="M750" s="825">
        <v>6624</v>
      </c>
      <c r="N750" s="822">
        <v>4</v>
      </c>
      <c r="O750" s="826">
        <v>1</v>
      </c>
      <c r="P750" s="825">
        <v>6624</v>
      </c>
      <c r="Q750" s="827">
        <v>1</v>
      </c>
      <c r="R750" s="822">
        <v>4</v>
      </c>
      <c r="S750" s="827">
        <v>1</v>
      </c>
      <c r="T750" s="826">
        <v>1</v>
      </c>
      <c r="U750" s="828">
        <v>1</v>
      </c>
    </row>
    <row r="751" spans="1:21" ht="14.45" customHeight="1" x14ac:dyDescent="0.2">
      <c r="A751" s="821">
        <v>4</v>
      </c>
      <c r="B751" s="822" t="s">
        <v>2195</v>
      </c>
      <c r="C751" s="822" t="s">
        <v>2202</v>
      </c>
      <c r="D751" s="823" t="s">
        <v>4680</v>
      </c>
      <c r="E751" s="824" t="s">
        <v>2227</v>
      </c>
      <c r="F751" s="822" t="s">
        <v>2198</v>
      </c>
      <c r="G751" s="822" t="s">
        <v>2286</v>
      </c>
      <c r="H751" s="822" t="s">
        <v>329</v>
      </c>
      <c r="I751" s="822" t="s">
        <v>3531</v>
      </c>
      <c r="J751" s="822" t="s">
        <v>2797</v>
      </c>
      <c r="K751" s="822" t="s">
        <v>3532</v>
      </c>
      <c r="L751" s="825">
        <v>2526.08</v>
      </c>
      <c r="M751" s="825">
        <v>2526.08</v>
      </c>
      <c r="N751" s="822">
        <v>1</v>
      </c>
      <c r="O751" s="826">
        <v>1</v>
      </c>
      <c r="P751" s="825">
        <v>2526.08</v>
      </c>
      <c r="Q751" s="827">
        <v>1</v>
      </c>
      <c r="R751" s="822">
        <v>1</v>
      </c>
      <c r="S751" s="827">
        <v>1</v>
      </c>
      <c r="T751" s="826">
        <v>1</v>
      </c>
      <c r="U751" s="828">
        <v>1</v>
      </c>
    </row>
    <row r="752" spans="1:21" ht="14.45" customHeight="1" x14ac:dyDescent="0.2">
      <c r="A752" s="821">
        <v>4</v>
      </c>
      <c r="B752" s="822" t="s">
        <v>2195</v>
      </c>
      <c r="C752" s="822" t="s">
        <v>2202</v>
      </c>
      <c r="D752" s="823" t="s">
        <v>4680</v>
      </c>
      <c r="E752" s="824" t="s">
        <v>2227</v>
      </c>
      <c r="F752" s="822" t="s">
        <v>2198</v>
      </c>
      <c r="G752" s="822" t="s">
        <v>2286</v>
      </c>
      <c r="H752" s="822" t="s">
        <v>329</v>
      </c>
      <c r="I752" s="822" t="s">
        <v>3533</v>
      </c>
      <c r="J752" s="822" t="s">
        <v>3534</v>
      </c>
      <c r="K752" s="822" t="s">
        <v>3535</v>
      </c>
      <c r="L752" s="825">
        <v>1412.14</v>
      </c>
      <c r="M752" s="825">
        <v>2824.28</v>
      </c>
      <c r="N752" s="822">
        <v>2</v>
      </c>
      <c r="O752" s="826">
        <v>1</v>
      </c>
      <c r="P752" s="825">
        <v>2824.28</v>
      </c>
      <c r="Q752" s="827">
        <v>1</v>
      </c>
      <c r="R752" s="822">
        <v>2</v>
      </c>
      <c r="S752" s="827">
        <v>1</v>
      </c>
      <c r="T752" s="826">
        <v>1</v>
      </c>
      <c r="U752" s="828">
        <v>1</v>
      </c>
    </row>
    <row r="753" spans="1:21" ht="14.45" customHeight="1" x14ac:dyDescent="0.2">
      <c r="A753" s="821">
        <v>4</v>
      </c>
      <c r="B753" s="822" t="s">
        <v>2195</v>
      </c>
      <c r="C753" s="822" t="s">
        <v>2202</v>
      </c>
      <c r="D753" s="823" t="s">
        <v>4680</v>
      </c>
      <c r="E753" s="824" t="s">
        <v>2227</v>
      </c>
      <c r="F753" s="822" t="s">
        <v>2198</v>
      </c>
      <c r="G753" s="822" t="s">
        <v>2286</v>
      </c>
      <c r="H753" s="822" t="s">
        <v>329</v>
      </c>
      <c r="I753" s="822" t="s">
        <v>3536</v>
      </c>
      <c r="J753" s="822" t="s">
        <v>3537</v>
      </c>
      <c r="K753" s="822" t="s">
        <v>3538</v>
      </c>
      <c r="L753" s="825">
        <v>588.12</v>
      </c>
      <c r="M753" s="825">
        <v>588.12</v>
      </c>
      <c r="N753" s="822">
        <v>1</v>
      </c>
      <c r="O753" s="826">
        <v>1</v>
      </c>
      <c r="P753" s="825">
        <v>588.12</v>
      </c>
      <c r="Q753" s="827">
        <v>1</v>
      </c>
      <c r="R753" s="822">
        <v>1</v>
      </c>
      <c r="S753" s="827">
        <v>1</v>
      </c>
      <c r="T753" s="826">
        <v>1</v>
      </c>
      <c r="U753" s="828">
        <v>1</v>
      </c>
    </row>
    <row r="754" spans="1:21" ht="14.45" customHeight="1" x14ac:dyDescent="0.2">
      <c r="A754" s="821">
        <v>4</v>
      </c>
      <c r="B754" s="822" t="s">
        <v>2195</v>
      </c>
      <c r="C754" s="822" t="s">
        <v>2202</v>
      </c>
      <c r="D754" s="823" t="s">
        <v>4680</v>
      </c>
      <c r="E754" s="824" t="s">
        <v>2227</v>
      </c>
      <c r="F754" s="822" t="s">
        <v>2198</v>
      </c>
      <c r="G754" s="822" t="s">
        <v>2286</v>
      </c>
      <c r="H754" s="822" t="s">
        <v>329</v>
      </c>
      <c r="I754" s="822" t="s">
        <v>3539</v>
      </c>
      <c r="J754" s="822" t="s">
        <v>3540</v>
      </c>
      <c r="K754" s="822" t="s">
        <v>3541</v>
      </c>
      <c r="L754" s="825">
        <v>1400</v>
      </c>
      <c r="M754" s="825">
        <v>1400</v>
      </c>
      <c r="N754" s="822">
        <v>1</v>
      </c>
      <c r="O754" s="826">
        <v>1</v>
      </c>
      <c r="P754" s="825">
        <v>1400</v>
      </c>
      <c r="Q754" s="827">
        <v>1</v>
      </c>
      <c r="R754" s="822">
        <v>1</v>
      </c>
      <c r="S754" s="827">
        <v>1</v>
      </c>
      <c r="T754" s="826">
        <v>1</v>
      </c>
      <c r="U754" s="828">
        <v>1</v>
      </c>
    </row>
    <row r="755" spans="1:21" ht="14.45" customHeight="1" x14ac:dyDescent="0.2">
      <c r="A755" s="821">
        <v>4</v>
      </c>
      <c r="B755" s="822" t="s">
        <v>2195</v>
      </c>
      <c r="C755" s="822" t="s">
        <v>2202</v>
      </c>
      <c r="D755" s="823" t="s">
        <v>4680</v>
      </c>
      <c r="E755" s="824" t="s">
        <v>2227</v>
      </c>
      <c r="F755" s="822" t="s">
        <v>2198</v>
      </c>
      <c r="G755" s="822" t="s">
        <v>2286</v>
      </c>
      <c r="H755" s="822" t="s">
        <v>329</v>
      </c>
      <c r="I755" s="822" t="s">
        <v>3542</v>
      </c>
      <c r="J755" s="822" t="s">
        <v>2527</v>
      </c>
      <c r="K755" s="822" t="s">
        <v>3543</v>
      </c>
      <c r="L755" s="825">
        <v>5335.93</v>
      </c>
      <c r="M755" s="825">
        <v>64031.16</v>
      </c>
      <c r="N755" s="822">
        <v>12</v>
      </c>
      <c r="O755" s="826">
        <v>2</v>
      </c>
      <c r="P755" s="825">
        <v>32015.58</v>
      </c>
      <c r="Q755" s="827">
        <v>0.5</v>
      </c>
      <c r="R755" s="822">
        <v>6</v>
      </c>
      <c r="S755" s="827">
        <v>0.5</v>
      </c>
      <c r="T755" s="826">
        <v>1</v>
      </c>
      <c r="U755" s="828">
        <v>0.5</v>
      </c>
    </row>
    <row r="756" spans="1:21" ht="14.45" customHeight="1" x14ac:dyDescent="0.2">
      <c r="A756" s="821">
        <v>4</v>
      </c>
      <c r="B756" s="822" t="s">
        <v>2195</v>
      </c>
      <c r="C756" s="822" t="s">
        <v>2202</v>
      </c>
      <c r="D756" s="823" t="s">
        <v>4680</v>
      </c>
      <c r="E756" s="824" t="s">
        <v>2228</v>
      </c>
      <c r="F756" s="822" t="s">
        <v>2196</v>
      </c>
      <c r="G756" s="822" t="s">
        <v>3544</v>
      </c>
      <c r="H756" s="822" t="s">
        <v>329</v>
      </c>
      <c r="I756" s="822" t="s">
        <v>3545</v>
      </c>
      <c r="J756" s="822" t="s">
        <v>1355</v>
      </c>
      <c r="K756" s="822" t="s">
        <v>3546</v>
      </c>
      <c r="L756" s="825">
        <v>0</v>
      </c>
      <c r="M756" s="825">
        <v>0</v>
      </c>
      <c r="N756" s="822">
        <v>6</v>
      </c>
      <c r="O756" s="826">
        <v>0.5</v>
      </c>
      <c r="P756" s="825"/>
      <c r="Q756" s="827"/>
      <c r="R756" s="822"/>
      <c r="S756" s="827">
        <v>0</v>
      </c>
      <c r="T756" s="826"/>
      <c r="U756" s="828">
        <v>0</v>
      </c>
    </row>
    <row r="757" spans="1:21" ht="14.45" customHeight="1" x14ac:dyDescent="0.2">
      <c r="A757" s="821">
        <v>4</v>
      </c>
      <c r="B757" s="822" t="s">
        <v>2195</v>
      </c>
      <c r="C757" s="822" t="s">
        <v>2202</v>
      </c>
      <c r="D757" s="823" t="s">
        <v>4680</v>
      </c>
      <c r="E757" s="824" t="s">
        <v>2228</v>
      </c>
      <c r="F757" s="822" t="s">
        <v>2196</v>
      </c>
      <c r="G757" s="822" t="s">
        <v>3045</v>
      </c>
      <c r="H757" s="822" t="s">
        <v>628</v>
      </c>
      <c r="I757" s="822" t="s">
        <v>2183</v>
      </c>
      <c r="J757" s="822" t="s">
        <v>1932</v>
      </c>
      <c r="K757" s="822" t="s">
        <v>2184</v>
      </c>
      <c r="L757" s="825">
        <v>23.4</v>
      </c>
      <c r="M757" s="825">
        <v>46.8</v>
      </c>
      <c r="N757" s="822">
        <v>2</v>
      </c>
      <c r="O757" s="826">
        <v>1</v>
      </c>
      <c r="P757" s="825">
        <v>46.8</v>
      </c>
      <c r="Q757" s="827">
        <v>1</v>
      </c>
      <c r="R757" s="822">
        <v>2</v>
      </c>
      <c r="S757" s="827">
        <v>1</v>
      </c>
      <c r="T757" s="826">
        <v>1</v>
      </c>
      <c r="U757" s="828">
        <v>1</v>
      </c>
    </row>
    <row r="758" spans="1:21" ht="14.45" customHeight="1" x14ac:dyDescent="0.2">
      <c r="A758" s="821">
        <v>4</v>
      </c>
      <c r="B758" s="822" t="s">
        <v>2195</v>
      </c>
      <c r="C758" s="822" t="s">
        <v>2202</v>
      </c>
      <c r="D758" s="823" t="s">
        <v>4680</v>
      </c>
      <c r="E758" s="824" t="s">
        <v>2228</v>
      </c>
      <c r="F758" s="822" t="s">
        <v>2196</v>
      </c>
      <c r="G758" s="822" t="s">
        <v>2903</v>
      </c>
      <c r="H758" s="822" t="s">
        <v>628</v>
      </c>
      <c r="I758" s="822" t="s">
        <v>1803</v>
      </c>
      <c r="J758" s="822" t="s">
        <v>673</v>
      </c>
      <c r="K758" s="822" t="s">
        <v>676</v>
      </c>
      <c r="L758" s="825">
        <v>17.559999999999999</v>
      </c>
      <c r="M758" s="825">
        <v>52.679999999999993</v>
      </c>
      <c r="N758" s="822">
        <v>3</v>
      </c>
      <c r="O758" s="826">
        <v>0.5</v>
      </c>
      <c r="P758" s="825">
        <v>52.679999999999993</v>
      </c>
      <c r="Q758" s="827">
        <v>1</v>
      </c>
      <c r="R758" s="822">
        <v>3</v>
      </c>
      <c r="S758" s="827">
        <v>1</v>
      </c>
      <c r="T758" s="826">
        <v>0.5</v>
      </c>
      <c r="U758" s="828">
        <v>1</v>
      </c>
    </row>
    <row r="759" spans="1:21" ht="14.45" customHeight="1" x14ac:dyDescent="0.2">
      <c r="A759" s="821">
        <v>4</v>
      </c>
      <c r="B759" s="822" t="s">
        <v>2195</v>
      </c>
      <c r="C759" s="822" t="s">
        <v>2202</v>
      </c>
      <c r="D759" s="823" t="s">
        <v>4680</v>
      </c>
      <c r="E759" s="824" t="s">
        <v>2228</v>
      </c>
      <c r="F759" s="822" t="s">
        <v>2196</v>
      </c>
      <c r="G759" s="822" t="s">
        <v>2330</v>
      </c>
      <c r="H759" s="822" t="s">
        <v>329</v>
      </c>
      <c r="I759" s="822" t="s">
        <v>3051</v>
      </c>
      <c r="J759" s="822" t="s">
        <v>2332</v>
      </c>
      <c r="K759" s="822" t="s">
        <v>859</v>
      </c>
      <c r="L759" s="825">
        <v>0</v>
      </c>
      <c r="M759" s="825">
        <v>0</v>
      </c>
      <c r="N759" s="822">
        <v>3</v>
      </c>
      <c r="O759" s="826">
        <v>1</v>
      </c>
      <c r="P759" s="825">
        <v>0</v>
      </c>
      <c r="Q759" s="827"/>
      <c r="R759" s="822">
        <v>3</v>
      </c>
      <c r="S759" s="827">
        <v>1</v>
      </c>
      <c r="T759" s="826">
        <v>1</v>
      </c>
      <c r="U759" s="828">
        <v>1</v>
      </c>
    </row>
    <row r="760" spans="1:21" ht="14.45" customHeight="1" x14ac:dyDescent="0.2">
      <c r="A760" s="821">
        <v>4</v>
      </c>
      <c r="B760" s="822" t="s">
        <v>2195</v>
      </c>
      <c r="C760" s="822" t="s">
        <v>2202</v>
      </c>
      <c r="D760" s="823" t="s">
        <v>4680</v>
      </c>
      <c r="E760" s="824" t="s">
        <v>2228</v>
      </c>
      <c r="F760" s="822" t="s">
        <v>2196</v>
      </c>
      <c r="G760" s="822" t="s">
        <v>2991</v>
      </c>
      <c r="H760" s="822" t="s">
        <v>329</v>
      </c>
      <c r="I760" s="822" t="s">
        <v>3547</v>
      </c>
      <c r="J760" s="822" t="s">
        <v>1371</v>
      </c>
      <c r="K760" s="822" t="s">
        <v>3548</v>
      </c>
      <c r="L760" s="825">
        <v>153.65</v>
      </c>
      <c r="M760" s="825">
        <v>153.65</v>
      </c>
      <c r="N760" s="822">
        <v>1</v>
      </c>
      <c r="O760" s="826">
        <v>1</v>
      </c>
      <c r="P760" s="825"/>
      <c r="Q760" s="827">
        <v>0</v>
      </c>
      <c r="R760" s="822"/>
      <c r="S760" s="827">
        <v>0</v>
      </c>
      <c r="T760" s="826"/>
      <c r="U760" s="828">
        <v>0</v>
      </c>
    </row>
    <row r="761" spans="1:21" ht="14.45" customHeight="1" x14ac:dyDescent="0.2">
      <c r="A761" s="821">
        <v>4</v>
      </c>
      <c r="B761" s="822" t="s">
        <v>2195</v>
      </c>
      <c r="C761" s="822" t="s">
        <v>2202</v>
      </c>
      <c r="D761" s="823" t="s">
        <v>4680</v>
      </c>
      <c r="E761" s="824" t="s">
        <v>2228</v>
      </c>
      <c r="F761" s="822" t="s">
        <v>2196</v>
      </c>
      <c r="G761" s="822" t="s">
        <v>3158</v>
      </c>
      <c r="H761" s="822" t="s">
        <v>329</v>
      </c>
      <c r="I761" s="822" t="s">
        <v>3549</v>
      </c>
      <c r="J761" s="822" t="s">
        <v>3160</v>
      </c>
      <c r="K761" s="822" t="s">
        <v>1186</v>
      </c>
      <c r="L761" s="825">
        <v>78.33</v>
      </c>
      <c r="M761" s="825">
        <v>78.33</v>
      </c>
      <c r="N761" s="822">
        <v>1</v>
      </c>
      <c r="O761" s="826">
        <v>1</v>
      </c>
      <c r="P761" s="825">
        <v>78.33</v>
      </c>
      <c r="Q761" s="827">
        <v>1</v>
      </c>
      <c r="R761" s="822">
        <v>1</v>
      </c>
      <c r="S761" s="827">
        <v>1</v>
      </c>
      <c r="T761" s="826">
        <v>1</v>
      </c>
      <c r="U761" s="828">
        <v>1</v>
      </c>
    </row>
    <row r="762" spans="1:21" ht="14.45" customHeight="1" x14ac:dyDescent="0.2">
      <c r="A762" s="821">
        <v>4</v>
      </c>
      <c r="B762" s="822" t="s">
        <v>2195</v>
      </c>
      <c r="C762" s="822" t="s">
        <v>2202</v>
      </c>
      <c r="D762" s="823" t="s">
        <v>4680</v>
      </c>
      <c r="E762" s="824" t="s">
        <v>2228</v>
      </c>
      <c r="F762" s="822" t="s">
        <v>2196</v>
      </c>
      <c r="G762" s="822" t="s">
        <v>2334</v>
      </c>
      <c r="H762" s="822" t="s">
        <v>329</v>
      </c>
      <c r="I762" s="822" t="s">
        <v>3550</v>
      </c>
      <c r="J762" s="822" t="s">
        <v>689</v>
      </c>
      <c r="K762" s="822" t="s">
        <v>690</v>
      </c>
      <c r="L762" s="825">
        <v>264</v>
      </c>
      <c r="M762" s="825">
        <v>528</v>
      </c>
      <c r="N762" s="822">
        <v>2</v>
      </c>
      <c r="O762" s="826">
        <v>1</v>
      </c>
      <c r="P762" s="825">
        <v>528</v>
      </c>
      <c r="Q762" s="827">
        <v>1</v>
      </c>
      <c r="R762" s="822">
        <v>2</v>
      </c>
      <c r="S762" s="827">
        <v>1</v>
      </c>
      <c r="T762" s="826">
        <v>1</v>
      </c>
      <c r="U762" s="828">
        <v>1</v>
      </c>
    </row>
    <row r="763" spans="1:21" ht="14.45" customHeight="1" x14ac:dyDescent="0.2">
      <c r="A763" s="821">
        <v>4</v>
      </c>
      <c r="B763" s="822" t="s">
        <v>2195</v>
      </c>
      <c r="C763" s="822" t="s">
        <v>2202</v>
      </c>
      <c r="D763" s="823" t="s">
        <v>4680</v>
      </c>
      <c r="E763" s="824" t="s">
        <v>2228</v>
      </c>
      <c r="F763" s="822" t="s">
        <v>2196</v>
      </c>
      <c r="G763" s="822" t="s">
        <v>2255</v>
      </c>
      <c r="H763" s="822" t="s">
        <v>329</v>
      </c>
      <c r="I763" s="822" t="s">
        <v>3171</v>
      </c>
      <c r="J763" s="822" t="s">
        <v>1202</v>
      </c>
      <c r="K763" s="822" t="s">
        <v>3172</v>
      </c>
      <c r="L763" s="825">
        <v>117.47</v>
      </c>
      <c r="M763" s="825">
        <v>117.47</v>
      </c>
      <c r="N763" s="822">
        <v>1</v>
      </c>
      <c r="O763" s="826">
        <v>1</v>
      </c>
      <c r="P763" s="825"/>
      <c r="Q763" s="827">
        <v>0</v>
      </c>
      <c r="R763" s="822"/>
      <c r="S763" s="827">
        <v>0</v>
      </c>
      <c r="T763" s="826"/>
      <c r="U763" s="828">
        <v>0</v>
      </c>
    </row>
    <row r="764" spans="1:21" ht="14.45" customHeight="1" x14ac:dyDescent="0.2">
      <c r="A764" s="821">
        <v>4</v>
      </c>
      <c r="B764" s="822" t="s">
        <v>2195</v>
      </c>
      <c r="C764" s="822" t="s">
        <v>2202</v>
      </c>
      <c r="D764" s="823" t="s">
        <v>4680</v>
      </c>
      <c r="E764" s="824" t="s">
        <v>2228</v>
      </c>
      <c r="F764" s="822" t="s">
        <v>2196</v>
      </c>
      <c r="G764" s="822" t="s">
        <v>3176</v>
      </c>
      <c r="H764" s="822" t="s">
        <v>329</v>
      </c>
      <c r="I764" s="822" t="s">
        <v>3551</v>
      </c>
      <c r="J764" s="822" t="s">
        <v>1196</v>
      </c>
      <c r="K764" s="822" t="s">
        <v>3552</v>
      </c>
      <c r="L764" s="825">
        <v>182.22</v>
      </c>
      <c r="M764" s="825">
        <v>728.88</v>
      </c>
      <c r="N764" s="822">
        <v>4</v>
      </c>
      <c r="O764" s="826">
        <v>2</v>
      </c>
      <c r="P764" s="825"/>
      <c r="Q764" s="827">
        <v>0</v>
      </c>
      <c r="R764" s="822"/>
      <c r="S764" s="827">
        <v>0</v>
      </c>
      <c r="T764" s="826"/>
      <c r="U764" s="828">
        <v>0</v>
      </c>
    </row>
    <row r="765" spans="1:21" ht="14.45" customHeight="1" x14ac:dyDescent="0.2">
      <c r="A765" s="821">
        <v>4</v>
      </c>
      <c r="B765" s="822" t="s">
        <v>2195</v>
      </c>
      <c r="C765" s="822" t="s">
        <v>2202</v>
      </c>
      <c r="D765" s="823" t="s">
        <v>4680</v>
      </c>
      <c r="E765" s="824" t="s">
        <v>2228</v>
      </c>
      <c r="F765" s="822" t="s">
        <v>2196</v>
      </c>
      <c r="G765" s="822" t="s">
        <v>3176</v>
      </c>
      <c r="H765" s="822" t="s">
        <v>329</v>
      </c>
      <c r="I765" s="822" t="s">
        <v>3553</v>
      </c>
      <c r="J765" s="822" t="s">
        <v>1196</v>
      </c>
      <c r="K765" s="822" t="s">
        <v>3554</v>
      </c>
      <c r="L765" s="825">
        <v>273.33</v>
      </c>
      <c r="M765" s="825">
        <v>273.33</v>
      </c>
      <c r="N765" s="822">
        <v>1</v>
      </c>
      <c r="O765" s="826">
        <v>1</v>
      </c>
      <c r="P765" s="825"/>
      <c r="Q765" s="827">
        <v>0</v>
      </c>
      <c r="R765" s="822"/>
      <c r="S765" s="827">
        <v>0</v>
      </c>
      <c r="T765" s="826"/>
      <c r="U765" s="828">
        <v>0</v>
      </c>
    </row>
    <row r="766" spans="1:21" ht="14.45" customHeight="1" x14ac:dyDescent="0.2">
      <c r="A766" s="821">
        <v>4</v>
      </c>
      <c r="B766" s="822" t="s">
        <v>2195</v>
      </c>
      <c r="C766" s="822" t="s">
        <v>2202</v>
      </c>
      <c r="D766" s="823" t="s">
        <v>4680</v>
      </c>
      <c r="E766" s="824" t="s">
        <v>2228</v>
      </c>
      <c r="F766" s="822" t="s">
        <v>2196</v>
      </c>
      <c r="G766" s="822" t="s">
        <v>3555</v>
      </c>
      <c r="H766" s="822" t="s">
        <v>329</v>
      </c>
      <c r="I766" s="822" t="s">
        <v>3556</v>
      </c>
      <c r="J766" s="822" t="s">
        <v>1367</v>
      </c>
      <c r="K766" s="822" t="s">
        <v>1368</v>
      </c>
      <c r="L766" s="825">
        <v>94.7</v>
      </c>
      <c r="M766" s="825">
        <v>189.4</v>
      </c>
      <c r="N766" s="822">
        <v>2</v>
      </c>
      <c r="O766" s="826">
        <v>1</v>
      </c>
      <c r="P766" s="825"/>
      <c r="Q766" s="827">
        <v>0</v>
      </c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4</v>
      </c>
      <c r="B767" s="822" t="s">
        <v>2195</v>
      </c>
      <c r="C767" s="822" t="s">
        <v>2202</v>
      </c>
      <c r="D767" s="823" t="s">
        <v>4680</v>
      </c>
      <c r="E767" s="824" t="s">
        <v>2228</v>
      </c>
      <c r="F767" s="822" t="s">
        <v>2196</v>
      </c>
      <c r="G767" s="822" t="s">
        <v>3001</v>
      </c>
      <c r="H767" s="822" t="s">
        <v>329</v>
      </c>
      <c r="I767" s="822" t="s">
        <v>3002</v>
      </c>
      <c r="J767" s="822" t="s">
        <v>717</v>
      </c>
      <c r="K767" s="822" t="s">
        <v>3003</v>
      </c>
      <c r="L767" s="825">
        <v>25.53</v>
      </c>
      <c r="M767" s="825">
        <v>51.06</v>
      </c>
      <c r="N767" s="822">
        <v>2</v>
      </c>
      <c r="O767" s="826">
        <v>0.5</v>
      </c>
      <c r="P767" s="825">
        <v>51.06</v>
      </c>
      <c r="Q767" s="827">
        <v>1</v>
      </c>
      <c r="R767" s="822">
        <v>2</v>
      </c>
      <c r="S767" s="827">
        <v>1</v>
      </c>
      <c r="T767" s="826">
        <v>0.5</v>
      </c>
      <c r="U767" s="828">
        <v>1</v>
      </c>
    </row>
    <row r="768" spans="1:21" ht="14.45" customHeight="1" x14ac:dyDescent="0.2">
      <c r="A768" s="821">
        <v>4</v>
      </c>
      <c r="B768" s="822" t="s">
        <v>2195</v>
      </c>
      <c r="C768" s="822" t="s">
        <v>2202</v>
      </c>
      <c r="D768" s="823" t="s">
        <v>4680</v>
      </c>
      <c r="E768" s="824" t="s">
        <v>2228</v>
      </c>
      <c r="F768" s="822" t="s">
        <v>2196</v>
      </c>
      <c r="G768" s="822" t="s">
        <v>2458</v>
      </c>
      <c r="H768" s="822" t="s">
        <v>329</v>
      </c>
      <c r="I768" s="822" t="s">
        <v>3222</v>
      </c>
      <c r="J768" s="822" t="s">
        <v>694</v>
      </c>
      <c r="K768" s="822" t="s">
        <v>3223</v>
      </c>
      <c r="L768" s="825">
        <v>73.989999999999995</v>
      </c>
      <c r="M768" s="825">
        <v>221.96999999999997</v>
      </c>
      <c r="N768" s="822">
        <v>3</v>
      </c>
      <c r="O768" s="826">
        <v>1</v>
      </c>
      <c r="P768" s="825">
        <v>221.96999999999997</v>
      </c>
      <c r="Q768" s="827">
        <v>1</v>
      </c>
      <c r="R768" s="822">
        <v>3</v>
      </c>
      <c r="S768" s="827">
        <v>1</v>
      </c>
      <c r="T768" s="826">
        <v>1</v>
      </c>
      <c r="U768" s="828">
        <v>1</v>
      </c>
    </row>
    <row r="769" spans="1:21" ht="14.45" customHeight="1" x14ac:dyDescent="0.2">
      <c r="A769" s="821">
        <v>4</v>
      </c>
      <c r="B769" s="822" t="s">
        <v>2195</v>
      </c>
      <c r="C769" s="822" t="s">
        <v>2202</v>
      </c>
      <c r="D769" s="823" t="s">
        <v>4680</v>
      </c>
      <c r="E769" s="824" t="s">
        <v>2228</v>
      </c>
      <c r="F769" s="822" t="s">
        <v>2196</v>
      </c>
      <c r="G769" s="822" t="s">
        <v>3557</v>
      </c>
      <c r="H769" s="822" t="s">
        <v>329</v>
      </c>
      <c r="I769" s="822" t="s">
        <v>3558</v>
      </c>
      <c r="J769" s="822" t="s">
        <v>3559</v>
      </c>
      <c r="K769" s="822" t="s">
        <v>3560</v>
      </c>
      <c r="L769" s="825">
        <v>577.88</v>
      </c>
      <c r="M769" s="825">
        <v>577.88</v>
      </c>
      <c r="N769" s="822">
        <v>1</v>
      </c>
      <c r="O769" s="826">
        <v>1</v>
      </c>
      <c r="P769" s="825"/>
      <c r="Q769" s="827">
        <v>0</v>
      </c>
      <c r="R769" s="822"/>
      <c r="S769" s="827">
        <v>0</v>
      </c>
      <c r="T769" s="826"/>
      <c r="U769" s="828">
        <v>0</v>
      </c>
    </row>
    <row r="770" spans="1:21" ht="14.45" customHeight="1" x14ac:dyDescent="0.2">
      <c r="A770" s="821">
        <v>4</v>
      </c>
      <c r="B770" s="822" t="s">
        <v>2195</v>
      </c>
      <c r="C770" s="822" t="s">
        <v>2202</v>
      </c>
      <c r="D770" s="823" t="s">
        <v>4680</v>
      </c>
      <c r="E770" s="824" t="s">
        <v>2228</v>
      </c>
      <c r="F770" s="822" t="s">
        <v>2196</v>
      </c>
      <c r="G770" s="822" t="s">
        <v>2315</v>
      </c>
      <c r="H770" s="822" t="s">
        <v>329</v>
      </c>
      <c r="I770" s="822" t="s">
        <v>3561</v>
      </c>
      <c r="J770" s="822" t="s">
        <v>2317</v>
      </c>
      <c r="K770" s="822" t="s">
        <v>636</v>
      </c>
      <c r="L770" s="825">
        <v>58.62</v>
      </c>
      <c r="M770" s="825">
        <v>58.62</v>
      </c>
      <c r="N770" s="822">
        <v>1</v>
      </c>
      <c r="O770" s="826">
        <v>1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4</v>
      </c>
      <c r="B771" s="822" t="s">
        <v>2195</v>
      </c>
      <c r="C771" s="822" t="s">
        <v>2202</v>
      </c>
      <c r="D771" s="823" t="s">
        <v>4680</v>
      </c>
      <c r="E771" s="824" t="s">
        <v>2228</v>
      </c>
      <c r="F771" s="822" t="s">
        <v>2196</v>
      </c>
      <c r="G771" s="822" t="s">
        <v>2925</v>
      </c>
      <c r="H771" s="822" t="s">
        <v>329</v>
      </c>
      <c r="I771" s="822" t="s">
        <v>2926</v>
      </c>
      <c r="J771" s="822" t="s">
        <v>971</v>
      </c>
      <c r="K771" s="822" t="s">
        <v>2927</v>
      </c>
      <c r="L771" s="825">
        <v>760.22</v>
      </c>
      <c r="M771" s="825">
        <v>9122.64</v>
      </c>
      <c r="N771" s="822">
        <v>12</v>
      </c>
      <c r="O771" s="826">
        <v>3</v>
      </c>
      <c r="P771" s="825">
        <v>6841.98</v>
      </c>
      <c r="Q771" s="827">
        <v>0.75</v>
      </c>
      <c r="R771" s="822">
        <v>9</v>
      </c>
      <c r="S771" s="827">
        <v>0.75</v>
      </c>
      <c r="T771" s="826">
        <v>2.5</v>
      </c>
      <c r="U771" s="828">
        <v>0.83333333333333337</v>
      </c>
    </row>
    <row r="772" spans="1:21" ht="14.45" customHeight="1" x14ac:dyDescent="0.2">
      <c r="A772" s="821">
        <v>4</v>
      </c>
      <c r="B772" s="822" t="s">
        <v>2195</v>
      </c>
      <c r="C772" s="822" t="s">
        <v>2202</v>
      </c>
      <c r="D772" s="823" t="s">
        <v>4680</v>
      </c>
      <c r="E772" s="824" t="s">
        <v>2228</v>
      </c>
      <c r="F772" s="822" t="s">
        <v>2196</v>
      </c>
      <c r="G772" s="822" t="s">
        <v>2460</v>
      </c>
      <c r="H772" s="822" t="s">
        <v>329</v>
      </c>
      <c r="I772" s="822" t="s">
        <v>2461</v>
      </c>
      <c r="J772" s="822" t="s">
        <v>760</v>
      </c>
      <c r="K772" s="822" t="s">
        <v>761</v>
      </c>
      <c r="L772" s="825">
        <v>248.55</v>
      </c>
      <c r="M772" s="825">
        <v>745.65000000000009</v>
      </c>
      <c r="N772" s="822">
        <v>3</v>
      </c>
      <c r="O772" s="826">
        <v>3</v>
      </c>
      <c r="P772" s="825">
        <v>745.65000000000009</v>
      </c>
      <c r="Q772" s="827">
        <v>1</v>
      </c>
      <c r="R772" s="822">
        <v>3</v>
      </c>
      <c r="S772" s="827">
        <v>1</v>
      </c>
      <c r="T772" s="826">
        <v>3</v>
      </c>
      <c r="U772" s="828">
        <v>1</v>
      </c>
    </row>
    <row r="773" spans="1:21" ht="14.45" customHeight="1" x14ac:dyDescent="0.2">
      <c r="A773" s="821">
        <v>4</v>
      </c>
      <c r="B773" s="822" t="s">
        <v>2195</v>
      </c>
      <c r="C773" s="822" t="s">
        <v>2202</v>
      </c>
      <c r="D773" s="823" t="s">
        <v>4680</v>
      </c>
      <c r="E773" s="824" t="s">
        <v>2228</v>
      </c>
      <c r="F773" s="822" t="s">
        <v>2196</v>
      </c>
      <c r="G773" s="822" t="s">
        <v>3562</v>
      </c>
      <c r="H773" s="822" t="s">
        <v>329</v>
      </c>
      <c r="I773" s="822" t="s">
        <v>3563</v>
      </c>
      <c r="J773" s="822" t="s">
        <v>3564</v>
      </c>
      <c r="K773" s="822" t="s">
        <v>3565</v>
      </c>
      <c r="L773" s="825">
        <v>140.44</v>
      </c>
      <c r="M773" s="825">
        <v>280.88</v>
      </c>
      <c r="N773" s="822">
        <v>2</v>
      </c>
      <c r="O773" s="826">
        <v>1</v>
      </c>
      <c r="P773" s="825">
        <v>280.88</v>
      </c>
      <c r="Q773" s="827">
        <v>1</v>
      </c>
      <c r="R773" s="822">
        <v>2</v>
      </c>
      <c r="S773" s="827">
        <v>1</v>
      </c>
      <c r="T773" s="826">
        <v>1</v>
      </c>
      <c r="U773" s="828">
        <v>1</v>
      </c>
    </row>
    <row r="774" spans="1:21" ht="14.45" customHeight="1" x14ac:dyDescent="0.2">
      <c r="A774" s="821">
        <v>4</v>
      </c>
      <c r="B774" s="822" t="s">
        <v>2195</v>
      </c>
      <c r="C774" s="822" t="s">
        <v>2202</v>
      </c>
      <c r="D774" s="823" t="s">
        <v>4680</v>
      </c>
      <c r="E774" s="824" t="s">
        <v>2228</v>
      </c>
      <c r="F774" s="822" t="s">
        <v>2196</v>
      </c>
      <c r="G774" s="822" t="s">
        <v>2293</v>
      </c>
      <c r="H774" s="822" t="s">
        <v>329</v>
      </c>
      <c r="I774" s="822" t="s">
        <v>2294</v>
      </c>
      <c r="J774" s="822" t="s">
        <v>703</v>
      </c>
      <c r="K774" s="822" t="s">
        <v>2295</v>
      </c>
      <c r="L774" s="825">
        <v>53.57</v>
      </c>
      <c r="M774" s="825">
        <v>642.84</v>
      </c>
      <c r="N774" s="822">
        <v>12</v>
      </c>
      <c r="O774" s="826">
        <v>5</v>
      </c>
      <c r="P774" s="825">
        <v>642.84</v>
      </c>
      <c r="Q774" s="827">
        <v>1</v>
      </c>
      <c r="R774" s="822">
        <v>12</v>
      </c>
      <c r="S774" s="827">
        <v>1</v>
      </c>
      <c r="T774" s="826">
        <v>5</v>
      </c>
      <c r="U774" s="828">
        <v>1</v>
      </c>
    </row>
    <row r="775" spans="1:21" ht="14.45" customHeight="1" x14ac:dyDescent="0.2">
      <c r="A775" s="821">
        <v>4</v>
      </c>
      <c r="B775" s="822" t="s">
        <v>2195</v>
      </c>
      <c r="C775" s="822" t="s">
        <v>2202</v>
      </c>
      <c r="D775" s="823" t="s">
        <v>4680</v>
      </c>
      <c r="E775" s="824" t="s">
        <v>2228</v>
      </c>
      <c r="F775" s="822" t="s">
        <v>2196</v>
      </c>
      <c r="G775" s="822" t="s">
        <v>2353</v>
      </c>
      <c r="H775" s="822" t="s">
        <v>329</v>
      </c>
      <c r="I775" s="822" t="s">
        <v>2408</v>
      </c>
      <c r="J775" s="822" t="s">
        <v>1161</v>
      </c>
      <c r="K775" s="822" t="s">
        <v>2409</v>
      </c>
      <c r="L775" s="825">
        <v>35.25</v>
      </c>
      <c r="M775" s="825">
        <v>35.25</v>
      </c>
      <c r="N775" s="822">
        <v>1</v>
      </c>
      <c r="O775" s="826">
        <v>1</v>
      </c>
      <c r="P775" s="825"/>
      <c r="Q775" s="827">
        <v>0</v>
      </c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4</v>
      </c>
      <c r="B776" s="822" t="s">
        <v>2195</v>
      </c>
      <c r="C776" s="822" t="s">
        <v>2202</v>
      </c>
      <c r="D776" s="823" t="s">
        <v>4680</v>
      </c>
      <c r="E776" s="824" t="s">
        <v>2228</v>
      </c>
      <c r="F776" s="822" t="s">
        <v>2196</v>
      </c>
      <c r="G776" s="822" t="s">
        <v>2355</v>
      </c>
      <c r="H776" s="822" t="s">
        <v>329</v>
      </c>
      <c r="I776" s="822" t="s">
        <v>2356</v>
      </c>
      <c r="J776" s="822" t="s">
        <v>784</v>
      </c>
      <c r="K776" s="822" t="s">
        <v>2357</v>
      </c>
      <c r="L776" s="825">
        <v>185.26</v>
      </c>
      <c r="M776" s="825">
        <v>185.26</v>
      </c>
      <c r="N776" s="822">
        <v>1</v>
      </c>
      <c r="O776" s="826">
        <v>0.5</v>
      </c>
      <c r="P776" s="825">
        <v>185.26</v>
      </c>
      <c r="Q776" s="827">
        <v>1</v>
      </c>
      <c r="R776" s="822">
        <v>1</v>
      </c>
      <c r="S776" s="827">
        <v>1</v>
      </c>
      <c r="T776" s="826">
        <v>0.5</v>
      </c>
      <c r="U776" s="828">
        <v>1</v>
      </c>
    </row>
    <row r="777" spans="1:21" ht="14.45" customHeight="1" x14ac:dyDescent="0.2">
      <c r="A777" s="821">
        <v>4</v>
      </c>
      <c r="B777" s="822" t="s">
        <v>2195</v>
      </c>
      <c r="C777" s="822" t="s">
        <v>2202</v>
      </c>
      <c r="D777" s="823" t="s">
        <v>4680</v>
      </c>
      <c r="E777" s="824" t="s">
        <v>2228</v>
      </c>
      <c r="F777" s="822" t="s">
        <v>2196</v>
      </c>
      <c r="G777" s="822" t="s">
        <v>2355</v>
      </c>
      <c r="H777" s="822" t="s">
        <v>329</v>
      </c>
      <c r="I777" s="822" t="s">
        <v>3018</v>
      </c>
      <c r="J777" s="822" t="s">
        <v>784</v>
      </c>
      <c r="K777" s="822" t="s">
        <v>2357</v>
      </c>
      <c r="L777" s="825">
        <v>87.98</v>
      </c>
      <c r="M777" s="825">
        <v>263.94</v>
      </c>
      <c r="N777" s="822">
        <v>3</v>
      </c>
      <c r="O777" s="826">
        <v>1</v>
      </c>
      <c r="P777" s="825"/>
      <c r="Q777" s="827">
        <v>0</v>
      </c>
      <c r="R777" s="822"/>
      <c r="S777" s="827">
        <v>0</v>
      </c>
      <c r="T777" s="826"/>
      <c r="U777" s="828">
        <v>0</v>
      </c>
    </row>
    <row r="778" spans="1:21" ht="14.45" customHeight="1" x14ac:dyDescent="0.2">
      <c r="A778" s="821">
        <v>4</v>
      </c>
      <c r="B778" s="822" t="s">
        <v>2195</v>
      </c>
      <c r="C778" s="822" t="s">
        <v>2202</v>
      </c>
      <c r="D778" s="823" t="s">
        <v>4680</v>
      </c>
      <c r="E778" s="824" t="s">
        <v>2228</v>
      </c>
      <c r="F778" s="822" t="s">
        <v>2196</v>
      </c>
      <c r="G778" s="822" t="s">
        <v>3566</v>
      </c>
      <c r="H778" s="822" t="s">
        <v>329</v>
      </c>
      <c r="I778" s="822" t="s">
        <v>3567</v>
      </c>
      <c r="J778" s="822" t="s">
        <v>3568</v>
      </c>
      <c r="K778" s="822" t="s">
        <v>1148</v>
      </c>
      <c r="L778" s="825">
        <v>173.31</v>
      </c>
      <c r="M778" s="825">
        <v>519.93000000000006</v>
      </c>
      <c r="N778" s="822">
        <v>3</v>
      </c>
      <c r="O778" s="826">
        <v>0.5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4</v>
      </c>
      <c r="B779" s="822" t="s">
        <v>2195</v>
      </c>
      <c r="C779" s="822" t="s">
        <v>2202</v>
      </c>
      <c r="D779" s="823" t="s">
        <v>4680</v>
      </c>
      <c r="E779" s="824" t="s">
        <v>2228</v>
      </c>
      <c r="F779" s="822" t="s">
        <v>2196</v>
      </c>
      <c r="G779" s="822" t="s">
        <v>2358</v>
      </c>
      <c r="H779" s="822" t="s">
        <v>329</v>
      </c>
      <c r="I779" s="822" t="s">
        <v>2359</v>
      </c>
      <c r="J779" s="822" t="s">
        <v>633</v>
      </c>
      <c r="K779" s="822" t="s">
        <v>2360</v>
      </c>
      <c r="L779" s="825">
        <v>127.91</v>
      </c>
      <c r="M779" s="825">
        <v>127.91</v>
      </c>
      <c r="N779" s="822">
        <v>1</v>
      </c>
      <c r="O779" s="826">
        <v>0.5</v>
      </c>
      <c r="P779" s="825">
        <v>127.91</v>
      </c>
      <c r="Q779" s="827">
        <v>1</v>
      </c>
      <c r="R779" s="822">
        <v>1</v>
      </c>
      <c r="S779" s="827">
        <v>1</v>
      </c>
      <c r="T779" s="826">
        <v>0.5</v>
      </c>
      <c r="U779" s="828">
        <v>1</v>
      </c>
    </row>
    <row r="780" spans="1:21" ht="14.45" customHeight="1" x14ac:dyDescent="0.2">
      <c r="A780" s="821">
        <v>4</v>
      </c>
      <c r="B780" s="822" t="s">
        <v>2195</v>
      </c>
      <c r="C780" s="822" t="s">
        <v>2202</v>
      </c>
      <c r="D780" s="823" t="s">
        <v>4680</v>
      </c>
      <c r="E780" s="824" t="s">
        <v>2228</v>
      </c>
      <c r="F780" s="822" t="s">
        <v>2196</v>
      </c>
      <c r="G780" s="822" t="s">
        <v>2367</v>
      </c>
      <c r="H780" s="822" t="s">
        <v>329</v>
      </c>
      <c r="I780" s="822" t="s">
        <v>3569</v>
      </c>
      <c r="J780" s="822" t="s">
        <v>2372</v>
      </c>
      <c r="K780" s="822" t="s">
        <v>3570</v>
      </c>
      <c r="L780" s="825">
        <v>0</v>
      </c>
      <c r="M780" s="825">
        <v>0</v>
      </c>
      <c r="N780" s="822">
        <v>12</v>
      </c>
      <c r="O780" s="826">
        <v>3</v>
      </c>
      <c r="P780" s="825">
        <v>0</v>
      </c>
      <c r="Q780" s="827"/>
      <c r="R780" s="822">
        <v>5</v>
      </c>
      <c r="S780" s="827">
        <v>0.41666666666666669</v>
      </c>
      <c r="T780" s="826">
        <v>1</v>
      </c>
      <c r="U780" s="828">
        <v>0.33333333333333331</v>
      </c>
    </row>
    <row r="781" spans="1:21" ht="14.45" customHeight="1" x14ac:dyDescent="0.2">
      <c r="A781" s="821">
        <v>4</v>
      </c>
      <c r="B781" s="822" t="s">
        <v>2195</v>
      </c>
      <c r="C781" s="822" t="s">
        <v>2202</v>
      </c>
      <c r="D781" s="823" t="s">
        <v>4680</v>
      </c>
      <c r="E781" s="824" t="s">
        <v>2228</v>
      </c>
      <c r="F781" s="822" t="s">
        <v>2196</v>
      </c>
      <c r="G781" s="822" t="s">
        <v>3571</v>
      </c>
      <c r="H781" s="822" t="s">
        <v>329</v>
      </c>
      <c r="I781" s="822" t="s">
        <v>3572</v>
      </c>
      <c r="J781" s="822" t="s">
        <v>1269</v>
      </c>
      <c r="K781" s="822" t="s">
        <v>3573</v>
      </c>
      <c r="L781" s="825">
        <v>0</v>
      </c>
      <c r="M781" s="825">
        <v>0</v>
      </c>
      <c r="N781" s="822">
        <v>3</v>
      </c>
      <c r="O781" s="826">
        <v>0.5</v>
      </c>
      <c r="P781" s="825">
        <v>0</v>
      </c>
      <c r="Q781" s="827"/>
      <c r="R781" s="822">
        <v>3</v>
      </c>
      <c r="S781" s="827">
        <v>1</v>
      </c>
      <c r="T781" s="826">
        <v>0.5</v>
      </c>
      <c r="U781" s="828">
        <v>1</v>
      </c>
    </row>
    <row r="782" spans="1:21" ht="14.45" customHeight="1" x14ac:dyDescent="0.2">
      <c r="A782" s="821">
        <v>4</v>
      </c>
      <c r="B782" s="822" t="s">
        <v>2195</v>
      </c>
      <c r="C782" s="822" t="s">
        <v>2202</v>
      </c>
      <c r="D782" s="823" t="s">
        <v>4680</v>
      </c>
      <c r="E782" s="824" t="s">
        <v>2228</v>
      </c>
      <c r="F782" s="822" t="s">
        <v>2196</v>
      </c>
      <c r="G782" s="822" t="s">
        <v>3571</v>
      </c>
      <c r="H782" s="822" t="s">
        <v>329</v>
      </c>
      <c r="I782" s="822" t="s">
        <v>3574</v>
      </c>
      <c r="J782" s="822" t="s">
        <v>1269</v>
      </c>
      <c r="K782" s="822" t="s">
        <v>3575</v>
      </c>
      <c r="L782" s="825">
        <v>0</v>
      </c>
      <c r="M782" s="825">
        <v>0</v>
      </c>
      <c r="N782" s="822">
        <v>12</v>
      </c>
      <c r="O782" s="826">
        <v>2.5</v>
      </c>
      <c r="P782" s="825">
        <v>0</v>
      </c>
      <c r="Q782" s="827"/>
      <c r="R782" s="822">
        <v>6</v>
      </c>
      <c r="S782" s="827">
        <v>0.5</v>
      </c>
      <c r="T782" s="826">
        <v>1.5</v>
      </c>
      <c r="U782" s="828">
        <v>0.6</v>
      </c>
    </row>
    <row r="783" spans="1:21" ht="14.45" customHeight="1" x14ac:dyDescent="0.2">
      <c r="A783" s="821">
        <v>4</v>
      </c>
      <c r="B783" s="822" t="s">
        <v>2195</v>
      </c>
      <c r="C783" s="822" t="s">
        <v>2202</v>
      </c>
      <c r="D783" s="823" t="s">
        <v>4680</v>
      </c>
      <c r="E783" s="824" t="s">
        <v>2228</v>
      </c>
      <c r="F783" s="822" t="s">
        <v>2196</v>
      </c>
      <c r="G783" s="822" t="s">
        <v>2473</v>
      </c>
      <c r="H783" s="822" t="s">
        <v>329</v>
      </c>
      <c r="I783" s="822" t="s">
        <v>2474</v>
      </c>
      <c r="J783" s="822" t="s">
        <v>2475</v>
      </c>
      <c r="K783" s="822" t="s">
        <v>2476</v>
      </c>
      <c r="L783" s="825">
        <v>140.97</v>
      </c>
      <c r="M783" s="825">
        <v>281.94</v>
      </c>
      <c r="N783" s="822">
        <v>2</v>
      </c>
      <c r="O783" s="826">
        <v>2</v>
      </c>
      <c r="P783" s="825">
        <v>281.94</v>
      </c>
      <c r="Q783" s="827">
        <v>1</v>
      </c>
      <c r="R783" s="822">
        <v>2</v>
      </c>
      <c r="S783" s="827">
        <v>1</v>
      </c>
      <c r="T783" s="826">
        <v>2</v>
      </c>
      <c r="U783" s="828">
        <v>1</v>
      </c>
    </row>
    <row r="784" spans="1:21" ht="14.45" customHeight="1" x14ac:dyDescent="0.2">
      <c r="A784" s="821">
        <v>4</v>
      </c>
      <c r="B784" s="822" t="s">
        <v>2195</v>
      </c>
      <c r="C784" s="822" t="s">
        <v>2202</v>
      </c>
      <c r="D784" s="823" t="s">
        <v>4680</v>
      </c>
      <c r="E784" s="824" t="s">
        <v>2228</v>
      </c>
      <c r="F784" s="822" t="s">
        <v>2196</v>
      </c>
      <c r="G784" s="822" t="s">
        <v>2281</v>
      </c>
      <c r="H784" s="822" t="s">
        <v>628</v>
      </c>
      <c r="I784" s="822" t="s">
        <v>1917</v>
      </c>
      <c r="J784" s="822" t="s">
        <v>893</v>
      </c>
      <c r="K784" s="822" t="s">
        <v>895</v>
      </c>
      <c r="L784" s="825">
        <v>0</v>
      </c>
      <c r="M784" s="825">
        <v>0</v>
      </c>
      <c r="N784" s="822">
        <v>5</v>
      </c>
      <c r="O784" s="826">
        <v>3</v>
      </c>
      <c r="P784" s="825">
        <v>0</v>
      </c>
      <c r="Q784" s="827"/>
      <c r="R784" s="822">
        <v>5</v>
      </c>
      <c r="S784" s="827">
        <v>1</v>
      </c>
      <c r="T784" s="826">
        <v>3</v>
      </c>
      <c r="U784" s="828">
        <v>1</v>
      </c>
    </row>
    <row r="785" spans="1:21" ht="14.45" customHeight="1" x14ac:dyDescent="0.2">
      <c r="A785" s="821">
        <v>4</v>
      </c>
      <c r="B785" s="822" t="s">
        <v>2195</v>
      </c>
      <c r="C785" s="822" t="s">
        <v>2202</v>
      </c>
      <c r="D785" s="823" t="s">
        <v>4680</v>
      </c>
      <c r="E785" s="824" t="s">
        <v>2228</v>
      </c>
      <c r="F785" s="822" t="s">
        <v>2196</v>
      </c>
      <c r="G785" s="822" t="s">
        <v>2477</v>
      </c>
      <c r="H785" s="822" t="s">
        <v>329</v>
      </c>
      <c r="I785" s="822" t="s">
        <v>3023</v>
      </c>
      <c r="J785" s="822" t="s">
        <v>975</v>
      </c>
      <c r="K785" s="822" t="s">
        <v>3024</v>
      </c>
      <c r="L785" s="825">
        <v>210.38</v>
      </c>
      <c r="M785" s="825">
        <v>420.76</v>
      </c>
      <c r="N785" s="822">
        <v>2</v>
      </c>
      <c r="O785" s="826">
        <v>1</v>
      </c>
      <c r="P785" s="825">
        <v>420.76</v>
      </c>
      <c r="Q785" s="827">
        <v>1</v>
      </c>
      <c r="R785" s="822">
        <v>2</v>
      </c>
      <c r="S785" s="827">
        <v>1</v>
      </c>
      <c r="T785" s="826">
        <v>1</v>
      </c>
      <c r="U785" s="828">
        <v>1</v>
      </c>
    </row>
    <row r="786" spans="1:21" ht="14.45" customHeight="1" x14ac:dyDescent="0.2">
      <c r="A786" s="821">
        <v>4</v>
      </c>
      <c r="B786" s="822" t="s">
        <v>2195</v>
      </c>
      <c r="C786" s="822" t="s">
        <v>2202</v>
      </c>
      <c r="D786" s="823" t="s">
        <v>4680</v>
      </c>
      <c r="E786" s="824" t="s">
        <v>2228</v>
      </c>
      <c r="F786" s="822" t="s">
        <v>2196</v>
      </c>
      <c r="G786" s="822" t="s">
        <v>3029</v>
      </c>
      <c r="H786" s="822" t="s">
        <v>329</v>
      </c>
      <c r="I786" s="822" t="s">
        <v>3030</v>
      </c>
      <c r="J786" s="822" t="s">
        <v>1175</v>
      </c>
      <c r="K786" s="822" t="s">
        <v>1176</v>
      </c>
      <c r="L786" s="825">
        <v>59.56</v>
      </c>
      <c r="M786" s="825">
        <v>59.56</v>
      </c>
      <c r="N786" s="822">
        <v>1</v>
      </c>
      <c r="O786" s="826">
        <v>0.5</v>
      </c>
      <c r="P786" s="825">
        <v>59.56</v>
      </c>
      <c r="Q786" s="827">
        <v>1</v>
      </c>
      <c r="R786" s="822">
        <v>1</v>
      </c>
      <c r="S786" s="827">
        <v>1</v>
      </c>
      <c r="T786" s="826">
        <v>0.5</v>
      </c>
      <c r="U786" s="828">
        <v>1</v>
      </c>
    </row>
    <row r="787" spans="1:21" ht="14.45" customHeight="1" x14ac:dyDescent="0.2">
      <c r="A787" s="821">
        <v>4</v>
      </c>
      <c r="B787" s="822" t="s">
        <v>2195</v>
      </c>
      <c r="C787" s="822" t="s">
        <v>2202</v>
      </c>
      <c r="D787" s="823" t="s">
        <v>4680</v>
      </c>
      <c r="E787" s="824" t="s">
        <v>2228</v>
      </c>
      <c r="F787" s="822" t="s">
        <v>2196</v>
      </c>
      <c r="G787" s="822" t="s">
        <v>2952</v>
      </c>
      <c r="H787" s="822" t="s">
        <v>329</v>
      </c>
      <c r="I787" s="822" t="s">
        <v>3576</v>
      </c>
      <c r="J787" s="822" t="s">
        <v>3577</v>
      </c>
      <c r="K787" s="822" t="s">
        <v>3578</v>
      </c>
      <c r="L787" s="825">
        <v>333.68</v>
      </c>
      <c r="M787" s="825">
        <v>333.68</v>
      </c>
      <c r="N787" s="822">
        <v>1</v>
      </c>
      <c r="O787" s="826">
        <v>1</v>
      </c>
      <c r="P787" s="825"/>
      <c r="Q787" s="827">
        <v>0</v>
      </c>
      <c r="R787" s="822"/>
      <c r="S787" s="827">
        <v>0</v>
      </c>
      <c r="T787" s="826"/>
      <c r="U787" s="828">
        <v>0</v>
      </c>
    </row>
    <row r="788" spans="1:21" ht="14.45" customHeight="1" x14ac:dyDescent="0.2">
      <c r="A788" s="821">
        <v>4</v>
      </c>
      <c r="B788" s="822" t="s">
        <v>2195</v>
      </c>
      <c r="C788" s="822" t="s">
        <v>2202</v>
      </c>
      <c r="D788" s="823" t="s">
        <v>4680</v>
      </c>
      <c r="E788" s="824" t="s">
        <v>2228</v>
      </c>
      <c r="F788" s="822" t="s">
        <v>2196</v>
      </c>
      <c r="G788" s="822" t="s">
        <v>3031</v>
      </c>
      <c r="H788" s="822" t="s">
        <v>329</v>
      </c>
      <c r="I788" s="822" t="s">
        <v>3579</v>
      </c>
      <c r="J788" s="822" t="s">
        <v>3580</v>
      </c>
      <c r="K788" s="822" t="s">
        <v>3304</v>
      </c>
      <c r="L788" s="825">
        <v>0</v>
      </c>
      <c r="M788" s="825">
        <v>0</v>
      </c>
      <c r="N788" s="822">
        <v>1</v>
      </c>
      <c r="O788" s="826">
        <v>1</v>
      </c>
      <c r="P788" s="825"/>
      <c r="Q788" s="827"/>
      <c r="R788" s="822"/>
      <c r="S788" s="827">
        <v>0</v>
      </c>
      <c r="T788" s="826"/>
      <c r="U788" s="828">
        <v>0</v>
      </c>
    </row>
    <row r="789" spans="1:21" ht="14.45" customHeight="1" x14ac:dyDescent="0.2">
      <c r="A789" s="821">
        <v>4</v>
      </c>
      <c r="B789" s="822" t="s">
        <v>2195</v>
      </c>
      <c r="C789" s="822" t="s">
        <v>2202</v>
      </c>
      <c r="D789" s="823" t="s">
        <v>4680</v>
      </c>
      <c r="E789" s="824" t="s">
        <v>2228</v>
      </c>
      <c r="F789" s="822" t="s">
        <v>2196</v>
      </c>
      <c r="G789" s="822" t="s">
        <v>3031</v>
      </c>
      <c r="H789" s="822" t="s">
        <v>628</v>
      </c>
      <c r="I789" s="822" t="s">
        <v>1935</v>
      </c>
      <c r="J789" s="822" t="s">
        <v>981</v>
      </c>
      <c r="K789" s="822" t="s">
        <v>1936</v>
      </c>
      <c r="L789" s="825">
        <v>0</v>
      </c>
      <c r="M789" s="825">
        <v>0</v>
      </c>
      <c r="N789" s="822">
        <v>3</v>
      </c>
      <c r="O789" s="826">
        <v>1.5</v>
      </c>
      <c r="P789" s="825"/>
      <c r="Q789" s="827"/>
      <c r="R789" s="822"/>
      <c r="S789" s="827">
        <v>0</v>
      </c>
      <c r="T789" s="826"/>
      <c r="U789" s="828">
        <v>0</v>
      </c>
    </row>
    <row r="790" spans="1:21" ht="14.45" customHeight="1" x14ac:dyDescent="0.2">
      <c r="A790" s="821">
        <v>4</v>
      </c>
      <c r="B790" s="822" t="s">
        <v>2195</v>
      </c>
      <c r="C790" s="822" t="s">
        <v>2202</v>
      </c>
      <c r="D790" s="823" t="s">
        <v>4680</v>
      </c>
      <c r="E790" s="824" t="s">
        <v>2228</v>
      </c>
      <c r="F790" s="822" t="s">
        <v>2196</v>
      </c>
      <c r="G790" s="822" t="s">
        <v>2259</v>
      </c>
      <c r="H790" s="822" t="s">
        <v>628</v>
      </c>
      <c r="I790" s="822" t="s">
        <v>1853</v>
      </c>
      <c r="J790" s="822" t="s">
        <v>1068</v>
      </c>
      <c r="K790" s="822" t="s">
        <v>1854</v>
      </c>
      <c r="L790" s="825">
        <v>154.36000000000001</v>
      </c>
      <c r="M790" s="825">
        <v>154.36000000000001</v>
      </c>
      <c r="N790" s="822">
        <v>1</v>
      </c>
      <c r="O790" s="826">
        <v>1</v>
      </c>
      <c r="P790" s="825">
        <v>154.36000000000001</v>
      </c>
      <c r="Q790" s="827">
        <v>1</v>
      </c>
      <c r="R790" s="822">
        <v>1</v>
      </c>
      <c r="S790" s="827">
        <v>1</v>
      </c>
      <c r="T790" s="826">
        <v>1</v>
      </c>
      <c r="U790" s="828">
        <v>1</v>
      </c>
    </row>
    <row r="791" spans="1:21" ht="14.45" customHeight="1" x14ac:dyDescent="0.2">
      <c r="A791" s="821">
        <v>4</v>
      </c>
      <c r="B791" s="822" t="s">
        <v>2195</v>
      </c>
      <c r="C791" s="822" t="s">
        <v>2202</v>
      </c>
      <c r="D791" s="823" t="s">
        <v>4680</v>
      </c>
      <c r="E791" s="824" t="s">
        <v>2228</v>
      </c>
      <c r="F791" s="822" t="s">
        <v>2196</v>
      </c>
      <c r="G791" s="822" t="s">
        <v>2259</v>
      </c>
      <c r="H791" s="822" t="s">
        <v>628</v>
      </c>
      <c r="I791" s="822" t="s">
        <v>1855</v>
      </c>
      <c r="J791" s="822" t="s">
        <v>1856</v>
      </c>
      <c r="K791" s="822" t="s">
        <v>1857</v>
      </c>
      <c r="L791" s="825">
        <v>149.52000000000001</v>
      </c>
      <c r="M791" s="825">
        <v>149.52000000000001</v>
      </c>
      <c r="N791" s="822">
        <v>1</v>
      </c>
      <c r="O791" s="826">
        <v>1</v>
      </c>
      <c r="P791" s="825"/>
      <c r="Q791" s="827">
        <v>0</v>
      </c>
      <c r="R791" s="822"/>
      <c r="S791" s="827">
        <v>0</v>
      </c>
      <c r="T791" s="826"/>
      <c r="U791" s="828">
        <v>0</v>
      </c>
    </row>
    <row r="792" spans="1:21" ht="14.45" customHeight="1" x14ac:dyDescent="0.2">
      <c r="A792" s="821">
        <v>4</v>
      </c>
      <c r="B792" s="822" t="s">
        <v>2195</v>
      </c>
      <c r="C792" s="822" t="s">
        <v>2202</v>
      </c>
      <c r="D792" s="823" t="s">
        <v>4680</v>
      </c>
      <c r="E792" s="824" t="s">
        <v>2228</v>
      </c>
      <c r="F792" s="822" t="s">
        <v>2196</v>
      </c>
      <c r="G792" s="822" t="s">
        <v>2322</v>
      </c>
      <c r="H792" s="822" t="s">
        <v>329</v>
      </c>
      <c r="I792" s="822" t="s">
        <v>2323</v>
      </c>
      <c r="J792" s="822" t="s">
        <v>1614</v>
      </c>
      <c r="K792" s="822" t="s">
        <v>1615</v>
      </c>
      <c r="L792" s="825">
        <v>374.79</v>
      </c>
      <c r="M792" s="825">
        <v>2998.32</v>
      </c>
      <c r="N792" s="822">
        <v>8</v>
      </c>
      <c r="O792" s="826">
        <v>1</v>
      </c>
      <c r="P792" s="825">
        <v>2998.32</v>
      </c>
      <c r="Q792" s="827">
        <v>1</v>
      </c>
      <c r="R792" s="822">
        <v>8</v>
      </c>
      <c r="S792" s="827">
        <v>1</v>
      </c>
      <c r="T792" s="826">
        <v>1</v>
      </c>
      <c r="U792" s="828">
        <v>1</v>
      </c>
    </row>
    <row r="793" spans="1:21" ht="14.45" customHeight="1" x14ac:dyDescent="0.2">
      <c r="A793" s="821">
        <v>4</v>
      </c>
      <c r="B793" s="822" t="s">
        <v>2195</v>
      </c>
      <c r="C793" s="822" t="s">
        <v>2202</v>
      </c>
      <c r="D793" s="823" t="s">
        <v>4680</v>
      </c>
      <c r="E793" s="824" t="s">
        <v>2228</v>
      </c>
      <c r="F793" s="822" t="s">
        <v>2196</v>
      </c>
      <c r="G793" s="822" t="s">
        <v>3137</v>
      </c>
      <c r="H793" s="822" t="s">
        <v>329</v>
      </c>
      <c r="I793" s="822" t="s">
        <v>3581</v>
      </c>
      <c r="J793" s="822" t="s">
        <v>756</v>
      </c>
      <c r="K793" s="822" t="s">
        <v>3582</v>
      </c>
      <c r="L793" s="825">
        <v>74.08</v>
      </c>
      <c r="M793" s="825">
        <v>74.08</v>
      </c>
      <c r="N793" s="822">
        <v>1</v>
      </c>
      <c r="O793" s="826">
        <v>0.5</v>
      </c>
      <c r="P793" s="825">
        <v>74.08</v>
      </c>
      <c r="Q793" s="827">
        <v>1</v>
      </c>
      <c r="R793" s="822">
        <v>1</v>
      </c>
      <c r="S793" s="827">
        <v>1</v>
      </c>
      <c r="T793" s="826">
        <v>0.5</v>
      </c>
      <c r="U793" s="828">
        <v>1</v>
      </c>
    </row>
    <row r="794" spans="1:21" ht="14.45" customHeight="1" x14ac:dyDescent="0.2">
      <c r="A794" s="821">
        <v>4</v>
      </c>
      <c r="B794" s="822" t="s">
        <v>2195</v>
      </c>
      <c r="C794" s="822" t="s">
        <v>2202</v>
      </c>
      <c r="D794" s="823" t="s">
        <v>4680</v>
      </c>
      <c r="E794" s="824" t="s">
        <v>2228</v>
      </c>
      <c r="F794" s="822" t="s">
        <v>2196</v>
      </c>
      <c r="G794" s="822" t="s">
        <v>3137</v>
      </c>
      <c r="H794" s="822" t="s">
        <v>329</v>
      </c>
      <c r="I794" s="822" t="s">
        <v>3583</v>
      </c>
      <c r="J794" s="822" t="s">
        <v>756</v>
      </c>
      <c r="K794" s="822" t="s">
        <v>3584</v>
      </c>
      <c r="L794" s="825">
        <v>168.36</v>
      </c>
      <c r="M794" s="825">
        <v>168.36</v>
      </c>
      <c r="N794" s="822">
        <v>1</v>
      </c>
      <c r="O794" s="826">
        <v>0.5</v>
      </c>
      <c r="P794" s="825">
        <v>168.36</v>
      </c>
      <c r="Q794" s="827">
        <v>1</v>
      </c>
      <c r="R794" s="822">
        <v>1</v>
      </c>
      <c r="S794" s="827">
        <v>1</v>
      </c>
      <c r="T794" s="826">
        <v>0.5</v>
      </c>
      <c r="U794" s="828">
        <v>1</v>
      </c>
    </row>
    <row r="795" spans="1:21" ht="14.45" customHeight="1" x14ac:dyDescent="0.2">
      <c r="A795" s="821">
        <v>4</v>
      </c>
      <c r="B795" s="822" t="s">
        <v>2195</v>
      </c>
      <c r="C795" s="822" t="s">
        <v>2202</v>
      </c>
      <c r="D795" s="823" t="s">
        <v>4680</v>
      </c>
      <c r="E795" s="824" t="s">
        <v>2228</v>
      </c>
      <c r="F795" s="822" t="s">
        <v>2196</v>
      </c>
      <c r="G795" s="822" t="s">
        <v>3137</v>
      </c>
      <c r="H795" s="822" t="s">
        <v>329</v>
      </c>
      <c r="I795" s="822" t="s">
        <v>3585</v>
      </c>
      <c r="J795" s="822" t="s">
        <v>756</v>
      </c>
      <c r="K795" s="822" t="s">
        <v>3586</v>
      </c>
      <c r="L795" s="825">
        <v>126.27</v>
      </c>
      <c r="M795" s="825">
        <v>126.27</v>
      </c>
      <c r="N795" s="822">
        <v>1</v>
      </c>
      <c r="O795" s="826">
        <v>1</v>
      </c>
      <c r="P795" s="825"/>
      <c r="Q795" s="827">
        <v>0</v>
      </c>
      <c r="R795" s="822"/>
      <c r="S795" s="827">
        <v>0</v>
      </c>
      <c r="T795" s="826"/>
      <c r="U795" s="828">
        <v>0</v>
      </c>
    </row>
    <row r="796" spans="1:21" ht="14.45" customHeight="1" x14ac:dyDescent="0.2">
      <c r="A796" s="821">
        <v>4</v>
      </c>
      <c r="B796" s="822" t="s">
        <v>2195</v>
      </c>
      <c r="C796" s="822" t="s">
        <v>2202</v>
      </c>
      <c r="D796" s="823" t="s">
        <v>4680</v>
      </c>
      <c r="E796" s="824" t="s">
        <v>2228</v>
      </c>
      <c r="F796" s="822" t="s">
        <v>2196</v>
      </c>
      <c r="G796" s="822" t="s">
        <v>3137</v>
      </c>
      <c r="H796" s="822" t="s">
        <v>628</v>
      </c>
      <c r="I796" s="822" t="s">
        <v>3587</v>
      </c>
      <c r="J796" s="822" t="s">
        <v>756</v>
      </c>
      <c r="K796" s="822" t="s">
        <v>3586</v>
      </c>
      <c r="L796" s="825">
        <v>126.27</v>
      </c>
      <c r="M796" s="825">
        <v>126.27</v>
      </c>
      <c r="N796" s="822">
        <v>1</v>
      </c>
      <c r="O796" s="826">
        <v>1</v>
      </c>
      <c r="P796" s="825"/>
      <c r="Q796" s="827">
        <v>0</v>
      </c>
      <c r="R796" s="822"/>
      <c r="S796" s="827">
        <v>0</v>
      </c>
      <c r="T796" s="826"/>
      <c r="U796" s="828">
        <v>0</v>
      </c>
    </row>
    <row r="797" spans="1:21" ht="14.45" customHeight="1" x14ac:dyDescent="0.2">
      <c r="A797" s="821">
        <v>4</v>
      </c>
      <c r="B797" s="822" t="s">
        <v>2195</v>
      </c>
      <c r="C797" s="822" t="s">
        <v>2202</v>
      </c>
      <c r="D797" s="823" t="s">
        <v>4680</v>
      </c>
      <c r="E797" s="824" t="s">
        <v>2228</v>
      </c>
      <c r="F797" s="822" t="s">
        <v>2196</v>
      </c>
      <c r="G797" s="822" t="s">
        <v>2423</v>
      </c>
      <c r="H797" s="822" t="s">
        <v>329</v>
      </c>
      <c r="I797" s="822" t="s">
        <v>2489</v>
      </c>
      <c r="J797" s="822" t="s">
        <v>2490</v>
      </c>
      <c r="K797" s="822" t="s">
        <v>2491</v>
      </c>
      <c r="L797" s="825">
        <v>248.55</v>
      </c>
      <c r="M797" s="825">
        <v>4722.45</v>
      </c>
      <c r="N797" s="822">
        <v>19</v>
      </c>
      <c r="O797" s="826">
        <v>19</v>
      </c>
      <c r="P797" s="825">
        <v>2485.5</v>
      </c>
      <c r="Q797" s="827">
        <v>0.52631578947368418</v>
      </c>
      <c r="R797" s="822">
        <v>10</v>
      </c>
      <c r="S797" s="827">
        <v>0.52631578947368418</v>
      </c>
      <c r="T797" s="826">
        <v>10</v>
      </c>
      <c r="U797" s="828">
        <v>0.52631578947368418</v>
      </c>
    </row>
    <row r="798" spans="1:21" ht="14.45" customHeight="1" x14ac:dyDescent="0.2">
      <c r="A798" s="821">
        <v>4</v>
      </c>
      <c r="B798" s="822" t="s">
        <v>2195</v>
      </c>
      <c r="C798" s="822" t="s">
        <v>2202</v>
      </c>
      <c r="D798" s="823" t="s">
        <v>4680</v>
      </c>
      <c r="E798" s="824" t="s">
        <v>2228</v>
      </c>
      <c r="F798" s="822" t="s">
        <v>2196</v>
      </c>
      <c r="G798" s="822" t="s">
        <v>3588</v>
      </c>
      <c r="H798" s="822" t="s">
        <v>329</v>
      </c>
      <c r="I798" s="822" t="s">
        <v>3589</v>
      </c>
      <c r="J798" s="822" t="s">
        <v>3590</v>
      </c>
      <c r="K798" s="822" t="s">
        <v>3591</v>
      </c>
      <c r="L798" s="825">
        <v>79.069999999999993</v>
      </c>
      <c r="M798" s="825">
        <v>237.20999999999998</v>
      </c>
      <c r="N798" s="822">
        <v>3</v>
      </c>
      <c r="O798" s="826">
        <v>1</v>
      </c>
      <c r="P798" s="825">
        <v>237.20999999999998</v>
      </c>
      <c r="Q798" s="827">
        <v>1</v>
      </c>
      <c r="R798" s="822">
        <v>3</v>
      </c>
      <c r="S798" s="827">
        <v>1</v>
      </c>
      <c r="T798" s="826">
        <v>1</v>
      </c>
      <c r="U798" s="828">
        <v>1</v>
      </c>
    </row>
    <row r="799" spans="1:21" ht="14.45" customHeight="1" x14ac:dyDescent="0.2">
      <c r="A799" s="821">
        <v>4</v>
      </c>
      <c r="B799" s="822" t="s">
        <v>2195</v>
      </c>
      <c r="C799" s="822" t="s">
        <v>2202</v>
      </c>
      <c r="D799" s="823" t="s">
        <v>4680</v>
      </c>
      <c r="E799" s="824" t="s">
        <v>2228</v>
      </c>
      <c r="F799" s="822" t="s">
        <v>2196</v>
      </c>
      <c r="G799" s="822" t="s">
        <v>3592</v>
      </c>
      <c r="H799" s="822" t="s">
        <v>329</v>
      </c>
      <c r="I799" s="822" t="s">
        <v>3593</v>
      </c>
      <c r="J799" s="822" t="s">
        <v>3594</v>
      </c>
      <c r="K799" s="822" t="s">
        <v>3595</v>
      </c>
      <c r="L799" s="825">
        <v>1020.22</v>
      </c>
      <c r="M799" s="825">
        <v>2040.44</v>
      </c>
      <c r="N799" s="822">
        <v>2</v>
      </c>
      <c r="O799" s="826">
        <v>1</v>
      </c>
      <c r="P799" s="825">
        <v>2040.44</v>
      </c>
      <c r="Q799" s="827">
        <v>1</v>
      </c>
      <c r="R799" s="822">
        <v>2</v>
      </c>
      <c r="S799" s="827">
        <v>1</v>
      </c>
      <c r="T799" s="826">
        <v>1</v>
      </c>
      <c r="U799" s="828">
        <v>1</v>
      </c>
    </row>
    <row r="800" spans="1:21" ht="14.45" customHeight="1" x14ac:dyDescent="0.2">
      <c r="A800" s="821">
        <v>4</v>
      </c>
      <c r="B800" s="822" t="s">
        <v>2195</v>
      </c>
      <c r="C800" s="822" t="s">
        <v>2202</v>
      </c>
      <c r="D800" s="823" t="s">
        <v>4680</v>
      </c>
      <c r="E800" s="824" t="s">
        <v>2228</v>
      </c>
      <c r="F800" s="822" t="s">
        <v>2196</v>
      </c>
      <c r="G800" s="822" t="s">
        <v>2285</v>
      </c>
      <c r="H800" s="822" t="s">
        <v>329</v>
      </c>
      <c r="I800" s="822" t="s">
        <v>3596</v>
      </c>
      <c r="J800" s="822" t="s">
        <v>1018</v>
      </c>
      <c r="K800" s="822" t="s">
        <v>769</v>
      </c>
      <c r="L800" s="825">
        <v>239.53</v>
      </c>
      <c r="M800" s="825">
        <v>1676.71</v>
      </c>
      <c r="N800" s="822">
        <v>7</v>
      </c>
      <c r="O800" s="826">
        <v>1</v>
      </c>
      <c r="P800" s="825"/>
      <c r="Q800" s="827">
        <v>0</v>
      </c>
      <c r="R800" s="822"/>
      <c r="S800" s="827">
        <v>0</v>
      </c>
      <c r="T800" s="826"/>
      <c r="U800" s="828">
        <v>0</v>
      </c>
    </row>
    <row r="801" spans="1:21" ht="14.45" customHeight="1" x14ac:dyDescent="0.2">
      <c r="A801" s="821">
        <v>4</v>
      </c>
      <c r="B801" s="822" t="s">
        <v>2195</v>
      </c>
      <c r="C801" s="822" t="s">
        <v>2202</v>
      </c>
      <c r="D801" s="823" t="s">
        <v>4680</v>
      </c>
      <c r="E801" s="824" t="s">
        <v>2228</v>
      </c>
      <c r="F801" s="822" t="s">
        <v>2197</v>
      </c>
      <c r="G801" s="822" t="s">
        <v>2286</v>
      </c>
      <c r="H801" s="822" t="s">
        <v>329</v>
      </c>
      <c r="I801" s="822" t="s">
        <v>2492</v>
      </c>
      <c r="J801" s="822" t="s">
        <v>2288</v>
      </c>
      <c r="K801" s="822"/>
      <c r="L801" s="825">
        <v>0</v>
      </c>
      <c r="M801" s="825">
        <v>0</v>
      </c>
      <c r="N801" s="822">
        <v>7</v>
      </c>
      <c r="O801" s="826">
        <v>7</v>
      </c>
      <c r="P801" s="825">
        <v>0</v>
      </c>
      <c r="Q801" s="827"/>
      <c r="R801" s="822">
        <v>6</v>
      </c>
      <c r="S801" s="827">
        <v>0.8571428571428571</v>
      </c>
      <c r="T801" s="826">
        <v>6</v>
      </c>
      <c r="U801" s="828">
        <v>0.8571428571428571</v>
      </c>
    </row>
    <row r="802" spans="1:21" ht="14.45" customHeight="1" x14ac:dyDescent="0.2">
      <c r="A802" s="821">
        <v>4</v>
      </c>
      <c r="B802" s="822" t="s">
        <v>2195</v>
      </c>
      <c r="C802" s="822" t="s">
        <v>2202</v>
      </c>
      <c r="D802" s="823" t="s">
        <v>4680</v>
      </c>
      <c r="E802" s="824" t="s">
        <v>2228</v>
      </c>
      <c r="F802" s="822" t="s">
        <v>2197</v>
      </c>
      <c r="G802" s="822" t="s">
        <v>2286</v>
      </c>
      <c r="H802" s="822" t="s">
        <v>329</v>
      </c>
      <c r="I802" s="822" t="s">
        <v>2287</v>
      </c>
      <c r="J802" s="822" t="s">
        <v>2288</v>
      </c>
      <c r="K802" s="822"/>
      <c r="L802" s="825">
        <v>0</v>
      </c>
      <c r="M802" s="825">
        <v>0</v>
      </c>
      <c r="N802" s="822">
        <v>3</v>
      </c>
      <c r="O802" s="826">
        <v>3</v>
      </c>
      <c r="P802" s="825">
        <v>0</v>
      </c>
      <c r="Q802" s="827"/>
      <c r="R802" s="822">
        <v>2</v>
      </c>
      <c r="S802" s="827">
        <v>0.66666666666666663</v>
      </c>
      <c r="T802" s="826">
        <v>2</v>
      </c>
      <c r="U802" s="828">
        <v>0.66666666666666663</v>
      </c>
    </row>
    <row r="803" spans="1:21" ht="14.45" customHeight="1" x14ac:dyDescent="0.2">
      <c r="A803" s="821">
        <v>4</v>
      </c>
      <c r="B803" s="822" t="s">
        <v>2195</v>
      </c>
      <c r="C803" s="822" t="s">
        <v>2202</v>
      </c>
      <c r="D803" s="823" t="s">
        <v>4680</v>
      </c>
      <c r="E803" s="824" t="s">
        <v>2228</v>
      </c>
      <c r="F803" s="822" t="s">
        <v>2198</v>
      </c>
      <c r="G803" s="822" t="s">
        <v>2286</v>
      </c>
      <c r="H803" s="822" t="s">
        <v>329</v>
      </c>
      <c r="I803" s="822" t="s">
        <v>2493</v>
      </c>
      <c r="J803" s="822" t="s">
        <v>2494</v>
      </c>
      <c r="K803" s="822" t="s">
        <v>2495</v>
      </c>
      <c r="L803" s="825">
        <v>599.44000000000005</v>
      </c>
      <c r="M803" s="825">
        <v>1798.3200000000002</v>
      </c>
      <c r="N803" s="822">
        <v>3</v>
      </c>
      <c r="O803" s="826">
        <v>3</v>
      </c>
      <c r="P803" s="825"/>
      <c r="Q803" s="827">
        <v>0</v>
      </c>
      <c r="R803" s="822"/>
      <c r="S803" s="827">
        <v>0</v>
      </c>
      <c r="T803" s="826"/>
      <c r="U803" s="828">
        <v>0</v>
      </c>
    </row>
    <row r="804" spans="1:21" ht="14.45" customHeight="1" x14ac:dyDescent="0.2">
      <c r="A804" s="821">
        <v>4</v>
      </c>
      <c r="B804" s="822" t="s">
        <v>2195</v>
      </c>
      <c r="C804" s="822" t="s">
        <v>2202</v>
      </c>
      <c r="D804" s="823" t="s">
        <v>4680</v>
      </c>
      <c r="E804" s="824" t="s">
        <v>2228</v>
      </c>
      <c r="F804" s="822" t="s">
        <v>2198</v>
      </c>
      <c r="G804" s="822" t="s">
        <v>2286</v>
      </c>
      <c r="H804" s="822" t="s">
        <v>329</v>
      </c>
      <c r="I804" s="822" t="s">
        <v>2389</v>
      </c>
      <c r="J804" s="822" t="s">
        <v>2390</v>
      </c>
      <c r="K804" s="822" t="s">
        <v>2391</v>
      </c>
      <c r="L804" s="825">
        <v>410.41</v>
      </c>
      <c r="M804" s="825">
        <v>7797.7899999999981</v>
      </c>
      <c r="N804" s="822">
        <v>19</v>
      </c>
      <c r="O804" s="826">
        <v>19</v>
      </c>
      <c r="P804" s="825">
        <v>7797.7899999999981</v>
      </c>
      <c r="Q804" s="827">
        <v>1</v>
      </c>
      <c r="R804" s="822">
        <v>19</v>
      </c>
      <c r="S804" s="827">
        <v>1</v>
      </c>
      <c r="T804" s="826">
        <v>19</v>
      </c>
      <c r="U804" s="828">
        <v>1</v>
      </c>
    </row>
    <row r="805" spans="1:21" ht="14.45" customHeight="1" x14ac:dyDescent="0.2">
      <c r="A805" s="821">
        <v>4</v>
      </c>
      <c r="B805" s="822" t="s">
        <v>2195</v>
      </c>
      <c r="C805" s="822" t="s">
        <v>2202</v>
      </c>
      <c r="D805" s="823" t="s">
        <v>4680</v>
      </c>
      <c r="E805" s="824" t="s">
        <v>2228</v>
      </c>
      <c r="F805" s="822" t="s">
        <v>2198</v>
      </c>
      <c r="G805" s="822" t="s">
        <v>2286</v>
      </c>
      <c r="H805" s="822" t="s">
        <v>329</v>
      </c>
      <c r="I805" s="822" t="s">
        <v>3330</v>
      </c>
      <c r="J805" s="822" t="s">
        <v>2499</v>
      </c>
      <c r="K805" s="822" t="s">
        <v>3331</v>
      </c>
      <c r="L805" s="825">
        <v>1500.75</v>
      </c>
      <c r="M805" s="825">
        <v>18009</v>
      </c>
      <c r="N805" s="822">
        <v>12</v>
      </c>
      <c r="O805" s="826">
        <v>2</v>
      </c>
      <c r="P805" s="825">
        <v>18009</v>
      </c>
      <c r="Q805" s="827">
        <v>1</v>
      </c>
      <c r="R805" s="822">
        <v>12</v>
      </c>
      <c r="S805" s="827">
        <v>1</v>
      </c>
      <c r="T805" s="826">
        <v>2</v>
      </c>
      <c r="U805" s="828">
        <v>1</v>
      </c>
    </row>
    <row r="806" spans="1:21" ht="14.45" customHeight="1" x14ac:dyDescent="0.2">
      <c r="A806" s="821">
        <v>4</v>
      </c>
      <c r="B806" s="822" t="s">
        <v>2195</v>
      </c>
      <c r="C806" s="822" t="s">
        <v>2202</v>
      </c>
      <c r="D806" s="823" t="s">
        <v>4680</v>
      </c>
      <c r="E806" s="824" t="s">
        <v>2228</v>
      </c>
      <c r="F806" s="822" t="s">
        <v>2198</v>
      </c>
      <c r="G806" s="822" t="s">
        <v>2286</v>
      </c>
      <c r="H806" s="822" t="s">
        <v>329</v>
      </c>
      <c r="I806" s="822" t="s">
        <v>3332</v>
      </c>
      <c r="J806" s="822" t="s">
        <v>2785</v>
      </c>
      <c r="K806" s="822" t="s">
        <v>3333</v>
      </c>
      <c r="L806" s="825">
        <v>2001</v>
      </c>
      <c r="M806" s="825">
        <v>12006</v>
      </c>
      <c r="N806" s="822">
        <v>6</v>
      </c>
      <c r="O806" s="826">
        <v>2</v>
      </c>
      <c r="P806" s="825">
        <v>12006</v>
      </c>
      <c r="Q806" s="827">
        <v>1</v>
      </c>
      <c r="R806" s="822">
        <v>6</v>
      </c>
      <c r="S806" s="827">
        <v>1</v>
      </c>
      <c r="T806" s="826">
        <v>2</v>
      </c>
      <c r="U806" s="828">
        <v>1</v>
      </c>
    </row>
    <row r="807" spans="1:21" ht="14.45" customHeight="1" x14ac:dyDescent="0.2">
      <c r="A807" s="821">
        <v>4</v>
      </c>
      <c r="B807" s="822" t="s">
        <v>2195</v>
      </c>
      <c r="C807" s="822" t="s">
        <v>2202</v>
      </c>
      <c r="D807" s="823" t="s">
        <v>4680</v>
      </c>
      <c r="E807" s="824" t="s">
        <v>2228</v>
      </c>
      <c r="F807" s="822" t="s">
        <v>2198</v>
      </c>
      <c r="G807" s="822" t="s">
        <v>2286</v>
      </c>
      <c r="H807" s="822" t="s">
        <v>329</v>
      </c>
      <c r="I807" s="822" t="s">
        <v>2501</v>
      </c>
      <c r="J807" s="822" t="s">
        <v>2502</v>
      </c>
      <c r="K807" s="822" t="s">
        <v>2503</v>
      </c>
      <c r="L807" s="825">
        <v>2794.5</v>
      </c>
      <c r="M807" s="825">
        <v>50301</v>
      </c>
      <c r="N807" s="822">
        <v>18</v>
      </c>
      <c r="O807" s="826">
        <v>3</v>
      </c>
      <c r="P807" s="825">
        <v>50301</v>
      </c>
      <c r="Q807" s="827">
        <v>1</v>
      </c>
      <c r="R807" s="822">
        <v>18</v>
      </c>
      <c r="S807" s="827">
        <v>1</v>
      </c>
      <c r="T807" s="826">
        <v>3</v>
      </c>
      <c r="U807" s="828">
        <v>1</v>
      </c>
    </row>
    <row r="808" spans="1:21" ht="14.45" customHeight="1" x14ac:dyDescent="0.2">
      <c r="A808" s="821">
        <v>4</v>
      </c>
      <c r="B808" s="822" t="s">
        <v>2195</v>
      </c>
      <c r="C808" s="822" t="s">
        <v>2202</v>
      </c>
      <c r="D808" s="823" t="s">
        <v>4680</v>
      </c>
      <c r="E808" s="824" t="s">
        <v>2228</v>
      </c>
      <c r="F808" s="822" t="s">
        <v>2198</v>
      </c>
      <c r="G808" s="822" t="s">
        <v>2286</v>
      </c>
      <c r="H808" s="822" t="s">
        <v>329</v>
      </c>
      <c r="I808" s="822" t="s">
        <v>3597</v>
      </c>
      <c r="J808" s="822" t="s">
        <v>3598</v>
      </c>
      <c r="K808" s="822" t="s">
        <v>3599</v>
      </c>
      <c r="L808" s="825">
        <v>1656</v>
      </c>
      <c r="M808" s="825">
        <v>13248</v>
      </c>
      <c r="N808" s="822">
        <v>8</v>
      </c>
      <c r="O808" s="826">
        <v>2</v>
      </c>
      <c r="P808" s="825">
        <v>13248</v>
      </c>
      <c r="Q808" s="827">
        <v>1</v>
      </c>
      <c r="R808" s="822">
        <v>8</v>
      </c>
      <c r="S808" s="827">
        <v>1</v>
      </c>
      <c r="T808" s="826">
        <v>2</v>
      </c>
      <c r="U808" s="828">
        <v>1</v>
      </c>
    </row>
    <row r="809" spans="1:21" ht="14.45" customHeight="1" x14ac:dyDescent="0.2">
      <c r="A809" s="821">
        <v>4</v>
      </c>
      <c r="B809" s="822" t="s">
        <v>2195</v>
      </c>
      <c r="C809" s="822" t="s">
        <v>2202</v>
      </c>
      <c r="D809" s="823" t="s">
        <v>4680</v>
      </c>
      <c r="E809" s="824" t="s">
        <v>2228</v>
      </c>
      <c r="F809" s="822" t="s">
        <v>2198</v>
      </c>
      <c r="G809" s="822" t="s">
        <v>2286</v>
      </c>
      <c r="H809" s="822" t="s">
        <v>329</v>
      </c>
      <c r="I809" s="822" t="s">
        <v>3339</v>
      </c>
      <c r="J809" s="822" t="s">
        <v>3340</v>
      </c>
      <c r="K809" s="822" t="s">
        <v>3341</v>
      </c>
      <c r="L809" s="825">
        <v>5416.5</v>
      </c>
      <c r="M809" s="825">
        <v>5416.5</v>
      </c>
      <c r="N809" s="822">
        <v>1</v>
      </c>
      <c r="O809" s="826">
        <v>1</v>
      </c>
      <c r="P809" s="825">
        <v>5416.5</v>
      </c>
      <c r="Q809" s="827">
        <v>1</v>
      </c>
      <c r="R809" s="822">
        <v>1</v>
      </c>
      <c r="S809" s="827">
        <v>1</v>
      </c>
      <c r="T809" s="826">
        <v>1</v>
      </c>
      <c r="U809" s="828">
        <v>1</v>
      </c>
    </row>
    <row r="810" spans="1:21" ht="14.45" customHeight="1" x14ac:dyDescent="0.2">
      <c r="A810" s="821">
        <v>4</v>
      </c>
      <c r="B810" s="822" t="s">
        <v>2195</v>
      </c>
      <c r="C810" s="822" t="s">
        <v>2202</v>
      </c>
      <c r="D810" s="823" t="s">
        <v>4680</v>
      </c>
      <c r="E810" s="824" t="s">
        <v>2228</v>
      </c>
      <c r="F810" s="822" t="s">
        <v>2198</v>
      </c>
      <c r="G810" s="822" t="s">
        <v>2286</v>
      </c>
      <c r="H810" s="822" t="s">
        <v>329</v>
      </c>
      <c r="I810" s="822" t="s">
        <v>2512</v>
      </c>
      <c r="J810" s="822" t="s">
        <v>2513</v>
      </c>
      <c r="K810" s="822" t="s">
        <v>2514</v>
      </c>
      <c r="L810" s="825">
        <v>180</v>
      </c>
      <c r="M810" s="825">
        <v>3420</v>
      </c>
      <c r="N810" s="822">
        <v>19</v>
      </c>
      <c r="O810" s="826">
        <v>14</v>
      </c>
      <c r="P810" s="825">
        <v>3420</v>
      </c>
      <c r="Q810" s="827">
        <v>1</v>
      </c>
      <c r="R810" s="822">
        <v>19</v>
      </c>
      <c r="S810" s="827">
        <v>1</v>
      </c>
      <c r="T810" s="826">
        <v>14</v>
      </c>
      <c r="U810" s="828">
        <v>1</v>
      </c>
    </row>
    <row r="811" spans="1:21" ht="14.45" customHeight="1" x14ac:dyDescent="0.2">
      <c r="A811" s="821">
        <v>4</v>
      </c>
      <c r="B811" s="822" t="s">
        <v>2195</v>
      </c>
      <c r="C811" s="822" t="s">
        <v>2202</v>
      </c>
      <c r="D811" s="823" t="s">
        <v>4680</v>
      </c>
      <c r="E811" s="824" t="s">
        <v>2228</v>
      </c>
      <c r="F811" s="822" t="s">
        <v>2198</v>
      </c>
      <c r="G811" s="822" t="s">
        <v>2286</v>
      </c>
      <c r="H811" s="822" t="s">
        <v>329</v>
      </c>
      <c r="I811" s="822" t="s">
        <v>2515</v>
      </c>
      <c r="J811" s="822" t="s">
        <v>2516</v>
      </c>
      <c r="K811" s="822" t="s">
        <v>2517</v>
      </c>
      <c r="L811" s="825">
        <v>139.01</v>
      </c>
      <c r="M811" s="825">
        <v>1529.11</v>
      </c>
      <c r="N811" s="822">
        <v>11</v>
      </c>
      <c r="O811" s="826">
        <v>10</v>
      </c>
      <c r="P811" s="825">
        <v>1529.11</v>
      </c>
      <c r="Q811" s="827">
        <v>1</v>
      </c>
      <c r="R811" s="822">
        <v>11</v>
      </c>
      <c r="S811" s="827">
        <v>1</v>
      </c>
      <c r="T811" s="826">
        <v>10</v>
      </c>
      <c r="U811" s="828">
        <v>1</v>
      </c>
    </row>
    <row r="812" spans="1:21" ht="14.45" customHeight="1" x14ac:dyDescent="0.2">
      <c r="A812" s="821">
        <v>4</v>
      </c>
      <c r="B812" s="822" t="s">
        <v>2195</v>
      </c>
      <c r="C812" s="822" t="s">
        <v>2202</v>
      </c>
      <c r="D812" s="823" t="s">
        <v>4680</v>
      </c>
      <c r="E812" s="824" t="s">
        <v>2228</v>
      </c>
      <c r="F812" s="822" t="s">
        <v>2198</v>
      </c>
      <c r="G812" s="822" t="s">
        <v>2286</v>
      </c>
      <c r="H812" s="822" t="s">
        <v>329</v>
      </c>
      <c r="I812" s="822" t="s">
        <v>2518</v>
      </c>
      <c r="J812" s="822" t="s">
        <v>2519</v>
      </c>
      <c r="K812" s="822" t="s">
        <v>2520</v>
      </c>
      <c r="L812" s="825">
        <v>180</v>
      </c>
      <c r="M812" s="825">
        <v>1620</v>
      </c>
      <c r="N812" s="822">
        <v>9</v>
      </c>
      <c r="O812" s="826">
        <v>5</v>
      </c>
      <c r="P812" s="825">
        <v>1620</v>
      </c>
      <c r="Q812" s="827">
        <v>1</v>
      </c>
      <c r="R812" s="822">
        <v>9</v>
      </c>
      <c r="S812" s="827">
        <v>1</v>
      </c>
      <c r="T812" s="826">
        <v>5</v>
      </c>
      <c r="U812" s="828">
        <v>1</v>
      </c>
    </row>
    <row r="813" spans="1:21" ht="14.45" customHeight="1" x14ac:dyDescent="0.2">
      <c r="A813" s="821">
        <v>4</v>
      </c>
      <c r="B813" s="822" t="s">
        <v>2195</v>
      </c>
      <c r="C813" s="822" t="s">
        <v>2202</v>
      </c>
      <c r="D813" s="823" t="s">
        <v>4680</v>
      </c>
      <c r="E813" s="824" t="s">
        <v>2228</v>
      </c>
      <c r="F813" s="822" t="s">
        <v>2198</v>
      </c>
      <c r="G813" s="822" t="s">
        <v>2286</v>
      </c>
      <c r="H813" s="822" t="s">
        <v>329</v>
      </c>
      <c r="I813" s="822" t="s">
        <v>2521</v>
      </c>
      <c r="J813" s="822" t="s">
        <v>2522</v>
      </c>
      <c r="K813" s="822" t="s">
        <v>2523</v>
      </c>
      <c r="L813" s="825">
        <v>5335.93</v>
      </c>
      <c r="M813" s="825">
        <v>37351.51</v>
      </c>
      <c r="N813" s="822">
        <v>7</v>
      </c>
      <c r="O813" s="826">
        <v>3</v>
      </c>
      <c r="P813" s="825">
        <v>37351.51</v>
      </c>
      <c r="Q813" s="827">
        <v>1</v>
      </c>
      <c r="R813" s="822">
        <v>7</v>
      </c>
      <c r="S813" s="827">
        <v>1</v>
      </c>
      <c r="T813" s="826">
        <v>3</v>
      </c>
      <c r="U813" s="828">
        <v>1</v>
      </c>
    </row>
    <row r="814" spans="1:21" ht="14.45" customHeight="1" x14ac:dyDescent="0.2">
      <c r="A814" s="821">
        <v>4</v>
      </c>
      <c r="B814" s="822" t="s">
        <v>2195</v>
      </c>
      <c r="C814" s="822" t="s">
        <v>2202</v>
      </c>
      <c r="D814" s="823" t="s">
        <v>4680</v>
      </c>
      <c r="E814" s="824" t="s">
        <v>2228</v>
      </c>
      <c r="F814" s="822" t="s">
        <v>2198</v>
      </c>
      <c r="G814" s="822" t="s">
        <v>2286</v>
      </c>
      <c r="H814" s="822" t="s">
        <v>329</v>
      </c>
      <c r="I814" s="822" t="s">
        <v>2524</v>
      </c>
      <c r="J814" s="822" t="s">
        <v>2522</v>
      </c>
      <c r="K814" s="822" t="s">
        <v>2525</v>
      </c>
      <c r="L814" s="825">
        <v>2794.44</v>
      </c>
      <c r="M814" s="825">
        <v>39122.159999999996</v>
      </c>
      <c r="N814" s="822">
        <v>14</v>
      </c>
      <c r="O814" s="826">
        <v>3</v>
      </c>
      <c r="P814" s="825">
        <v>39122.159999999996</v>
      </c>
      <c r="Q814" s="827">
        <v>1</v>
      </c>
      <c r="R814" s="822">
        <v>14</v>
      </c>
      <c r="S814" s="827">
        <v>1</v>
      </c>
      <c r="T814" s="826">
        <v>3</v>
      </c>
      <c r="U814" s="828">
        <v>1</v>
      </c>
    </row>
    <row r="815" spans="1:21" ht="14.45" customHeight="1" x14ac:dyDescent="0.2">
      <c r="A815" s="821">
        <v>4</v>
      </c>
      <c r="B815" s="822" t="s">
        <v>2195</v>
      </c>
      <c r="C815" s="822" t="s">
        <v>2202</v>
      </c>
      <c r="D815" s="823" t="s">
        <v>4680</v>
      </c>
      <c r="E815" s="824" t="s">
        <v>2228</v>
      </c>
      <c r="F815" s="822" t="s">
        <v>2198</v>
      </c>
      <c r="G815" s="822" t="s">
        <v>2286</v>
      </c>
      <c r="H815" s="822" t="s">
        <v>329</v>
      </c>
      <c r="I815" s="822" t="s">
        <v>2526</v>
      </c>
      <c r="J815" s="822" t="s">
        <v>2527</v>
      </c>
      <c r="K815" s="822" t="s">
        <v>2523</v>
      </c>
      <c r="L815" s="825">
        <v>5335.93</v>
      </c>
      <c r="M815" s="825">
        <v>10671.86</v>
      </c>
      <c r="N815" s="822">
        <v>2</v>
      </c>
      <c r="O815" s="826">
        <v>1</v>
      </c>
      <c r="P815" s="825">
        <v>10671.86</v>
      </c>
      <c r="Q815" s="827">
        <v>1</v>
      </c>
      <c r="R815" s="822">
        <v>2</v>
      </c>
      <c r="S815" s="827">
        <v>1</v>
      </c>
      <c r="T815" s="826">
        <v>1</v>
      </c>
      <c r="U815" s="828">
        <v>1</v>
      </c>
    </row>
    <row r="816" spans="1:21" ht="14.45" customHeight="1" x14ac:dyDescent="0.2">
      <c r="A816" s="821">
        <v>4</v>
      </c>
      <c r="B816" s="822" t="s">
        <v>2195</v>
      </c>
      <c r="C816" s="822" t="s">
        <v>2202</v>
      </c>
      <c r="D816" s="823" t="s">
        <v>4680</v>
      </c>
      <c r="E816" s="824" t="s">
        <v>2228</v>
      </c>
      <c r="F816" s="822" t="s">
        <v>2198</v>
      </c>
      <c r="G816" s="822" t="s">
        <v>2286</v>
      </c>
      <c r="H816" s="822" t="s">
        <v>329</v>
      </c>
      <c r="I816" s="822" t="s">
        <v>2531</v>
      </c>
      <c r="J816" s="822" t="s">
        <v>2532</v>
      </c>
      <c r="K816" s="822" t="s">
        <v>2533</v>
      </c>
      <c r="L816" s="825">
        <v>291.17</v>
      </c>
      <c r="M816" s="825">
        <v>6988.0800000000008</v>
      </c>
      <c r="N816" s="822">
        <v>24</v>
      </c>
      <c r="O816" s="826">
        <v>15</v>
      </c>
      <c r="P816" s="825">
        <v>6988.0800000000008</v>
      </c>
      <c r="Q816" s="827">
        <v>1</v>
      </c>
      <c r="R816" s="822">
        <v>24</v>
      </c>
      <c r="S816" s="827">
        <v>1</v>
      </c>
      <c r="T816" s="826">
        <v>15</v>
      </c>
      <c r="U816" s="828">
        <v>1</v>
      </c>
    </row>
    <row r="817" spans="1:21" ht="14.45" customHeight="1" x14ac:dyDescent="0.2">
      <c r="A817" s="821">
        <v>4</v>
      </c>
      <c r="B817" s="822" t="s">
        <v>2195</v>
      </c>
      <c r="C817" s="822" t="s">
        <v>2202</v>
      </c>
      <c r="D817" s="823" t="s">
        <v>4680</v>
      </c>
      <c r="E817" s="824" t="s">
        <v>2228</v>
      </c>
      <c r="F817" s="822" t="s">
        <v>2198</v>
      </c>
      <c r="G817" s="822" t="s">
        <v>2286</v>
      </c>
      <c r="H817" s="822" t="s">
        <v>329</v>
      </c>
      <c r="I817" s="822" t="s">
        <v>2534</v>
      </c>
      <c r="J817" s="822" t="s">
        <v>2535</v>
      </c>
      <c r="K817" s="822" t="s">
        <v>2536</v>
      </c>
      <c r="L817" s="825">
        <v>227.99</v>
      </c>
      <c r="M817" s="825">
        <v>911.96</v>
      </c>
      <c r="N817" s="822">
        <v>4</v>
      </c>
      <c r="O817" s="826">
        <v>2</v>
      </c>
      <c r="P817" s="825">
        <v>911.96</v>
      </c>
      <c r="Q817" s="827">
        <v>1</v>
      </c>
      <c r="R817" s="822">
        <v>4</v>
      </c>
      <c r="S817" s="827">
        <v>1</v>
      </c>
      <c r="T817" s="826">
        <v>2</v>
      </c>
      <c r="U817" s="828">
        <v>1</v>
      </c>
    </row>
    <row r="818" spans="1:21" ht="14.45" customHeight="1" x14ac:dyDescent="0.2">
      <c r="A818" s="821">
        <v>4</v>
      </c>
      <c r="B818" s="822" t="s">
        <v>2195</v>
      </c>
      <c r="C818" s="822" t="s">
        <v>2202</v>
      </c>
      <c r="D818" s="823" t="s">
        <v>4680</v>
      </c>
      <c r="E818" s="824" t="s">
        <v>2228</v>
      </c>
      <c r="F818" s="822" t="s">
        <v>2198</v>
      </c>
      <c r="G818" s="822" t="s">
        <v>2286</v>
      </c>
      <c r="H818" s="822" t="s">
        <v>329</v>
      </c>
      <c r="I818" s="822" t="s">
        <v>2537</v>
      </c>
      <c r="J818" s="822" t="s">
        <v>2538</v>
      </c>
      <c r="K818" s="822" t="s">
        <v>2539</v>
      </c>
      <c r="L818" s="825">
        <v>577.75</v>
      </c>
      <c r="M818" s="825">
        <v>1733.25</v>
      </c>
      <c r="N818" s="822">
        <v>3</v>
      </c>
      <c r="O818" s="826">
        <v>1</v>
      </c>
      <c r="P818" s="825">
        <v>1733.25</v>
      </c>
      <c r="Q818" s="827">
        <v>1</v>
      </c>
      <c r="R818" s="822">
        <v>3</v>
      </c>
      <c r="S818" s="827">
        <v>1</v>
      </c>
      <c r="T818" s="826">
        <v>1</v>
      </c>
      <c r="U818" s="828">
        <v>1</v>
      </c>
    </row>
    <row r="819" spans="1:21" ht="14.45" customHeight="1" x14ac:dyDescent="0.2">
      <c r="A819" s="821">
        <v>4</v>
      </c>
      <c r="B819" s="822" t="s">
        <v>2195</v>
      </c>
      <c r="C819" s="822" t="s">
        <v>2202</v>
      </c>
      <c r="D819" s="823" t="s">
        <v>4680</v>
      </c>
      <c r="E819" s="824" t="s">
        <v>2228</v>
      </c>
      <c r="F819" s="822" t="s">
        <v>2198</v>
      </c>
      <c r="G819" s="822" t="s">
        <v>2286</v>
      </c>
      <c r="H819" s="822" t="s">
        <v>329</v>
      </c>
      <c r="I819" s="822" t="s">
        <v>3350</v>
      </c>
      <c r="J819" s="822" t="s">
        <v>3351</v>
      </c>
      <c r="K819" s="822" t="s">
        <v>3352</v>
      </c>
      <c r="L819" s="825">
        <v>1478.96</v>
      </c>
      <c r="M819" s="825">
        <v>1478.96</v>
      </c>
      <c r="N819" s="822">
        <v>1</v>
      </c>
      <c r="O819" s="826">
        <v>1</v>
      </c>
      <c r="P819" s="825">
        <v>1478.96</v>
      </c>
      <c r="Q819" s="827">
        <v>1</v>
      </c>
      <c r="R819" s="822">
        <v>1</v>
      </c>
      <c r="S819" s="827">
        <v>1</v>
      </c>
      <c r="T819" s="826">
        <v>1</v>
      </c>
      <c r="U819" s="828">
        <v>1</v>
      </c>
    </row>
    <row r="820" spans="1:21" ht="14.45" customHeight="1" x14ac:dyDescent="0.2">
      <c r="A820" s="821">
        <v>4</v>
      </c>
      <c r="B820" s="822" t="s">
        <v>2195</v>
      </c>
      <c r="C820" s="822" t="s">
        <v>2202</v>
      </c>
      <c r="D820" s="823" t="s">
        <v>4680</v>
      </c>
      <c r="E820" s="824" t="s">
        <v>2228</v>
      </c>
      <c r="F820" s="822" t="s">
        <v>2198</v>
      </c>
      <c r="G820" s="822" t="s">
        <v>2286</v>
      </c>
      <c r="H820" s="822" t="s">
        <v>329</v>
      </c>
      <c r="I820" s="822" t="s">
        <v>2540</v>
      </c>
      <c r="J820" s="822" t="s">
        <v>2541</v>
      </c>
      <c r="K820" s="822" t="s">
        <v>2542</v>
      </c>
      <c r="L820" s="825">
        <v>1240.3</v>
      </c>
      <c r="M820" s="825">
        <v>7441.7999999999993</v>
      </c>
      <c r="N820" s="822">
        <v>6</v>
      </c>
      <c r="O820" s="826">
        <v>3</v>
      </c>
      <c r="P820" s="825">
        <v>7441.7999999999993</v>
      </c>
      <c r="Q820" s="827">
        <v>1</v>
      </c>
      <c r="R820" s="822">
        <v>6</v>
      </c>
      <c r="S820" s="827">
        <v>1</v>
      </c>
      <c r="T820" s="826">
        <v>3</v>
      </c>
      <c r="U820" s="828">
        <v>1</v>
      </c>
    </row>
    <row r="821" spans="1:21" ht="14.45" customHeight="1" x14ac:dyDescent="0.2">
      <c r="A821" s="821">
        <v>4</v>
      </c>
      <c r="B821" s="822" t="s">
        <v>2195</v>
      </c>
      <c r="C821" s="822" t="s">
        <v>2202</v>
      </c>
      <c r="D821" s="823" t="s">
        <v>4680</v>
      </c>
      <c r="E821" s="824" t="s">
        <v>2228</v>
      </c>
      <c r="F821" s="822" t="s">
        <v>2198</v>
      </c>
      <c r="G821" s="822" t="s">
        <v>2286</v>
      </c>
      <c r="H821" s="822" t="s">
        <v>329</v>
      </c>
      <c r="I821" s="822" t="s">
        <v>2543</v>
      </c>
      <c r="J821" s="822" t="s">
        <v>2544</v>
      </c>
      <c r="K821" s="822" t="s">
        <v>2545</v>
      </c>
      <c r="L821" s="825">
        <v>323.08999999999997</v>
      </c>
      <c r="M821" s="825">
        <v>1292.3599999999999</v>
      </c>
      <c r="N821" s="822">
        <v>4</v>
      </c>
      <c r="O821" s="826">
        <v>3</v>
      </c>
      <c r="P821" s="825">
        <v>1292.3599999999999</v>
      </c>
      <c r="Q821" s="827">
        <v>1</v>
      </c>
      <c r="R821" s="822">
        <v>4</v>
      </c>
      <c r="S821" s="827">
        <v>1</v>
      </c>
      <c r="T821" s="826">
        <v>3</v>
      </c>
      <c r="U821" s="828">
        <v>1</v>
      </c>
    </row>
    <row r="822" spans="1:21" ht="14.45" customHeight="1" x14ac:dyDescent="0.2">
      <c r="A822" s="821">
        <v>4</v>
      </c>
      <c r="B822" s="822" t="s">
        <v>2195</v>
      </c>
      <c r="C822" s="822" t="s">
        <v>2202</v>
      </c>
      <c r="D822" s="823" t="s">
        <v>4680</v>
      </c>
      <c r="E822" s="824" t="s">
        <v>2228</v>
      </c>
      <c r="F822" s="822" t="s">
        <v>2198</v>
      </c>
      <c r="G822" s="822" t="s">
        <v>2286</v>
      </c>
      <c r="H822" s="822" t="s">
        <v>329</v>
      </c>
      <c r="I822" s="822" t="s">
        <v>3600</v>
      </c>
      <c r="J822" s="822" t="s">
        <v>3601</v>
      </c>
      <c r="K822" s="822" t="s">
        <v>3602</v>
      </c>
      <c r="L822" s="825">
        <v>2794.5</v>
      </c>
      <c r="M822" s="825">
        <v>16767</v>
      </c>
      <c r="N822" s="822">
        <v>6</v>
      </c>
      <c r="O822" s="826">
        <v>2</v>
      </c>
      <c r="P822" s="825"/>
      <c r="Q822" s="827">
        <v>0</v>
      </c>
      <c r="R822" s="822"/>
      <c r="S822" s="827">
        <v>0</v>
      </c>
      <c r="T822" s="826"/>
      <c r="U822" s="828">
        <v>0</v>
      </c>
    </row>
    <row r="823" spans="1:21" ht="14.45" customHeight="1" x14ac:dyDescent="0.2">
      <c r="A823" s="821">
        <v>4</v>
      </c>
      <c r="B823" s="822" t="s">
        <v>2195</v>
      </c>
      <c r="C823" s="822" t="s">
        <v>2202</v>
      </c>
      <c r="D823" s="823" t="s">
        <v>4680</v>
      </c>
      <c r="E823" s="824" t="s">
        <v>2228</v>
      </c>
      <c r="F823" s="822" t="s">
        <v>2198</v>
      </c>
      <c r="G823" s="822" t="s">
        <v>2286</v>
      </c>
      <c r="H823" s="822" t="s">
        <v>329</v>
      </c>
      <c r="I823" s="822" t="s">
        <v>3362</v>
      </c>
      <c r="J823" s="822" t="s">
        <v>3363</v>
      </c>
      <c r="K823" s="822" t="s">
        <v>3364</v>
      </c>
      <c r="L823" s="825">
        <v>2445.06</v>
      </c>
      <c r="M823" s="825">
        <v>4890.12</v>
      </c>
      <c r="N823" s="822">
        <v>2</v>
      </c>
      <c r="O823" s="826">
        <v>2</v>
      </c>
      <c r="P823" s="825">
        <v>4890.12</v>
      </c>
      <c r="Q823" s="827">
        <v>1</v>
      </c>
      <c r="R823" s="822">
        <v>2</v>
      </c>
      <c r="S823" s="827">
        <v>1</v>
      </c>
      <c r="T823" s="826">
        <v>2</v>
      </c>
      <c r="U823" s="828">
        <v>1</v>
      </c>
    </row>
    <row r="824" spans="1:21" ht="14.45" customHeight="1" x14ac:dyDescent="0.2">
      <c r="A824" s="821">
        <v>4</v>
      </c>
      <c r="B824" s="822" t="s">
        <v>2195</v>
      </c>
      <c r="C824" s="822" t="s">
        <v>2202</v>
      </c>
      <c r="D824" s="823" t="s">
        <v>4680</v>
      </c>
      <c r="E824" s="824" t="s">
        <v>2228</v>
      </c>
      <c r="F824" s="822" t="s">
        <v>2198</v>
      </c>
      <c r="G824" s="822" t="s">
        <v>2286</v>
      </c>
      <c r="H824" s="822" t="s">
        <v>329</v>
      </c>
      <c r="I824" s="822" t="s">
        <v>2549</v>
      </c>
      <c r="J824" s="822" t="s">
        <v>2550</v>
      </c>
      <c r="K824" s="822" t="s">
        <v>2551</v>
      </c>
      <c r="L824" s="825">
        <v>202.33</v>
      </c>
      <c r="M824" s="825">
        <v>3034.9499999999994</v>
      </c>
      <c r="N824" s="822">
        <v>15</v>
      </c>
      <c r="O824" s="826">
        <v>11</v>
      </c>
      <c r="P824" s="825">
        <v>2832.6199999999994</v>
      </c>
      <c r="Q824" s="827">
        <v>0.93333333333333335</v>
      </c>
      <c r="R824" s="822">
        <v>14</v>
      </c>
      <c r="S824" s="827">
        <v>0.93333333333333335</v>
      </c>
      <c r="T824" s="826">
        <v>10</v>
      </c>
      <c r="U824" s="828">
        <v>0.90909090909090906</v>
      </c>
    </row>
    <row r="825" spans="1:21" ht="14.45" customHeight="1" x14ac:dyDescent="0.2">
      <c r="A825" s="821">
        <v>4</v>
      </c>
      <c r="B825" s="822" t="s">
        <v>2195</v>
      </c>
      <c r="C825" s="822" t="s">
        <v>2202</v>
      </c>
      <c r="D825" s="823" t="s">
        <v>4680</v>
      </c>
      <c r="E825" s="824" t="s">
        <v>2228</v>
      </c>
      <c r="F825" s="822" t="s">
        <v>2198</v>
      </c>
      <c r="G825" s="822" t="s">
        <v>2286</v>
      </c>
      <c r="H825" s="822" t="s">
        <v>329</v>
      </c>
      <c r="I825" s="822" t="s">
        <v>2552</v>
      </c>
      <c r="J825" s="822" t="s">
        <v>2553</v>
      </c>
      <c r="K825" s="822" t="s">
        <v>2554</v>
      </c>
      <c r="L825" s="825">
        <v>460</v>
      </c>
      <c r="M825" s="825">
        <v>920</v>
      </c>
      <c r="N825" s="822">
        <v>2</v>
      </c>
      <c r="O825" s="826">
        <v>2</v>
      </c>
      <c r="P825" s="825">
        <v>920</v>
      </c>
      <c r="Q825" s="827">
        <v>1</v>
      </c>
      <c r="R825" s="822">
        <v>2</v>
      </c>
      <c r="S825" s="827">
        <v>1</v>
      </c>
      <c r="T825" s="826">
        <v>2</v>
      </c>
      <c r="U825" s="828">
        <v>1</v>
      </c>
    </row>
    <row r="826" spans="1:21" ht="14.45" customHeight="1" x14ac:dyDescent="0.2">
      <c r="A826" s="821">
        <v>4</v>
      </c>
      <c r="B826" s="822" t="s">
        <v>2195</v>
      </c>
      <c r="C826" s="822" t="s">
        <v>2202</v>
      </c>
      <c r="D826" s="823" t="s">
        <v>4680</v>
      </c>
      <c r="E826" s="824" t="s">
        <v>2228</v>
      </c>
      <c r="F826" s="822" t="s">
        <v>2198</v>
      </c>
      <c r="G826" s="822" t="s">
        <v>2286</v>
      </c>
      <c r="H826" s="822" t="s">
        <v>329</v>
      </c>
      <c r="I826" s="822" t="s">
        <v>2558</v>
      </c>
      <c r="J826" s="822" t="s">
        <v>2559</v>
      </c>
      <c r="K826" s="822" t="s">
        <v>2560</v>
      </c>
      <c r="L826" s="825">
        <v>300.01</v>
      </c>
      <c r="M826" s="825">
        <v>1500.05</v>
      </c>
      <c r="N826" s="822">
        <v>5</v>
      </c>
      <c r="O826" s="826">
        <v>3</v>
      </c>
      <c r="P826" s="825">
        <v>1500.05</v>
      </c>
      <c r="Q826" s="827">
        <v>1</v>
      </c>
      <c r="R826" s="822">
        <v>5</v>
      </c>
      <c r="S826" s="827">
        <v>1</v>
      </c>
      <c r="T826" s="826">
        <v>3</v>
      </c>
      <c r="U826" s="828">
        <v>1</v>
      </c>
    </row>
    <row r="827" spans="1:21" ht="14.45" customHeight="1" x14ac:dyDescent="0.2">
      <c r="A827" s="821">
        <v>4</v>
      </c>
      <c r="B827" s="822" t="s">
        <v>2195</v>
      </c>
      <c r="C827" s="822" t="s">
        <v>2202</v>
      </c>
      <c r="D827" s="823" t="s">
        <v>4680</v>
      </c>
      <c r="E827" s="824" t="s">
        <v>2228</v>
      </c>
      <c r="F827" s="822" t="s">
        <v>2198</v>
      </c>
      <c r="G827" s="822" t="s">
        <v>2286</v>
      </c>
      <c r="H827" s="822" t="s">
        <v>329</v>
      </c>
      <c r="I827" s="822" t="s">
        <v>2561</v>
      </c>
      <c r="J827" s="822" t="s">
        <v>2559</v>
      </c>
      <c r="K827" s="822" t="s">
        <v>2562</v>
      </c>
      <c r="L827" s="825">
        <v>306.43</v>
      </c>
      <c r="M827" s="825">
        <v>6435.03</v>
      </c>
      <c r="N827" s="822">
        <v>21</v>
      </c>
      <c r="O827" s="826">
        <v>10</v>
      </c>
      <c r="P827" s="825">
        <v>6435.03</v>
      </c>
      <c r="Q827" s="827">
        <v>1</v>
      </c>
      <c r="R827" s="822">
        <v>21</v>
      </c>
      <c r="S827" s="827">
        <v>1</v>
      </c>
      <c r="T827" s="826">
        <v>10</v>
      </c>
      <c r="U827" s="828">
        <v>1</v>
      </c>
    </row>
    <row r="828" spans="1:21" ht="14.45" customHeight="1" x14ac:dyDescent="0.2">
      <c r="A828" s="821">
        <v>4</v>
      </c>
      <c r="B828" s="822" t="s">
        <v>2195</v>
      </c>
      <c r="C828" s="822" t="s">
        <v>2202</v>
      </c>
      <c r="D828" s="823" t="s">
        <v>4680</v>
      </c>
      <c r="E828" s="824" t="s">
        <v>2228</v>
      </c>
      <c r="F828" s="822" t="s">
        <v>2198</v>
      </c>
      <c r="G828" s="822" t="s">
        <v>2286</v>
      </c>
      <c r="H828" s="822" t="s">
        <v>329</v>
      </c>
      <c r="I828" s="822" t="s">
        <v>3365</v>
      </c>
      <c r="J828" s="822" t="s">
        <v>2803</v>
      </c>
      <c r="K828" s="822" t="s">
        <v>3366</v>
      </c>
      <c r="L828" s="825">
        <v>308.79000000000002</v>
      </c>
      <c r="M828" s="825">
        <v>1235.1600000000001</v>
      </c>
      <c r="N828" s="822">
        <v>4</v>
      </c>
      <c r="O828" s="826">
        <v>2</v>
      </c>
      <c r="P828" s="825">
        <v>1235.1600000000001</v>
      </c>
      <c r="Q828" s="827">
        <v>1</v>
      </c>
      <c r="R828" s="822">
        <v>4</v>
      </c>
      <c r="S828" s="827">
        <v>1</v>
      </c>
      <c r="T828" s="826">
        <v>2</v>
      </c>
      <c r="U828" s="828">
        <v>1</v>
      </c>
    </row>
    <row r="829" spans="1:21" ht="14.45" customHeight="1" x14ac:dyDescent="0.2">
      <c r="A829" s="821">
        <v>4</v>
      </c>
      <c r="B829" s="822" t="s">
        <v>2195</v>
      </c>
      <c r="C829" s="822" t="s">
        <v>2202</v>
      </c>
      <c r="D829" s="823" t="s">
        <v>4680</v>
      </c>
      <c r="E829" s="824" t="s">
        <v>2228</v>
      </c>
      <c r="F829" s="822" t="s">
        <v>2198</v>
      </c>
      <c r="G829" s="822" t="s">
        <v>2286</v>
      </c>
      <c r="H829" s="822" t="s">
        <v>329</v>
      </c>
      <c r="I829" s="822" t="s">
        <v>2565</v>
      </c>
      <c r="J829" s="822" t="s">
        <v>2566</v>
      </c>
      <c r="K829" s="822" t="s">
        <v>2567</v>
      </c>
      <c r="L829" s="825">
        <v>499.93</v>
      </c>
      <c r="M829" s="825">
        <v>1999.72</v>
      </c>
      <c r="N829" s="822">
        <v>4</v>
      </c>
      <c r="O829" s="826">
        <v>3</v>
      </c>
      <c r="P829" s="825">
        <v>1999.72</v>
      </c>
      <c r="Q829" s="827">
        <v>1</v>
      </c>
      <c r="R829" s="822">
        <v>4</v>
      </c>
      <c r="S829" s="827">
        <v>1</v>
      </c>
      <c r="T829" s="826">
        <v>3</v>
      </c>
      <c r="U829" s="828">
        <v>1</v>
      </c>
    </row>
    <row r="830" spans="1:21" ht="14.45" customHeight="1" x14ac:dyDescent="0.2">
      <c r="A830" s="821">
        <v>4</v>
      </c>
      <c r="B830" s="822" t="s">
        <v>2195</v>
      </c>
      <c r="C830" s="822" t="s">
        <v>2202</v>
      </c>
      <c r="D830" s="823" t="s">
        <v>4680</v>
      </c>
      <c r="E830" s="824" t="s">
        <v>2228</v>
      </c>
      <c r="F830" s="822" t="s">
        <v>2198</v>
      </c>
      <c r="G830" s="822" t="s">
        <v>2286</v>
      </c>
      <c r="H830" s="822" t="s">
        <v>329</v>
      </c>
      <c r="I830" s="822" t="s">
        <v>2568</v>
      </c>
      <c r="J830" s="822" t="s">
        <v>2566</v>
      </c>
      <c r="K830" s="822" t="s">
        <v>2569</v>
      </c>
      <c r="L830" s="825">
        <v>1000.31</v>
      </c>
      <c r="M830" s="825">
        <v>7002.1699999999992</v>
      </c>
      <c r="N830" s="822">
        <v>7</v>
      </c>
      <c r="O830" s="826">
        <v>4</v>
      </c>
      <c r="P830" s="825">
        <v>7002.1699999999992</v>
      </c>
      <c r="Q830" s="827">
        <v>1</v>
      </c>
      <c r="R830" s="822">
        <v>7</v>
      </c>
      <c r="S830" s="827">
        <v>1</v>
      </c>
      <c r="T830" s="826">
        <v>4</v>
      </c>
      <c r="U830" s="828">
        <v>1</v>
      </c>
    </row>
    <row r="831" spans="1:21" ht="14.45" customHeight="1" x14ac:dyDescent="0.2">
      <c r="A831" s="821">
        <v>4</v>
      </c>
      <c r="B831" s="822" t="s">
        <v>2195</v>
      </c>
      <c r="C831" s="822" t="s">
        <v>2202</v>
      </c>
      <c r="D831" s="823" t="s">
        <v>4680</v>
      </c>
      <c r="E831" s="824" t="s">
        <v>2228</v>
      </c>
      <c r="F831" s="822" t="s">
        <v>2198</v>
      </c>
      <c r="G831" s="822" t="s">
        <v>2286</v>
      </c>
      <c r="H831" s="822" t="s">
        <v>329</v>
      </c>
      <c r="I831" s="822" t="s">
        <v>2570</v>
      </c>
      <c r="J831" s="822" t="s">
        <v>2571</v>
      </c>
      <c r="K831" s="822" t="s">
        <v>2572</v>
      </c>
      <c r="L831" s="825">
        <v>2155.9899999999998</v>
      </c>
      <c r="M831" s="825">
        <v>19403.909999999996</v>
      </c>
      <c r="N831" s="822">
        <v>9</v>
      </c>
      <c r="O831" s="826">
        <v>2</v>
      </c>
      <c r="P831" s="825">
        <v>19403.909999999996</v>
      </c>
      <c r="Q831" s="827">
        <v>1</v>
      </c>
      <c r="R831" s="822">
        <v>9</v>
      </c>
      <c r="S831" s="827">
        <v>1</v>
      </c>
      <c r="T831" s="826">
        <v>2</v>
      </c>
      <c r="U831" s="828">
        <v>1</v>
      </c>
    </row>
    <row r="832" spans="1:21" ht="14.45" customHeight="1" x14ac:dyDescent="0.2">
      <c r="A832" s="821">
        <v>4</v>
      </c>
      <c r="B832" s="822" t="s">
        <v>2195</v>
      </c>
      <c r="C832" s="822" t="s">
        <v>2202</v>
      </c>
      <c r="D832" s="823" t="s">
        <v>4680</v>
      </c>
      <c r="E832" s="824" t="s">
        <v>2228</v>
      </c>
      <c r="F832" s="822" t="s">
        <v>2198</v>
      </c>
      <c r="G832" s="822" t="s">
        <v>2286</v>
      </c>
      <c r="H832" s="822" t="s">
        <v>329</v>
      </c>
      <c r="I832" s="822" t="s">
        <v>2573</v>
      </c>
      <c r="J832" s="822" t="s">
        <v>2574</v>
      </c>
      <c r="K832" s="822" t="s">
        <v>2575</v>
      </c>
      <c r="L832" s="825">
        <v>2794</v>
      </c>
      <c r="M832" s="825">
        <v>67056</v>
      </c>
      <c r="N832" s="822">
        <v>24</v>
      </c>
      <c r="O832" s="826">
        <v>3</v>
      </c>
      <c r="P832" s="825">
        <v>67056</v>
      </c>
      <c r="Q832" s="827">
        <v>1</v>
      </c>
      <c r="R832" s="822">
        <v>24</v>
      </c>
      <c r="S832" s="827">
        <v>1</v>
      </c>
      <c r="T832" s="826">
        <v>3</v>
      </c>
      <c r="U832" s="828">
        <v>1</v>
      </c>
    </row>
    <row r="833" spans="1:21" ht="14.45" customHeight="1" x14ac:dyDescent="0.2">
      <c r="A833" s="821">
        <v>4</v>
      </c>
      <c r="B833" s="822" t="s">
        <v>2195</v>
      </c>
      <c r="C833" s="822" t="s">
        <v>2202</v>
      </c>
      <c r="D833" s="823" t="s">
        <v>4680</v>
      </c>
      <c r="E833" s="824" t="s">
        <v>2228</v>
      </c>
      <c r="F833" s="822" t="s">
        <v>2198</v>
      </c>
      <c r="G833" s="822" t="s">
        <v>2286</v>
      </c>
      <c r="H833" s="822" t="s">
        <v>329</v>
      </c>
      <c r="I833" s="822" t="s">
        <v>2579</v>
      </c>
      <c r="J833" s="822" t="s">
        <v>2580</v>
      </c>
      <c r="K833" s="822" t="s">
        <v>2581</v>
      </c>
      <c r="L833" s="825">
        <v>300.14999999999998</v>
      </c>
      <c r="M833" s="825">
        <v>900.44999999999993</v>
      </c>
      <c r="N833" s="822">
        <v>3</v>
      </c>
      <c r="O833" s="826">
        <v>3</v>
      </c>
      <c r="P833" s="825">
        <v>900.44999999999993</v>
      </c>
      <c r="Q833" s="827">
        <v>1</v>
      </c>
      <c r="R833" s="822">
        <v>3</v>
      </c>
      <c r="S833" s="827">
        <v>1</v>
      </c>
      <c r="T833" s="826">
        <v>3</v>
      </c>
      <c r="U833" s="828">
        <v>1</v>
      </c>
    </row>
    <row r="834" spans="1:21" ht="14.45" customHeight="1" x14ac:dyDescent="0.2">
      <c r="A834" s="821">
        <v>4</v>
      </c>
      <c r="B834" s="822" t="s">
        <v>2195</v>
      </c>
      <c r="C834" s="822" t="s">
        <v>2202</v>
      </c>
      <c r="D834" s="823" t="s">
        <v>4680</v>
      </c>
      <c r="E834" s="824" t="s">
        <v>2228</v>
      </c>
      <c r="F834" s="822" t="s">
        <v>2198</v>
      </c>
      <c r="G834" s="822" t="s">
        <v>2286</v>
      </c>
      <c r="H834" s="822" t="s">
        <v>329</v>
      </c>
      <c r="I834" s="822" t="s">
        <v>3370</v>
      </c>
      <c r="J834" s="822" t="s">
        <v>3371</v>
      </c>
      <c r="K834" s="822" t="s">
        <v>3372</v>
      </c>
      <c r="L834" s="825">
        <v>300.01</v>
      </c>
      <c r="M834" s="825">
        <v>2700.0899999999997</v>
      </c>
      <c r="N834" s="822">
        <v>9</v>
      </c>
      <c r="O834" s="826">
        <v>4</v>
      </c>
      <c r="P834" s="825">
        <v>2700.0899999999997</v>
      </c>
      <c r="Q834" s="827">
        <v>1</v>
      </c>
      <c r="R834" s="822">
        <v>9</v>
      </c>
      <c r="S834" s="827">
        <v>1</v>
      </c>
      <c r="T834" s="826">
        <v>4</v>
      </c>
      <c r="U834" s="828">
        <v>1</v>
      </c>
    </row>
    <row r="835" spans="1:21" ht="14.45" customHeight="1" x14ac:dyDescent="0.2">
      <c r="A835" s="821">
        <v>4</v>
      </c>
      <c r="B835" s="822" t="s">
        <v>2195</v>
      </c>
      <c r="C835" s="822" t="s">
        <v>2202</v>
      </c>
      <c r="D835" s="823" t="s">
        <v>4680</v>
      </c>
      <c r="E835" s="824" t="s">
        <v>2228</v>
      </c>
      <c r="F835" s="822" t="s">
        <v>2198</v>
      </c>
      <c r="G835" s="822" t="s">
        <v>2286</v>
      </c>
      <c r="H835" s="822" t="s">
        <v>329</v>
      </c>
      <c r="I835" s="822" t="s">
        <v>2585</v>
      </c>
      <c r="J835" s="822" t="s">
        <v>2586</v>
      </c>
      <c r="K835" s="822" t="s">
        <v>2587</v>
      </c>
      <c r="L835" s="825">
        <v>700.35</v>
      </c>
      <c r="M835" s="825">
        <v>700.35</v>
      </c>
      <c r="N835" s="822">
        <v>1</v>
      </c>
      <c r="O835" s="826">
        <v>1</v>
      </c>
      <c r="P835" s="825"/>
      <c r="Q835" s="827">
        <v>0</v>
      </c>
      <c r="R835" s="822"/>
      <c r="S835" s="827">
        <v>0</v>
      </c>
      <c r="T835" s="826"/>
      <c r="U835" s="828">
        <v>0</v>
      </c>
    </row>
    <row r="836" spans="1:21" ht="14.45" customHeight="1" x14ac:dyDescent="0.2">
      <c r="A836" s="821">
        <v>4</v>
      </c>
      <c r="B836" s="822" t="s">
        <v>2195</v>
      </c>
      <c r="C836" s="822" t="s">
        <v>2202</v>
      </c>
      <c r="D836" s="823" t="s">
        <v>4680</v>
      </c>
      <c r="E836" s="824" t="s">
        <v>2228</v>
      </c>
      <c r="F836" s="822" t="s">
        <v>2198</v>
      </c>
      <c r="G836" s="822" t="s">
        <v>2286</v>
      </c>
      <c r="H836" s="822" t="s">
        <v>329</v>
      </c>
      <c r="I836" s="822" t="s">
        <v>2591</v>
      </c>
      <c r="J836" s="822" t="s">
        <v>2592</v>
      </c>
      <c r="K836" s="822" t="s">
        <v>2593</v>
      </c>
      <c r="L836" s="825">
        <v>1022.95</v>
      </c>
      <c r="M836" s="825">
        <v>4091.8</v>
      </c>
      <c r="N836" s="822">
        <v>4</v>
      </c>
      <c r="O836" s="826">
        <v>1</v>
      </c>
      <c r="P836" s="825">
        <v>4091.8</v>
      </c>
      <c r="Q836" s="827">
        <v>1</v>
      </c>
      <c r="R836" s="822">
        <v>4</v>
      </c>
      <c r="S836" s="827">
        <v>1</v>
      </c>
      <c r="T836" s="826">
        <v>1</v>
      </c>
      <c r="U836" s="828">
        <v>1</v>
      </c>
    </row>
    <row r="837" spans="1:21" ht="14.45" customHeight="1" x14ac:dyDescent="0.2">
      <c r="A837" s="821">
        <v>4</v>
      </c>
      <c r="B837" s="822" t="s">
        <v>2195</v>
      </c>
      <c r="C837" s="822" t="s">
        <v>2202</v>
      </c>
      <c r="D837" s="823" t="s">
        <v>4680</v>
      </c>
      <c r="E837" s="824" t="s">
        <v>2228</v>
      </c>
      <c r="F837" s="822" t="s">
        <v>2198</v>
      </c>
      <c r="G837" s="822" t="s">
        <v>2286</v>
      </c>
      <c r="H837" s="822" t="s">
        <v>329</v>
      </c>
      <c r="I837" s="822" t="s">
        <v>3376</v>
      </c>
      <c r="J837" s="822" t="s">
        <v>3377</v>
      </c>
      <c r="K837" s="822" t="s">
        <v>3378</v>
      </c>
      <c r="L837" s="825">
        <v>490.27</v>
      </c>
      <c r="M837" s="825">
        <v>2941.62</v>
      </c>
      <c r="N837" s="822">
        <v>6</v>
      </c>
      <c r="O837" s="826">
        <v>6</v>
      </c>
      <c r="P837" s="825">
        <v>2941.62</v>
      </c>
      <c r="Q837" s="827">
        <v>1</v>
      </c>
      <c r="R837" s="822">
        <v>6</v>
      </c>
      <c r="S837" s="827">
        <v>1</v>
      </c>
      <c r="T837" s="826">
        <v>6</v>
      </c>
      <c r="U837" s="828">
        <v>1</v>
      </c>
    </row>
    <row r="838" spans="1:21" ht="14.45" customHeight="1" x14ac:dyDescent="0.2">
      <c r="A838" s="821">
        <v>4</v>
      </c>
      <c r="B838" s="822" t="s">
        <v>2195</v>
      </c>
      <c r="C838" s="822" t="s">
        <v>2202</v>
      </c>
      <c r="D838" s="823" t="s">
        <v>4680</v>
      </c>
      <c r="E838" s="824" t="s">
        <v>2228</v>
      </c>
      <c r="F838" s="822" t="s">
        <v>2198</v>
      </c>
      <c r="G838" s="822" t="s">
        <v>2286</v>
      </c>
      <c r="H838" s="822" t="s">
        <v>329</v>
      </c>
      <c r="I838" s="822" t="s">
        <v>2594</v>
      </c>
      <c r="J838" s="822" t="s">
        <v>2595</v>
      </c>
      <c r="K838" s="822" t="s">
        <v>2596</v>
      </c>
      <c r="L838" s="825">
        <v>984.33</v>
      </c>
      <c r="M838" s="825">
        <v>2952.9900000000002</v>
      </c>
      <c r="N838" s="822">
        <v>3</v>
      </c>
      <c r="O838" s="826">
        <v>3</v>
      </c>
      <c r="P838" s="825">
        <v>2952.9900000000002</v>
      </c>
      <c r="Q838" s="827">
        <v>1</v>
      </c>
      <c r="R838" s="822">
        <v>3</v>
      </c>
      <c r="S838" s="827">
        <v>1</v>
      </c>
      <c r="T838" s="826">
        <v>3</v>
      </c>
      <c r="U838" s="828">
        <v>1</v>
      </c>
    </row>
    <row r="839" spans="1:21" ht="14.45" customHeight="1" x14ac:dyDescent="0.2">
      <c r="A839" s="821">
        <v>4</v>
      </c>
      <c r="B839" s="822" t="s">
        <v>2195</v>
      </c>
      <c r="C839" s="822" t="s">
        <v>2202</v>
      </c>
      <c r="D839" s="823" t="s">
        <v>4680</v>
      </c>
      <c r="E839" s="824" t="s">
        <v>2228</v>
      </c>
      <c r="F839" s="822" t="s">
        <v>2198</v>
      </c>
      <c r="G839" s="822" t="s">
        <v>2286</v>
      </c>
      <c r="H839" s="822" t="s">
        <v>329</v>
      </c>
      <c r="I839" s="822" t="s">
        <v>2600</v>
      </c>
      <c r="J839" s="822" t="s">
        <v>2601</v>
      </c>
      <c r="K839" s="822" t="s">
        <v>2602</v>
      </c>
      <c r="L839" s="825">
        <v>1678.84</v>
      </c>
      <c r="M839" s="825">
        <v>60438.239999999998</v>
      </c>
      <c r="N839" s="822">
        <v>36</v>
      </c>
      <c r="O839" s="826">
        <v>9</v>
      </c>
      <c r="P839" s="825">
        <v>60438.239999999998</v>
      </c>
      <c r="Q839" s="827">
        <v>1</v>
      </c>
      <c r="R839" s="822">
        <v>36</v>
      </c>
      <c r="S839" s="827">
        <v>1</v>
      </c>
      <c r="T839" s="826">
        <v>9</v>
      </c>
      <c r="U839" s="828">
        <v>1</v>
      </c>
    </row>
    <row r="840" spans="1:21" ht="14.45" customHeight="1" x14ac:dyDescent="0.2">
      <c r="A840" s="821">
        <v>4</v>
      </c>
      <c r="B840" s="822" t="s">
        <v>2195</v>
      </c>
      <c r="C840" s="822" t="s">
        <v>2202</v>
      </c>
      <c r="D840" s="823" t="s">
        <v>4680</v>
      </c>
      <c r="E840" s="824" t="s">
        <v>2228</v>
      </c>
      <c r="F840" s="822" t="s">
        <v>2198</v>
      </c>
      <c r="G840" s="822" t="s">
        <v>2286</v>
      </c>
      <c r="H840" s="822" t="s">
        <v>329</v>
      </c>
      <c r="I840" s="822" t="s">
        <v>2603</v>
      </c>
      <c r="J840" s="822" t="s">
        <v>2598</v>
      </c>
      <c r="K840" s="822" t="s">
        <v>2604</v>
      </c>
      <c r="L840" s="825">
        <v>2052.09</v>
      </c>
      <c r="M840" s="825">
        <v>4104.18</v>
      </c>
      <c r="N840" s="822">
        <v>2</v>
      </c>
      <c r="O840" s="826">
        <v>1</v>
      </c>
      <c r="P840" s="825">
        <v>4104.18</v>
      </c>
      <c r="Q840" s="827">
        <v>1</v>
      </c>
      <c r="R840" s="822">
        <v>2</v>
      </c>
      <c r="S840" s="827">
        <v>1</v>
      </c>
      <c r="T840" s="826">
        <v>1</v>
      </c>
      <c r="U840" s="828">
        <v>1</v>
      </c>
    </row>
    <row r="841" spans="1:21" ht="14.45" customHeight="1" x14ac:dyDescent="0.2">
      <c r="A841" s="821">
        <v>4</v>
      </c>
      <c r="B841" s="822" t="s">
        <v>2195</v>
      </c>
      <c r="C841" s="822" t="s">
        <v>2202</v>
      </c>
      <c r="D841" s="823" t="s">
        <v>4680</v>
      </c>
      <c r="E841" s="824" t="s">
        <v>2228</v>
      </c>
      <c r="F841" s="822" t="s">
        <v>2198</v>
      </c>
      <c r="G841" s="822" t="s">
        <v>2286</v>
      </c>
      <c r="H841" s="822" t="s">
        <v>329</v>
      </c>
      <c r="I841" s="822" t="s">
        <v>2605</v>
      </c>
      <c r="J841" s="822" t="s">
        <v>2606</v>
      </c>
      <c r="K841" s="822" t="s">
        <v>2607</v>
      </c>
      <c r="L841" s="825">
        <v>1000</v>
      </c>
      <c r="M841" s="825">
        <v>10000</v>
      </c>
      <c r="N841" s="822">
        <v>10</v>
      </c>
      <c r="O841" s="826">
        <v>6</v>
      </c>
      <c r="P841" s="825">
        <v>10000</v>
      </c>
      <c r="Q841" s="827">
        <v>1</v>
      </c>
      <c r="R841" s="822">
        <v>10</v>
      </c>
      <c r="S841" s="827">
        <v>1</v>
      </c>
      <c r="T841" s="826">
        <v>6</v>
      </c>
      <c r="U841" s="828">
        <v>1</v>
      </c>
    </row>
    <row r="842" spans="1:21" ht="14.45" customHeight="1" x14ac:dyDescent="0.2">
      <c r="A842" s="821">
        <v>4</v>
      </c>
      <c r="B842" s="822" t="s">
        <v>2195</v>
      </c>
      <c r="C842" s="822" t="s">
        <v>2202</v>
      </c>
      <c r="D842" s="823" t="s">
        <v>4680</v>
      </c>
      <c r="E842" s="824" t="s">
        <v>2228</v>
      </c>
      <c r="F842" s="822" t="s">
        <v>2198</v>
      </c>
      <c r="G842" s="822" t="s">
        <v>2286</v>
      </c>
      <c r="H842" s="822" t="s">
        <v>329</v>
      </c>
      <c r="I842" s="822" t="s">
        <v>2608</v>
      </c>
      <c r="J842" s="822" t="s">
        <v>2606</v>
      </c>
      <c r="K842" s="822" t="s">
        <v>2609</v>
      </c>
      <c r="L842" s="825">
        <v>500.01</v>
      </c>
      <c r="M842" s="825">
        <v>6500.13</v>
      </c>
      <c r="N842" s="822">
        <v>13</v>
      </c>
      <c r="O842" s="826">
        <v>6</v>
      </c>
      <c r="P842" s="825">
        <v>6500.13</v>
      </c>
      <c r="Q842" s="827">
        <v>1</v>
      </c>
      <c r="R842" s="822">
        <v>13</v>
      </c>
      <c r="S842" s="827">
        <v>1</v>
      </c>
      <c r="T842" s="826">
        <v>6</v>
      </c>
      <c r="U842" s="828">
        <v>1</v>
      </c>
    </row>
    <row r="843" spans="1:21" ht="14.45" customHeight="1" x14ac:dyDescent="0.2">
      <c r="A843" s="821">
        <v>4</v>
      </c>
      <c r="B843" s="822" t="s">
        <v>2195</v>
      </c>
      <c r="C843" s="822" t="s">
        <v>2202</v>
      </c>
      <c r="D843" s="823" t="s">
        <v>4680</v>
      </c>
      <c r="E843" s="824" t="s">
        <v>2228</v>
      </c>
      <c r="F843" s="822" t="s">
        <v>2198</v>
      </c>
      <c r="G843" s="822" t="s">
        <v>2286</v>
      </c>
      <c r="H843" s="822" t="s">
        <v>329</v>
      </c>
      <c r="I843" s="822" t="s">
        <v>2610</v>
      </c>
      <c r="J843" s="822" t="s">
        <v>2611</v>
      </c>
      <c r="K843" s="822" t="s">
        <v>2612</v>
      </c>
      <c r="L843" s="825">
        <v>1500.75</v>
      </c>
      <c r="M843" s="825">
        <v>22511.25</v>
      </c>
      <c r="N843" s="822">
        <v>15</v>
      </c>
      <c r="O843" s="826">
        <v>3</v>
      </c>
      <c r="P843" s="825">
        <v>22511.25</v>
      </c>
      <c r="Q843" s="827">
        <v>1</v>
      </c>
      <c r="R843" s="822">
        <v>15</v>
      </c>
      <c r="S843" s="827">
        <v>1</v>
      </c>
      <c r="T843" s="826">
        <v>3</v>
      </c>
      <c r="U843" s="828">
        <v>1</v>
      </c>
    </row>
    <row r="844" spans="1:21" ht="14.45" customHeight="1" x14ac:dyDescent="0.2">
      <c r="A844" s="821">
        <v>4</v>
      </c>
      <c r="B844" s="822" t="s">
        <v>2195</v>
      </c>
      <c r="C844" s="822" t="s">
        <v>2202</v>
      </c>
      <c r="D844" s="823" t="s">
        <v>4680</v>
      </c>
      <c r="E844" s="824" t="s">
        <v>2228</v>
      </c>
      <c r="F844" s="822" t="s">
        <v>2198</v>
      </c>
      <c r="G844" s="822" t="s">
        <v>2286</v>
      </c>
      <c r="H844" s="822" t="s">
        <v>329</v>
      </c>
      <c r="I844" s="822" t="s">
        <v>2619</v>
      </c>
      <c r="J844" s="822" t="s">
        <v>2620</v>
      </c>
      <c r="K844" s="822" t="s">
        <v>2621</v>
      </c>
      <c r="L844" s="825">
        <v>784.14</v>
      </c>
      <c r="M844" s="825">
        <v>4704.84</v>
      </c>
      <c r="N844" s="822">
        <v>6</v>
      </c>
      <c r="O844" s="826">
        <v>1</v>
      </c>
      <c r="P844" s="825">
        <v>4704.84</v>
      </c>
      <c r="Q844" s="827">
        <v>1</v>
      </c>
      <c r="R844" s="822">
        <v>6</v>
      </c>
      <c r="S844" s="827">
        <v>1</v>
      </c>
      <c r="T844" s="826">
        <v>1</v>
      </c>
      <c r="U844" s="828">
        <v>1</v>
      </c>
    </row>
    <row r="845" spans="1:21" ht="14.45" customHeight="1" x14ac:dyDescent="0.2">
      <c r="A845" s="821">
        <v>4</v>
      </c>
      <c r="B845" s="822" t="s">
        <v>2195</v>
      </c>
      <c r="C845" s="822" t="s">
        <v>2202</v>
      </c>
      <c r="D845" s="823" t="s">
        <v>4680</v>
      </c>
      <c r="E845" s="824" t="s">
        <v>2228</v>
      </c>
      <c r="F845" s="822" t="s">
        <v>2198</v>
      </c>
      <c r="G845" s="822" t="s">
        <v>2286</v>
      </c>
      <c r="H845" s="822" t="s">
        <v>329</v>
      </c>
      <c r="I845" s="822" t="s">
        <v>2622</v>
      </c>
      <c r="J845" s="822" t="s">
        <v>2623</v>
      </c>
      <c r="K845" s="822" t="s">
        <v>2624</v>
      </c>
      <c r="L845" s="825">
        <v>1079.99</v>
      </c>
      <c r="M845" s="825">
        <v>4319.96</v>
      </c>
      <c r="N845" s="822">
        <v>4</v>
      </c>
      <c r="O845" s="826">
        <v>4</v>
      </c>
      <c r="P845" s="825">
        <v>4319.96</v>
      </c>
      <c r="Q845" s="827">
        <v>1</v>
      </c>
      <c r="R845" s="822">
        <v>4</v>
      </c>
      <c r="S845" s="827">
        <v>1</v>
      </c>
      <c r="T845" s="826">
        <v>4</v>
      </c>
      <c r="U845" s="828">
        <v>1</v>
      </c>
    </row>
    <row r="846" spans="1:21" ht="14.45" customHeight="1" x14ac:dyDescent="0.2">
      <c r="A846" s="821">
        <v>4</v>
      </c>
      <c r="B846" s="822" t="s">
        <v>2195</v>
      </c>
      <c r="C846" s="822" t="s">
        <v>2202</v>
      </c>
      <c r="D846" s="823" t="s">
        <v>4680</v>
      </c>
      <c r="E846" s="824" t="s">
        <v>2228</v>
      </c>
      <c r="F846" s="822" t="s">
        <v>2198</v>
      </c>
      <c r="G846" s="822" t="s">
        <v>2286</v>
      </c>
      <c r="H846" s="822" t="s">
        <v>329</v>
      </c>
      <c r="I846" s="822" t="s">
        <v>2625</v>
      </c>
      <c r="J846" s="822" t="s">
        <v>2626</v>
      </c>
      <c r="K846" s="822" t="s">
        <v>2607</v>
      </c>
      <c r="L846" s="825">
        <v>500.01</v>
      </c>
      <c r="M846" s="825">
        <v>6000.1200000000008</v>
      </c>
      <c r="N846" s="822">
        <v>12</v>
      </c>
      <c r="O846" s="826">
        <v>8</v>
      </c>
      <c r="P846" s="825">
        <v>6000.1200000000008</v>
      </c>
      <c r="Q846" s="827">
        <v>1</v>
      </c>
      <c r="R846" s="822">
        <v>12</v>
      </c>
      <c r="S846" s="827">
        <v>1</v>
      </c>
      <c r="T846" s="826">
        <v>8</v>
      </c>
      <c r="U846" s="828">
        <v>1</v>
      </c>
    </row>
    <row r="847" spans="1:21" ht="14.45" customHeight="1" x14ac:dyDescent="0.2">
      <c r="A847" s="821">
        <v>4</v>
      </c>
      <c r="B847" s="822" t="s">
        <v>2195</v>
      </c>
      <c r="C847" s="822" t="s">
        <v>2202</v>
      </c>
      <c r="D847" s="823" t="s">
        <v>4680</v>
      </c>
      <c r="E847" s="824" t="s">
        <v>2228</v>
      </c>
      <c r="F847" s="822" t="s">
        <v>2198</v>
      </c>
      <c r="G847" s="822" t="s">
        <v>2286</v>
      </c>
      <c r="H847" s="822" t="s">
        <v>329</v>
      </c>
      <c r="I847" s="822" t="s">
        <v>3384</v>
      </c>
      <c r="J847" s="822" t="s">
        <v>2631</v>
      </c>
      <c r="K847" s="822" t="s">
        <v>3385</v>
      </c>
      <c r="L847" s="825">
        <v>1545.31</v>
      </c>
      <c r="M847" s="825">
        <v>29360.89</v>
      </c>
      <c r="N847" s="822">
        <v>19</v>
      </c>
      <c r="O847" s="826">
        <v>4</v>
      </c>
      <c r="P847" s="825">
        <v>29360.89</v>
      </c>
      <c r="Q847" s="827">
        <v>1</v>
      </c>
      <c r="R847" s="822">
        <v>19</v>
      </c>
      <c r="S847" s="827">
        <v>1</v>
      </c>
      <c r="T847" s="826">
        <v>4</v>
      </c>
      <c r="U847" s="828">
        <v>1</v>
      </c>
    </row>
    <row r="848" spans="1:21" ht="14.45" customHeight="1" x14ac:dyDescent="0.2">
      <c r="A848" s="821">
        <v>4</v>
      </c>
      <c r="B848" s="822" t="s">
        <v>2195</v>
      </c>
      <c r="C848" s="822" t="s">
        <v>2202</v>
      </c>
      <c r="D848" s="823" t="s">
        <v>4680</v>
      </c>
      <c r="E848" s="824" t="s">
        <v>2228</v>
      </c>
      <c r="F848" s="822" t="s">
        <v>2198</v>
      </c>
      <c r="G848" s="822" t="s">
        <v>2286</v>
      </c>
      <c r="H848" s="822" t="s">
        <v>329</v>
      </c>
      <c r="I848" s="822" t="s">
        <v>2627</v>
      </c>
      <c r="J848" s="822" t="s">
        <v>2626</v>
      </c>
      <c r="K848" s="822" t="s">
        <v>2609</v>
      </c>
      <c r="L848" s="825">
        <v>250.12</v>
      </c>
      <c r="M848" s="825">
        <v>18008.64</v>
      </c>
      <c r="N848" s="822">
        <v>72</v>
      </c>
      <c r="O848" s="826">
        <v>18</v>
      </c>
      <c r="P848" s="825">
        <v>14506.96</v>
      </c>
      <c r="Q848" s="827">
        <v>0.80555555555555558</v>
      </c>
      <c r="R848" s="822">
        <v>58</v>
      </c>
      <c r="S848" s="827">
        <v>0.80555555555555558</v>
      </c>
      <c r="T848" s="826">
        <v>16</v>
      </c>
      <c r="U848" s="828">
        <v>0.88888888888888884</v>
      </c>
    </row>
    <row r="849" spans="1:21" ht="14.45" customHeight="1" x14ac:dyDescent="0.2">
      <c r="A849" s="821">
        <v>4</v>
      </c>
      <c r="B849" s="822" t="s">
        <v>2195</v>
      </c>
      <c r="C849" s="822" t="s">
        <v>2202</v>
      </c>
      <c r="D849" s="823" t="s">
        <v>4680</v>
      </c>
      <c r="E849" s="824" t="s">
        <v>2228</v>
      </c>
      <c r="F849" s="822" t="s">
        <v>2198</v>
      </c>
      <c r="G849" s="822" t="s">
        <v>2286</v>
      </c>
      <c r="H849" s="822" t="s">
        <v>329</v>
      </c>
      <c r="I849" s="822" t="s">
        <v>2628</v>
      </c>
      <c r="J849" s="822" t="s">
        <v>2617</v>
      </c>
      <c r="K849" s="822" t="s">
        <v>2629</v>
      </c>
      <c r="L849" s="825">
        <v>1500.75</v>
      </c>
      <c r="M849" s="825">
        <v>28514.25</v>
      </c>
      <c r="N849" s="822">
        <v>19</v>
      </c>
      <c r="O849" s="826">
        <v>4</v>
      </c>
      <c r="P849" s="825">
        <v>28514.25</v>
      </c>
      <c r="Q849" s="827">
        <v>1</v>
      </c>
      <c r="R849" s="822">
        <v>19</v>
      </c>
      <c r="S849" s="827">
        <v>1</v>
      </c>
      <c r="T849" s="826">
        <v>4</v>
      </c>
      <c r="U849" s="828">
        <v>1</v>
      </c>
    </row>
    <row r="850" spans="1:21" ht="14.45" customHeight="1" x14ac:dyDescent="0.2">
      <c r="A850" s="821">
        <v>4</v>
      </c>
      <c r="B850" s="822" t="s">
        <v>2195</v>
      </c>
      <c r="C850" s="822" t="s">
        <v>2202</v>
      </c>
      <c r="D850" s="823" t="s">
        <v>4680</v>
      </c>
      <c r="E850" s="824" t="s">
        <v>2228</v>
      </c>
      <c r="F850" s="822" t="s">
        <v>2198</v>
      </c>
      <c r="G850" s="822" t="s">
        <v>2286</v>
      </c>
      <c r="H850" s="822" t="s">
        <v>329</v>
      </c>
      <c r="I850" s="822" t="s">
        <v>2630</v>
      </c>
      <c r="J850" s="822" t="s">
        <v>2631</v>
      </c>
      <c r="K850" s="822" t="s">
        <v>2632</v>
      </c>
      <c r="L850" s="825">
        <v>1545.31</v>
      </c>
      <c r="M850" s="825">
        <v>4635.93</v>
      </c>
      <c r="N850" s="822">
        <v>3</v>
      </c>
      <c r="O850" s="826">
        <v>1</v>
      </c>
      <c r="P850" s="825">
        <v>4635.93</v>
      </c>
      <c r="Q850" s="827">
        <v>1</v>
      </c>
      <c r="R850" s="822">
        <v>3</v>
      </c>
      <c r="S850" s="827">
        <v>1</v>
      </c>
      <c r="T850" s="826">
        <v>1</v>
      </c>
      <c r="U850" s="828">
        <v>1</v>
      </c>
    </row>
    <row r="851" spans="1:21" ht="14.45" customHeight="1" x14ac:dyDescent="0.2">
      <c r="A851" s="821">
        <v>4</v>
      </c>
      <c r="B851" s="822" t="s">
        <v>2195</v>
      </c>
      <c r="C851" s="822" t="s">
        <v>2202</v>
      </c>
      <c r="D851" s="823" t="s">
        <v>4680</v>
      </c>
      <c r="E851" s="824" t="s">
        <v>2228</v>
      </c>
      <c r="F851" s="822" t="s">
        <v>2198</v>
      </c>
      <c r="G851" s="822" t="s">
        <v>2286</v>
      </c>
      <c r="H851" s="822" t="s">
        <v>329</v>
      </c>
      <c r="I851" s="822" t="s">
        <v>3386</v>
      </c>
      <c r="J851" s="822" t="s">
        <v>3387</v>
      </c>
      <c r="K851" s="822" t="s">
        <v>3388</v>
      </c>
      <c r="L851" s="825">
        <v>1805.5</v>
      </c>
      <c r="M851" s="825">
        <v>16249.5</v>
      </c>
      <c r="N851" s="822">
        <v>9</v>
      </c>
      <c r="O851" s="826">
        <v>1</v>
      </c>
      <c r="P851" s="825">
        <v>16249.5</v>
      </c>
      <c r="Q851" s="827">
        <v>1</v>
      </c>
      <c r="R851" s="822">
        <v>9</v>
      </c>
      <c r="S851" s="827">
        <v>1</v>
      </c>
      <c r="T851" s="826">
        <v>1</v>
      </c>
      <c r="U851" s="828">
        <v>1</v>
      </c>
    </row>
    <row r="852" spans="1:21" ht="14.45" customHeight="1" x14ac:dyDescent="0.2">
      <c r="A852" s="821">
        <v>4</v>
      </c>
      <c r="B852" s="822" t="s">
        <v>2195</v>
      </c>
      <c r="C852" s="822" t="s">
        <v>2202</v>
      </c>
      <c r="D852" s="823" t="s">
        <v>4680</v>
      </c>
      <c r="E852" s="824" t="s">
        <v>2228</v>
      </c>
      <c r="F852" s="822" t="s">
        <v>2198</v>
      </c>
      <c r="G852" s="822" t="s">
        <v>2286</v>
      </c>
      <c r="H852" s="822" t="s">
        <v>329</v>
      </c>
      <c r="I852" s="822" t="s">
        <v>3389</v>
      </c>
      <c r="J852" s="822" t="s">
        <v>2836</v>
      </c>
      <c r="K852" s="822" t="s">
        <v>3390</v>
      </c>
      <c r="L852" s="825">
        <v>3001.5</v>
      </c>
      <c r="M852" s="825">
        <v>9004.5</v>
      </c>
      <c r="N852" s="822">
        <v>3</v>
      </c>
      <c r="O852" s="826">
        <v>1</v>
      </c>
      <c r="P852" s="825">
        <v>9004.5</v>
      </c>
      <c r="Q852" s="827">
        <v>1</v>
      </c>
      <c r="R852" s="822">
        <v>3</v>
      </c>
      <c r="S852" s="827">
        <v>1</v>
      </c>
      <c r="T852" s="826">
        <v>1</v>
      </c>
      <c r="U852" s="828">
        <v>1</v>
      </c>
    </row>
    <row r="853" spans="1:21" ht="14.45" customHeight="1" x14ac:dyDescent="0.2">
      <c r="A853" s="821">
        <v>4</v>
      </c>
      <c r="B853" s="822" t="s">
        <v>2195</v>
      </c>
      <c r="C853" s="822" t="s">
        <v>2202</v>
      </c>
      <c r="D853" s="823" t="s">
        <v>4680</v>
      </c>
      <c r="E853" s="824" t="s">
        <v>2228</v>
      </c>
      <c r="F853" s="822" t="s">
        <v>2198</v>
      </c>
      <c r="G853" s="822" t="s">
        <v>2286</v>
      </c>
      <c r="H853" s="822" t="s">
        <v>329</v>
      </c>
      <c r="I853" s="822" t="s">
        <v>2633</v>
      </c>
      <c r="J853" s="822" t="s">
        <v>2620</v>
      </c>
      <c r="K853" s="822" t="s">
        <v>2634</v>
      </c>
      <c r="L853" s="825">
        <v>784.14</v>
      </c>
      <c r="M853" s="825">
        <v>3136.56</v>
      </c>
      <c r="N853" s="822">
        <v>4</v>
      </c>
      <c r="O853" s="826">
        <v>1</v>
      </c>
      <c r="P853" s="825">
        <v>3136.56</v>
      </c>
      <c r="Q853" s="827">
        <v>1</v>
      </c>
      <c r="R853" s="822">
        <v>4</v>
      </c>
      <c r="S853" s="827">
        <v>1</v>
      </c>
      <c r="T853" s="826">
        <v>1</v>
      </c>
      <c r="U853" s="828">
        <v>1</v>
      </c>
    </row>
    <row r="854" spans="1:21" ht="14.45" customHeight="1" x14ac:dyDescent="0.2">
      <c r="A854" s="821">
        <v>4</v>
      </c>
      <c r="B854" s="822" t="s">
        <v>2195</v>
      </c>
      <c r="C854" s="822" t="s">
        <v>2202</v>
      </c>
      <c r="D854" s="823" t="s">
        <v>4680</v>
      </c>
      <c r="E854" s="824" t="s">
        <v>2228</v>
      </c>
      <c r="F854" s="822" t="s">
        <v>2198</v>
      </c>
      <c r="G854" s="822" t="s">
        <v>2286</v>
      </c>
      <c r="H854" s="822" t="s">
        <v>329</v>
      </c>
      <c r="I854" s="822" t="s">
        <v>2638</v>
      </c>
      <c r="J854" s="822" t="s">
        <v>2639</v>
      </c>
      <c r="K854" s="822" t="s">
        <v>2640</v>
      </c>
      <c r="L854" s="825">
        <v>538.20000000000005</v>
      </c>
      <c r="M854" s="825">
        <v>3767.3999999999996</v>
      </c>
      <c r="N854" s="822">
        <v>7</v>
      </c>
      <c r="O854" s="826">
        <v>4</v>
      </c>
      <c r="P854" s="825">
        <v>3767.3999999999996</v>
      </c>
      <c r="Q854" s="827">
        <v>1</v>
      </c>
      <c r="R854" s="822">
        <v>7</v>
      </c>
      <c r="S854" s="827">
        <v>1</v>
      </c>
      <c r="T854" s="826">
        <v>4</v>
      </c>
      <c r="U854" s="828">
        <v>1</v>
      </c>
    </row>
    <row r="855" spans="1:21" ht="14.45" customHeight="1" x14ac:dyDescent="0.2">
      <c r="A855" s="821">
        <v>4</v>
      </c>
      <c r="B855" s="822" t="s">
        <v>2195</v>
      </c>
      <c r="C855" s="822" t="s">
        <v>2202</v>
      </c>
      <c r="D855" s="823" t="s">
        <v>4680</v>
      </c>
      <c r="E855" s="824" t="s">
        <v>2228</v>
      </c>
      <c r="F855" s="822" t="s">
        <v>2198</v>
      </c>
      <c r="G855" s="822" t="s">
        <v>2286</v>
      </c>
      <c r="H855" s="822" t="s">
        <v>329</v>
      </c>
      <c r="I855" s="822" t="s">
        <v>2644</v>
      </c>
      <c r="J855" s="822" t="s">
        <v>2645</v>
      </c>
      <c r="K855" s="822" t="s">
        <v>2646</v>
      </c>
      <c r="L855" s="825">
        <v>127.72</v>
      </c>
      <c r="M855" s="825">
        <v>638.6</v>
      </c>
      <c r="N855" s="822">
        <v>5</v>
      </c>
      <c r="O855" s="826">
        <v>1</v>
      </c>
      <c r="P855" s="825">
        <v>638.6</v>
      </c>
      <c r="Q855" s="827">
        <v>1</v>
      </c>
      <c r="R855" s="822">
        <v>5</v>
      </c>
      <c r="S855" s="827">
        <v>1</v>
      </c>
      <c r="T855" s="826">
        <v>1</v>
      </c>
      <c r="U855" s="828">
        <v>1</v>
      </c>
    </row>
    <row r="856" spans="1:21" ht="14.45" customHeight="1" x14ac:dyDescent="0.2">
      <c r="A856" s="821">
        <v>4</v>
      </c>
      <c r="B856" s="822" t="s">
        <v>2195</v>
      </c>
      <c r="C856" s="822" t="s">
        <v>2202</v>
      </c>
      <c r="D856" s="823" t="s">
        <v>4680</v>
      </c>
      <c r="E856" s="824" t="s">
        <v>2228</v>
      </c>
      <c r="F856" s="822" t="s">
        <v>2198</v>
      </c>
      <c r="G856" s="822" t="s">
        <v>2286</v>
      </c>
      <c r="H856" s="822" t="s">
        <v>329</v>
      </c>
      <c r="I856" s="822" t="s">
        <v>2647</v>
      </c>
      <c r="J856" s="822" t="s">
        <v>2648</v>
      </c>
      <c r="K856" s="822" t="s">
        <v>2649</v>
      </c>
      <c r="L856" s="825">
        <v>500.01</v>
      </c>
      <c r="M856" s="825">
        <v>6000.1200000000008</v>
      </c>
      <c r="N856" s="822">
        <v>12</v>
      </c>
      <c r="O856" s="826">
        <v>10</v>
      </c>
      <c r="P856" s="825">
        <v>5500.1100000000006</v>
      </c>
      <c r="Q856" s="827">
        <v>0.91666666666666663</v>
      </c>
      <c r="R856" s="822">
        <v>11</v>
      </c>
      <c r="S856" s="827">
        <v>0.91666666666666663</v>
      </c>
      <c r="T856" s="826">
        <v>9</v>
      </c>
      <c r="U856" s="828">
        <v>0.9</v>
      </c>
    </row>
    <row r="857" spans="1:21" ht="14.45" customHeight="1" x14ac:dyDescent="0.2">
      <c r="A857" s="821">
        <v>4</v>
      </c>
      <c r="B857" s="822" t="s">
        <v>2195</v>
      </c>
      <c r="C857" s="822" t="s">
        <v>2202</v>
      </c>
      <c r="D857" s="823" t="s">
        <v>4680</v>
      </c>
      <c r="E857" s="824" t="s">
        <v>2228</v>
      </c>
      <c r="F857" s="822" t="s">
        <v>2198</v>
      </c>
      <c r="G857" s="822" t="s">
        <v>2286</v>
      </c>
      <c r="H857" s="822" t="s">
        <v>329</v>
      </c>
      <c r="I857" s="822" t="s">
        <v>2650</v>
      </c>
      <c r="J857" s="822" t="s">
        <v>2651</v>
      </c>
      <c r="K857" s="822" t="s">
        <v>2652</v>
      </c>
      <c r="L857" s="825">
        <v>500.01</v>
      </c>
      <c r="M857" s="825">
        <v>4000.0800000000008</v>
      </c>
      <c r="N857" s="822">
        <v>8</v>
      </c>
      <c r="O857" s="826">
        <v>8</v>
      </c>
      <c r="P857" s="825">
        <v>4000.0800000000008</v>
      </c>
      <c r="Q857" s="827">
        <v>1</v>
      </c>
      <c r="R857" s="822">
        <v>8</v>
      </c>
      <c r="S857" s="827">
        <v>1</v>
      </c>
      <c r="T857" s="826">
        <v>8</v>
      </c>
      <c r="U857" s="828">
        <v>1</v>
      </c>
    </row>
    <row r="858" spans="1:21" ht="14.45" customHeight="1" x14ac:dyDescent="0.2">
      <c r="A858" s="821">
        <v>4</v>
      </c>
      <c r="B858" s="822" t="s">
        <v>2195</v>
      </c>
      <c r="C858" s="822" t="s">
        <v>2202</v>
      </c>
      <c r="D858" s="823" t="s">
        <v>4680</v>
      </c>
      <c r="E858" s="824" t="s">
        <v>2228</v>
      </c>
      <c r="F858" s="822" t="s">
        <v>2198</v>
      </c>
      <c r="G858" s="822" t="s">
        <v>2286</v>
      </c>
      <c r="H858" s="822" t="s">
        <v>329</v>
      </c>
      <c r="I858" s="822" t="s">
        <v>2653</v>
      </c>
      <c r="J858" s="822" t="s">
        <v>2654</v>
      </c>
      <c r="K858" s="822" t="s">
        <v>2655</v>
      </c>
      <c r="L858" s="825">
        <v>165.83</v>
      </c>
      <c r="M858" s="825">
        <v>331.66</v>
      </c>
      <c r="N858" s="822">
        <v>2</v>
      </c>
      <c r="O858" s="826">
        <v>2</v>
      </c>
      <c r="P858" s="825">
        <v>331.66</v>
      </c>
      <c r="Q858" s="827">
        <v>1</v>
      </c>
      <c r="R858" s="822">
        <v>2</v>
      </c>
      <c r="S858" s="827">
        <v>1</v>
      </c>
      <c r="T858" s="826">
        <v>2</v>
      </c>
      <c r="U858" s="828">
        <v>1</v>
      </c>
    </row>
    <row r="859" spans="1:21" ht="14.45" customHeight="1" x14ac:dyDescent="0.2">
      <c r="A859" s="821">
        <v>4</v>
      </c>
      <c r="B859" s="822" t="s">
        <v>2195</v>
      </c>
      <c r="C859" s="822" t="s">
        <v>2202</v>
      </c>
      <c r="D859" s="823" t="s">
        <v>4680</v>
      </c>
      <c r="E859" s="824" t="s">
        <v>2228</v>
      </c>
      <c r="F859" s="822" t="s">
        <v>2198</v>
      </c>
      <c r="G859" s="822" t="s">
        <v>2286</v>
      </c>
      <c r="H859" s="822" t="s">
        <v>329</v>
      </c>
      <c r="I859" s="822" t="s">
        <v>2656</v>
      </c>
      <c r="J859" s="822" t="s">
        <v>2657</v>
      </c>
      <c r="K859" s="822" t="s">
        <v>2658</v>
      </c>
      <c r="L859" s="825">
        <v>538.20000000000005</v>
      </c>
      <c r="M859" s="825">
        <v>2691</v>
      </c>
      <c r="N859" s="822">
        <v>5</v>
      </c>
      <c r="O859" s="826">
        <v>3</v>
      </c>
      <c r="P859" s="825">
        <v>2691</v>
      </c>
      <c r="Q859" s="827">
        <v>1</v>
      </c>
      <c r="R859" s="822">
        <v>5</v>
      </c>
      <c r="S859" s="827">
        <v>1</v>
      </c>
      <c r="T859" s="826">
        <v>3</v>
      </c>
      <c r="U859" s="828">
        <v>1</v>
      </c>
    </row>
    <row r="860" spans="1:21" ht="14.45" customHeight="1" x14ac:dyDescent="0.2">
      <c r="A860" s="821">
        <v>4</v>
      </c>
      <c r="B860" s="822" t="s">
        <v>2195</v>
      </c>
      <c r="C860" s="822" t="s">
        <v>2202</v>
      </c>
      <c r="D860" s="823" t="s">
        <v>4680</v>
      </c>
      <c r="E860" s="824" t="s">
        <v>2228</v>
      </c>
      <c r="F860" s="822" t="s">
        <v>2198</v>
      </c>
      <c r="G860" s="822" t="s">
        <v>2286</v>
      </c>
      <c r="H860" s="822" t="s">
        <v>329</v>
      </c>
      <c r="I860" s="822" t="s">
        <v>2659</v>
      </c>
      <c r="J860" s="822" t="s">
        <v>2660</v>
      </c>
      <c r="K860" s="822" t="s">
        <v>2661</v>
      </c>
      <c r="L860" s="825">
        <v>2691</v>
      </c>
      <c r="M860" s="825">
        <v>16146</v>
      </c>
      <c r="N860" s="822">
        <v>6</v>
      </c>
      <c r="O860" s="826">
        <v>5</v>
      </c>
      <c r="P860" s="825">
        <v>13455</v>
      </c>
      <c r="Q860" s="827">
        <v>0.83333333333333337</v>
      </c>
      <c r="R860" s="822">
        <v>5</v>
      </c>
      <c r="S860" s="827">
        <v>0.83333333333333337</v>
      </c>
      <c r="T860" s="826">
        <v>4</v>
      </c>
      <c r="U860" s="828">
        <v>0.8</v>
      </c>
    </row>
    <row r="861" spans="1:21" ht="14.45" customHeight="1" x14ac:dyDescent="0.2">
      <c r="A861" s="821">
        <v>4</v>
      </c>
      <c r="B861" s="822" t="s">
        <v>2195</v>
      </c>
      <c r="C861" s="822" t="s">
        <v>2202</v>
      </c>
      <c r="D861" s="823" t="s">
        <v>4680</v>
      </c>
      <c r="E861" s="824" t="s">
        <v>2228</v>
      </c>
      <c r="F861" s="822" t="s">
        <v>2198</v>
      </c>
      <c r="G861" s="822" t="s">
        <v>2286</v>
      </c>
      <c r="H861" s="822" t="s">
        <v>329</v>
      </c>
      <c r="I861" s="822" t="s">
        <v>2674</v>
      </c>
      <c r="J861" s="822" t="s">
        <v>2675</v>
      </c>
      <c r="K861" s="822" t="s">
        <v>2676</v>
      </c>
      <c r="L861" s="825">
        <v>1390</v>
      </c>
      <c r="M861" s="825">
        <v>1390</v>
      </c>
      <c r="N861" s="822">
        <v>1</v>
      </c>
      <c r="O861" s="826">
        <v>1</v>
      </c>
      <c r="P861" s="825">
        <v>1390</v>
      </c>
      <c r="Q861" s="827">
        <v>1</v>
      </c>
      <c r="R861" s="822">
        <v>1</v>
      </c>
      <c r="S861" s="827">
        <v>1</v>
      </c>
      <c r="T861" s="826">
        <v>1</v>
      </c>
      <c r="U861" s="828">
        <v>1</v>
      </c>
    </row>
    <row r="862" spans="1:21" ht="14.45" customHeight="1" x14ac:dyDescent="0.2">
      <c r="A862" s="821">
        <v>4</v>
      </c>
      <c r="B862" s="822" t="s">
        <v>2195</v>
      </c>
      <c r="C862" s="822" t="s">
        <v>2202</v>
      </c>
      <c r="D862" s="823" t="s">
        <v>4680</v>
      </c>
      <c r="E862" s="824" t="s">
        <v>2228</v>
      </c>
      <c r="F862" s="822" t="s">
        <v>2198</v>
      </c>
      <c r="G862" s="822" t="s">
        <v>2286</v>
      </c>
      <c r="H862" s="822" t="s">
        <v>329</v>
      </c>
      <c r="I862" s="822" t="s">
        <v>3399</v>
      </c>
      <c r="J862" s="822" t="s">
        <v>3400</v>
      </c>
      <c r="K862" s="822" t="s">
        <v>3401</v>
      </c>
      <c r="L862" s="825">
        <v>200</v>
      </c>
      <c r="M862" s="825">
        <v>600</v>
      </c>
      <c r="N862" s="822">
        <v>3</v>
      </c>
      <c r="O862" s="826">
        <v>3</v>
      </c>
      <c r="P862" s="825">
        <v>400</v>
      </c>
      <c r="Q862" s="827">
        <v>0.66666666666666663</v>
      </c>
      <c r="R862" s="822">
        <v>2</v>
      </c>
      <c r="S862" s="827">
        <v>0.66666666666666663</v>
      </c>
      <c r="T862" s="826">
        <v>2</v>
      </c>
      <c r="U862" s="828">
        <v>0.66666666666666663</v>
      </c>
    </row>
    <row r="863" spans="1:21" ht="14.45" customHeight="1" x14ac:dyDescent="0.2">
      <c r="A863" s="821">
        <v>4</v>
      </c>
      <c r="B863" s="822" t="s">
        <v>2195</v>
      </c>
      <c r="C863" s="822" t="s">
        <v>2202</v>
      </c>
      <c r="D863" s="823" t="s">
        <v>4680</v>
      </c>
      <c r="E863" s="824" t="s">
        <v>2228</v>
      </c>
      <c r="F863" s="822" t="s">
        <v>2198</v>
      </c>
      <c r="G863" s="822" t="s">
        <v>2286</v>
      </c>
      <c r="H863" s="822" t="s">
        <v>329</v>
      </c>
      <c r="I863" s="822" t="s">
        <v>2677</v>
      </c>
      <c r="J863" s="822" t="s">
        <v>2678</v>
      </c>
      <c r="K863" s="822" t="s">
        <v>2679</v>
      </c>
      <c r="L863" s="825">
        <v>500.01</v>
      </c>
      <c r="M863" s="825">
        <v>7000.14</v>
      </c>
      <c r="N863" s="822">
        <v>14</v>
      </c>
      <c r="O863" s="826">
        <v>10</v>
      </c>
      <c r="P863" s="825">
        <v>7000.14</v>
      </c>
      <c r="Q863" s="827">
        <v>1</v>
      </c>
      <c r="R863" s="822">
        <v>14</v>
      </c>
      <c r="S863" s="827">
        <v>1</v>
      </c>
      <c r="T863" s="826">
        <v>10</v>
      </c>
      <c r="U863" s="828">
        <v>1</v>
      </c>
    </row>
    <row r="864" spans="1:21" ht="14.45" customHeight="1" x14ac:dyDescent="0.2">
      <c r="A864" s="821">
        <v>4</v>
      </c>
      <c r="B864" s="822" t="s">
        <v>2195</v>
      </c>
      <c r="C864" s="822" t="s">
        <v>2202</v>
      </c>
      <c r="D864" s="823" t="s">
        <v>4680</v>
      </c>
      <c r="E864" s="824" t="s">
        <v>2228</v>
      </c>
      <c r="F864" s="822" t="s">
        <v>2198</v>
      </c>
      <c r="G864" s="822" t="s">
        <v>2286</v>
      </c>
      <c r="H864" s="822" t="s">
        <v>329</v>
      </c>
      <c r="I864" s="822" t="s">
        <v>2680</v>
      </c>
      <c r="J864" s="822" t="s">
        <v>2681</v>
      </c>
      <c r="K864" s="822" t="s">
        <v>2682</v>
      </c>
      <c r="L864" s="825">
        <v>500.01</v>
      </c>
      <c r="M864" s="825">
        <v>7000.14</v>
      </c>
      <c r="N864" s="822">
        <v>14</v>
      </c>
      <c r="O864" s="826">
        <v>5</v>
      </c>
      <c r="P864" s="825">
        <v>7000.14</v>
      </c>
      <c r="Q864" s="827">
        <v>1</v>
      </c>
      <c r="R864" s="822">
        <v>14</v>
      </c>
      <c r="S864" s="827">
        <v>1</v>
      </c>
      <c r="T864" s="826">
        <v>5</v>
      </c>
      <c r="U864" s="828">
        <v>1</v>
      </c>
    </row>
    <row r="865" spans="1:21" ht="14.45" customHeight="1" x14ac:dyDescent="0.2">
      <c r="A865" s="821">
        <v>4</v>
      </c>
      <c r="B865" s="822" t="s">
        <v>2195</v>
      </c>
      <c r="C865" s="822" t="s">
        <v>2202</v>
      </c>
      <c r="D865" s="823" t="s">
        <v>4680</v>
      </c>
      <c r="E865" s="824" t="s">
        <v>2228</v>
      </c>
      <c r="F865" s="822" t="s">
        <v>2198</v>
      </c>
      <c r="G865" s="822" t="s">
        <v>2286</v>
      </c>
      <c r="H865" s="822" t="s">
        <v>329</v>
      </c>
      <c r="I865" s="822" t="s">
        <v>2683</v>
      </c>
      <c r="J865" s="822" t="s">
        <v>2684</v>
      </c>
      <c r="K865" s="822" t="s">
        <v>2685</v>
      </c>
      <c r="L865" s="825">
        <v>484.6</v>
      </c>
      <c r="M865" s="825">
        <v>969.2</v>
      </c>
      <c r="N865" s="822">
        <v>2</v>
      </c>
      <c r="O865" s="826">
        <v>2</v>
      </c>
      <c r="P865" s="825">
        <v>969.2</v>
      </c>
      <c r="Q865" s="827">
        <v>1</v>
      </c>
      <c r="R865" s="822">
        <v>2</v>
      </c>
      <c r="S865" s="827">
        <v>1</v>
      </c>
      <c r="T865" s="826">
        <v>2</v>
      </c>
      <c r="U865" s="828">
        <v>1</v>
      </c>
    </row>
    <row r="866" spans="1:21" ht="14.45" customHeight="1" x14ac:dyDescent="0.2">
      <c r="A866" s="821">
        <v>4</v>
      </c>
      <c r="B866" s="822" t="s">
        <v>2195</v>
      </c>
      <c r="C866" s="822" t="s">
        <v>2202</v>
      </c>
      <c r="D866" s="823" t="s">
        <v>4680</v>
      </c>
      <c r="E866" s="824" t="s">
        <v>2228</v>
      </c>
      <c r="F866" s="822" t="s">
        <v>2198</v>
      </c>
      <c r="G866" s="822" t="s">
        <v>2286</v>
      </c>
      <c r="H866" s="822" t="s">
        <v>329</v>
      </c>
      <c r="I866" s="822" t="s">
        <v>2686</v>
      </c>
      <c r="J866" s="822" t="s">
        <v>2687</v>
      </c>
      <c r="K866" s="822" t="s">
        <v>2688</v>
      </c>
      <c r="L866" s="825">
        <v>208.05</v>
      </c>
      <c r="M866" s="825">
        <v>2912.7000000000003</v>
      </c>
      <c r="N866" s="822">
        <v>14</v>
      </c>
      <c r="O866" s="826">
        <v>6</v>
      </c>
      <c r="P866" s="825">
        <v>2912.7000000000003</v>
      </c>
      <c r="Q866" s="827">
        <v>1</v>
      </c>
      <c r="R866" s="822">
        <v>14</v>
      </c>
      <c r="S866" s="827">
        <v>1</v>
      </c>
      <c r="T866" s="826">
        <v>6</v>
      </c>
      <c r="U866" s="828">
        <v>1</v>
      </c>
    </row>
    <row r="867" spans="1:21" ht="14.45" customHeight="1" x14ac:dyDescent="0.2">
      <c r="A867" s="821">
        <v>4</v>
      </c>
      <c r="B867" s="822" t="s">
        <v>2195</v>
      </c>
      <c r="C867" s="822" t="s">
        <v>2202</v>
      </c>
      <c r="D867" s="823" t="s">
        <v>4680</v>
      </c>
      <c r="E867" s="824" t="s">
        <v>2228</v>
      </c>
      <c r="F867" s="822" t="s">
        <v>2198</v>
      </c>
      <c r="G867" s="822" t="s">
        <v>2286</v>
      </c>
      <c r="H867" s="822" t="s">
        <v>329</v>
      </c>
      <c r="I867" s="822" t="s">
        <v>2689</v>
      </c>
      <c r="J867" s="822" t="s">
        <v>2690</v>
      </c>
      <c r="K867" s="822" t="s">
        <v>2691</v>
      </c>
      <c r="L867" s="825">
        <v>299.72000000000003</v>
      </c>
      <c r="M867" s="825">
        <v>4495.8000000000011</v>
      </c>
      <c r="N867" s="822">
        <v>15</v>
      </c>
      <c r="O867" s="826">
        <v>9</v>
      </c>
      <c r="P867" s="825">
        <v>4495.8000000000011</v>
      </c>
      <c r="Q867" s="827">
        <v>1</v>
      </c>
      <c r="R867" s="822">
        <v>15</v>
      </c>
      <c r="S867" s="827">
        <v>1</v>
      </c>
      <c r="T867" s="826">
        <v>9</v>
      </c>
      <c r="U867" s="828">
        <v>1</v>
      </c>
    </row>
    <row r="868" spans="1:21" ht="14.45" customHeight="1" x14ac:dyDescent="0.2">
      <c r="A868" s="821">
        <v>4</v>
      </c>
      <c r="B868" s="822" t="s">
        <v>2195</v>
      </c>
      <c r="C868" s="822" t="s">
        <v>2202</v>
      </c>
      <c r="D868" s="823" t="s">
        <v>4680</v>
      </c>
      <c r="E868" s="824" t="s">
        <v>2228</v>
      </c>
      <c r="F868" s="822" t="s">
        <v>2198</v>
      </c>
      <c r="G868" s="822" t="s">
        <v>2286</v>
      </c>
      <c r="H868" s="822" t="s">
        <v>329</v>
      </c>
      <c r="I868" s="822" t="s">
        <v>2694</v>
      </c>
      <c r="J868" s="822" t="s">
        <v>2695</v>
      </c>
      <c r="K868" s="822" t="s">
        <v>2696</v>
      </c>
      <c r="L868" s="825">
        <v>180.25</v>
      </c>
      <c r="M868" s="825">
        <v>360.5</v>
      </c>
      <c r="N868" s="822">
        <v>2</v>
      </c>
      <c r="O868" s="826">
        <v>1</v>
      </c>
      <c r="P868" s="825">
        <v>360.5</v>
      </c>
      <c r="Q868" s="827">
        <v>1</v>
      </c>
      <c r="R868" s="822">
        <v>2</v>
      </c>
      <c r="S868" s="827">
        <v>1</v>
      </c>
      <c r="T868" s="826">
        <v>1</v>
      </c>
      <c r="U868" s="828">
        <v>1</v>
      </c>
    </row>
    <row r="869" spans="1:21" ht="14.45" customHeight="1" x14ac:dyDescent="0.2">
      <c r="A869" s="821">
        <v>4</v>
      </c>
      <c r="B869" s="822" t="s">
        <v>2195</v>
      </c>
      <c r="C869" s="822" t="s">
        <v>2202</v>
      </c>
      <c r="D869" s="823" t="s">
        <v>4680</v>
      </c>
      <c r="E869" s="824" t="s">
        <v>2228</v>
      </c>
      <c r="F869" s="822" t="s">
        <v>2198</v>
      </c>
      <c r="G869" s="822" t="s">
        <v>2286</v>
      </c>
      <c r="H869" s="822" t="s">
        <v>329</v>
      </c>
      <c r="I869" s="822" t="s">
        <v>2697</v>
      </c>
      <c r="J869" s="822" t="s">
        <v>2698</v>
      </c>
      <c r="K869" s="822" t="s">
        <v>2699</v>
      </c>
      <c r="L869" s="825">
        <v>201.29</v>
      </c>
      <c r="M869" s="825">
        <v>402.58</v>
      </c>
      <c r="N869" s="822">
        <v>2</v>
      </c>
      <c r="O869" s="826">
        <v>2</v>
      </c>
      <c r="P869" s="825">
        <v>402.58</v>
      </c>
      <c r="Q869" s="827">
        <v>1</v>
      </c>
      <c r="R869" s="822">
        <v>2</v>
      </c>
      <c r="S869" s="827">
        <v>1</v>
      </c>
      <c r="T869" s="826">
        <v>2</v>
      </c>
      <c r="U869" s="828">
        <v>1</v>
      </c>
    </row>
    <row r="870" spans="1:21" ht="14.45" customHeight="1" x14ac:dyDescent="0.2">
      <c r="A870" s="821">
        <v>4</v>
      </c>
      <c r="B870" s="822" t="s">
        <v>2195</v>
      </c>
      <c r="C870" s="822" t="s">
        <v>2202</v>
      </c>
      <c r="D870" s="823" t="s">
        <v>4680</v>
      </c>
      <c r="E870" s="824" t="s">
        <v>2228</v>
      </c>
      <c r="F870" s="822" t="s">
        <v>2198</v>
      </c>
      <c r="G870" s="822" t="s">
        <v>2286</v>
      </c>
      <c r="H870" s="822" t="s">
        <v>329</v>
      </c>
      <c r="I870" s="822" t="s">
        <v>2700</v>
      </c>
      <c r="J870" s="822" t="s">
        <v>2701</v>
      </c>
      <c r="K870" s="822" t="s">
        <v>2702</v>
      </c>
      <c r="L870" s="825">
        <v>556.46</v>
      </c>
      <c r="M870" s="825">
        <v>2782.3</v>
      </c>
      <c r="N870" s="822">
        <v>5</v>
      </c>
      <c r="O870" s="826">
        <v>4</v>
      </c>
      <c r="P870" s="825">
        <v>2782.3</v>
      </c>
      <c r="Q870" s="827">
        <v>1</v>
      </c>
      <c r="R870" s="822">
        <v>5</v>
      </c>
      <c r="S870" s="827">
        <v>1</v>
      </c>
      <c r="T870" s="826">
        <v>4</v>
      </c>
      <c r="U870" s="828">
        <v>1</v>
      </c>
    </row>
    <row r="871" spans="1:21" ht="14.45" customHeight="1" x14ac:dyDescent="0.2">
      <c r="A871" s="821">
        <v>4</v>
      </c>
      <c r="B871" s="822" t="s">
        <v>2195</v>
      </c>
      <c r="C871" s="822" t="s">
        <v>2202</v>
      </c>
      <c r="D871" s="823" t="s">
        <v>4680</v>
      </c>
      <c r="E871" s="824" t="s">
        <v>2228</v>
      </c>
      <c r="F871" s="822" t="s">
        <v>2198</v>
      </c>
      <c r="G871" s="822" t="s">
        <v>2286</v>
      </c>
      <c r="H871" s="822" t="s">
        <v>329</v>
      </c>
      <c r="I871" s="822" t="s">
        <v>2703</v>
      </c>
      <c r="J871" s="822" t="s">
        <v>2704</v>
      </c>
      <c r="K871" s="822" t="s">
        <v>2705</v>
      </c>
      <c r="L871" s="825">
        <v>367.84</v>
      </c>
      <c r="M871" s="825">
        <v>735.68</v>
      </c>
      <c r="N871" s="822">
        <v>2</v>
      </c>
      <c r="O871" s="826">
        <v>2</v>
      </c>
      <c r="P871" s="825">
        <v>735.68</v>
      </c>
      <c r="Q871" s="827">
        <v>1</v>
      </c>
      <c r="R871" s="822">
        <v>2</v>
      </c>
      <c r="S871" s="827">
        <v>1</v>
      </c>
      <c r="T871" s="826">
        <v>2</v>
      </c>
      <c r="U871" s="828">
        <v>1</v>
      </c>
    </row>
    <row r="872" spans="1:21" ht="14.45" customHeight="1" x14ac:dyDescent="0.2">
      <c r="A872" s="821">
        <v>4</v>
      </c>
      <c r="B872" s="822" t="s">
        <v>2195</v>
      </c>
      <c r="C872" s="822" t="s">
        <v>2202</v>
      </c>
      <c r="D872" s="823" t="s">
        <v>4680</v>
      </c>
      <c r="E872" s="824" t="s">
        <v>2228</v>
      </c>
      <c r="F872" s="822" t="s">
        <v>2198</v>
      </c>
      <c r="G872" s="822" t="s">
        <v>2286</v>
      </c>
      <c r="H872" s="822" t="s">
        <v>329</v>
      </c>
      <c r="I872" s="822" t="s">
        <v>2706</v>
      </c>
      <c r="J872" s="822" t="s">
        <v>2707</v>
      </c>
      <c r="K872" s="822" t="s">
        <v>2708</v>
      </c>
      <c r="L872" s="825">
        <v>495.94</v>
      </c>
      <c r="M872" s="825">
        <v>5455.3399999999992</v>
      </c>
      <c r="N872" s="822">
        <v>11</v>
      </c>
      <c r="O872" s="826">
        <v>7</v>
      </c>
      <c r="P872" s="825">
        <v>5455.3399999999992</v>
      </c>
      <c r="Q872" s="827">
        <v>1</v>
      </c>
      <c r="R872" s="822">
        <v>11</v>
      </c>
      <c r="S872" s="827">
        <v>1</v>
      </c>
      <c r="T872" s="826">
        <v>7</v>
      </c>
      <c r="U872" s="828">
        <v>1</v>
      </c>
    </row>
    <row r="873" spans="1:21" ht="14.45" customHeight="1" x14ac:dyDescent="0.2">
      <c r="A873" s="821">
        <v>4</v>
      </c>
      <c r="B873" s="822" t="s">
        <v>2195</v>
      </c>
      <c r="C873" s="822" t="s">
        <v>2202</v>
      </c>
      <c r="D873" s="823" t="s">
        <v>4680</v>
      </c>
      <c r="E873" s="824" t="s">
        <v>2228</v>
      </c>
      <c r="F873" s="822" t="s">
        <v>2198</v>
      </c>
      <c r="G873" s="822" t="s">
        <v>2286</v>
      </c>
      <c r="H873" s="822" t="s">
        <v>329</v>
      </c>
      <c r="I873" s="822" t="s">
        <v>2709</v>
      </c>
      <c r="J873" s="822" t="s">
        <v>2710</v>
      </c>
      <c r="K873" s="822" t="s">
        <v>2711</v>
      </c>
      <c r="L873" s="825">
        <v>249.41</v>
      </c>
      <c r="M873" s="825">
        <v>6484.66</v>
      </c>
      <c r="N873" s="822">
        <v>26</v>
      </c>
      <c r="O873" s="826">
        <v>8</v>
      </c>
      <c r="P873" s="825">
        <v>6484.66</v>
      </c>
      <c r="Q873" s="827">
        <v>1</v>
      </c>
      <c r="R873" s="822">
        <v>26</v>
      </c>
      <c r="S873" s="827">
        <v>1</v>
      </c>
      <c r="T873" s="826">
        <v>8</v>
      </c>
      <c r="U873" s="828">
        <v>1</v>
      </c>
    </row>
    <row r="874" spans="1:21" ht="14.45" customHeight="1" x14ac:dyDescent="0.2">
      <c r="A874" s="821">
        <v>4</v>
      </c>
      <c r="B874" s="822" t="s">
        <v>2195</v>
      </c>
      <c r="C874" s="822" t="s">
        <v>2202</v>
      </c>
      <c r="D874" s="823" t="s">
        <v>4680</v>
      </c>
      <c r="E874" s="824" t="s">
        <v>2228</v>
      </c>
      <c r="F874" s="822" t="s">
        <v>2198</v>
      </c>
      <c r="G874" s="822" t="s">
        <v>2286</v>
      </c>
      <c r="H874" s="822" t="s">
        <v>329</v>
      </c>
      <c r="I874" s="822" t="s">
        <v>2712</v>
      </c>
      <c r="J874" s="822" t="s">
        <v>2713</v>
      </c>
      <c r="K874" s="822" t="s">
        <v>2714</v>
      </c>
      <c r="L874" s="825">
        <v>458.99</v>
      </c>
      <c r="M874" s="825">
        <v>1376.97</v>
      </c>
      <c r="N874" s="822">
        <v>3</v>
      </c>
      <c r="O874" s="826">
        <v>3</v>
      </c>
      <c r="P874" s="825">
        <v>1376.97</v>
      </c>
      <c r="Q874" s="827">
        <v>1</v>
      </c>
      <c r="R874" s="822">
        <v>3</v>
      </c>
      <c r="S874" s="827">
        <v>1</v>
      </c>
      <c r="T874" s="826">
        <v>3</v>
      </c>
      <c r="U874" s="828">
        <v>1</v>
      </c>
    </row>
    <row r="875" spans="1:21" ht="14.45" customHeight="1" x14ac:dyDescent="0.2">
      <c r="A875" s="821">
        <v>4</v>
      </c>
      <c r="B875" s="822" t="s">
        <v>2195</v>
      </c>
      <c r="C875" s="822" t="s">
        <v>2202</v>
      </c>
      <c r="D875" s="823" t="s">
        <v>4680</v>
      </c>
      <c r="E875" s="824" t="s">
        <v>2228</v>
      </c>
      <c r="F875" s="822" t="s">
        <v>2198</v>
      </c>
      <c r="G875" s="822" t="s">
        <v>2286</v>
      </c>
      <c r="H875" s="822" t="s">
        <v>329</v>
      </c>
      <c r="I875" s="822" t="s">
        <v>2715</v>
      </c>
      <c r="J875" s="822" t="s">
        <v>2716</v>
      </c>
      <c r="K875" s="822" t="s">
        <v>2717</v>
      </c>
      <c r="L875" s="825">
        <v>1599.48</v>
      </c>
      <c r="M875" s="825">
        <v>1599.48</v>
      </c>
      <c r="N875" s="822">
        <v>1</v>
      </c>
      <c r="O875" s="826">
        <v>1</v>
      </c>
      <c r="P875" s="825">
        <v>1599.48</v>
      </c>
      <c r="Q875" s="827">
        <v>1</v>
      </c>
      <c r="R875" s="822">
        <v>1</v>
      </c>
      <c r="S875" s="827">
        <v>1</v>
      </c>
      <c r="T875" s="826">
        <v>1</v>
      </c>
      <c r="U875" s="828">
        <v>1</v>
      </c>
    </row>
    <row r="876" spans="1:21" ht="14.45" customHeight="1" x14ac:dyDescent="0.2">
      <c r="A876" s="821">
        <v>4</v>
      </c>
      <c r="B876" s="822" t="s">
        <v>2195</v>
      </c>
      <c r="C876" s="822" t="s">
        <v>2202</v>
      </c>
      <c r="D876" s="823" t="s">
        <v>4680</v>
      </c>
      <c r="E876" s="824" t="s">
        <v>2228</v>
      </c>
      <c r="F876" s="822" t="s">
        <v>2198</v>
      </c>
      <c r="G876" s="822" t="s">
        <v>2286</v>
      </c>
      <c r="H876" s="822" t="s">
        <v>329</v>
      </c>
      <c r="I876" s="822" t="s">
        <v>2718</v>
      </c>
      <c r="J876" s="822" t="s">
        <v>2719</v>
      </c>
      <c r="K876" s="822" t="s">
        <v>2720</v>
      </c>
      <c r="L876" s="825">
        <v>1158.6500000000001</v>
      </c>
      <c r="M876" s="825">
        <v>39394.100000000006</v>
      </c>
      <c r="N876" s="822">
        <v>34</v>
      </c>
      <c r="O876" s="826">
        <v>11</v>
      </c>
      <c r="P876" s="825">
        <v>39394.100000000006</v>
      </c>
      <c r="Q876" s="827">
        <v>1</v>
      </c>
      <c r="R876" s="822">
        <v>34</v>
      </c>
      <c r="S876" s="827">
        <v>1</v>
      </c>
      <c r="T876" s="826">
        <v>11</v>
      </c>
      <c r="U876" s="828">
        <v>1</v>
      </c>
    </row>
    <row r="877" spans="1:21" ht="14.45" customHeight="1" x14ac:dyDescent="0.2">
      <c r="A877" s="821">
        <v>4</v>
      </c>
      <c r="B877" s="822" t="s">
        <v>2195</v>
      </c>
      <c r="C877" s="822" t="s">
        <v>2202</v>
      </c>
      <c r="D877" s="823" t="s">
        <v>4680</v>
      </c>
      <c r="E877" s="824" t="s">
        <v>2228</v>
      </c>
      <c r="F877" s="822" t="s">
        <v>2198</v>
      </c>
      <c r="G877" s="822" t="s">
        <v>2286</v>
      </c>
      <c r="H877" s="822" t="s">
        <v>329</v>
      </c>
      <c r="I877" s="822" t="s">
        <v>2721</v>
      </c>
      <c r="J877" s="822" t="s">
        <v>2722</v>
      </c>
      <c r="K877" s="822" t="s">
        <v>2723</v>
      </c>
      <c r="L877" s="825">
        <v>2691</v>
      </c>
      <c r="M877" s="825">
        <v>16146</v>
      </c>
      <c r="N877" s="822">
        <v>6</v>
      </c>
      <c r="O877" s="826">
        <v>4</v>
      </c>
      <c r="P877" s="825">
        <v>16146</v>
      </c>
      <c r="Q877" s="827">
        <v>1</v>
      </c>
      <c r="R877" s="822">
        <v>6</v>
      </c>
      <c r="S877" s="827">
        <v>1</v>
      </c>
      <c r="T877" s="826">
        <v>4</v>
      </c>
      <c r="U877" s="828">
        <v>1</v>
      </c>
    </row>
    <row r="878" spans="1:21" ht="14.45" customHeight="1" x14ac:dyDescent="0.2">
      <c r="A878" s="821">
        <v>4</v>
      </c>
      <c r="B878" s="822" t="s">
        <v>2195</v>
      </c>
      <c r="C878" s="822" t="s">
        <v>2202</v>
      </c>
      <c r="D878" s="823" t="s">
        <v>4680</v>
      </c>
      <c r="E878" s="824" t="s">
        <v>2228</v>
      </c>
      <c r="F878" s="822" t="s">
        <v>2198</v>
      </c>
      <c r="G878" s="822" t="s">
        <v>2286</v>
      </c>
      <c r="H878" s="822" t="s">
        <v>329</v>
      </c>
      <c r="I878" s="822" t="s">
        <v>2724</v>
      </c>
      <c r="J878" s="822" t="s">
        <v>2722</v>
      </c>
      <c r="K878" s="822" t="s">
        <v>2725</v>
      </c>
      <c r="L878" s="825">
        <v>2691</v>
      </c>
      <c r="M878" s="825">
        <v>16146</v>
      </c>
      <c r="N878" s="822">
        <v>6</v>
      </c>
      <c r="O878" s="826">
        <v>4</v>
      </c>
      <c r="P878" s="825">
        <v>16146</v>
      </c>
      <c r="Q878" s="827">
        <v>1</v>
      </c>
      <c r="R878" s="822">
        <v>6</v>
      </c>
      <c r="S878" s="827">
        <v>1</v>
      </c>
      <c r="T878" s="826">
        <v>4</v>
      </c>
      <c r="U878" s="828">
        <v>1</v>
      </c>
    </row>
    <row r="879" spans="1:21" ht="14.45" customHeight="1" x14ac:dyDescent="0.2">
      <c r="A879" s="821">
        <v>4</v>
      </c>
      <c r="B879" s="822" t="s">
        <v>2195</v>
      </c>
      <c r="C879" s="822" t="s">
        <v>2202</v>
      </c>
      <c r="D879" s="823" t="s">
        <v>4680</v>
      </c>
      <c r="E879" s="824" t="s">
        <v>2228</v>
      </c>
      <c r="F879" s="822" t="s">
        <v>2198</v>
      </c>
      <c r="G879" s="822" t="s">
        <v>2286</v>
      </c>
      <c r="H879" s="822" t="s">
        <v>329</v>
      </c>
      <c r="I879" s="822" t="s">
        <v>3402</v>
      </c>
      <c r="J879" s="822" t="s">
        <v>2722</v>
      </c>
      <c r="K879" s="822" t="s">
        <v>3403</v>
      </c>
      <c r="L879" s="825">
        <v>2691</v>
      </c>
      <c r="M879" s="825">
        <v>2691</v>
      </c>
      <c r="N879" s="822">
        <v>1</v>
      </c>
      <c r="O879" s="826">
        <v>1</v>
      </c>
      <c r="P879" s="825">
        <v>2691</v>
      </c>
      <c r="Q879" s="827">
        <v>1</v>
      </c>
      <c r="R879" s="822">
        <v>1</v>
      </c>
      <c r="S879" s="827">
        <v>1</v>
      </c>
      <c r="T879" s="826">
        <v>1</v>
      </c>
      <c r="U879" s="828">
        <v>1</v>
      </c>
    </row>
    <row r="880" spans="1:21" ht="14.45" customHeight="1" x14ac:dyDescent="0.2">
      <c r="A880" s="821">
        <v>4</v>
      </c>
      <c r="B880" s="822" t="s">
        <v>2195</v>
      </c>
      <c r="C880" s="822" t="s">
        <v>2202</v>
      </c>
      <c r="D880" s="823" t="s">
        <v>4680</v>
      </c>
      <c r="E880" s="824" t="s">
        <v>2228</v>
      </c>
      <c r="F880" s="822" t="s">
        <v>2198</v>
      </c>
      <c r="G880" s="822" t="s">
        <v>2286</v>
      </c>
      <c r="H880" s="822" t="s">
        <v>329</v>
      </c>
      <c r="I880" s="822" t="s">
        <v>3409</v>
      </c>
      <c r="J880" s="822" t="s">
        <v>2730</v>
      </c>
      <c r="K880" s="822" t="s">
        <v>3410</v>
      </c>
      <c r="L880" s="825">
        <v>5504.22</v>
      </c>
      <c r="M880" s="825">
        <v>16512.66</v>
      </c>
      <c r="N880" s="822">
        <v>3</v>
      </c>
      <c r="O880" s="826">
        <v>1</v>
      </c>
      <c r="P880" s="825">
        <v>16512.66</v>
      </c>
      <c r="Q880" s="827">
        <v>1</v>
      </c>
      <c r="R880" s="822">
        <v>3</v>
      </c>
      <c r="S880" s="827">
        <v>1</v>
      </c>
      <c r="T880" s="826">
        <v>1</v>
      </c>
      <c r="U880" s="828">
        <v>1</v>
      </c>
    </row>
    <row r="881" spans="1:21" ht="14.45" customHeight="1" x14ac:dyDescent="0.2">
      <c r="A881" s="821">
        <v>4</v>
      </c>
      <c r="B881" s="822" t="s">
        <v>2195</v>
      </c>
      <c r="C881" s="822" t="s">
        <v>2202</v>
      </c>
      <c r="D881" s="823" t="s">
        <v>4680</v>
      </c>
      <c r="E881" s="824" t="s">
        <v>2228</v>
      </c>
      <c r="F881" s="822" t="s">
        <v>2198</v>
      </c>
      <c r="G881" s="822" t="s">
        <v>2286</v>
      </c>
      <c r="H881" s="822" t="s">
        <v>329</v>
      </c>
      <c r="I881" s="822" t="s">
        <v>2729</v>
      </c>
      <c r="J881" s="822" t="s">
        <v>2730</v>
      </c>
      <c r="K881" s="822" t="s">
        <v>2731</v>
      </c>
      <c r="L881" s="825">
        <v>5504.22</v>
      </c>
      <c r="M881" s="825">
        <v>27521.100000000002</v>
      </c>
      <c r="N881" s="822">
        <v>5</v>
      </c>
      <c r="O881" s="826">
        <v>3</v>
      </c>
      <c r="P881" s="825">
        <v>27521.100000000002</v>
      </c>
      <c r="Q881" s="827">
        <v>1</v>
      </c>
      <c r="R881" s="822">
        <v>5</v>
      </c>
      <c r="S881" s="827">
        <v>1</v>
      </c>
      <c r="T881" s="826">
        <v>3</v>
      </c>
      <c r="U881" s="828">
        <v>1</v>
      </c>
    </row>
    <row r="882" spans="1:21" ht="14.45" customHeight="1" x14ac:dyDescent="0.2">
      <c r="A882" s="821">
        <v>4</v>
      </c>
      <c r="B882" s="822" t="s">
        <v>2195</v>
      </c>
      <c r="C882" s="822" t="s">
        <v>2202</v>
      </c>
      <c r="D882" s="823" t="s">
        <v>4680</v>
      </c>
      <c r="E882" s="824" t="s">
        <v>2228</v>
      </c>
      <c r="F882" s="822" t="s">
        <v>2198</v>
      </c>
      <c r="G882" s="822" t="s">
        <v>2286</v>
      </c>
      <c r="H882" s="822" t="s">
        <v>329</v>
      </c>
      <c r="I882" s="822" t="s">
        <v>3413</v>
      </c>
      <c r="J882" s="822" t="s">
        <v>3414</v>
      </c>
      <c r="K882" s="822" t="s">
        <v>3415</v>
      </c>
      <c r="L882" s="825">
        <v>200.1</v>
      </c>
      <c r="M882" s="825">
        <v>200.1</v>
      </c>
      <c r="N882" s="822">
        <v>1</v>
      </c>
      <c r="O882" s="826">
        <v>1</v>
      </c>
      <c r="P882" s="825">
        <v>200.1</v>
      </c>
      <c r="Q882" s="827">
        <v>1</v>
      </c>
      <c r="R882" s="822">
        <v>1</v>
      </c>
      <c r="S882" s="827">
        <v>1</v>
      </c>
      <c r="T882" s="826">
        <v>1</v>
      </c>
      <c r="U882" s="828">
        <v>1</v>
      </c>
    </row>
    <row r="883" spans="1:21" ht="14.45" customHeight="1" x14ac:dyDescent="0.2">
      <c r="A883" s="821">
        <v>4</v>
      </c>
      <c r="B883" s="822" t="s">
        <v>2195</v>
      </c>
      <c r="C883" s="822" t="s">
        <v>2202</v>
      </c>
      <c r="D883" s="823" t="s">
        <v>4680</v>
      </c>
      <c r="E883" s="824" t="s">
        <v>2228</v>
      </c>
      <c r="F883" s="822" t="s">
        <v>2198</v>
      </c>
      <c r="G883" s="822" t="s">
        <v>2286</v>
      </c>
      <c r="H883" s="822" t="s">
        <v>329</v>
      </c>
      <c r="I883" s="822" t="s">
        <v>2740</v>
      </c>
      <c r="J883" s="822" t="s">
        <v>2741</v>
      </c>
      <c r="K883" s="822" t="s">
        <v>2742</v>
      </c>
      <c r="L883" s="825">
        <v>179.07</v>
      </c>
      <c r="M883" s="825">
        <v>179.07</v>
      </c>
      <c r="N883" s="822">
        <v>1</v>
      </c>
      <c r="O883" s="826">
        <v>1</v>
      </c>
      <c r="P883" s="825">
        <v>179.07</v>
      </c>
      <c r="Q883" s="827">
        <v>1</v>
      </c>
      <c r="R883" s="822">
        <v>1</v>
      </c>
      <c r="S883" s="827">
        <v>1</v>
      </c>
      <c r="T883" s="826">
        <v>1</v>
      </c>
      <c r="U883" s="828">
        <v>1</v>
      </c>
    </row>
    <row r="884" spans="1:21" ht="14.45" customHeight="1" x14ac:dyDescent="0.2">
      <c r="A884" s="821">
        <v>4</v>
      </c>
      <c r="B884" s="822" t="s">
        <v>2195</v>
      </c>
      <c r="C884" s="822" t="s">
        <v>2202</v>
      </c>
      <c r="D884" s="823" t="s">
        <v>4680</v>
      </c>
      <c r="E884" s="824" t="s">
        <v>2228</v>
      </c>
      <c r="F884" s="822" t="s">
        <v>2198</v>
      </c>
      <c r="G884" s="822" t="s">
        <v>2286</v>
      </c>
      <c r="H884" s="822" t="s">
        <v>329</v>
      </c>
      <c r="I884" s="822" t="s">
        <v>3416</v>
      </c>
      <c r="J884" s="822" t="s">
        <v>3417</v>
      </c>
      <c r="K884" s="822" t="s">
        <v>3418</v>
      </c>
      <c r="L884" s="825">
        <v>2794.5</v>
      </c>
      <c r="M884" s="825">
        <v>33534</v>
      </c>
      <c r="N884" s="822">
        <v>12</v>
      </c>
      <c r="O884" s="826">
        <v>2</v>
      </c>
      <c r="P884" s="825">
        <v>33534</v>
      </c>
      <c r="Q884" s="827">
        <v>1</v>
      </c>
      <c r="R884" s="822">
        <v>12</v>
      </c>
      <c r="S884" s="827">
        <v>1</v>
      </c>
      <c r="T884" s="826">
        <v>2</v>
      </c>
      <c r="U884" s="828">
        <v>1</v>
      </c>
    </row>
    <row r="885" spans="1:21" ht="14.45" customHeight="1" x14ac:dyDescent="0.2">
      <c r="A885" s="821">
        <v>4</v>
      </c>
      <c r="B885" s="822" t="s">
        <v>2195</v>
      </c>
      <c r="C885" s="822" t="s">
        <v>2202</v>
      </c>
      <c r="D885" s="823" t="s">
        <v>4680</v>
      </c>
      <c r="E885" s="824" t="s">
        <v>2228</v>
      </c>
      <c r="F885" s="822" t="s">
        <v>2198</v>
      </c>
      <c r="G885" s="822" t="s">
        <v>2286</v>
      </c>
      <c r="H885" s="822" t="s">
        <v>329</v>
      </c>
      <c r="I885" s="822" t="s">
        <v>3423</v>
      </c>
      <c r="J885" s="822" t="s">
        <v>3417</v>
      </c>
      <c r="K885" s="822" t="s">
        <v>3424</v>
      </c>
      <c r="L885" s="825">
        <v>2794.5</v>
      </c>
      <c r="M885" s="825">
        <v>50301</v>
      </c>
      <c r="N885" s="822">
        <v>18</v>
      </c>
      <c r="O885" s="826">
        <v>2</v>
      </c>
      <c r="P885" s="825">
        <v>50301</v>
      </c>
      <c r="Q885" s="827">
        <v>1</v>
      </c>
      <c r="R885" s="822">
        <v>18</v>
      </c>
      <c r="S885" s="827">
        <v>1</v>
      </c>
      <c r="T885" s="826">
        <v>2</v>
      </c>
      <c r="U885" s="828">
        <v>1</v>
      </c>
    </row>
    <row r="886" spans="1:21" ht="14.45" customHeight="1" x14ac:dyDescent="0.2">
      <c r="A886" s="821">
        <v>4</v>
      </c>
      <c r="B886" s="822" t="s">
        <v>2195</v>
      </c>
      <c r="C886" s="822" t="s">
        <v>2202</v>
      </c>
      <c r="D886" s="823" t="s">
        <v>4680</v>
      </c>
      <c r="E886" s="824" t="s">
        <v>2228</v>
      </c>
      <c r="F886" s="822" t="s">
        <v>2198</v>
      </c>
      <c r="G886" s="822" t="s">
        <v>2286</v>
      </c>
      <c r="H886" s="822" t="s">
        <v>329</v>
      </c>
      <c r="I886" s="822" t="s">
        <v>2749</v>
      </c>
      <c r="J886" s="822" t="s">
        <v>2750</v>
      </c>
      <c r="K886" s="822" t="s">
        <v>2751</v>
      </c>
      <c r="L886" s="825">
        <v>199.71</v>
      </c>
      <c r="M886" s="825">
        <v>399.42</v>
      </c>
      <c r="N886" s="822">
        <v>2</v>
      </c>
      <c r="O886" s="826">
        <v>2</v>
      </c>
      <c r="P886" s="825">
        <v>399.42</v>
      </c>
      <c r="Q886" s="827">
        <v>1</v>
      </c>
      <c r="R886" s="822">
        <v>2</v>
      </c>
      <c r="S886" s="827">
        <v>1</v>
      </c>
      <c r="T886" s="826">
        <v>2</v>
      </c>
      <c r="U886" s="828">
        <v>1</v>
      </c>
    </row>
    <row r="887" spans="1:21" ht="14.45" customHeight="1" x14ac:dyDescent="0.2">
      <c r="A887" s="821">
        <v>4</v>
      </c>
      <c r="B887" s="822" t="s">
        <v>2195</v>
      </c>
      <c r="C887" s="822" t="s">
        <v>2202</v>
      </c>
      <c r="D887" s="823" t="s">
        <v>4680</v>
      </c>
      <c r="E887" s="824" t="s">
        <v>2228</v>
      </c>
      <c r="F887" s="822" t="s">
        <v>2198</v>
      </c>
      <c r="G887" s="822" t="s">
        <v>2286</v>
      </c>
      <c r="H887" s="822" t="s">
        <v>329</v>
      </c>
      <c r="I887" s="822" t="s">
        <v>2752</v>
      </c>
      <c r="J887" s="822" t="s">
        <v>2753</v>
      </c>
      <c r="K887" s="822" t="s">
        <v>2754</v>
      </c>
      <c r="L887" s="825">
        <v>381.51</v>
      </c>
      <c r="M887" s="825">
        <v>763.02</v>
      </c>
      <c r="N887" s="822">
        <v>2</v>
      </c>
      <c r="O887" s="826">
        <v>1</v>
      </c>
      <c r="P887" s="825">
        <v>763.02</v>
      </c>
      <c r="Q887" s="827">
        <v>1</v>
      </c>
      <c r="R887" s="822">
        <v>2</v>
      </c>
      <c r="S887" s="827">
        <v>1</v>
      </c>
      <c r="T887" s="826">
        <v>1</v>
      </c>
      <c r="U887" s="828">
        <v>1</v>
      </c>
    </row>
    <row r="888" spans="1:21" ht="14.45" customHeight="1" x14ac:dyDescent="0.2">
      <c r="A888" s="821">
        <v>4</v>
      </c>
      <c r="B888" s="822" t="s">
        <v>2195</v>
      </c>
      <c r="C888" s="822" t="s">
        <v>2202</v>
      </c>
      <c r="D888" s="823" t="s">
        <v>4680</v>
      </c>
      <c r="E888" s="824" t="s">
        <v>2228</v>
      </c>
      <c r="F888" s="822" t="s">
        <v>2198</v>
      </c>
      <c r="G888" s="822" t="s">
        <v>2286</v>
      </c>
      <c r="H888" s="822" t="s">
        <v>329</v>
      </c>
      <c r="I888" s="822" t="s">
        <v>2755</v>
      </c>
      <c r="J888" s="822" t="s">
        <v>2756</v>
      </c>
      <c r="K888" s="822" t="s">
        <v>2757</v>
      </c>
      <c r="L888" s="825">
        <v>304.75</v>
      </c>
      <c r="M888" s="825">
        <v>2438</v>
      </c>
      <c r="N888" s="822">
        <v>8</v>
      </c>
      <c r="O888" s="826">
        <v>6</v>
      </c>
      <c r="P888" s="825">
        <v>2438</v>
      </c>
      <c r="Q888" s="827">
        <v>1</v>
      </c>
      <c r="R888" s="822">
        <v>8</v>
      </c>
      <c r="S888" s="827">
        <v>1</v>
      </c>
      <c r="T888" s="826">
        <v>6</v>
      </c>
      <c r="U888" s="828">
        <v>1</v>
      </c>
    </row>
    <row r="889" spans="1:21" ht="14.45" customHeight="1" x14ac:dyDescent="0.2">
      <c r="A889" s="821">
        <v>4</v>
      </c>
      <c r="B889" s="822" t="s">
        <v>2195</v>
      </c>
      <c r="C889" s="822" t="s">
        <v>2202</v>
      </c>
      <c r="D889" s="823" t="s">
        <v>4680</v>
      </c>
      <c r="E889" s="824" t="s">
        <v>2228</v>
      </c>
      <c r="F889" s="822" t="s">
        <v>2198</v>
      </c>
      <c r="G889" s="822" t="s">
        <v>2286</v>
      </c>
      <c r="H889" s="822" t="s">
        <v>329</v>
      </c>
      <c r="I889" s="822" t="s">
        <v>2766</v>
      </c>
      <c r="J889" s="822" t="s">
        <v>2767</v>
      </c>
      <c r="K889" s="822" t="s">
        <v>2768</v>
      </c>
      <c r="L889" s="825">
        <v>309</v>
      </c>
      <c r="M889" s="825">
        <v>927</v>
      </c>
      <c r="N889" s="822">
        <v>3</v>
      </c>
      <c r="O889" s="826">
        <v>1</v>
      </c>
      <c r="P889" s="825">
        <v>927</v>
      </c>
      <c r="Q889" s="827">
        <v>1</v>
      </c>
      <c r="R889" s="822">
        <v>3</v>
      </c>
      <c r="S889" s="827">
        <v>1</v>
      </c>
      <c r="T889" s="826">
        <v>1</v>
      </c>
      <c r="U889" s="828">
        <v>1</v>
      </c>
    </row>
    <row r="890" spans="1:21" ht="14.45" customHeight="1" x14ac:dyDescent="0.2">
      <c r="A890" s="821">
        <v>4</v>
      </c>
      <c r="B890" s="822" t="s">
        <v>2195</v>
      </c>
      <c r="C890" s="822" t="s">
        <v>2202</v>
      </c>
      <c r="D890" s="823" t="s">
        <v>4680</v>
      </c>
      <c r="E890" s="824" t="s">
        <v>2228</v>
      </c>
      <c r="F890" s="822" t="s">
        <v>2198</v>
      </c>
      <c r="G890" s="822" t="s">
        <v>2286</v>
      </c>
      <c r="H890" s="822" t="s">
        <v>329</v>
      </c>
      <c r="I890" s="822" t="s">
        <v>2769</v>
      </c>
      <c r="J890" s="822" t="s">
        <v>2770</v>
      </c>
      <c r="K890" s="822" t="s">
        <v>2771</v>
      </c>
      <c r="L890" s="825">
        <v>1377.89</v>
      </c>
      <c r="M890" s="825">
        <v>4133.67</v>
      </c>
      <c r="N890" s="822">
        <v>3</v>
      </c>
      <c r="O890" s="826">
        <v>2</v>
      </c>
      <c r="P890" s="825">
        <v>4133.67</v>
      </c>
      <c r="Q890" s="827">
        <v>1</v>
      </c>
      <c r="R890" s="822">
        <v>3</v>
      </c>
      <c r="S890" s="827">
        <v>1</v>
      </c>
      <c r="T890" s="826">
        <v>2</v>
      </c>
      <c r="U890" s="828">
        <v>1</v>
      </c>
    </row>
    <row r="891" spans="1:21" ht="14.45" customHeight="1" x14ac:dyDescent="0.2">
      <c r="A891" s="821">
        <v>4</v>
      </c>
      <c r="B891" s="822" t="s">
        <v>2195</v>
      </c>
      <c r="C891" s="822" t="s">
        <v>2202</v>
      </c>
      <c r="D891" s="823" t="s">
        <v>4680</v>
      </c>
      <c r="E891" s="824" t="s">
        <v>2228</v>
      </c>
      <c r="F891" s="822" t="s">
        <v>2198</v>
      </c>
      <c r="G891" s="822" t="s">
        <v>2286</v>
      </c>
      <c r="H891" s="822" t="s">
        <v>329</v>
      </c>
      <c r="I891" s="822" t="s">
        <v>3139</v>
      </c>
      <c r="J891" s="822" t="s">
        <v>3140</v>
      </c>
      <c r="K891" s="822" t="s">
        <v>3141</v>
      </c>
      <c r="L891" s="825">
        <v>389.82</v>
      </c>
      <c r="M891" s="825">
        <v>389.82</v>
      </c>
      <c r="N891" s="822">
        <v>1</v>
      </c>
      <c r="O891" s="826">
        <v>1</v>
      </c>
      <c r="P891" s="825">
        <v>389.82</v>
      </c>
      <c r="Q891" s="827">
        <v>1</v>
      </c>
      <c r="R891" s="822">
        <v>1</v>
      </c>
      <c r="S891" s="827">
        <v>1</v>
      </c>
      <c r="T891" s="826">
        <v>1</v>
      </c>
      <c r="U891" s="828">
        <v>1</v>
      </c>
    </row>
    <row r="892" spans="1:21" ht="14.45" customHeight="1" x14ac:dyDescent="0.2">
      <c r="A892" s="821">
        <v>4</v>
      </c>
      <c r="B892" s="822" t="s">
        <v>2195</v>
      </c>
      <c r="C892" s="822" t="s">
        <v>2202</v>
      </c>
      <c r="D892" s="823" t="s">
        <v>4680</v>
      </c>
      <c r="E892" s="824" t="s">
        <v>2228</v>
      </c>
      <c r="F892" s="822" t="s">
        <v>2198</v>
      </c>
      <c r="G892" s="822" t="s">
        <v>2286</v>
      </c>
      <c r="H892" s="822" t="s">
        <v>329</v>
      </c>
      <c r="I892" s="822" t="s">
        <v>2969</v>
      </c>
      <c r="J892" s="822" t="s">
        <v>2970</v>
      </c>
      <c r="K892" s="822" t="s">
        <v>2971</v>
      </c>
      <c r="L892" s="825">
        <v>86.44</v>
      </c>
      <c r="M892" s="825">
        <v>172.88</v>
      </c>
      <c r="N892" s="822">
        <v>2</v>
      </c>
      <c r="O892" s="826">
        <v>1</v>
      </c>
      <c r="P892" s="825">
        <v>172.88</v>
      </c>
      <c r="Q892" s="827">
        <v>1</v>
      </c>
      <c r="R892" s="822">
        <v>2</v>
      </c>
      <c r="S892" s="827">
        <v>1</v>
      </c>
      <c r="T892" s="826">
        <v>1</v>
      </c>
      <c r="U892" s="828">
        <v>1</v>
      </c>
    </row>
    <row r="893" spans="1:21" ht="14.45" customHeight="1" x14ac:dyDescent="0.2">
      <c r="A893" s="821">
        <v>4</v>
      </c>
      <c r="B893" s="822" t="s">
        <v>2195</v>
      </c>
      <c r="C893" s="822" t="s">
        <v>2202</v>
      </c>
      <c r="D893" s="823" t="s">
        <v>4680</v>
      </c>
      <c r="E893" s="824" t="s">
        <v>2228</v>
      </c>
      <c r="F893" s="822" t="s">
        <v>2198</v>
      </c>
      <c r="G893" s="822" t="s">
        <v>2286</v>
      </c>
      <c r="H893" s="822" t="s">
        <v>329</v>
      </c>
      <c r="I893" s="822" t="s">
        <v>2778</v>
      </c>
      <c r="J893" s="822" t="s">
        <v>2779</v>
      </c>
      <c r="K893" s="822" t="s">
        <v>2780</v>
      </c>
      <c r="L893" s="825">
        <v>1797.87</v>
      </c>
      <c r="M893" s="825">
        <v>12585.09</v>
      </c>
      <c r="N893" s="822">
        <v>7</v>
      </c>
      <c r="O893" s="826">
        <v>2</v>
      </c>
      <c r="P893" s="825">
        <v>12585.09</v>
      </c>
      <c r="Q893" s="827">
        <v>1</v>
      </c>
      <c r="R893" s="822">
        <v>7</v>
      </c>
      <c r="S893" s="827">
        <v>1</v>
      </c>
      <c r="T893" s="826">
        <v>2</v>
      </c>
      <c r="U893" s="828">
        <v>1</v>
      </c>
    </row>
    <row r="894" spans="1:21" ht="14.45" customHeight="1" x14ac:dyDescent="0.2">
      <c r="A894" s="821">
        <v>4</v>
      </c>
      <c r="B894" s="822" t="s">
        <v>2195</v>
      </c>
      <c r="C894" s="822" t="s">
        <v>2202</v>
      </c>
      <c r="D894" s="823" t="s">
        <v>4680</v>
      </c>
      <c r="E894" s="824" t="s">
        <v>2228</v>
      </c>
      <c r="F894" s="822" t="s">
        <v>2198</v>
      </c>
      <c r="G894" s="822" t="s">
        <v>2286</v>
      </c>
      <c r="H894" s="822" t="s">
        <v>329</v>
      </c>
      <c r="I894" s="822" t="s">
        <v>2781</v>
      </c>
      <c r="J894" s="822" t="s">
        <v>2782</v>
      </c>
      <c r="K894" s="822" t="s">
        <v>2783</v>
      </c>
      <c r="L894" s="825">
        <v>313</v>
      </c>
      <c r="M894" s="825">
        <v>626</v>
      </c>
      <c r="N894" s="822">
        <v>2</v>
      </c>
      <c r="O894" s="826">
        <v>2</v>
      </c>
      <c r="P894" s="825">
        <v>626</v>
      </c>
      <c r="Q894" s="827">
        <v>1</v>
      </c>
      <c r="R894" s="822">
        <v>2</v>
      </c>
      <c r="S894" s="827">
        <v>1</v>
      </c>
      <c r="T894" s="826">
        <v>2</v>
      </c>
      <c r="U894" s="828">
        <v>1</v>
      </c>
    </row>
    <row r="895" spans="1:21" ht="14.45" customHeight="1" x14ac:dyDescent="0.2">
      <c r="A895" s="821">
        <v>4</v>
      </c>
      <c r="B895" s="822" t="s">
        <v>2195</v>
      </c>
      <c r="C895" s="822" t="s">
        <v>2202</v>
      </c>
      <c r="D895" s="823" t="s">
        <v>4680</v>
      </c>
      <c r="E895" s="824" t="s">
        <v>2228</v>
      </c>
      <c r="F895" s="822" t="s">
        <v>2198</v>
      </c>
      <c r="G895" s="822" t="s">
        <v>2286</v>
      </c>
      <c r="H895" s="822" t="s">
        <v>329</v>
      </c>
      <c r="I895" s="822" t="s">
        <v>3432</v>
      </c>
      <c r="J895" s="822" t="s">
        <v>3433</v>
      </c>
      <c r="K895" s="822" t="s">
        <v>3434</v>
      </c>
      <c r="L895" s="825">
        <v>1805.5</v>
      </c>
      <c r="M895" s="825">
        <v>5416.5</v>
      </c>
      <c r="N895" s="822">
        <v>3</v>
      </c>
      <c r="O895" s="826">
        <v>1</v>
      </c>
      <c r="P895" s="825">
        <v>5416.5</v>
      </c>
      <c r="Q895" s="827">
        <v>1</v>
      </c>
      <c r="R895" s="822">
        <v>3</v>
      </c>
      <c r="S895" s="827">
        <v>1</v>
      </c>
      <c r="T895" s="826">
        <v>1</v>
      </c>
      <c r="U895" s="828">
        <v>1</v>
      </c>
    </row>
    <row r="896" spans="1:21" ht="14.45" customHeight="1" x14ac:dyDescent="0.2">
      <c r="A896" s="821">
        <v>4</v>
      </c>
      <c r="B896" s="822" t="s">
        <v>2195</v>
      </c>
      <c r="C896" s="822" t="s">
        <v>2202</v>
      </c>
      <c r="D896" s="823" t="s">
        <v>4680</v>
      </c>
      <c r="E896" s="824" t="s">
        <v>2228</v>
      </c>
      <c r="F896" s="822" t="s">
        <v>2198</v>
      </c>
      <c r="G896" s="822" t="s">
        <v>2286</v>
      </c>
      <c r="H896" s="822" t="s">
        <v>329</v>
      </c>
      <c r="I896" s="822" t="s">
        <v>3440</v>
      </c>
      <c r="J896" s="822" t="s">
        <v>2527</v>
      </c>
      <c r="K896" s="822" t="s">
        <v>3441</v>
      </c>
      <c r="L896" s="825">
        <v>5495.99</v>
      </c>
      <c r="M896" s="825">
        <v>16487.97</v>
      </c>
      <c r="N896" s="822">
        <v>3</v>
      </c>
      <c r="O896" s="826">
        <v>2</v>
      </c>
      <c r="P896" s="825">
        <v>16487.97</v>
      </c>
      <c r="Q896" s="827">
        <v>1</v>
      </c>
      <c r="R896" s="822">
        <v>3</v>
      </c>
      <c r="S896" s="827">
        <v>1</v>
      </c>
      <c r="T896" s="826">
        <v>2</v>
      </c>
      <c r="U896" s="828">
        <v>1</v>
      </c>
    </row>
    <row r="897" spans="1:21" ht="14.45" customHeight="1" x14ac:dyDescent="0.2">
      <c r="A897" s="821">
        <v>4</v>
      </c>
      <c r="B897" s="822" t="s">
        <v>2195</v>
      </c>
      <c r="C897" s="822" t="s">
        <v>2202</v>
      </c>
      <c r="D897" s="823" t="s">
        <v>4680</v>
      </c>
      <c r="E897" s="824" t="s">
        <v>2228</v>
      </c>
      <c r="F897" s="822" t="s">
        <v>2198</v>
      </c>
      <c r="G897" s="822" t="s">
        <v>2286</v>
      </c>
      <c r="H897" s="822" t="s">
        <v>329</v>
      </c>
      <c r="I897" s="822" t="s">
        <v>2790</v>
      </c>
      <c r="J897" s="822" t="s">
        <v>2791</v>
      </c>
      <c r="K897" s="822" t="s">
        <v>2792</v>
      </c>
      <c r="L897" s="825">
        <v>589.99</v>
      </c>
      <c r="M897" s="825">
        <v>1769.97</v>
      </c>
      <c r="N897" s="822">
        <v>3</v>
      </c>
      <c r="O897" s="826">
        <v>3</v>
      </c>
      <c r="P897" s="825"/>
      <c r="Q897" s="827">
        <v>0</v>
      </c>
      <c r="R897" s="822"/>
      <c r="S897" s="827">
        <v>0</v>
      </c>
      <c r="T897" s="826"/>
      <c r="U897" s="828">
        <v>0</v>
      </c>
    </row>
    <row r="898" spans="1:21" ht="14.45" customHeight="1" x14ac:dyDescent="0.2">
      <c r="A898" s="821">
        <v>4</v>
      </c>
      <c r="B898" s="822" t="s">
        <v>2195</v>
      </c>
      <c r="C898" s="822" t="s">
        <v>2202</v>
      </c>
      <c r="D898" s="823" t="s">
        <v>4680</v>
      </c>
      <c r="E898" s="824" t="s">
        <v>2228</v>
      </c>
      <c r="F898" s="822" t="s">
        <v>2198</v>
      </c>
      <c r="G898" s="822" t="s">
        <v>2286</v>
      </c>
      <c r="H898" s="822" t="s">
        <v>329</v>
      </c>
      <c r="I898" s="822" t="s">
        <v>3451</v>
      </c>
      <c r="J898" s="822" t="s">
        <v>3452</v>
      </c>
      <c r="K898" s="822" t="s">
        <v>3453</v>
      </c>
      <c r="L898" s="825">
        <v>1514.92</v>
      </c>
      <c r="M898" s="825">
        <v>13634.28</v>
      </c>
      <c r="N898" s="822">
        <v>9</v>
      </c>
      <c r="O898" s="826">
        <v>3</v>
      </c>
      <c r="P898" s="825">
        <v>12119.36</v>
      </c>
      <c r="Q898" s="827">
        <v>0.88888888888888884</v>
      </c>
      <c r="R898" s="822">
        <v>8</v>
      </c>
      <c r="S898" s="827">
        <v>0.88888888888888884</v>
      </c>
      <c r="T898" s="826">
        <v>2</v>
      </c>
      <c r="U898" s="828">
        <v>0.66666666666666663</v>
      </c>
    </row>
    <row r="899" spans="1:21" ht="14.45" customHeight="1" x14ac:dyDescent="0.2">
      <c r="A899" s="821">
        <v>4</v>
      </c>
      <c r="B899" s="822" t="s">
        <v>2195</v>
      </c>
      <c r="C899" s="822" t="s">
        <v>2202</v>
      </c>
      <c r="D899" s="823" t="s">
        <v>4680</v>
      </c>
      <c r="E899" s="824" t="s">
        <v>2228</v>
      </c>
      <c r="F899" s="822" t="s">
        <v>2198</v>
      </c>
      <c r="G899" s="822" t="s">
        <v>2286</v>
      </c>
      <c r="H899" s="822" t="s">
        <v>329</v>
      </c>
      <c r="I899" s="822" t="s">
        <v>2799</v>
      </c>
      <c r="J899" s="822" t="s">
        <v>2800</v>
      </c>
      <c r="K899" s="822" t="s">
        <v>2801</v>
      </c>
      <c r="L899" s="825">
        <v>186.03</v>
      </c>
      <c r="M899" s="825">
        <v>186.03</v>
      </c>
      <c r="N899" s="822">
        <v>1</v>
      </c>
      <c r="O899" s="826">
        <v>1</v>
      </c>
      <c r="P899" s="825">
        <v>186.03</v>
      </c>
      <c r="Q899" s="827">
        <v>1</v>
      </c>
      <c r="R899" s="822">
        <v>1</v>
      </c>
      <c r="S899" s="827">
        <v>1</v>
      </c>
      <c r="T899" s="826">
        <v>1</v>
      </c>
      <c r="U899" s="828">
        <v>1</v>
      </c>
    </row>
    <row r="900" spans="1:21" ht="14.45" customHeight="1" x14ac:dyDescent="0.2">
      <c r="A900" s="821">
        <v>4</v>
      </c>
      <c r="B900" s="822" t="s">
        <v>2195</v>
      </c>
      <c r="C900" s="822" t="s">
        <v>2202</v>
      </c>
      <c r="D900" s="823" t="s">
        <v>4680</v>
      </c>
      <c r="E900" s="824" t="s">
        <v>2228</v>
      </c>
      <c r="F900" s="822" t="s">
        <v>2198</v>
      </c>
      <c r="G900" s="822" t="s">
        <v>2286</v>
      </c>
      <c r="H900" s="822" t="s">
        <v>329</v>
      </c>
      <c r="I900" s="822" t="s">
        <v>2802</v>
      </c>
      <c r="J900" s="822" t="s">
        <v>2803</v>
      </c>
      <c r="K900" s="822" t="s">
        <v>2804</v>
      </c>
      <c r="L900" s="825">
        <v>499.93</v>
      </c>
      <c r="M900" s="825">
        <v>499.93</v>
      </c>
      <c r="N900" s="822">
        <v>1</v>
      </c>
      <c r="O900" s="826">
        <v>1</v>
      </c>
      <c r="P900" s="825">
        <v>499.93</v>
      </c>
      <c r="Q900" s="827">
        <v>1</v>
      </c>
      <c r="R900" s="822">
        <v>1</v>
      </c>
      <c r="S900" s="827">
        <v>1</v>
      </c>
      <c r="T900" s="826">
        <v>1</v>
      </c>
      <c r="U900" s="828">
        <v>1</v>
      </c>
    </row>
    <row r="901" spans="1:21" ht="14.45" customHeight="1" x14ac:dyDescent="0.2">
      <c r="A901" s="821">
        <v>4</v>
      </c>
      <c r="B901" s="822" t="s">
        <v>2195</v>
      </c>
      <c r="C901" s="822" t="s">
        <v>2202</v>
      </c>
      <c r="D901" s="823" t="s">
        <v>4680</v>
      </c>
      <c r="E901" s="824" t="s">
        <v>2228</v>
      </c>
      <c r="F901" s="822" t="s">
        <v>2198</v>
      </c>
      <c r="G901" s="822" t="s">
        <v>2286</v>
      </c>
      <c r="H901" s="822" t="s">
        <v>329</v>
      </c>
      <c r="I901" s="822" t="s">
        <v>2811</v>
      </c>
      <c r="J901" s="822" t="s">
        <v>2812</v>
      </c>
      <c r="K901" s="822" t="s">
        <v>2813</v>
      </c>
      <c r="L901" s="825">
        <v>103.99</v>
      </c>
      <c r="M901" s="825">
        <v>1039.8999999999999</v>
      </c>
      <c r="N901" s="822">
        <v>10</v>
      </c>
      <c r="O901" s="826">
        <v>6</v>
      </c>
      <c r="P901" s="825">
        <v>1039.8999999999999</v>
      </c>
      <c r="Q901" s="827">
        <v>1</v>
      </c>
      <c r="R901" s="822">
        <v>10</v>
      </c>
      <c r="S901" s="827">
        <v>1</v>
      </c>
      <c r="T901" s="826">
        <v>6</v>
      </c>
      <c r="U901" s="828">
        <v>1</v>
      </c>
    </row>
    <row r="902" spans="1:21" ht="14.45" customHeight="1" x14ac:dyDescent="0.2">
      <c r="A902" s="821">
        <v>4</v>
      </c>
      <c r="B902" s="822" t="s">
        <v>2195</v>
      </c>
      <c r="C902" s="822" t="s">
        <v>2202</v>
      </c>
      <c r="D902" s="823" t="s">
        <v>4680</v>
      </c>
      <c r="E902" s="824" t="s">
        <v>2228</v>
      </c>
      <c r="F902" s="822" t="s">
        <v>2198</v>
      </c>
      <c r="G902" s="822" t="s">
        <v>2286</v>
      </c>
      <c r="H902" s="822" t="s">
        <v>329</v>
      </c>
      <c r="I902" s="822" t="s">
        <v>2814</v>
      </c>
      <c r="J902" s="822" t="s">
        <v>2815</v>
      </c>
      <c r="K902" s="822" t="s">
        <v>2816</v>
      </c>
      <c r="L902" s="825">
        <v>430.96</v>
      </c>
      <c r="M902" s="825">
        <v>430.96</v>
      </c>
      <c r="N902" s="822">
        <v>1</v>
      </c>
      <c r="O902" s="826">
        <v>1</v>
      </c>
      <c r="P902" s="825">
        <v>430.96</v>
      </c>
      <c r="Q902" s="827">
        <v>1</v>
      </c>
      <c r="R902" s="822">
        <v>1</v>
      </c>
      <c r="S902" s="827">
        <v>1</v>
      </c>
      <c r="T902" s="826">
        <v>1</v>
      </c>
      <c r="U902" s="828">
        <v>1</v>
      </c>
    </row>
    <row r="903" spans="1:21" ht="14.45" customHeight="1" x14ac:dyDescent="0.2">
      <c r="A903" s="821">
        <v>4</v>
      </c>
      <c r="B903" s="822" t="s">
        <v>2195</v>
      </c>
      <c r="C903" s="822" t="s">
        <v>2202</v>
      </c>
      <c r="D903" s="823" t="s">
        <v>4680</v>
      </c>
      <c r="E903" s="824" t="s">
        <v>2228</v>
      </c>
      <c r="F903" s="822" t="s">
        <v>2198</v>
      </c>
      <c r="G903" s="822" t="s">
        <v>2286</v>
      </c>
      <c r="H903" s="822" t="s">
        <v>329</v>
      </c>
      <c r="I903" s="822" t="s">
        <v>2819</v>
      </c>
      <c r="J903" s="822" t="s">
        <v>2820</v>
      </c>
      <c r="K903" s="822" t="s">
        <v>2584</v>
      </c>
      <c r="L903" s="825">
        <v>495</v>
      </c>
      <c r="M903" s="825">
        <v>1485</v>
      </c>
      <c r="N903" s="822">
        <v>3</v>
      </c>
      <c r="O903" s="826">
        <v>2</v>
      </c>
      <c r="P903" s="825">
        <v>1485</v>
      </c>
      <c r="Q903" s="827">
        <v>1</v>
      </c>
      <c r="R903" s="822">
        <v>3</v>
      </c>
      <c r="S903" s="827">
        <v>1</v>
      </c>
      <c r="T903" s="826">
        <v>2</v>
      </c>
      <c r="U903" s="828">
        <v>1</v>
      </c>
    </row>
    <row r="904" spans="1:21" ht="14.45" customHeight="1" x14ac:dyDescent="0.2">
      <c r="A904" s="821">
        <v>4</v>
      </c>
      <c r="B904" s="822" t="s">
        <v>2195</v>
      </c>
      <c r="C904" s="822" t="s">
        <v>2202</v>
      </c>
      <c r="D904" s="823" t="s">
        <v>4680</v>
      </c>
      <c r="E904" s="824" t="s">
        <v>2228</v>
      </c>
      <c r="F904" s="822" t="s">
        <v>2198</v>
      </c>
      <c r="G904" s="822" t="s">
        <v>2286</v>
      </c>
      <c r="H904" s="822" t="s">
        <v>329</v>
      </c>
      <c r="I904" s="822" t="s">
        <v>2821</v>
      </c>
      <c r="J904" s="822" t="s">
        <v>2822</v>
      </c>
      <c r="K904" s="822" t="s">
        <v>2823</v>
      </c>
      <c r="L904" s="825">
        <v>1137.68</v>
      </c>
      <c r="M904" s="825">
        <v>3413.04</v>
      </c>
      <c r="N904" s="822">
        <v>3</v>
      </c>
      <c r="O904" s="826">
        <v>1</v>
      </c>
      <c r="P904" s="825">
        <v>3413.04</v>
      </c>
      <c r="Q904" s="827">
        <v>1</v>
      </c>
      <c r="R904" s="822">
        <v>3</v>
      </c>
      <c r="S904" s="827">
        <v>1</v>
      </c>
      <c r="T904" s="826">
        <v>1</v>
      </c>
      <c r="U904" s="828">
        <v>1</v>
      </c>
    </row>
    <row r="905" spans="1:21" ht="14.45" customHeight="1" x14ac:dyDescent="0.2">
      <c r="A905" s="821">
        <v>4</v>
      </c>
      <c r="B905" s="822" t="s">
        <v>2195</v>
      </c>
      <c r="C905" s="822" t="s">
        <v>2202</v>
      </c>
      <c r="D905" s="823" t="s">
        <v>4680</v>
      </c>
      <c r="E905" s="824" t="s">
        <v>2228</v>
      </c>
      <c r="F905" s="822" t="s">
        <v>2198</v>
      </c>
      <c r="G905" s="822" t="s">
        <v>2286</v>
      </c>
      <c r="H905" s="822" t="s">
        <v>329</v>
      </c>
      <c r="I905" s="822" t="s">
        <v>3459</v>
      </c>
      <c r="J905" s="822" t="s">
        <v>2825</v>
      </c>
      <c r="K905" s="822" t="s">
        <v>3461</v>
      </c>
      <c r="L905" s="825">
        <v>2794.5</v>
      </c>
      <c r="M905" s="825">
        <v>27945</v>
      </c>
      <c r="N905" s="822">
        <v>10</v>
      </c>
      <c r="O905" s="826">
        <v>2</v>
      </c>
      <c r="P905" s="825">
        <v>27945</v>
      </c>
      <c r="Q905" s="827">
        <v>1</v>
      </c>
      <c r="R905" s="822">
        <v>10</v>
      </c>
      <c r="S905" s="827">
        <v>1</v>
      </c>
      <c r="T905" s="826">
        <v>2</v>
      </c>
      <c r="U905" s="828">
        <v>1</v>
      </c>
    </row>
    <row r="906" spans="1:21" ht="14.45" customHeight="1" x14ac:dyDescent="0.2">
      <c r="A906" s="821">
        <v>4</v>
      </c>
      <c r="B906" s="822" t="s">
        <v>2195</v>
      </c>
      <c r="C906" s="822" t="s">
        <v>2202</v>
      </c>
      <c r="D906" s="823" t="s">
        <v>4680</v>
      </c>
      <c r="E906" s="824" t="s">
        <v>2228</v>
      </c>
      <c r="F906" s="822" t="s">
        <v>2198</v>
      </c>
      <c r="G906" s="822" t="s">
        <v>2286</v>
      </c>
      <c r="H906" s="822" t="s">
        <v>329</v>
      </c>
      <c r="I906" s="822" t="s">
        <v>2827</v>
      </c>
      <c r="J906" s="822" t="s">
        <v>2825</v>
      </c>
      <c r="K906" s="822" t="s">
        <v>2829</v>
      </c>
      <c r="L906" s="825">
        <v>2794.5</v>
      </c>
      <c r="M906" s="825">
        <v>5589</v>
      </c>
      <c r="N906" s="822">
        <v>2</v>
      </c>
      <c r="O906" s="826">
        <v>1</v>
      </c>
      <c r="P906" s="825">
        <v>5589</v>
      </c>
      <c r="Q906" s="827">
        <v>1</v>
      </c>
      <c r="R906" s="822">
        <v>2</v>
      </c>
      <c r="S906" s="827">
        <v>1</v>
      </c>
      <c r="T906" s="826">
        <v>1</v>
      </c>
      <c r="U906" s="828">
        <v>1</v>
      </c>
    </row>
    <row r="907" spans="1:21" ht="14.45" customHeight="1" x14ac:dyDescent="0.2">
      <c r="A907" s="821">
        <v>4</v>
      </c>
      <c r="B907" s="822" t="s">
        <v>2195</v>
      </c>
      <c r="C907" s="822" t="s">
        <v>2202</v>
      </c>
      <c r="D907" s="823" t="s">
        <v>4680</v>
      </c>
      <c r="E907" s="824" t="s">
        <v>2228</v>
      </c>
      <c r="F907" s="822" t="s">
        <v>2198</v>
      </c>
      <c r="G907" s="822" t="s">
        <v>2286</v>
      </c>
      <c r="H907" s="822" t="s">
        <v>329</v>
      </c>
      <c r="I907" s="822" t="s">
        <v>3467</v>
      </c>
      <c r="J907" s="822" t="s">
        <v>3468</v>
      </c>
      <c r="K907" s="822" t="s">
        <v>3469</v>
      </c>
      <c r="L907" s="825">
        <v>1030</v>
      </c>
      <c r="M907" s="825">
        <v>3090</v>
      </c>
      <c r="N907" s="822">
        <v>3</v>
      </c>
      <c r="O907" s="826">
        <v>2</v>
      </c>
      <c r="P907" s="825">
        <v>1030</v>
      </c>
      <c r="Q907" s="827">
        <v>0.33333333333333331</v>
      </c>
      <c r="R907" s="822">
        <v>1</v>
      </c>
      <c r="S907" s="827">
        <v>0.33333333333333331</v>
      </c>
      <c r="T907" s="826">
        <v>1</v>
      </c>
      <c r="U907" s="828">
        <v>0.5</v>
      </c>
    </row>
    <row r="908" spans="1:21" ht="14.45" customHeight="1" x14ac:dyDescent="0.2">
      <c r="A908" s="821">
        <v>4</v>
      </c>
      <c r="B908" s="822" t="s">
        <v>2195</v>
      </c>
      <c r="C908" s="822" t="s">
        <v>2202</v>
      </c>
      <c r="D908" s="823" t="s">
        <v>4680</v>
      </c>
      <c r="E908" s="824" t="s">
        <v>2228</v>
      </c>
      <c r="F908" s="822" t="s">
        <v>2198</v>
      </c>
      <c r="G908" s="822" t="s">
        <v>2286</v>
      </c>
      <c r="H908" s="822" t="s">
        <v>329</v>
      </c>
      <c r="I908" s="822" t="s">
        <v>2830</v>
      </c>
      <c r="J908" s="822" t="s">
        <v>2620</v>
      </c>
      <c r="K908" s="822" t="s">
        <v>2831</v>
      </c>
      <c r="L908" s="825">
        <v>784.14</v>
      </c>
      <c r="M908" s="825">
        <v>784.14</v>
      </c>
      <c r="N908" s="822">
        <v>1</v>
      </c>
      <c r="O908" s="826">
        <v>1</v>
      </c>
      <c r="P908" s="825">
        <v>784.14</v>
      </c>
      <c r="Q908" s="827">
        <v>1</v>
      </c>
      <c r="R908" s="822">
        <v>1</v>
      </c>
      <c r="S908" s="827">
        <v>1</v>
      </c>
      <c r="T908" s="826">
        <v>1</v>
      </c>
      <c r="U908" s="828">
        <v>1</v>
      </c>
    </row>
    <row r="909" spans="1:21" ht="14.45" customHeight="1" x14ac:dyDescent="0.2">
      <c r="A909" s="821">
        <v>4</v>
      </c>
      <c r="B909" s="822" t="s">
        <v>2195</v>
      </c>
      <c r="C909" s="822" t="s">
        <v>2202</v>
      </c>
      <c r="D909" s="823" t="s">
        <v>4680</v>
      </c>
      <c r="E909" s="824" t="s">
        <v>2228</v>
      </c>
      <c r="F909" s="822" t="s">
        <v>2198</v>
      </c>
      <c r="G909" s="822" t="s">
        <v>2286</v>
      </c>
      <c r="H909" s="822" t="s">
        <v>329</v>
      </c>
      <c r="I909" s="822" t="s">
        <v>2835</v>
      </c>
      <c r="J909" s="822" t="s">
        <v>2836</v>
      </c>
      <c r="K909" s="822" t="s">
        <v>2837</v>
      </c>
      <c r="L909" s="825">
        <v>3001.5</v>
      </c>
      <c r="M909" s="825">
        <v>18009</v>
      </c>
      <c r="N909" s="822">
        <v>6</v>
      </c>
      <c r="O909" s="826">
        <v>2</v>
      </c>
      <c r="P909" s="825">
        <v>18009</v>
      </c>
      <c r="Q909" s="827">
        <v>1</v>
      </c>
      <c r="R909" s="822">
        <v>6</v>
      </c>
      <c r="S909" s="827">
        <v>1</v>
      </c>
      <c r="T909" s="826">
        <v>2</v>
      </c>
      <c r="U909" s="828">
        <v>1</v>
      </c>
    </row>
    <row r="910" spans="1:21" ht="14.45" customHeight="1" x14ac:dyDescent="0.2">
      <c r="A910" s="821">
        <v>4</v>
      </c>
      <c r="B910" s="822" t="s">
        <v>2195</v>
      </c>
      <c r="C910" s="822" t="s">
        <v>2202</v>
      </c>
      <c r="D910" s="823" t="s">
        <v>4680</v>
      </c>
      <c r="E910" s="824" t="s">
        <v>2228</v>
      </c>
      <c r="F910" s="822" t="s">
        <v>2198</v>
      </c>
      <c r="G910" s="822" t="s">
        <v>2286</v>
      </c>
      <c r="H910" s="822" t="s">
        <v>329</v>
      </c>
      <c r="I910" s="822" t="s">
        <v>2838</v>
      </c>
      <c r="J910" s="822" t="s">
        <v>2631</v>
      </c>
      <c r="K910" s="822" t="s">
        <v>2839</v>
      </c>
      <c r="L910" s="825">
        <v>1545.31</v>
      </c>
      <c r="M910" s="825">
        <v>18543.72</v>
      </c>
      <c r="N910" s="822">
        <v>12</v>
      </c>
      <c r="O910" s="826">
        <v>3</v>
      </c>
      <c r="P910" s="825">
        <v>18543.72</v>
      </c>
      <c r="Q910" s="827">
        <v>1</v>
      </c>
      <c r="R910" s="822">
        <v>12</v>
      </c>
      <c r="S910" s="827">
        <v>1</v>
      </c>
      <c r="T910" s="826">
        <v>3</v>
      </c>
      <c r="U910" s="828">
        <v>1</v>
      </c>
    </row>
    <row r="911" spans="1:21" ht="14.45" customHeight="1" x14ac:dyDescent="0.2">
      <c r="A911" s="821">
        <v>4</v>
      </c>
      <c r="B911" s="822" t="s">
        <v>2195</v>
      </c>
      <c r="C911" s="822" t="s">
        <v>2202</v>
      </c>
      <c r="D911" s="823" t="s">
        <v>4680</v>
      </c>
      <c r="E911" s="824" t="s">
        <v>2228</v>
      </c>
      <c r="F911" s="822" t="s">
        <v>2198</v>
      </c>
      <c r="G911" s="822" t="s">
        <v>2286</v>
      </c>
      <c r="H911" s="822" t="s">
        <v>329</v>
      </c>
      <c r="I911" s="822" t="s">
        <v>2840</v>
      </c>
      <c r="J911" s="822" t="s">
        <v>2841</v>
      </c>
      <c r="K911" s="822" t="s">
        <v>2649</v>
      </c>
      <c r="L911" s="825">
        <v>600</v>
      </c>
      <c r="M911" s="825">
        <v>2400</v>
      </c>
      <c r="N911" s="822">
        <v>4</v>
      </c>
      <c r="O911" s="826">
        <v>4</v>
      </c>
      <c r="P911" s="825">
        <v>2400</v>
      </c>
      <c r="Q911" s="827">
        <v>1</v>
      </c>
      <c r="R911" s="822">
        <v>4</v>
      </c>
      <c r="S911" s="827">
        <v>1</v>
      </c>
      <c r="T911" s="826">
        <v>4</v>
      </c>
      <c r="U911" s="828">
        <v>1</v>
      </c>
    </row>
    <row r="912" spans="1:21" ht="14.45" customHeight="1" x14ac:dyDescent="0.2">
      <c r="A912" s="821">
        <v>4</v>
      </c>
      <c r="B912" s="822" t="s">
        <v>2195</v>
      </c>
      <c r="C912" s="822" t="s">
        <v>2202</v>
      </c>
      <c r="D912" s="823" t="s">
        <v>4680</v>
      </c>
      <c r="E912" s="824" t="s">
        <v>2228</v>
      </c>
      <c r="F912" s="822" t="s">
        <v>2198</v>
      </c>
      <c r="G912" s="822" t="s">
        <v>2286</v>
      </c>
      <c r="H912" s="822" t="s">
        <v>329</v>
      </c>
      <c r="I912" s="822" t="s">
        <v>3603</v>
      </c>
      <c r="J912" s="822" t="s">
        <v>3471</v>
      </c>
      <c r="K912" s="822" t="s">
        <v>3390</v>
      </c>
      <c r="L912" s="825">
        <v>3001.5</v>
      </c>
      <c r="M912" s="825">
        <v>9004.5</v>
      </c>
      <c r="N912" s="822">
        <v>3</v>
      </c>
      <c r="O912" s="826">
        <v>1</v>
      </c>
      <c r="P912" s="825">
        <v>9004.5</v>
      </c>
      <c r="Q912" s="827">
        <v>1</v>
      </c>
      <c r="R912" s="822">
        <v>3</v>
      </c>
      <c r="S912" s="827">
        <v>1</v>
      </c>
      <c r="T912" s="826">
        <v>1</v>
      </c>
      <c r="U912" s="828">
        <v>1</v>
      </c>
    </row>
    <row r="913" spans="1:21" ht="14.45" customHeight="1" x14ac:dyDescent="0.2">
      <c r="A913" s="821">
        <v>4</v>
      </c>
      <c r="B913" s="822" t="s">
        <v>2195</v>
      </c>
      <c r="C913" s="822" t="s">
        <v>2202</v>
      </c>
      <c r="D913" s="823" t="s">
        <v>4680</v>
      </c>
      <c r="E913" s="824" t="s">
        <v>2228</v>
      </c>
      <c r="F913" s="822" t="s">
        <v>2198</v>
      </c>
      <c r="G913" s="822" t="s">
        <v>2286</v>
      </c>
      <c r="H913" s="822" t="s">
        <v>329</v>
      </c>
      <c r="I913" s="822" t="s">
        <v>2856</v>
      </c>
      <c r="J913" s="822" t="s">
        <v>2857</v>
      </c>
      <c r="K913" s="822" t="s">
        <v>2858</v>
      </c>
      <c r="L913" s="825">
        <v>5395.35</v>
      </c>
      <c r="M913" s="825">
        <v>10790.7</v>
      </c>
      <c r="N913" s="822">
        <v>2</v>
      </c>
      <c r="O913" s="826">
        <v>2</v>
      </c>
      <c r="P913" s="825">
        <v>10790.7</v>
      </c>
      <c r="Q913" s="827">
        <v>1</v>
      </c>
      <c r="R913" s="822">
        <v>2</v>
      </c>
      <c r="S913" s="827">
        <v>1</v>
      </c>
      <c r="T913" s="826">
        <v>2</v>
      </c>
      <c r="U913" s="828">
        <v>1</v>
      </c>
    </row>
    <row r="914" spans="1:21" ht="14.45" customHeight="1" x14ac:dyDescent="0.2">
      <c r="A914" s="821">
        <v>4</v>
      </c>
      <c r="B914" s="822" t="s">
        <v>2195</v>
      </c>
      <c r="C914" s="822" t="s">
        <v>2202</v>
      </c>
      <c r="D914" s="823" t="s">
        <v>4680</v>
      </c>
      <c r="E914" s="824" t="s">
        <v>2228</v>
      </c>
      <c r="F914" s="822" t="s">
        <v>2198</v>
      </c>
      <c r="G914" s="822" t="s">
        <v>2286</v>
      </c>
      <c r="H914" s="822" t="s">
        <v>329</v>
      </c>
      <c r="I914" s="822" t="s">
        <v>3604</v>
      </c>
      <c r="J914" s="822" t="s">
        <v>2727</v>
      </c>
      <c r="K914" s="822" t="s">
        <v>3605</v>
      </c>
      <c r="L914" s="825">
        <v>2250.2199999999998</v>
      </c>
      <c r="M914" s="825">
        <v>2250.2199999999998</v>
      </c>
      <c r="N914" s="822">
        <v>1</v>
      </c>
      <c r="O914" s="826">
        <v>1</v>
      </c>
      <c r="P914" s="825">
        <v>2250.2199999999998</v>
      </c>
      <c r="Q914" s="827">
        <v>1</v>
      </c>
      <c r="R914" s="822">
        <v>1</v>
      </c>
      <c r="S914" s="827">
        <v>1</v>
      </c>
      <c r="T914" s="826">
        <v>1</v>
      </c>
      <c r="U914" s="828">
        <v>1</v>
      </c>
    </row>
    <row r="915" spans="1:21" ht="14.45" customHeight="1" x14ac:dyDescent="0.2">
      <c r="A915" s="821">
        <v>4</v>
      </c>
      <c r="B915" s="822" t="s">
        <v>2195</v>
      </c>
      <c r="C915" s="822" t="s">
        <v>2202</v>
      </c>
      <c r="D915" s="823" t="s">
        <v>4680</v>
      </c>
      <c r="E915" s="824" t="s">
        <v>2228</v>
      </c>
      <c r="F915" s="822" t="s">
        <v>2198</v>
      </c>
      <c r="G915" s="822" t="s">
        <v>2286</v>
      </c>
      <c r="H915" s="822" t="s">
        <v>329</v>
      </c>
      <c r="I915" s="822" t="s">
        <v>3489</v>
      </c>
      <c r="J915" s="822" t="s">
        <v>2727</v>
      </c>
      <c r="K915" s="822" t="s">
        <v>3490</v>
      </c>
      <c r="L915" s="825">
        <v>1052.25</v>
      </c>
      <c r="M915" s="825">
        <v>2104.5</v>
      </c>
      <c r="N915" s="822">
        <v>2</v>
      </c>
      <c r="O915" s="826">
        <v>1</v>
      </c>
      <c r="P915" s="825">
        <v>2104.5</v>
      </c>
      <c r="Q915" s="827">
        <v>1</v>
      </c>
      <c r="R915" s="822">
        <v>2</v>
      </c>
      <c r="S915" s="827">
        <v>1</v>
      </c>
      <c r="T915" s="826">
        <v>1</v>
      </c>
      <c r="U915" s="828">
        <v>1</v>
      </c>
    </row>
    <row r="916" spans="1:21" ht="14.45" customHeight="1" x14ac:dyDescent="0.2">
      <c r="A916" s="821">
        <v>4</v>
      </c>
      <c r="B916" s="822" t="s">
        <v>2195</v>
      </c>
      <c r="C916" s="822" t="s">
        <v>2202</v>
      </c>
      <c r="D916" s="823" t="s">
        <v>4680</v>
      </c>
      <c r="E916" s="824" t="s">
        <v>2228</v>
      </c>
      <c r="F916" s="822" t="s">
        <v>2198</v>
      </c>
      <c r="G916" s="822" t="s">
        <v>2286</v>
      </c>
      <c r="H916" s="822" t="s">
        <v>329</v>
      </c>
      <c r="I916" s="822" t="s">
        <v>2873</v>
      </c>
      <c r="J916" s="822" t="s">
        <v>2874</v>
      </c>
      <c r="K916" s="822" t="s">
        <v>2875</v>
      </c>
      <c r="L916" s="825">
        <v>2373.13</v>
      </c>
      <c r="M916" s="825">
        <v>16611.91</v>
      </c>
      <c r="N916" s="822">
        <v>7</v>
      </c>
      <c r="O916" s="826">
        <v>1</v>
      </c>
      <c r="P916" s="825">
        <v>16611.91</v>
      </c>
      <c r="Q916" s="827">
        <v>1</v>
      </c>
      <c r="R916" s="822">
        <v>7</v>
      </c>
      <c r="S916" s="827">
        <v>1</v>
      </c>
      <c r="T916" s="826">
        <v>1</v>
      </c>
      <c r="U916" s="828">
        <v>1</v>
      </c>
    </row>
    <row r="917" spans="1:21" ht="14.45" customHeight="1" x14ac:dyDescent="0.2">
      <c r="A917" s="821">
        <v>4</v>
      </c>
      <c r="B917" s="822" t="s">
        <v>2195</v>
      </c>
      <c r="C917" s="822" t="s">
        <v>2202</v>
      </c>
      <c r="D917" s="823" t="s">
        <v>4680</v>
      </c>
      <c r="E917" s="824" t="s">
        <v>2228</v>
      </c>
      <c r="F917" s="822" t="s">
        <v>2198</v>
      </c>
      <c r="G917" s="822" t="s">
        <v>2286</v>
      </c>
      <c r="H917" s="822" t="s">
        <v>329</v>
      </c>
      <c r="I917" s="822" t="s">
        <v>3495</v>
      </c>
      <c r="J917" s="822" t="s">
        <v>3496</v>
      </c>
      <c r="K917" s="822" t="s">
        <v>3497</v>
      </c>
      <c r="L917" s="825">
        <v>538.20000000000005</v>
      </c>
      <c r="M917" s="825">
        <v>1076.4000000000001</v>
      </c>
      <c r="N917" s="822">
        <v>2</v>
      </c>
      <c r="O917" s="826">
        <v>2</v>
      </c>
      <c r="P917" s="825">
        <v>538.20000000000005</v>
      </c>
      <c r="Q917" s="827">
        <v>0.5</v>
      </c>
      <c r="R917" s="822">
        <v>1</v>
      </c>
      <c r="S917" s="827">
        <v>0.5</v>
      </c>
      <c r="T917" s="826">
        <v>1</v>
      </c>
      <c r="U917" s="828">
        <v>0.5</v>
      </c>
    </row>
    <row r="918" spans="1:21" ht="14.45" customHeight="1" x14ac:dyDescent="0.2">
      <c r="A918" s="821">
        <v>4</v>
      </c>
      <c r="B918" s="822" t="s">
        <v>2195</v>
      </c>
      <c r="C918" s="822" t="s">
        <v>2202</v>
      </c>
      <c r="D918" s="823" t="s">
        <v>4680</v>
      </c>
      <c r="E918" s="824" t="s">
        <v>2228</v>
      </c>
      <c r="F918" s="822" t="s">
        <v>2198</v>
      </c>
      <c r="G918" s="822" t="s">
        <v>2286</v>
      </c>
      <c r="H918" s="822" t="s">
        <v>329</v>
      </c>
      <c r="I918" s="822" t="s">
        <v>3606</v>
      </c>
      <c r="J918" s="822" t="s">
        <v>3607</v>
      </c>
      <c r="K918" s="822" t="s">
        <v>3608</v>
      </c>
      <c r="L918" s="825">
        <v>582.98</v>
      </c>
      <c r="M918" s="825">
        <v>1165.96</v>
      </c>
      <c r="N918" s="822">
        <v>2</v>
      </c>
      <c r="O918" s="826">
        <v>2</v>
      </c>
      <c r="P918" s="825">
        <v>1165.96</v>
      </c>
      <c r="Q918" s="827">
        <v>1</v>
      </c>
      <c r="R918" s="822">
        <v>2</v>
      </c>
      <c r="S918" s="827">
        <v>1</v>
      </c>
      <c r="T918" s="826">
        <v>2</v>
      </c>
      <c r="U918" s="828">
        <v>1</v>
      </c>
    </row>
    <row r="919" spans="1:21" ht="14.45" customHeight="1" x14ac:dyDescent="0.2">
      <c r="A919" s="821">
        <v>4</v>
      </c>
      <c r="B919" s="822" t="s">
        <v>2195</v>
      </c>
      <c r="C919" s="822" t="s">
        <v>2202</v>
      </c>
      <c r="D919" s="823" t="s">
        <v>4680</v>
      </c>
      <c r="E919" s="824" t="s">
        <v>2228</v>
      </c>
      <c r="F919" s="822" t="s">
        <v>2198</v>
      </c>
      <c r="G919" s="822" t="s">
        <v>2286</v>
      </c>
      <c r="H919" s="822" t="s">
        <v>329</v>
      </c>
      <c r="I919" s="822" t="s">
        <v>2879</v>
      </c>
      <c r="J919" s="822" t="s">
        <v>2880</v>
      </c>
      <c r="K919" s="822" t="s">
        <v>2881</v>
      </c>
      <c r="L919" s="825">
        <v>5416.5</v>
      </c>
      <c r="M919" s="825">
        <v>10833</v>
      </c>
      <c r="N919" s="822">
        <v>2</v>
      </c>
      <c r="O919" s="826">
        <v>1</v>
      </c>
      <c r="P919" s="825">
        <v>10833</v>
      </c>
      <c r="Q919" s="827">
        <v>1</v>
      </c>
      <c r="R919" s="822">
        <v>2</v>
      </c>
      <c r="S919" s="827">
        <v>1</v>
      </c>
      <c r="T919" s="826">
        <v>1</v>
      </c>
      <c r="U919" s="828">
        <v>1</v>
      </c>
    </row>
    <row r="920" spans="1:21" ht="14.45" customHeight="1" x14ac:dyDescent="0.2">
      <c r="A920" s="821">
        <v>4</v>
      </c>
      <c r="B920" s="822" t="s">
        <v>2195</v>
      </c>
      <c r="C920" s="822" t="s">
        <v>2202</v>
      </c>
      <c r="D920" s="823" t="s">
        <v>4680</v>
      </c>
      <c r="E920" s="824" t="s">
        <v>2228</v>
      </c>
      <c r="F920" s="822" t="s">
        <v>2198</v>
      </c>
      <c r="G920" s="822" t="s">
        <v>2286</v>
      </c>
      <c r="H920" s="822" t="s">
        <v>329</v>
      </c>
      <c r="I920" s="822" t="s">
        <v>2882</v>
      </c>
      <c r="J920" s="822" t="s">
        <v>2883</v>
      </c>
      <c r="K920" s="822" t="s">
        <v>2884</v>
      </c>
      <c r="L920" s="825">
        <v>2794.5</v>
      </c>
      <c r="M920" s="825">
        <v>103396.5</v>
      </c>
      <c r="N920" s="822">
        <v>37</v>
      </c>
      <c r="O920" s="826">
        <v>7</v>
      </c>
      <c r="P920" s="825">
        <v>103396.5</v>
      </c>
      <c r="Q920" s="827">
        <v>1</v>
      </c>
      <c r="R920" s="822">
        <v>37</v>
      </c>
      <c r="S920" s="827">
        <v>1</v>
      </c>
      <c r="T920" s="826">
        <v>7</v>
      </c>
      <c r="U920" s="828">
        <v>1</v>
      </c>
    </row>
    <row r="921" spans="1:21" ht="14.45" customHeight="1" x14ac:dyDescent="0.2">
      <c r="A921" s="821">
        <v>4</v>
      </c>
      <c r="B921" s="822" t="s">
        <v>2195</v>
      </c>
      <c r="C921" s="822" t="s">
        <v>2202</v>
      </c>
      <c r="D921" s="823" t="s">
        <v>4680</v>
      </c>
      <c r="E921" s="824" t="s">
        <v>2228</v>
      </c>
      <c r="F921" s="822" t="s">
        <v>2198</v>
      </c>
      <c r="G921" s="822" t="s">
        <v>2286</v>
      </c>
      <c r="H921" s="822" t="s">
        <v>329</v>
      </c>
      <c r="I921" s="822" t="s">
        <v>3609</v>
      </c>
      <c r="J921" s="822" t="s">
        <v>3610</v>
      </c>
      <c r="K921" s="822" t="s">
        <v>3611</v>
      </c>
      <c r="L921" s="825">
        <v>12.79</v>
      </c>
      <c r="M921" s="825">
        <v>895.3</v>
      </c>
      <c r="N921" s="822">
        <v>70</v>
      </c>
      <c r="O921" s="826">
        <v>1</v>
      </c>
      <c r="P921" s="825">
        <v>895.3</v>
      </c>
      <c r="Q921" s="827">
        <v>1</v>
      </c>
      <c r="R921" s="822">
        <v>70</v>
      </c>
      <c r="S921" s="827">
        <v>1</v>
      </c>
      <c r="T921" s="826">
        <v>1</v>
      </c>
      <c r="U921" s="828">
        <v>1</v>
      </c>
    </row>
    <row r="922" spans="1:21" ht="14.45" customHeight="1" x14ac:dyDescent="0.2">
      <c r="A922" s="821">
        <v>4</v>
      </c>
      <c r="B922" s="822" t="s">
        <v>2195</v>
      </c>
      <c r="C922" s="822" t="s">
        <v>2202</v>
      </c>
      <c r="D922" s="823" t="s">
        <v>4680</v>
      </c>
      <c r="E922" s="824" t="s">
        <v>2228</v>
      </c>
      <c r="F922" s="822" t="s">
        <v>2198</v>
      </c>
      <c r="G922" s="822" t="s">
        <v>2286</v>
      </c>
      <c r="H922" s="822" t="s">
        <v>329</v>
      </c>
      <c r="I922" s="822" t="s">
        <v>3612</v>
      </c>
      <c r="J922" s="822" t="s">
        <v>3613</v>
      </c>
      <c r="K922" s="822" t="s">
        <v>3614</v>
      </c>
      <c r="L922" s="825">
        <v>132.36000000000001</v>
      </c>
      <c r="M922" s="825">
        <v>132.36000000000001</v>
      </c>
      <c r="N922" s="822">
        <v>1</v>
      </c>
      <c r="O922" s="826">
        <v>1</v>
      </c>
      <c r="P922" s="825"/>
      <c r="Q922" s="827">
        <v>0</v>
      </c>
      <c r="R922" s="822"/>
      <c r="S922" s="827">
        <v>0</v>
      </c>
      <c r="T922" s="826"/>
      <c r="U922" s="828">
        <v>0</v>
      </c>
    </row>
    <row r="923" spans="1:21" ht="14.45" customHeight="1" x14ac:dyDescent="0.2">
      <c r="A923" s="821">
        <v>4</v>
      </c>
      <c r="B923" s="822" t="s">
        <v>2195</v>
      </c>
      <c r="C923" s="822" t="s">
        <v>2202</v>
      </c>
      <c r="D923" s="823" t="s">
        <v>4680</v>
      </c>
      <c r="E923" s="824" t="s">
        <v>2228</v>
      </c>
      <c r="F923" s="822" t="s">
        <v>2198</v>
      </c>
      <c r="G923" s="822" t="s">
        <v>2286</v>
      </c>
      <c r="H923" s="822" t="s">
        <v>329</v>
      </c>
      <c r="I923" s="822" t="s">
        <v>3615</v>
      </c>
      <c r="J923" s="822" t="s">
        <v>2833</v>
      </c>
      <c r="K923" s="822" t="s">
        <v>3616</v>
      </c>
      <c r="L923" s="825">
        <v>2415</v>
      </c>
      <c r="M923" s="825">
        <v>2415</v>
      </c>
      <c r="N923" s="822">
        <v>1</v>
      </c>
      <c r="O923" s="826">
        <v>1</v>
      </c>
      <c r="P923" s="825"/>
      <c r="Q923" s="827">
        <v>0</v>
      </c>
      <c r="R923" s="822"/>
      <c r="S923" s="827">
        <v>0</v>
      </c>
      <c r="T923" s="826"/>
      <c r="U923" s="828">
        <v>0</v>
      </c>
    </row>
    <row r="924" spans="1:21" ht="14.45" customHeight="1" x14ac:dyDescent="0.2">
      <c r="A924" s="821">
        <v>4</v>
      </c>
      <c r="B924" s="822" t="s">
        <v>2195</v>
      </c>
      <c r="C924" s="822" t="s">
        <v>2202</v>
      </c>
      <c r="D924" s="823" t="s">
        <v>4680</v>
      </c>
      <c r="E924" s="824" t="s">
        <v>2233</v>
      </c>
      <c r="F924" s="822" t="s">
        <v>2196</v>
      </c>
      <c r="G924" s="822" t="s">
        <v>2330</v>
      </c>
      <c r="H924" s="822" t="s">
        <v>329</v>
      </c>
      <c r="I924" s="822" t="s">
        <v>2331</v>
      </c>
      <c r="J924" s="822" t="s">
        <v>2332</v>
      </c>
      <c r="K924" s="822" t="s">
        <v>2333</v>
      </c>
      <c r="L924" s="825">
        <v>0</v>
      </c>
      <c r="M924" s="825">
        <v>0</v>
      </c>
      <c r="N924" s="822">
        <v>2</v>
      </c>
      <c r="O924" s="826">
        <v>1</v>
      </c>
      <c r="P924" s="825"/>
      <c r="Q924" s="827"/>
      <c r="R924" s="822"/>
      <c r="S924" s="827">
        <v>0</v>
      </c>
      <c r="T924" s="826"/>
      <c r="U924" s="828">
        <v>0</v>
      </c>
    </row>
    <row r="925" spans="1:21" ht="14.45" customHeight="1" x14ac:dyDescent="0.2">
      <c r="A925" s="821">
        <v>4</v>
      </c>
      <c r="B925" s="822" t="s">
        <v>2195</v>
      </c>
      <c r="C925" s="822" t="s">
        <v>2202</v>
      </c>
      <c r="D925" s="823" t="s">
        <v>4680</v>
      </c>
      <c r="E925" s="824" t="s">
        <v>2233</v>
      </c>
      <c r="F925" s="822" t="s">
        <v>2196</v>
      </c>
      <c r="G925" s="822" t="s">
        <v>3617</v>
      </c>
      <c r="H925" s="822" t="s">
        <v>329</v>
      </c>
      <c r="I925" s="822" t="s">
        <v>3618</v>
      </c>
      <c r="J925" s="822" t="s">
        <v>3619</v>
      </c>
      <c r="K925" s="822" t="s">
        <v>3620</v>
      </c>
      <c r="L925" s="825">
        <v>58.86</v>
      </c>
      <c r="M925" s="825">
        <v>58.86</v>
      </c>
      <c r="N925" s="822">
        <v>1</v>
      </c>
      <c r="O925" s="826">
        <v>1</v>
      </c>
      <c r="P925" s="825"/>
      <c r="Q925" s="827">
        <v>0</v>
      </c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4</v>
      </c>
      <c r="B926" s="822" t="s">
        <v>2195</v>
      </c>
      <c r="C926" s="822" t="s">
        <v>2202</v>
      </c>
      <c r="D926" s="823" t="s">
        <v>4680</v>
      </c>
      <c r="E926" s="824" t="s">
        <v>2233</v>
      </c>
      <c r="F926" s="822" t="s">
        <v>2196</v>
      </c>
      <c r="G926" s="822" t="s">
        <v>3158</v>
      </c>
      <c r="H926" s="822" t="s">
        <v>329</v>
      </c>
      <c r="I926" s="822" t="s">
        <v>3549</v>
      </c>
      <c r="J926" s="822" t="s">
        <v>3160</v>
      </c>
      <c r="K926" s="822" t="s">
        <v>1186</v>
      </c>
      <c r="L926" s="825">
        <v>78.33</v>
      </c>
      <c r="M926" s="825">
        <v>234.99</v>
      </c>
      <c r="N926" s="822">
        <v>3</v>
      </c>
      <c r="O926" s="826">
        <v>1.5</v>
      </c>
      <c r="P926" s="825">
        <v>234.99</v>
      </c>
      <c r="Q926" s="827">
        <v>1</v>
      </c>
      <c r="R926" s="822">
        <v>3</v>
      </c>
      <c r="S926" s="827">
        <v>1</v>
      </c>
      <c r="T926" s="826">
        <v>1.5</v>
      </c>
      <c r="U926" s="828">
        <v>1</v>
      </c>
    </row>
    <row r="927" spans="1:21" ht="14.45" customHeight="1" x14ac:dyDescent="0.2">
      <c r="A927" s="821">
        <v>4</v>
      </c>
      <c r="B927" s="822" t="s">
        <v>2195</v>
      </c>
      <c r="C927" s="822" t="s">
        <v>2202</v>
      </c>
      <c r="D927" s="823" t="s">
        <v>4680</v>
      </c>
      <c r="E927" s="824" t="s">
        <v>2233</v>
      </c>
      <c r="F927" s="822" t="s">
        <v>2196</v>
      </c>
      <c r="G927" s="822" t="s">
        <v>2255</v>
      </c>
      <c r="H927" s="822" t="s">
        <v>329</v>
      </c>
      <c r="I927" s="822" t="s">
        <v>3621</v>
      </c>
      <c r="J927" s="822" t="s">
        <v>3622</v>
      </c>
      <c r="K927" s="822" t="s">
        <v>3623</v>
      </c>
      <c r="L927" s="825">
        <v>70.48</v>
      </c>
      <c r="M927" s="825">
        <v>352.4</v>
      </c>
      <c r="N927" s="822">
        <v>5</v>
      </c>
      <c r="O927" s="826">
        <v>1.5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4</v>
      </c>
      <c r="B928" s="822" t="s">
        <v>2195</v>
      </c>
      <c r="C928" s="822" t="s">
        <v>2202</v>
      </c>
      <c r="D928" s="823" t="s">
        <v>4680</v>
      </c>
      <c r="E928" s="824" t="s">
        <v>2233</v>
      </c>
      <c r="F928" s="822" t="s">
        <v>2196</v>
      </c>
      <c r="G928" s="822" t="s">
        <v>3176</v>
      </c>
      <c r="H928" s="822" t="s">
        <v>329</v>
      </c>
      <c r="I928" s="822" t="s">
        <v>3551</v>
      </c>
      <c r="J928" s="822" t="s">
        <v>1196</v>
      </c>
      <c r="K928" s="822" t="s">
        <v>3552</v>
      </c>
      <c r="L928" s="825">
        <v>182.22</v>
      </c>
      <c r="M928" s="825">
        <v>182.22</v>
      </c>
      <c r="N928" s="822">
        <v>1</v>
      </c>
      <c r="O928" s="826">
        <v>1</v>
      </c>
      <c r="P928" s="825"/>
      <c r="Q928" s="827">
        <v>0</v>
      </c>
      <c r="R928" s="822"/>
      <c r="S928" s="827">
        <v>0</v>
      </c>
      <c r="T928" s="826"/>
      <c r="U928" s="828">
        <v>0</v>
      </c>
    </row>
    <row r="929" spans="1:21" ht="14.45" customHeight="1" x14ac:dyDescent="0.2">
      <c r="A929" s="821">
        <v>4</v>
      </c>
      <c r="B929" s="822" t="s">
        <v>2195</v>
      </c>
      <c r="C929" s="822" t="s">
        <v>2202</v>
      </c>
      <c r="D929" s="823" t="s">
        <v>4680</v>
      </c>
      <c r="E929" s="824" t="s">
        <v>2233</v>
      </c>
      <c r="F929" s="822" t="s">
        <v>2196</v>
      </c>
      <c r="G929" s="822" t="s">
        <v>3624</v>
      </c>
      <c r="H929" s="822" t="s">
        <v>329</v>
      </c>
      <c r="I929" s="822" t="s">
        <v>3625</v>
      </c>
      <c r="J929" s="822" t="s">
        <v>1187</v>
      </c>
      <c r="K929" s="822" t="s">
        <v>3626</v>
      </c>
      <c r="L929" s="825">
        <v>736.33</v>
      </c>
      <c r="M929" s="825">
        <v>736.33</v>
      </c>
      <c r="N929" s="822">
        <v>1</v>
      </c>
      <c r="O929" s="826">
        <v>1</v>
      </c>
      <c r="P929" s="825">
        <v>736.33</v>
      </c>
      <c r="Q929" s="827">
        <v>1</v>
      </c>
      <c r="R929" s="822">
        <v>1</v>
      </c>
      <c r="S929" s="827">
        <v>1</v>
      </c>
      <c r="T929" s="826">
        <v>1</v>
      </c>
      <c r="U929" s="828">
        <v>1</v>
      </c>
    </row>
    <row r="930" spans="1:21" ht="14.45" customHeight="1" x14ac:dyDescent="0.2">
      <c r="A930" s="821">
        <v>4</v>
      </c>
      <c r="B930" s="822" t="s">
        <v>2195</v>
      </c>
      <c r="C930" s="822" t="s">
        <v>2202</v>
      </c>
      <c r="D930" s="823" t="s">
        <v>4680</v>
      </c>
      <c r="E930" s="824" t="s">
        <v>2233</v>
      </c>
      <c r="F930" s="822" t="s">
        <v>2196</v>
      </c>
      <c r="G930" s="822" t="s">
        <v>3624</v>
      </c>
      <c r="H930" s="822" t="s">
        <v>329</v>
      </c>
      <c r="I930" s="822" t="s">
        <v>3627</v>
      </c>
      <c r="J930" s="822" t="s">
        <v>1187</v>
      </c>
      <c r="K930" s="822" t="s">
        <v>3628</v>
      </c>
      <c r="L930" s="825">
        <v>923.74</v>
      </c>
      <c r="M930" s="825">
        <v>923.74</v>
      </c>
      <c r="N930" s="822">
        <v>1</v>
      </c>
      <c r="O930" s="826">
        <v>1</v>
      </c>
      <c r="P930" s="825"/>
      <c r="Q930" s="827">
        <v>0</v>
      </c>
      <c r="R930" s="822"/>
      <c r="S930" s="827">
        <v>0</v>
      </c>
      <c r="T930" s="826"/>
      <c r="U930" s="828">
        <v>0</v>
      </c>
    </row>
    <row r="931" spans="1:21" ht="14.45" customHeight="1" x14ac:dyDescent="0.2">
      <c r="A931" s="821">
        <v>4</v>
      </c>
      <c r="B931" s="822" t="s">
        <v>2195</v>
      </c>
      <c r="C931" s="822" t="s">
        <v>2202</v>
      </c>
      <c r="D931" s="823" t="s">
        <v>4680</v>
      </c>
      <c r="E931" s="824" t="s">
        <v>2233</v>
      </c>
      <c r="F931" s="822" t="s">
        <v>2196</v>
      </c>
      <c r="G931" s="822" t="s">
        <v>3209</v>
      </c>
      <c r="H931" s="822" t="s">
        <v>329</v>
      </c>
      <c r="I931" s="822" t="s">
        <v>3213</v>
      </c>
      <c r="J931" s="822" t="s">
        <v>3211</v>
      </c>
      <c r="K931" s="822" t="s">
        <v>3214</v>
      </c>
      <c r="L931" s="825">
        <v>91.78</v>
      </c>
      <c r="M931" s="825">
        <v>550.68000000000006</v>
      </c>
      <c r="N931" s="822">
        <v>6</v>
      </c>
      <c r="O931" s="826">
        <v>1.5</v>
      </c>
      <c r="P931" s="825">
        <v>183.56</v>
      </c>
      <c r="Q931" s="827">
        <v>0.33333333333333331</v>
      </c>
      <c r="R931" s="822">
        <v>2</v>
      </c>
      <c r="S931" s="827">
        <v>0.33333333333333331</v>
      </c>
      <c r="T931" s="826">
        <v>0.5</v>
      </c>
      <c r="U931" s="828">
        <v>0.33333333333333331</v>
      </c>
    </row>
    <row r="932" spans="1:21" ht="14.45" customHeight="1" x14ac:dyDescent="0.2">
      <c r="A932" s="821">
        <v>4</v>
      </c>
      <c r="B932" s="822" t="s">
        <v>2195</v>
      </c>
      <c r="C932" s="822" t="s">
        <v>2202</v>
      </c>
      <c r="D932" s="823" t="s">
        <v>4680</v>
      </c>
      <c r="E932" s="824" t="s">
        <v>2233</v>
      </c>
      <c r="F932" s="822" t="s">
        <v>2196</v>
      </c>
      <c r="G932" s="822" t="s">
        <v>2344</v>
      </c>
      <c r="H932" s="822" t="s">
        <v>329</v>
      </c>
      <c r="I932" s="822" t="s">
        <v>3629</v>
      </c>
      <c r="J932" s="822" t="s">
        <v>3630</v>
      </c>
      <c r="K932" s="822" t="s">
        <v>3631</v>
      </c>
      <c r="L932" s="825">
        <v>76.180000000000007</v>
      </c>
      <c r="M932" s="825">
        <v>152.36000000000001</v>
      </c>
      <c r="N932" s="822">
        <v>2</v>
      </c>
      <c r="O932" s="826">
        <v>1</v>
      </c>
      <c r="P932" s="825"/>
      <c r="Q932" s="827">
        <v>0</v>
      </c>
      <c r="R932" s="822"/>
      <c r="S932" s="827">
        <v>0</v>
      </c>
      <c r="T932" s="826"/>
      <c r="U932" s="828">
        <v>0</v>
      </c>
    </row>
    <row r="933" spans="1:21" ht="14.45" customHeight="1" x14ac:dyDescent="0.2">
      <c r="A933" s="821">
        <v>4</v>
      </c>
      <c r="B933" s="822" t="s">
        <v>2195</v>
      </c>
      <c r="C933" s="822" t="s">
        <v>2202</v>
      </c>
      <c r="D933" s="823" t="s">
        <v>4680</v>
      </c>
      <c r="E933" s="824" t="s">
        <v>2233</v>
      </c>
      <c r="F933" s="822" t="s">
        <v>2196</v>
      </c>
      <c r="G933" s="822" t="s">
        <v>3077</v>
      </c>
      <c r="H933" s="822" t="s">
        <v>329</v>
      </c>
      <c r="I933" s="822" t="s">
        <v>3632</v>
      </c>
      <c r="J933" s="822" t="s">
        <v>3079</v>
      </c>
      <c r="K933" s="822" t="s">
        <v>1996</v>
      </c>
      <c r="L933" s="825">
        <v>38.590000000000003</v>
      </c>
      <c r="M933" s="825">
        <v>733.21</v>
      </c>
      <c r="N933" s="822">
        <v>19</v>
      </c>
      <c r="O933" s="826">
        <v>6.5</v>
      </c>
      <c r="P933" s="825">
        <v>656.03000000000009</v>
      </c>
      <c r="Q933" s="827">
        <v>0.89473684210526327</v>
      </c>
      <c r="R933" s="822">
        <v>17</v>
      </c>
      <c r="S933" s="827">
        <v>0.89473684210526316</v>
      </c>
      <c r="T933" s="826">
        <v>5.5</v>
      </c>
      <c r="U933" s="828">
        <v>0.84615384615384615</v>
      </c>
    </row>
    <row r="934" spans="1:21" ht="14.45" customHeight="1" x14ac:dyDescent="0.2">
      <c r="A934" s="821">
        <v>4</v>
      </c>
      <c r="B934" s="822" t="s">
        <v>2195</v>
      </c>
      <c r="C934" s="822" t="s">
        <v>2202</v>
      </c>
      <c r="D934" s="823" t="s">
        <v>4680</v>
      </c>
      <c r="E934" s="824" t="s">
        <v>2233</v>
      </c>
      <c r="F934" s="822" t="s">
        <v>2196</v>
      </c>
      <c r="G934" s="822" t="s">
        <v>3633</v>
      </c>
      <c r="H934" s="822" t="s">
        <v>329</v>
      </c>
      <c r="I934" s="822" t="s">
        <v>3634</v>
      </c>
      <c r="J934" s="822" t="s">
        <v>874</v>
      </c>
      <c r="K934" s="822" t="s">
        <v>3635</v>
      </c>
      <c r="L934" s="825">
        <v>73.09</v>
      </c>
      <c r="M934" s="825">
        <v>73.09</v>
      </c>
      <c r="N934" s="822">
        <v>1</v>
      </c>
      <c r="O934" s="826">
        <v>1</v>
      </c>
      <c r="P934" s="825"/>
      <c r="Q934" s="827">
        <v>0</v>
      </c>
      <c r="R934" s="822"/>
      <c r="S934" s="827">
        <v>0</v>
      </c>
      <c r="T934" s="826"/>
      <c r="U934" s="828">
        <v>0</v>
      </c>
    </row>
    <row r="935" spans="1:21" ht="14.45" customHeight="1" x14ac:dyDescent="0.2">
      <c r="A935" s="821">
        <v>4</v>
      </c>
      <c r="B935" s="822" t="s">
        <v>2195</v>
      </c>
      <c r="C935" s="822" t="s">
        <v>2202</v>
      </c>
      <c r="D935" s="823" t="s">
        <v>4680</v>
      </c>
      <c r="E935" s="824" t="s">
        <v>2233</v>
      </c>
      <c r="F935" s="822" t="s">
        <v>2196</v>
      </c>
      <c r="G935" s="822" t="s">
        <v>2925</v>
      </c>
      <c r="H935" s="822" t="s">
        <v>329</v>
      </c>
      <c r="I935" s="822" t="s">
        <v>3636</v>
      </c>
      <c r="J935" s="822" t="s">
        <v>3637</v>
      </c>
      <c r="K935" s="822" t="s">
        <v>3638</v>
      </c>
      <c r="L935" s="825">
        <v>380.18</v>
      </c>
      <c r="M935" s="825">
        <v>380.18</v>
      </c>
      <c r="N935" s="822">
        <v>1</v>
      </c>
      <c r="O935" s="826">
        <v>1</v>
      </c>
      <c r="P935" s="825"/>
      <c r="Q935" s="827">
        <v>0</v>
      </c>
      <c r="R935" s="822"/>
      <c r="S935" s="827">
        <v>0</v>
      </c>
      <c r="T935" s="826"/>
      <c r="U935" s="828">
        <v>0</v>
      </c>
    </row>
    <row r="936" spans="1:21" ht="14.45" customHeight="1" x14ac:dyDescent="0.2">
      <c r="A936" s="821">
        <v>4</v>
      </c>
      <c r="B936" s="822" t="s">
        <v>2195</v>
      </c>
      <c r="C936" s="822" t="s">
        <v>2202</v>
      </c>
      <c r="D936" s="823" t="s">
        <v>4680</v>
      </c>
      <c r="E936" s="824" t="s">
        <v>2233</v>
      </c>
      <c r="F936" s="822" t="s">
        <v>2196</v>
      </c>
      <c r="G936" s="822" t="s">
        <v>3639</v>
      </c>
      <c r="H936" s="822" t="s">
        <v>329</v>
      </c>
      <c r="I936" s="822" t="s">
        <v>3640</v>
      </c>
      <c r="J936" s="822" t="s">
        <v>3641</v>
      </c>
      <c r="K936" s="822" t="s">
        <v>3642</v>
      </c>
      <c r="L936" s="825">
        <v>131.02000000000001</v>
      </c>
      <c r="M936" s="825">
        <v>262.04000000000002</v>
      </c>
      <c r="N936" s="822">
        <v>2</v>
      </c>
      <c r="O936" s="826">
        <v>1</v>
      </c>
      <c r="P936" s="825"/>
      <c r="Q936" s="827">
        <v>0</v>
      </c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4</v>
      </c>
      <c r="B937" s="822" t="s">
        <v>2195</v>
      </c>
      <c r="C937" s="822" t="s">
        <v>2202</v>
      </c>
      <c r="D937" s="823" t="s">
        <v>4680</v>
      </c>
      <c r="E937" s="824" t="s">
        <v>2233</v>
      </c>
      <c r="F937" s="822" t="s">
        <v>2196</v>
      </c>
      <c r="G937" s="822" t="s">
        <v>3013</v>
      </c>
      <c r="H937" s="822" t="s">
        <v>329</v>
      </c>
      <c r="I937" s="822" t="s">
        <v>3643</v>
      </c>
      <c r="J937" s="822" t="s">
        <v>3644</v>
      </c>
      <c r="K937" s="822" t="s">
        <v>2100</v>
      </c>
      <c r="L937" s="825">
        <v>38.56</v>
      </c>
      <c r="M937" s="825">
        <v>77.12</v>
      </c>
      <c r="N937" s="822">
        <v>2</v>
      </c>
      <c r="O937" s="826">
        <v>0.5</v>
      </c>
      <c r="P937" s="825"/>
      <c r="Q937" s="827">
        <v>0</v>
      </c>
      <c r="R937" s="822"/>
      <c r="S937" s="827">
        <v>0</v>
      </c>
      <c r="T937" s="826"/>
      <c r="U937" s="828">
        <v>0</v>
      </c>
    </row>
    <row r="938" spans="1:21" ht="14.45" customHeight="1" x14ac:dyDescent="0.2">
      <c r="A938" s="821">
        <v>4</v>
      </c>
      <c r="B938" s="822" t="s">
        <v>2195</v>
      </c>
      <c r="C938" s="822" t="s">
        <v>2202</v>
      </c>
      <c r="D938" s="823" t="s">
        <v>4680</v>
      </c>
      <c r="E938" s="824" t="s">
        <v>2233</v>
      </c>
      <c r="F938" s="822" t="s">
        <v>2196</v>
      </c>
      <c r="G938" s="822" t="s">
        <v>3013</v>
      </c>
      <c r="H938" s="822" t="s">
        <v>329</v>
      </c>
      <c r="I938" s="822" t="s">
        <v>3014</v>
      </c>
      <c r="J938" s="822" t="s">
        <v>3015</v>
      </c>
      <c r="K938" s="822" t="s">
        <v>2100</v>
      </c>
      <c r="L938" s="825">
        <v>38.56</v>
      </c>
      <c r="M938" s="825">
        <v>115.68</v>
      </c>
      <c r="N938" s="822">
        <v>3</v>
      </c>
      <c r="O938" s="826">
        <v>2</v>
      </c>
      <c r="P938" s="825"/>
      <c r="Q938" s="827">
        <v>0</v>
      </c>
      <c r="R938" s="822"/>
      <c r="S938" s="827">
        <v>0</v>
      </c>
      <c r="T938" s="826"/>
      <c r="U938" s="828">
        <v>0</v>
      </c>
    </row>
    <row r="939" spans="1:21" ht="14.45" customHeight="1" x14ac:dyDescent="0.2">
      <c r="A939" s="821">
        <v>4</v>
      </c>
      <c r="B939" s="822" t="s">
        <v>2195</v>
      </c>
      <c r="C939" s="822" t="s">
        <v>2202</v>
      </c>
      <c r="D939" s="823" t="s">
        <v>4680</v>
      </c>
      <c r="E939" s="824" t="s">
        <v>2233</v>
      </c>
      <c r="F939" s="822" t="s">
        <v>2196</v>
      </c>
      <c r="G939" s="822" t="s">
        <v>2267</v>
      </c>
      <c r="H939" s="822" t="s">
        <v>628</v>
      </c>
      <c r="I939" s="822" t="s">
        <v>3645</v>
      </c>
      <c r="J939" s="822" t="s">
        <v>764</v>
      </c>
      <c r="K939" s="822" t="s">
        <v>3646</v>
      </c>
      <c r="L939" s="825">
        <v>368.16</v>
      </c>
      <c r="M939" s="825">
        <v>368.16</v>
      </c>
      <c r="N939" s="822">
        <v>1</v>
      </c>
      <c r="O939" s="826">
        <v>0.5</v>
      </c>
      <c r="P939" s="825">
        <v>368.16</v>
      </c>
      <c r="Q939" s="827">
        <v>1</v>
      </c>
      <c r="R939" s="822">
        <v>1</v>
      </c>
      <c r="S939" s="827">
        <v>1</v>
      </c>
      <c r="T939" s="826">
        <v>0.5</v>
      </c>
      <c r="U939" s="828">
        <v>1</v>
      </c>
    </row>
    <row r="940" spans="1:21" ht="14.45" customHeight="1" x14ac:dyDescent="0.2">
      <c r="A940" s="821">
        <v>4</v>
      </c>
      <c r="B940" s="822" t="s">
        <v>2195</v>
      </c>
      <c r="C940" s="822" t="s">
        <v>2202</v>
      </c>
      <c r="D940" s="823" t="s">
        <v>4680</v>
      </c>
      <c r="E940" s="824" t="s">
        <v>2233</v>
      </c>
      <c r="F940" s="822" t="s">
        <v>2196</v>
      </c>
      <c r="G940" s="822" t="s">
        <v>2267</v>
      </c>
      <c r="H940" s="822" t="s">
        <v>628</v>
      </c>
      <c r="I940" s="822" t="s">
        <v>2096</v>
      </c>
      <c r="J940" s="822" t="s">
        <v>764</v>
      </c>
      <c r="K940" s="822" t="s">
        <v>2097</v>
      </c>
      <c r="L940" s="825">
        <v>736.33</v>
      </c>
      <c r="M940" s="825">
        <v>3681.6500000000005</v>
      </c>
      <c r="N940" s="822">
        <v>5</v>
      </c>
      <c r="O940" s="826">
        <v>1.5</v>
      </c>
      <c r="P940" s="825">
        <v>3681.6500000000005</v>
      </c>
      <c r="Q940" s="827">
        <v>1</v>
      </c>
      <c r="R940" s="822">
        <v>5</v>
      </c>
      <c r="S940" s="827">
        <v>1</v>
      </c>
      <c r="T940" s="826">
        <v>1.5</v>
      </c>
      <c r="U940" s="828">
        <v>1</v>
      </c>
    </row>
    <row r="941" spans="1:21" ht="14.45" customHeight="1" x14ac:dyDescent="0.2">
      <c r="A941" s="821">
        <v>4</v>
      </c>
      <c r="B941" s="822" t="s">
        <v>2195</v>
      </c>
      <c r="C941" s="822" t="s">
        <v>2202</v>
      </c>
      <c r="D941" s="823" t="s">
        <v>4680</v>
      </c>
      <c r="E941" s="824" t="s">
        <v>2233</v>
      </c>
      <c r="F941" s="822" t="s">
        <v>2196</v>
      </c>
      <c r="G941" s="822" t="s">
        <v>2267</v>
      </c>
      <c r="H941" s="822" t="s">
        <v>628</v>
      </c>
      <c r="I941" s="822" t="s">
        <v>1777</v>
      </c>
      <c r="J941" s="822" t="s">
        <v>764</v>
      </c>
      <c r="K941" s="822" t="s">
        <v>1778</v>
      </c>
      <c r="L941" s="825">
        <v>490.89</v>
      </c>
      <c r="M941" s="825">
        <v>6872.46</v>
      </c>
      <c r="N941" s="822">
        <v>14</v>
      </c>
      <c r="O941" s="826">
        <v>5</v>
      </c>
      <c r="P941" s="825">
        <v>6872.46</v>
      </c>
      <c r="Q941" s="827">
        <v>1</v>
      </c>
      <c r="R941" s="822">
        <v>14</v>
      </c>
      <c r="S941" s="827">
        <v>1</v>
      </c>
      <c r="T941" s="826">
        <v>5</v>
      </c>
      <c r="U941" s="828">
        <v>1</v>
      </c>
    </row>
    <row r="942" spans="1:21" ht="14.45" customHeight="1" x14ac:dyDescent="0.2">
      <c r="A942" s="821">
        <v>4</v>
      </c>
      <c r="B942" s="822" t="s">
        <v>2195</v>
      </c>
      <c r="C942" s="822" t="s">
        <v>2202</v>
      </c>
      <c r="D942" s="823" t="s">
        <v>4680</v>
      </c>
      <c r="E942" s="824" t="s">
        <v>2233</v>
      </c>
      <c r="F942" s="822" t="s">
        <v>2196</v>
      </c>
      <c r="G942" s="822" t="s">
        <v>2267</v>
      </c>
      <c r="H942" s="822" t="s">
        <v>628</v>
      </c>
      <c r="I942" s="822" t="s">
        <v>2268</v>
      </c>
      <c r="J942" s="822" t="s">
        <v>764</v>
      </c>
      <c r="K942" s="822" t="s">
        <v>2269</v>
      </c>
      <c r="L942" s="825">
        <v>923.74</v>
      </c>
      <c r="M942" s="825">
        <v>923.74</v>
      </c>
      <c r="N942" s="822">
        <v>1</v>
      </c>
      <c r="O942" s="826">
        <v>1</v>
      </c>
      <c r="P942" s="825">
        <v>923.74</v>
      </c>
      <c r="Q942" s="827">
        <v>1</v>
      </c>
      <c r="R942" s="822">
        <v>1</v>
      </c>
      <c r="S942" s="827">
        <v>1</v>
      </c>
      <c r="T942" s="826">
        <v>1</v>
      </c>
      <c r="U942" s="828">
        <v>1</v>
      </c>
    </row>
    <row r="943" spans="1:21" ht="14.45" customHeight="1" x14ac:dyDescent="0.2">
      <c r="A943" s="821">
        <v>4</v>
      </c>
      <c r="B943" s="822" t="s">
        <v>2195</v>
      </c>
      <c r="C943" s="822" t="s">
        <v>2202</v>
      </c>
      <c r="D943" s="823" t="s">
        <v>4680</v>
      </c>
      <c r="E943" s="824" t="s">
        <v>2233</v>
      </c>
      <c r="F943" s="822" t="s">
        <v>2196</v>
      </c>
      <c r="G943" s="822" t="s">
        <v>2353</v>
      </c>
      <c r="H943" s="822" t="s">
        <v>329</v>
      </c>
      <c r="I943" s="822" t="s">
        <v>2408</v>
      </c>
      <c r="J943" s="822" t="s">
        <v>1161</v>
      </c>
      <c r="K943" s="822" t="s">
        <v>2409</v>
      </c>
      <c r="L943" s="825">
        <v>35.25</v>
      </c>
      <c r="M943" s="825">
        <v>105.75</v>
      </c>
      <c r="N943" s="822">
        <v>3</v>
      </c>
      <c r="O943" s="826">
        <v>2</v>
      </c>
      <c r="P943" s="825"/>
      <c r="Q943" s="827">
        <v>0</v>
      </c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4</v>
      </c>
      <c r="B944" s="822" t="s">
        <v>2195</v>
      </c>
      <c r="C944" s="822" t="s">
        <v>2202</v>
      </c>
      <c r="D944" s="823" t="s">
        <v>4680</v>
      </c>
      <c r="E944" s="824" t="s">
        <v>2233</v>
      </c>
      <c r="F944" s="822" t="s">
        <v>2196</v>
      </c>
      <c r="G944" s="822" t="s">
        <v>2353</v>
      </c>
      <c r="H944" s="822" t="s">
        <v>329</v>
      </c>
      <c r="I944" s="822" t="s">
        <v>3097</v>
      </c>
      <c r="J944" s="822" t="s">
        <v>1629</v>
      </c>
      <c r="K944" s="822" t="s">
        <v>3098</v>
      </c>
      <c r="L944" s="825">
        <v>35.25</v>
      </c>
      <c r="M944" s="825">
        <v>141</v>
      </c>
      <c r="N944" s="822">
        <v>4</v>
      </c>
      <c r="O944" s="826">
        <v>1.5</v>
      </c>
      <c r="P944" s="825"/>
      <c r="Q944" s="827">
        <v>0</v>
      </c>
      <c r="R944" s="822"/>
      <c r="S944" s="827">
        <v>0</v>
      </c>
      <c r="T944" s="826"/>
      <c r="U944" s="828">
        <v>0</v>
      </c>
    </row>
    <row r="945" spans="1:21" ht="14.45" customHeight="1" x14ac:dyDescent="0.2">
      <c r="A945" s="821">
        <v>4</v>
      </c>
      <c r="B945" s="822" t="s">
        <v>2195</v>
      </c>
      <c r="C945" s="822" t="s">
        <v>2202</v>
      </c>
      <c r="D945" s="823" t="s">
        <v>4680</v>
      </c>
      <c r="E945" s="824" t="s">
        <v>2233</v>
      </c>
      <c r="F945" s="822" t="s">
        <v>2196</v>
      </c>
      <c r="G945" s="822" t="s">
        <v>2355</v>
      </c>
      <c r="H945" s="822" t="s">
        <v>329</v>
      </c>
      <c r="I945" s="822" t="s">
        <v>3018</v>
      </c>
      <c r="J945" s="822" t="s">
        <v>784</v>
      </c>
      <c r="K945" s="822" t="s">
        <v>2357</v>
      </c>
      <c r="L945" s="825">
        <v>87.98</v>
      </c>
      <c r="M945" s="825">
        <v>175.96</v>
      </c>
      <c r="N945" s="822">
        <v>2</v>
      </c>
      <c r="O945" s="826">
        <v>0.5</v>
      </c>
      <c r="P945" s="825">
        <v>175.96</v>
      </c>
      <c r="Q945" s="827">
        <v>1</v>
      </c>
      <c r="R945" s="822">
        <v>2</v>
      </c>
      <c r="S945" s="827">
        <v>1</v>
      </c>
      <c r="T945" s="826">
        <v>0.5</v>
      </c>
      <c r="U945" s="828">
        <v>1</v>
      </c>
    </row>
    <row r="946" spans="1:21" ht="14.45" customHeight="1" x14ac:dyDescent="0.2">
      <c r="A946" s="821">
        <v>4</v>
      </c>
      <c r="B946" s="822" t="s">
        <v>2195</v>
      </c>
      <c r="C946" s="822" t="s">
        <v>2202</v>
      </c>
      <c r="D946" s="823" t="s">
        <v>4680</v>
      </c>
      <c r="E946" s="824" t="s">
        <v>2233</v>
      </c>
      <c r="F946" s="822" t="s">
        <v>2196</v>
      </c>
      <c r="G946" s="822" t="s">
        <v>2270</v>
      </c>
      <c r="H946" s="822" t="s">
        <v>628</v>
      </c>
      <c r="I946" s="822" t="s">
        <v>1983</v>
      </c>
      <c r="J946" s="822" t="s">
        <v>1758</v>
      </c>
      <c r="K946" s="822" t="s">
        <v>1984</v>
      </c>
      <c r="L946" s="825">
        <v>102.93</v>
      </c>
      <c r="M946" s="825">
        <v>411.72</v>
      </c>
      <c r="N946" s="822">
        <v>4</v>
      </c>
      <c r="O946" s="826">
        <v>3</v>
      </c>
      <c r="P946" s="825"/>
      <c r="Q946" s="827">
        <v>0</v>
      </c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4</v>
      </c>
      <c r="B947" s="822" t="s">
        <v>2195</v>
      </c>
      <c r="C947" s="822" t="s">
        <v>2202</v>
      </c>
      <c r="D947" s="823" t="s">
        <v>4680</v>
      </c>
      <c r="E947" s="824" t="s">
        <v>2233</v>
      </c>
      <c r="F947" s="822" t="s">
        <v>2196</v>
      </c>
      <c r="G947" s="822" t="s">
        <v>2270</v>
      </c>
      <c r="H947" s="822" t="s">
        <v>628</v>
      </c>
      <c r="I947" s="822" t="s">
        <v>1983</v>
      </c>
      <c r="J947" s="822" t="s">
        <v>1758</v>
      </c>
      <c r="K947" s="822" t="s">
        <v>1984</v>
      </c>
      <c r="L947" s="825">
        <v>48.89</v>
      </c>
      <c r="M947" s="825">
        <v>97.78</v>
      </c>
      <c r="N947" s="822">
        <v>2</v>
      </c>
      <c r="O947" s="826">
        <v>1.5</v>
      </c>
      <c r="P947" s="825"/>
      <c r="Q947" s="827">
        <v>0</v>
      </c>
      <c r="R947" s="822"/>
      <c r="S947" s="827">
        <v>0</v>
      </c>
      <c r="T947" s="826"/>
      <c r="U947" s="828">
        <v>0</v>
      </c>
    </row>
    <row r="948" spans="1:21" ht="14.45" customHeight="1" x14ac:dyDescent="0.2">
      <c r="A948" s="821">
        <v>4</v>
      </c>
      <c r="B948" s="822" t="s">
        <v>2195</v>
      </c>
      <c r="C948" s="822" t="s">
        <v>2202</v>
      </c>
      <c r="D948" s="823" t="s">
        <v>4680</v>
      </c>
      <c r="E948" s="824" t="s">
        <v>2233</v>
      </c>
      <c r="F948" s="822" t="s">
        <v>2196</v>
      </c>
      <c r="G948" s="822" t="s">
        <v>2270</v>
      </c>
      <c r="H948" s="822" t="s">
        <v>329</v>
      </c>
      <c r="I948" s="822" t="s">
        <v>2464</v>
      </c>
      <c r="J948" s="822" t="s">
        <v>1758</v>
      </c>
      <c r="K948" s="822" t="s">
        <v>2465</v>
      </c>
      <c r="L948" s="825">
        <v>97.76</v>
      </c>
      <c r="M948" s="825">
        <v>97.76</v>
      </c>
      <c r="N948" s="822">
        <v>1</v>
      </c>
      <c r="O948" s="826">
        <v>1</v>
      </c>
      <c r="P948" s="825">
        <v>97.76</v>
      </c>
      <c r="Q948" s="827">
        <v>1</v>
      </c>
      <c r="R948" s="822">
        <v>1</v>
      </c>
      <c r="S948" s="827">
        <v>1</v>
      </c>
      <c r="T948" s="826">
        <v>1</v>
      </c>
      <c r="U948" s="828">
        <v>1</v>
      </c>
    </row>
    <row r="949" spans="1:21" ht="14.45" customHeight="1" x14ac:dyDescent="0.2">
      <c r="A949" s="821">
        <v>4</v>
      </c>
      <c r="B949" s="822" t="s">
        <v>2195</v>
      </c>
      <c r="C949" s="822" t="s">
        <v>2202</v>
      </c>
      <c r="D949" s="823" t="s">
        <v>4680</v>
      </c>
      <c r="E949" s="824" t="s">
        <v>2233</v>
      </c>
      <c r="F949" s="822" t="s">
        <v>2196</v>
      </c>
      <c r="G949" s="822" t="s">
        <v>3647</v>
      </c>
      <c r="H949" s="822" t="s">
        <v>329</v>
      </c>
      <c r="I949" s="822" t="s">
        <v>3648</v>
      </c>
      <c r="J949" s="822" t="s">
        <v>3649</v>
      </c>
      <c r="K949" s="822" t="s">
        <v>3650</v>
      </c>
      <c r="L949" s="825">
        <v>78.33</v>
      </c>
      <c r="M949" s="825">
        <v>156.66</v>
      </c>
      <c r="N949" s="822">
        <v>2</v>
      </c>
      <c r="O949" s="826">
        <v>1</v>
      </c>
      <c r="P949" s="825"/>
      <c r="Q949" s="827">
        <v>0</v>
      </c>
      <c r="R949" s="822"/>
      <c r="S949" s="827">
        <v>0</v>
      </c>
      <c r="T949" s="826"/>
      <c r="U949" s="828">
        <v>0</v>
      </c>
    </row>
    <row r="950" spans="1:21" ht="14.45" customHeight="1" x14ac:dyDescent="0.2">
      <c r="A950" s="821">
        <v>4</v>
      </c>
      <c r="B950" s="822" t="s">
        <v>2195</v>
      </c>
      <c r="C950" s="822" t="s">
        <v>2202</v>
      </c>
      <c r="D950" s="823" t="s">
        <v>4680</v>
      </c>
      <c r="E950" s="824" t="s">
        <v>2233</v>
      </c>
      <c r="F950" s="822" t="s">
        <v>2196</v>
      </c>
      <c r="G950" s="822" t="s">
        <v>2358</v>
      </c>
      <c r="H950" s="822" t="s">
        <v>329</v>
      </c>
      <c r="I950" s="822" t="s">
        <v>2359</v>
      </c>
      <c r="J950" s="822" t="s">
        <v>633</v>
      </c>
      <c r="K950" s="822" t="s">
        <v>2360</v>
      </c>
      <c r="L950" s="825">
        <v>127.91</v>
      </c>
      <c r="M950" s="825">
        <v>127.91</v>
      </c>
      <c r="N950" s="822">
        <v>1</v>
      </c>
      <c r="O950" s="826">
        <v>1</v>
      </c>
      <c r="P950" s="825">
        <v>127.91</v>
      </c>
      <c r="Q950" s="827">
        <v>1</v>
      </c>
      <c r="R950" s="822">
        <v>1</v>
      </c>
      <c r="S950" s="827">
        <v>1</v>
      </c>
      <c r="T950" s="826">
        <v>1</v>
      </c>
      <c r="U950" s="828">
        <v>1</v>
      </c>
    </row>
    <row r="951" spans="1:21" ht="14.45" customHeight="1" x14ac:dyDescent="0.2">
      <c r="A951" s="821">
        <v>4</v>
      </c>
      <c r="B951" s="822" t="s">
        <v>2195</v>
      </c>
      <c r="C951" s="822" t="s">
        <v>2202</v>
      </c>
      <c r="D951" s="823" t="s">
        <v>4680</v>
      </c>
      <c r="E951" s="824" t="s">
        <v>2233</v>
      </c>
      <c r="F951" s="822" t="s">
        <v>2196</v>
      </c>
      <c r="G951" s="822" t="s">
        <v>3651</v>
      </c>
      <c r="H951" s="822" t="s">
        <v>628</v>
      </c>
      <c r="I951" s="822" t="s">
        <v>3652</v>
      </c>
      <c r="J951" s="822" t="s">
        <v>1323</v>
      </c>
      <c r="K951" s="822" t="s">
        <v>3653</v>
      </c>
      <c r="L951" s="825">
        <v>2573.2199999999998</v>
      </c>
      <c r="M951" s="825">
        <v>20585.759999999998</v>
      </c>
      <c r="N951" s="822">
        <v>8</v>
      </c>
      <c r="O951" s="826">
        <v>1.5</v>
      </c>
      <c r="P951" s="825">
        <v>20585.759999999998</v>
      </c>
      <c r="Q951" s="827">
        <v>1</v>
      </c>
      <c r="R951" s="822">
        <v>8</v>
      </c>
      <c r="S951" s="827">
        <v>1</v>
      </c>
      <c r="T951" s="826">
        <v>1.5</v>
      </c>
      <c r="U951" s="828">
        <v>1</v>
      </c>
    </row>
    <row r="952" spans="1:21" ht="14.45" customHeight="1" x14ac:dyDescent="0.2">
      <c r="A952" s="821">
        <v>4</v>
      </c>
      <c r="B952" s="822" t="s">
        <v>2195</v>
      </c>
      <c r="C952" s="822" t="s">
        <v>2202</v>
      </c>
      <c r="D952" s="823" t="s">
        <v>4680</v>
      </c>
      <c r="E952" s="824" t="s">
        <v>2233</v>
      </c>
      <c r="F952" s="822" t="s">
        <v>2196</v>
      </c>
      <c r="G952" s="822" t="s">
        <v>3651</v>
      </c>
      <c r="H952" s="822" t="s">
        <v>329</v>
      </c>
      <c r="I952" s="822" t="s">
        <v>3654</v>
      </c>
      <c r="J952" s="822" t="s">
        <v>3655</v>
      </c>
      <c r="K952" s="822" t="s">
        <v>3656</v>
      </c>
      <c r="L952" s="825">
        <v>592.54</v>
      </c>
      <c r="M952" s="825">
        <v>2962.7</v>
      </c>
      <c r="N952" s="822">
        <v>5</v>
      </c>
      <c r="O952" s="826">
        <v>0.5</v>
      </c>
      <c r="P952" s="825">
        <v>2962.7</v>
      </c>
      <c r="Q952" s="827">
        <v>1</v>
      </c>
      <c r="R952" s="822">
        <v>5</v>
      </c>
      <c r="S952" s="827">
        <v>1</v>
      </c>
      <c r="T952" s="826">
        <v>0.5</v>
      </c>
      <c r="U952" s="828">
        <v>1</v>
      </c>
    </row>
    <row r="953" spans="1:21" ht="14.45" customHeight="1" x14ac:dyDescent="0.2">
      <c r="A953" s="821">
        <v>4</v>
      </c>
      <c r="B953" s="822" t="s">
        <v>2195</v>
      </c>
      <c r="C953" s="822" t="s">
        <v>2202</v>
      </c>
      <c r="D953" s="823" t="s">
        <v>4680</v>
      </c>
      <c r="E953" s="824" t="s">
        <v>2233</v>
      </c>
      <c r="F953" s="822" t="s">
        <v>2196</v>
      </c>
      <c r="G953" s="822" t="s">
        <v>2367</v>
      </c>
      <c r="H953" s="822" t="s">
        <v>329</v>
      </c>
      <c r="I953" s="822" t="s">
        <v>2368</v>
      </c>
      <c r="J953" s="822" t="s">
        <v>2369</v>
      </c>
      <c r="K953" s="822" t="s">
        <v>2370</v>
      </c>
      <c r="L953" s="825">
        <v>0</v>
      </c>
      <c r="M953" s="825">
        <v>0</v>
      </c>
      <c r="N953" s="822">
        <v>18</v>
      </c>
      <c r="O953" s="826">
        <v>5</v>
      </c>
      <c r="P953" s="825">
        <v>0</v>
      </c>
      <c r="Q953" s="827"/>
      <c r="R953" s="822">
        <v>6</v>
      </c>
      <c r="S953" s="827">
        <v>0.33333333333333331</v>
      </c>
      <c r="T953" s="826">
        <v>1.5</v>
      </c>
      <c r="U953" s="828">
        <v>0.3</v>
      </c>
    </row>
    <row r="954" spans="1:21" ht="14.45" customHeight="1" x14ac:dyDescent="0.2">
      <c r="A954" s="821">
        <v>4</v>
      </c>
      <c r="B954" s="822" t="s">
        <v>2195</v>
      </c>
      <c r="C954" s="822" t="s">
        <v>2202</v>
      </c>
      <c r="D954" s="823" t="s">
        <v>4680</v>
      </c>
      <c r="E954" s="824" t="s">
        <v>2233</v>
      </c>
      <c r="F954" s="822" t="s">
        <v>2196</v>
      </c>
      <c r="G954" s="822" t="s">
        <v>2281</v>
      </c>
      <c r="H954" s="822" t="s">
        <v>628</v>
      </c>
      <c r="I954" s="822" t="s">
        <v>1917</v>
      </c>
      <c r="J954" s="822" t="s">
        <v>893</v>
      </c>
      <c r="K954" s="822" t="s">
        <v>895</v>
      </c>
      <c r="L954" s="825">
        <v>0</v>
      </c>
      <c r="M954" s="825">
        <v>0</v>
      </c>
      <c r="N954" s="822">
        <v>4</v>
      </c>
      <c r="O954" s="826">
        <v>3</v>
      </c>
      <c r="P954" s="825"/>
      <c r="Q954" s="827"/>
      <c r="R954" s="822"/>
      <c r="S954" s="827">
        <v>0</v>
      </c>
      <c r="T954" s="826"/>
      <c r="U954" s="828">
        <v>0</v>
      </c>
    </row>
    <row r="955" spans="1:21" ht="14.45" customHeight="1" x14ac:dyDescent="0.2">
      <c r="A955" s="821">
        <v>4</v>
      </c>
      <c r="B955" s="822" t="s">
        <v>2195</v>
      </c>
      <c r="C955" s="822" t="s">
        <v>2202</v>
      </c>
      <c r="D955" s="823" t="s">
        <v>4680</v>
      </c>
      <c r="E955" s="824" t="s">
        <v>2233</v>
      </c>
      <c r="F955" s="822" t="s">
        <v>2196</v>
      </c>
      <c r="G955" s="822" t="s">
        <v>2480</v>
      </c>
      <c r="H955" s="822" t="s">
        <v>329</v>
      </c>
      <c r="I955" s="822" t="s">
        <v>3657</v>
      </c>
      <c r="J955" s="822" t="s">
        <v>2482</v>
      </c>
      <c r="K955" s="822" t="s">
        <v>3658</v>
      </c>
      <c r="L955" s="825">
        <v>150.26</v>
      </c>
      <c r="M955" s="825">
        <v>300.52</v>
      </c>
      <c r="N955" s="822">
        <v>2</v>
      </c>
      <c r="O955" s="826">
        <v>1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4</v>
      </c>
      <c r="B956" s="822" t="s">
        <v>2195</v>
      </c>
      <c r="C956" s="822" t="s">
        <v>2202</v>
      </c>
      <c r="D956" s="823" t="s">
        <v>4680</v>
      </c>
      <c r="E956" s="824" t="s">
        <v>2233</v>
      </c>
      <c r="F956" s="822" t="s">
        <v>2196</v>
      </c>
      <c r="G956" s="822" t="s">
        <v>2259</v>
      </c>
      <c r="H956" s="822" t="s">
        <v>628</v>
      </c>
      <c r="I956" s="822" t="s">
        <v>1853</v>
      </c>
      <c r="J956" s="822" t="s">
        <v>1068</v>
      </c>
      <c r="K956" s="822" t="s">
        <v>1854</v>
      </c>
      <c r="L956" s="825">
        <v>154.36000000000001</v>
      </c>
      <c r="M956" s="825">
        <v>926.16000000000008</v>
      </c>
      <c r="N956" s="822">
        <v>6</v>
      </c>
      <c r="O956" s="826">
        <v>5</v>
      </c>
      <c r="P956" s="825">
        <v>771.80000000000007</v>
      </c>
      <c r="Q956" s="827">
        <v>0.83333333333333337</v>
      </c>
      <c r="R956" s="822">
        <v>5</v>
      </c>
      <c r="S956" s="827">
        <v>0.83333333333333337</v>
      </c>
      <c r="T956" s="826">
        <v>4</v>
      </c>
      <c r="U956" s="828">
        <v>0.8</v>
      </c>
    </row>
    <row r="957" spans="1:21" ht="14.45" customHeight="1" x14ac:dyDescent="0.2">
      <c r="A957" s="821">
        <v>4</v>
      </c>
      <c r="B957" s="822" t="s">
        <v>2195</v>
      </c>
      <c r="C957" s="822" t="s">
        <v>2202</v>
      </c>
      <c r="D957" s="823" t="s">
        <v>4680</v>
      </c>
      <c r="E957" s="824" t="s">
        <v>2233</v>
      </c>
      <c r="F957" s="822" t="s">
        <v>2196</v>
      </c>
      <c r="G957" s="822" t="s">
        <v>2322</v>
      </c>
      <c r="H957" s="822" t="s">
        <v>329</v>
      </c>
      <c r="I957" s="822" t="s">
        <v>2323</v>
      </c>
      <c r="J957" s="822" t="s">
        <v>1614</v>
      </c>
      <c r="K957" s="822" t="s">
        <v>1615</v>
      </c>
      <c r="L957" s="825">
        <v>374.79</v>
      </c>
      <c r="M957" s="825">
        <v>1873.9500000000003</v>
      </c>
      <c r="N957" s="822">
        <v>5</v>
      </c>
      <c r="O957" s="826">
        <v>1</v>
      </c>
      <c r="P957" s="825">
        <v>1873.9500000000003</v>
      </c>
      <c r="Q957" s="827">
        <v>1</v>
      </c>
      <c r="R957" s="822">
        <v>5</v>
      </c>
      <c r="S957" s="827">
        <v>1</v>
      </c>
      <c r="T957" s="826">
        <v>1</v>
      </c>
      <c r="U957" s="828">
        <v>1</v>
      </c>
    </row>
    <row r="958" spans="1:21" ht="14.45" customHeight="1" x14ac:dyDescent="0.2">
      <c r="A958" s="821">
        <v>4</v>
      </c>
      <c r="B958" s="822" t="s">
        <v>2195</v>
      </c>
      <c r="C958" s="822" t="s">
        <v>2202</v>
      </c>
      <c r="D958" s="823" t="s">
        <v>4680</v>
      </c>
      <c r="E958" s="824" t="s">
        <v>2233</v>
      </c>
      <c r="F958" s="822" t="s">
        <v>2196</v>
      </c>
      <c r="G958" s="822" t="s">
        <v>2260</v>
      </c>
      <c r="H958" s="822" t="s">
        <v>329</v>
      </c>
      <c r="I958" s="822" t="s">
        <v>3320</v>
      </c>
      <c r="J958" s="822" t="s">
        <v>2262</v>
      </c>
      <c r="K958" s="822" t="s">
        <v>3321</v>
      </c>
      <c r="L958" s="825">
        <v>0</v>
      </c>
      <c r="M958" s="825">
        <v>0</v>
      </c>
      <c r="N958" s="822">
        <v>1</v>
      </c>
      <c r="O958" s="826">
        <v>0.5</v>
      </c>
      <c r="P958" s="825">
        <v>0</v>
      </c>
      <c r="Q958" s="827"/>
      <c r="R958" s="822">
        <v>1</v>
      </c>
      <c r="S958" s="827">
        <v>1</v>
      </c>
      <c r="T958" s="826">
        <v>0.5</v>
      </c>
      <c r="U958" s="828">
        <v>1</v>
      </c>
    </row>
    <row r="959" spans="1:21" ht="14.45" customHeight="1" x14ac:dyDescent="0.2">
      <c r="A959" s="821">
        <v>4</v>
      </c>
      <c r="B959" s="822" t="s">
        <v>2195</v>
      </c>
      <c r="C959" s="822" t="s">
        <v>2202</v>
      </c>
      <c r="D959" s="823" t="s">
        <v>4680</v>
      </c>
      <c r="E959" s="824" t="s">
        <v>2233</v>
      </c>
      <c r="F959" s="822" t="s">
        <v>2196</v>
      </c>
      <c r="G959" s="822" t="s">
        <v>2423</v>
      </c>
      <c r="H959" s="822" t="s">
        <v>329</v>
      </c>
      <c r="I959" s="822" t="s">
        <v>2424</v>
      </c>
      <c r="J959" s="822" t="s">
        <v>2425</v>
      </c>
      <c r="K959" s="822" t="s">
        <v>2426</v>
      </c>
      <c r="L959" s="825">
        <v>248.55</v>
      </c>
      <c r="M959" s="825">
        <v>248.55</v>
      </c>
      <c r="N959" s="822">
        <v>1</v>
      </c>
      <c r="O959" s="826">
        <v>0.5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4</v>
      </c>
      <c r="B960" s="822" t="s">
        <v>2195</v>
      </c>
      <c r="C960" s="822" t="s">
        <v>2202</v>
      </c>
      <c r="D960" s="823" t="s">
        <v>4680</v>
      </c>
      <c r="E960" s="824" t="s">
        <v>2233</v>
      </c>
      <c r="F960" s="822" t="s">
        <v>2196</v>
      </c>
      <c r="G960" s="822" t="s">
        <v>2423</v>
      </c>
      <c r="H960" s="822" t="s">
        <v>329</v>
      </c>
      <c r="I960" s="822" t="s">
        <v>2489</v>
      </c>
      <c r="J960" s="822" t="s">
        <v>2490</v>
      </c>
      <c r="K960" s="822" t="s">
        <v>2491</v>
      </c>
      <c r="L960" s="825">
        <v>248.55</v>
      </c>
      <c r="M960" s="825">
        <v>497.1</v>
      </c>
      <c r="N960" s="822">
        <v>2</v>
      </c>
      <c r="O960" s="826">
        <v>1.5</v>
      </c>
      <c r="P960" s="825">
        <v>248.55</v>
      </c>
      <c r="Q960" s="827">
        <v>0.5</v>
      </c>
      <c r="R960" s="822">
        <v>1</v>
      </c>
      <c r="S960" s="827">
        <v>0.5</v>
      </c>
      <c r="T960" s="826">
        <v>1</v>
      </c>
      <c r="U960" s="828">
        <v>0.66666666666666663</v>
      </c>
    </row>
    <row r="961" spans="1:21" ht="14.45" customHeight="1" x14ac:dyDescent="0.2">
      <c r="A961" s="821">
        <v>4</v>
      </c>
      <c r="B961" s="822" t="s">
        <v>2195</v>
      </c>
      <c r="C961" s="822" t="s">
        <v>2202</v>
      </c>
      <c r="D961" s="823" t="s">
        <v>4680</v>
      </c>
      <c r="E961" s="824" t="s">
        <v>2233</v>
      </c>
      <c r="F961" s="822" t="s">
        <v>2196</v>
      </c>
      <c r="G961" s="822" t="s">
        <v>2427</v>
      </c>
      <c r="H961" s="822" t="s">
        <v>329</v>
      </c>
      <c r="I961" s="822" t="s">
        <v>2428</v>
      </c>
      <c r="J961" s="822" t="s">
        <v>1287</v>
      </c>
      <c r="K961" s="822" t="s">
        <v>1288</v>
      </c>
      <c r="L961" s="825">
        <v>121.92</v>
      </c>
      <c r="M961" s="825">
        <v>121.92</v>
      </c>
      <c r="N961" s="822">
        <v>1</v>
      </c>
      <c r="O961" s="826">
        <v>1</v>
      </c>
      <c r="P961" s="825">
        <v>121.92</v>
      </c>
      <c r="Q961" s="827">
        <v>1</v>
      </c>
      <c r="R961" s="822">
        <v>1</v>
      </c>
      <c r="S961" s="827">
        <v>1</v>
      </c>
      <c r="T961" s="826">
        <v>1</v>
      </c>
      <c r="U961" s="828">
        <v>1</v>
      </c>
    </row>
    <row r="962" spans="1:21" ht="14.45" customHeight="1" x14ac:dyDescent="0.2">
      <c r="A962" s="821">
        <v>4</v>
      </c>
      <c r="B962" s="822" t="s">
        <v>2195</v>
      </c>
      <c r="C962" s="822" t="s">
        <v>2202</v>
      </c>
      <c r="D962" s="823" t="s">
        <v>4680</v>
      </c>
      <c r="E962" s="824" t="s">
        <v>2233</v>
      </c>
      <c r="F962" s="822" t="s">
        <v>2196</v>
      </c>
      <c r="G962" s="822" t="s">
        <v>2427</v>
      </c>
      <c r="H962" s="822" t="s">
        <v>329</v>
      </c>
      <c r="I962" s="822" t="s">
        <v>2428</v>
      </c>
      <c r="J962" s="822" t="s">
        <v>1287</v>
      </c>
      <c r="K962" s="822" t="s">
        <v>1288</v>
      </c>
      <c r="L962" s="825">
        <v>107.27</v>
      </c>
      <c r="M962" s="825">
        <v>107.27</v>
      </c>
      <c r="N962" s="822">
        <v>1</v>
      </c>
      <c r="O962" s="826">
        <v>1</v>
      </c>
      <c r="P962" s="825"/>
      <c r="Q962" s="827">
        <v>0</v>
      </c>
      <c r="R962" s="822"/>
      <c r="S962" s="827">
        <v>0</v>
      </c>
      <c r="T962" s="826"/>
      <c r="U962" s="828">
        <v>0</v>
      </c>
    </row>
    <row r="963" spans="1:21" ht="14.45" customHeight="1" x14ac:dyDescent="0.2">
      <c r="A963" s="821">
        <v>4</v>
      </c>
      <c r="B963" s="822" t="s">
        <v>2195</v>
      </c>
      <c r="C963" s="822" t="s">
        <v>2202</v>
      </c>
      <c r="D963" s="823" t="s">
        <v>4680</v>
      </c>
      <c r="E963" s="824" t="s">
        <v>2233</v>
      </c>
      <c r="F963" s="822" t="s">
        <v>2196</v>
      </c>
      <c r="G963" s="822" t="s">
        <v>2427</v>
      </c>
      <c r="H963" s="822" t="s">
        <v>329</v>
      </c>
      <c r="I963" s="822" t="s">
        <v>3323</v>
      </c>
      <c r="J963" s="822" t="s">
        <v>1287</v>
      </c>
      <c r="K963" s="822" t="s">
        <v>1288</v>
      </c>
      <c r="L963" s="825">
        <v>121.92</v>
      </c>
      <c r="M963" s="825">
        <v>1219.2</v>
      </c>
      <c r="N963" s="822">
        <v>10</v>
      </c>
      <c r="O963" s="826">
        <v>3.5</v>
      </c>
      <c r="P963" s="825">
        <v>243.84</v>
      </c>
      <c r="Q963" s="827">
        <v>0.19999999999999998</v>
      </c>
      <c r="R963" s="822">
        <v>2</v>
      </c>
      <c r="S963" s="827">
        <v>0.2</v>
      </c>
      <c r="T963" s="826">
        <v>1</v>
      </c>
      <c r="U963" s="828">
        <v>0.2857142857142857</v>
      </c>
    </row>
    <row r="964" spans="1:21" ht="14.45" customHeight="1" x14ac:dyDescent="0.2">
      <c r="A964" s="821">
        <v>4</v>
      </c>
      <c r="B964" s="822" t="s">
        <v>2195</v>
      </c>
      <c r="C964" s="822" t="s">
        <v>2202</v>
      </c>
      <c r="D964" s="823" t="s">
        <v>4680</v>
      </c>
      <c r="E964" s="824" t="s">
        <v>2233</v>
      </c>
      <c r="F964" s="822" t="s">
        <v>2197</v>
      </c>
      <c r="G964" s="822" t="s">
        <v>2286</v>
      </c>
      <c r="H964" s="822" t="s">
        <v>329</v>
      </c>
      <c r="I964" s="822" t="s">
        <v>2287</v>
      </c>
      <c r="J964" s="822" t="s">
        <v>2288</v>
      </c>
      <c r="K964" s="822"/>
      <c r="L964" s="825">
        <v>0</v>
      </c>
      <c r="M964" s="825">
        <v>0</v>
      </c>
      <c r="N964" s="822">
        <v>203</v>
      </c>
      <c r="O964" s="826">
        <v>4</v>
      </c>
      <c r="P964" s="825">
        <v>0</v>
      </c>
      <c r="Q964" s="827"/>
      <c r="R964" s="822">
        <v>203</v>
      </c>
      <c r="S964" s="827">
        <v>1</v>
      </c>
      <c r="T964" s="826">
        <v>4</v>
      </c>
      <c r="U964" s="828">
        <v>1</v>
      </c>
    </row>
    <row r="965" spans="1:21" ht="14.45" customHeight="1" x14ac:dyDescent="0.2">
      <c r="A965" s="821">
        <v>4</v>
      </c>
      <c r="B965" s="822" t="s">
        <v>2195</v>
      </c>
      <c r="C965" s="822" t="s">
        <v>2202</v>
      </c>
      <c r="D965" s="823" t="s">
        <v>4680</v>
      </c>
      <c r="E965" s="824" t="s">
        <v>2233</v>
      </c>
      <c r="F965" s="822" t="s">
        <v>2198</v>
      </c>
      <c r="G965" s="822" t="s">
        <v>2286</v>
      </c>
      <c r="H965" s="822" t="s">
        <v>329</v>
      </c>
      <c r="I965" s="822" t="s">
        <v>2389</v>
      </c>
      <c r="J965" s="822" t="s">
        <v>2390</v>
      </c>
      <c r="K965" s="822" t="s">
        <v>2391</v>
      </c>
      <c r="L965" s="825">
        <v>410.41</v>
      </c>
      <c r="M965" s="825">
        <v>6976.9699999999993</v>
      </c>
      <c r="N965" s="822">
        <v>17</v>
      </c>
      <c r="O965" s="826">
        <v>17</v>
      </c>
      <c r="P965" s="825">
        <v>4924.9199999999992</v>
      </c>
      <c r="Q965" s="827">
        <v>0.70588235294117641</v>
      </c>
      <c r="R965" s="822">
        <v>12</v>
      </c>
      <c r="S965" s="827">
        <v>0.70588235294117652</v>
      </c>
      <c r="T965" s="826">
        <v>12</v>
      </c>
      <c r="U965" s="828">
        <v>0.70588235294117652</v>
      </c>
    </row>
    <row r="966" spans="1:21" ht="14.45" customHeight="1" x14ac:dyDescent="0.2">
      <c r="A966" s="821">
        <v>4</v>
      </c>
      <c r="B966" s="822" t="s">
        <v>2195</v>
      </c>
      <c r="C966" s="822" t="s">
        <v>2202</v>
      </c>
      <c r="D966" s="823" t="s">
        <v>4680</v>
      </c>
      <c r="E966" s="824" t="s">
        <v>2233</v>
      </c>
      <c r="F966" s="822" t="s">
        <v>2198</v>
      </c>
      <c r="G966" s="822" t="s">
        <v>2286</v>
      </c>
      <c r="H966" s="822" t="s">
        <v>329</v>
      </c>
      <c r="I966" s="822" t="s">
        <v>2496</v>
      </c>
      <c r="J966" s="822" t="s">
        <v>2390</v>
      </c>
      <c r="K966" s="822" t="s">
        <v>2497</v>
      </c>
      <c r="L966" s="825">
        <v>582.98</v>
      </c>
      <c r="M966" s="825">
        <v>582.98</v>
      </c>
      <c r="N966" s="822">
        <v>1</v>
      </c>
      <c r="O966" s="826">
        <v>1</v>
      </c>
      <c r="P966" s="825"/>
      <c r="Q966" s="827">
        <v>0</v>
      </c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4</v>
      </c>
      <c r="B967" s="822" t="s">
        <v>2195</v>
      </c>
      <c r="C967" s="822" t="s">
        <v>2202</v>
      </c>
      <c r="D967" s="823" t="s">
        <v>4680</v>
      </c>
      <c r="E967" s="824" t="s">
        <v>2233</v>
      </c>
      <c r="F967" s="822" t="s">
        <v>2198</v>
      </c>
      <c r="G967" s="822" t="s">
        <v>2286</v>
      </c>
      <c r="H967" s="822" t="s">
        <v>329</v>
      </c>
      <c r="I967" s="822" t="s">
        <v>2966</v>
      </c>
      <c r="J967" s="822" t="s">
        <v>2967</v>
      </c>
      <c r="K967" s="822" t="s">
        <v>2968</v>
      </c>
      <c r="L967" s="825">
        <v>99.99</v>
      </c>
      <c r="M967" s="825">
        <v>599.93999999999994</v>
      </c>
      <c r="N967" s="822">
        <v>6</v>
      </c>
      <c r="O967" s="826">
        <v>3</v>
      </c>
      <c r="P967" s="825">
        <v>599.93999999999994</v>
      </c>
      <c r="Q967" s="827">
        <v>1</v>
      </c>
      <c r="R967" s="822">
        <v>6</v>
      </c>
      <c r="S967" s="827">
        <v>1</v>
      </c>
      <c r="T967" s="826">
        <v>3</v>
      </c>
      <c r="U967" s="828">
        <v>1</v>
      </c>
    </row>
    <row r="968" spans="1:21" ht="14.45" customHeight="1" x14ac:dyDescent="0.2">
      <c r="A968" s="821">
        <v>4</v>
      </c>
      <c r="B968" s="822" t="s">
        <v>2195</v>
      </c>
      <c r="C968" s="822" t="s">
        <v>2202</v>
      </c>
      <c r="D968" s="823" t="s">
        <v>4680</v>
      </c>
      <c r="E968" s="824" t="s">
        <v>2234</v>
      </c>
      <c r="F968" s="822" t="s">
        <v>2196</v>
      </c>
      <c r="G968" s="822" t="s">
        <v>2438</v>
      </c>
      <c r="H968" s="822" t="s">
        <v>329</v>
      </c>
      <c r="I968" s="822" t="s">
        <v>2439</v>
      </c>
      <c r="J968" s="822" t="s">
        <v>2440</v>
      </c>
      <c r="K968" s="822" t="s">
        <v>2441</v>
      </c>
      <c r="L968" s="825">
        <v>247.17</v>
      </c>
      <c r="M968" s="825">
        <v>247.17</v>
      </c>
      <c r="N968" s="822">
        <v>1</v>
      </c>
      <c r="O968" s="826">
        <v>1</v>
      </c>
      <c r="P968" s="825">
        <v>247.17</v>
      </c>
      <c r="Q968" s="827">
        <v>1</v>
      </c>
      <c r="R968" s="822">
        <v>1</v>
      </c>
      <c r="S968" s="827">
        <v>1</v>
      </c>
      <c r="T968" s="826">
        <v>1</v>
      </c>
      <c r="U968" s="828">
        <v>1</v>
      </c>
    </row>
    <row r="969" spans="1:21" ht="14.45" customHeight="1" x14ac:dyDescent="0.2">
      <c r="A969" s="821">
        <v>4</v>
      </c>
      <c r="B969" s="822" t="s">
        <v>2195</v>
      </c>
      <c r="C969" s="822" t="s">
        <v>2202</v>
      </c>
      <c r="D969" s="823" t="s">
        <v>4680</v>
      </c>
      <c r="E969" s="824" t="s">
        <v>2234</v>
      </c>
      <c r="F969" s="822" t="s">
        <v>2196</v>
      </c>
      <c r="G969" s="822" t="s">
        <v>2438</v>
      </c>
      <c r="H969" s="822" t="s">
        <v>329</v>
      </c>
      <c r="I969" s="822" t="s">
        <v>3659</v>
      </c>
      <c r="J969" s="822" t="s">
        <v>2440</v>
      </c>
      <c r="K969" s="822" t="s">
        <v>3660</v>
      </c>
      <c r="L969" s="825">
        <v>922.76</v>
      </c>
      <c r="M969" s="825">
        <v>922.76</v>
      </c>
      <c r="N969" s="822">
        <v>1</v>
      </c>
      <c r="O969" s="826">
        <v>1</v>
      </c>
      <c r="P969" s="825"/>
      <c r="Q969" s="827">
        <v>0</v>
      </c>
      <c r="R969" s="822"/>
      <c r="S969" s="827">
        <v>0</v>
      </c>
      <c r="T969" s="826"/>
      <c r="U969" s="828">
        <v>0</v>
      </c>
    </row>
    <row r="970" spans="1:21" ht="14.45" customHeight="1" x14ac:dyDescent="0.2">
      <c r="A970" s="821">
        <v>4</v>
      </c>
      <c r="B970" s="822" t="s">
        <v>2195</v>
      </c>
      <c r="C970" s="822" t="s">
        <v>2202</v>
      </c>
      <c r="D970" s="823" t="s">
        <v>4680</v>
      </c>
      <c r="E970" s="824" t="s">
        <v>2234</v>
      </c>
      <c r="F970" s="822" t="s">
        <v>2196</v>
      </c>
      <c r="G970" s="822" t="s">
        <v>3544</v>
      </c>
      <c r="H970" s="822" t="s">
        <v>329</v>
      </c>
      <c r="I970" s="822" t="s">
        <v>3545</v>
      </c>
      <c r="J970" s="822" t="s">
        <v>1355</v>
      </c>
      <c r="K970" s="822" t="s">
        <v>3546</v>
      </c>
      <c r="L970" s="825">
        <v>0</v>
      </c>
      <c r="M970" s="825">
        <v>0</v>
      </c>
      <c r="N970" s="822">
        <v>3</v>
      </c>
      <c r="O970" s="826">
        <v>0.5</v>
      </c>
      <c r="P970" s="825">
        <v>0</v>
      </c>
      <c r="Q970" s="827"/>
      <c r="R970" s="822">
        <v>3</v>
      </c>
      <c r="S970" s="827">
        <v>1</v>
      </c>
      <c r="T970" s="826">
        <v>0.5</v>
      </c>
      <c r="U970" s="828">
        <v>1</v>
      </c>
    </row>
    <row r="971" spans="1:21" ht="14.45" customHeight="1" x14ac:dyDescent="0.2">
      <c r="A971" s="821">
        <v>4</v>
      </c>
      <c r="B971" s="822" t="s">
        <v>2195</v>
      </c>
      <c r="C971" s="822" t="s">
        <v>2202</v>
      </c>
      <c r="D971" s="823" t="s">
        <v>4680</v>
      </c>
      <c r="E971" s="824" t="s">
        <v>2234</v>
      </c>
      <c r="F971" s="822" t="s">
        <v>2196</v>
      </c>
      <c r="G971" s="822" t="s">
        <v>2392</v>
      </c>
      <c r="H971" s="822" t="s">
        <v>628</v>
      </c>
      <c r="I971" s="822" t="s">
        <v>2393</v>
      </c>
      <c r="J971" s="822" t="s">
        <v>2394</v>
      </c>
      <c r="K971" s="822" t="s">
        <v>2395</v>
      </c>
      <c r="L971" s="825">
        <v>119.7</v>
      </c>
      <c r="M971" s="825">
        <v>119.7</v>
      </c>
      <c r="N971" s="822">
        <v>1</v>
      </c>
      <c r="O971" s="826">
        <v>1</v>
      </c>
      <c r="P971" s="825"/>
      <c r="Q971" s="827">
        <v>0</v>
      </c>
      <c r="R971" s="822"/>
      <c r="S971" s="827">
        <v>0</v>
      </c>
      <c r="T971" s="826"/>
      <c r="U971" s="828">
        <v>0</v>
      </c>
    </row>
    <row r="972" spans="1:21" ht="14.45" customHeight="1" x14ac:dyDescent="0.2">
      <c r="A972" s="821">
        <v>4</v>
      </c>
      <c r="B972" s="822" t="s">
        <v>2195</v>
      </c>
      <c r="C972" s="822" t="s">
        <v>2202</v>
      </c>
      <c r="D972" s="823" t="s">
        <v>4680</v>
      </c>
      <c r="E972" s="824" t="s">
        <v>2234</v>
      </c>
      <c r="F972" s="822" t="s">
        <v>2196</v>
      </c>
      <c r="G972" s="822" t="s">
        <v>2330</v>
      </c>
      <c r="H972" s="822" t="s">
        <v>329</v>
      </c>
      <c r="I972" s="822" t="s">
        <v>3051</v>
      </c>
      <c r="J972" s="822" t="s">
        <v>2332</v>
      </c>
      <c r="K972" s="822" t="s">
        <v>859</v>
      </c>
      <c r="L972" s="825">
        <v>0</v>
      </c>
      <c r="M972" s="825">
        <v>0</v>
      </c>
      <c r="N972" s="822">
        <v>1</v>
      </c>
      <c r="O972" s="826">
        <v>0.5</v>
      </c>
      <c r="P972" s="825">
        <v>0</v>
      </c>
      <c r="Q972" s="827"/>
      <c r="R972" s="822">
        <v>1</v>
      </c>
      <c r="S972" s="827">
        <v>1</v>
      </c>
      <c r="T972" s="826">
        <v>0.5</v>
      </c>
      <c r="U972" s="828">
        <v>1</v>
      </c>
    </row>
    <row r="973" spans="1:21" ht="14.45" customHeight="1" x14ac:dyDescent="0.2">
      <c r="A973" s="821">
        <v>4</v>
      </c>
      <c r="B973" s="822" t="s">
        <v>2195</v>
      </c>
      <c r="C973" s="822" t="s">
        <v>2202</v>
      </c>
      <c r="D973" s="823" t="s">
        <v>4680</v>
      </c>
      <c r="E973" s="824" t="s">
        <v>2234</v>
      </c>
      <c r="F973" s="822" t="s">
        <v>2196</v>
      </c>
      <c r="G973" s="822" t="s">
        <v>2334</v>
      </c>
      <c r="H973" s="822" t="s">
        <v>329</v>
      </c>
      <c r="I973" s="822" t="s">
        <v>3550</v>
      </c>
      <c r="J973" s="822" t="s">
        <v>689</v>
      </c>
      <c r="K973" s="822" t="s">
        <v>690</v>
      </c>
      <c r="L973" s="825">
        <v>264</v>
      </c>
      <c r="M973" s="825">
        <v>264</v>
      </c>
      <c r="N973" s="822">
        <v>1</v>
      </c>
      <c r="O973" s="826">
        <v>0.5</v>
      </c>
      <c r="P973" s="825">
        <v>264</v>
      </c>
      <c r="Q973" s="827">
        <v>1</v>
      </c>
      <c r="R973" s="822">
        <v>1</v>
      </c>
      <c r="S973" s="827">
        <v>1</v>
      </c>
      <c r="T973" s="826">
        <v>0.5</v>
      </c>
      <c r="U973" s="828">
        <v>1</v>
      </c>
    </row>
    <row r="974" spans="1:21" ht="14.45" customHeight="1" x14ac:dyDescent="0.2">
      <c r="A974" s="821">
        <v>4</v>
      </c>
      <c r="B974" s="822" t="s">
        <v>2195</v>
      </c>
      <c r="C974" s="822" t="s">
        <v>2202</v>
      </c>
      <c r="D974" s="823" t="s">
        <v>4680</v>
      </c>
      <c r="E974" s="824" t="s">
        <v>2234</v>
      </c>
      <c r="F974" s="822" t="s">
        <v>2196</v>
      </c>
      <c r="G974" s="822" t="s">
        <v>2255</v>
      </c>
      <c r="H974" s="822" t="s">
        <v>329</v>
      </c>
      <c r="I974" s="822" t="s">
        <v>3173</v>
      </c>
      <c r="J974" s="822" t="s">
        <v>1202</v>
      </c>
      <c r="K974" s="822" t="s">
        <v>1579</v>
      </c>
      <c r="L974" s="825">
        <v>234.94</v>
      </c>
      <c r="M974" s="825">
        <v>234.94</v>
      </c>
      <c r="N974" s="822">
        <v>1</v>
      </c>
      <c r="O974" s="826">
        <v>1</v>
      </c>
      <c r="P974" s="825">
        <v>234.94</v>
      </c>
      <c r="Q974" s="827">
        <v>1</v>
      </c>
      <c r="R974" s="822">
        <v>1</v>
      </c>
      <c r="S974" s="827">
        <v>1</v>
      </c>
      <c r="T974" s="826">
        <v>1</v>
      </c>
      <c r="U974" s="828">
        <v>1</v>
      </c>
    </row>
    <row r="975" spans="1:21" ht="14.45" customHeight="1" x14ac:dyDescent="0.2">
      <c r="A975" s="821">
        <v>4</v>
      </c>
      <c r="B975" s="822" t="s">
        <v>2195</v>
      </c>
      <c r="C975" s="822" t="s">
        <v>2202</v>
      </c>
      <c r="D975" s="823" t="s">
        <v>4680</v>
      </c>
      <c r="E975" s="824" t="s">
        <v>2234</v>
      </c>
      <c r="F975" s="822" t="s">
        <v>2196</v>
      </c>
      <c r="G975" s="822" t="s">
        <v>3661</v>
      </c>
      <c r="H975" s="822" t="s">
        <v>329</v>
      </c>
      <c r="I975" s="822" t="s">
        <v>3662</v>
      </c>
      <c r="J975" s="822" t="s">
        <v>827</v>
      </c>
      <c r="K975" s="822" t="s">
        <v>828</v>
      </c>
      <c r="L975" s="825">
        <v>105.63</v>
      </c>
      <c r="M975" s="825">
        <v>422.52</v>
      </c>
      <c r="N975" s="822">
        <v>4</v>
      </c>
      <c r="O975" s="826">
        <v>2</v>
      </c>
      <c r="P975" s="825"/>
      <c r="Q975" s="827">
        <v>0</v>
      </c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4</v>
      </c>
      <c r="B976" s="822" t="s">
        <v>2195</v>
      </c>
      <c r="C976" s="822" t="s">
        <v>2202</v>
      </c>
      <c r="D976" s="823" t="s">
        <v>4680</v>
      </c>
      <c r="E976" s="824" t="s">
        <v>2234</v>
      </c>
      <c r="F976" s="822" t="s">
        <v>2196</v>
      </c>
      <c r="G976" s="822" t="s">
        <v>3661</v>
      </c>
      <c r="H976" s="822" t="s">
        <v>329</v>
      </c>
      <c r="I976" s="822" t="s">
        <v>3663</v>
      </c>
      <c r="J976" s="822" t="s">
        <v>827</v>
      </c>
      <c r="K976" s="822" t="s">
        <v>3664</v>
      </c>
      <c r="L976" s="825">
        <v>52.19</v>
      </c>
      <c r="M976" s="825">
        <v>104.38</v>
      </c>
      <c r="N976" s="822">
        <v>2</v>
      </c>
      <c r="O976" s="826">
        <v>0.5</v>
      </c>
      <c r="P976" s="825">
        <v>104.38</v>
      </c>
      <c r="Q976" s="827">
        <v>1</v>
      </c>
      <c r="R976" s="822">
        <v>2</v>
      </c>
      <c r="S976" s="827">
        <v>1</v>
      </c>
      <c r="T976" s="826">
        <v>0.5</v>
      </c>
      <c r="U976" s="828">
        <v>1</v>
      </c>
    </row>
    <row r="977" spans="1:21" ht="14.45" customHeight="1" x14ac:dyDescent="0.2">
      <c r="A977" s="821">
        <v>4</v>
      </c>
      <c r="B977" s="822" t="s">
        <v>2195</v>
      </c>
      <c r="C977" s="822" t="s">
        <v>2202</v>
      </c>
      <c r="D977" s="823" t="s">
        <v>4680</v>
      </c>
      <c r="E977" s="824" t="s">
        <v>2234</v>
      </c>
      <c r="F977" s="822" t="s">
        <v>2196</v>
      </c>
      <c r="G977" s="822" t="s">
        <v>3661</v>
      </c>
      <c r="H977" s="822" t="s">
        <v>329</v>
      </c>
      <c r="I977" s="822" t="s">
        <v>3665</v>
      </c>
      <c r="J977" s="822" t="s">
        <v>827</v>
      </c>
      <c r="K977" s="822" t="s">
        <v>828</v>
      </c>
      <c r="L977" s="825">
        <v>105.63</v>
      </c>
      <c r="M977" s="825">
        <v>1056.3</v>
      </c>
      <c r="N977" s="822">
        <v>10</v>
      </c>
      <c r="O977" s="826">
        <v>3</v>
      </c>
      <c r="P977" s="825">
        <v>1056.3</v>
      </c>
      <c r="Q977" s="827">
        <v>1</v>
      </c>
      <c r="R977" s="822">
        <v>10</v>
      </c>
      <c r="S977" s="827">
        <v>1</v>
      </c>
      <c r="T977" s="826">
        <v>3</v>
      </c>
      <c r="U977" s="828">
        <v>1</v>
      </c>
    </row>
    <row r="978" spans="1:21" ht="14.45" customHeight="1" x14ac:dyDescent="0.2">
      <c r="A978" s="821">
        <v>4</v>
      </c>
      <c r="B978" s="822" t="s">
        <v>2195</v>
      </c>
      <c r="C978" s="822" t="s">
        <v>2202</v>
      </c>
      <c r="D978" s="823" t="s">
        <v>4680</v>
      </c>
      <c r="E978" s="824" t="s">
        <v>2234</v>
      </c>
      <c r="F978" s="822" t="s">
        <v>2196</v>
      </c>
      <c r="G978" s="822" t="s">
        <v>3666</v>
      </c>
      <c r="H978" s="822" t="s">
        <v>329</v>
      </c>
      <c r="I978" s="822" t="s">
        <v>3667</v>
      </c>
      <c r="J978" s="822" t="s">
        <v>3668</v>
      </c>
      <c r="K978" s="822" t="s">
        <v>3669</v>
      </c>
      <c r="L978" s="825">
        <v>62.45</v>
      </c>
      <c r="M978" s="825">
        <v>62.45</v>
      </c>
      <c r="N978" s="822">
        <v>1</v>
      </c>
      <c r="O978" s="826">
        <v>1</v>
      </c>
      <c r="P978" s="825">
        <v>62.45</v>
      </c>
      <c r="Q978" s="827">
        <v>1</v>
      </c>
      <c r="R978" s="822">
        <v>1</v>
      </c>
      <c r="S978" s="827">
        <v>1</v>
      </c>
      <c r="T978" s="826">
        <v>1</v>
      </c>
      <c r="U978" s="828">
        <v>1</v>
      </c>
    </row>
    <row r="979" spans="1:21" ht="14.45" customHeight="1" x14ac:dyDescent="0.2">
      <c r="A979" s="821">
        <v>4</v>
      </c>
      <c r="B979" s="822" t="s">
        <v>2195</v>
      </c>
      <c r="C979" s="822" t="s">
        <v>2202</v>
      </c>
      <c r="D979" s="823" t="s">
        <v>4680</v>
      </c>
      <c r="E979" s="824" t="s">
        <v>2234</v>
      </c>
      <c r="F979" s="822" t="s">
        <v>2196</v>
      </c>
      <c r="G979" s="822" t="s">
        <v>2454</v>
      </c>
      <c r="H979" s="822" t="s">
        <v>329</v>
      </c>
      <c r="I979" s="822" t="s">
        <v>2455</v>
      </c>
      <c r="J979" s="822" t="s">
        <v>2456</v>
      </c>
      <c r="K979" s="822" t="s">
        <v>2457</v>
      </c>
      <c r="L979" s="825">
        <v>29.27</v>
      </c>
      <c r="M979" s="825">
        <v>58.54</v>
      </c>
      <c r="N979" s="822">
        <v>2</v>
      </c>
      <c r="O979" s="826">
        <v>1</v>
      </c>
      <c r="P979" s="825"/>
      <c r="Q979" s="827">
        <v>0</v>
      </c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4</v>
      </c>
      <c r="B980" s="822" t="s">
        <v>2195</v>
      </c>
      <c r="C980" s="822" t="s">
        <v>2202</v>
      </c>
      <c r="D980" s="823" t="s">
        <v>4680</v>
      </c>
      <c r="E980" s="824" t="s">
        <v>2234</v>
      </c>
      <c r="F980" s="822" t="s">
        <v>2196</v>
      </c>
      <c r="G980" s="822" t="s">
        <v>2458</v>
      </c>
      <c r="H980" s="822" t="s">
        <v>329</v>
      </c>
      <c r="I980" s="822" t="s">
        <v>2459</v>
      </c>
      <c r="J980" s="822" t="s">
        <v>694</v>
      </c>
      <c r="K980" s="822" t="s">
        <v>695</v>
      </c>
      <c r="L980" s="825">
        <v>38.5</v>
      </c>
      <c r="M980" s="825">
        <v>38.5</v>
      </c>
      <c r="N980" s="822">
        <v>1</v>
      </c>
      <c r="O980" s="826">
        <v>1</v>
      </c>
      <c r="P980" s="825"/>
      <c r="Q980" s="827">
        <v>0</v>
      </c>
      <c r="R980" s="822"/>
      <c r="S980" s="827">
        <v>0</v>
      </c>
      <c r="T980" s="826"/>
      <c r="U980" s="828">
        <v>0</v>
      </c>
    </row>
    <row r="981" spans="1:21" ht="14.45" customHeight="1" x14ac:dyDescent="0.2">
      <c r="A981" s="821">
        <v>4</v>
      </c>
      <c r="B981" s="822" t="s">
        <v>2195</v>
      </c>
      <c r="C981" s="822" t="s">
        <v>2202</v>
      </c>
      <c r="D981" s="823" t="s">
        <v>4680</v>
      </c>
      <c r="E981" s="824" t="s">
        <v>2234</v>
      </c>
      <c r="F981" s="822" t="s">
        <v>2196</v>
      </c>
      <c r="G981" s="822" t="s">
        <v>3670</v>
      </c>
      <c r="H981" s="822" t="s">
        <v>329</v>
      </c>
      <c r="I981" s="822" t="s">
        <v>3671</v>
      </c>
      <c r="J981" s="822" t="s">
        <v>3672</v>
      </c>
      <c r="K981" s="822" t="s">
        <v>3673</v>
      </c>
      <c r="L981" s="825">
        <v>0</v>
      </c>
      <c r="M981" s="825">
        <v>0</v>
      </c>
      <c r="N981" s="822">
        <v>1</v>
      </c>
      <c r="O981" s="826">
        <v>0.5</v>
      </c>
      <c r="P981" s="825">
        <v>0</v>
      </c>
      <c r="Q981" s="827"/>
      <c r="R981" s="822">
        <v>1</v>
      </c>
      <c r="S981" s="827">
        <v>1</v>
      </c>
      <c r="T981" s="826">
        <v>0.5</v>
      </c>
      <c r="U981" s="828">
        <v>1</v>
      </c>
    </row>
    <row r="982" spans="1:21" ht="14.45" customHeight="1" x14ac:dyDescent="0.2">
      <c r="A982" s="821">
        <v>4</v>
      </c>
      <c r="B982" s="822" t="s">
        <v>2195</v>
      </c>
      <c r="C982" s="822" t="s">
        <v>2202</v>
      </c>
      <c r="D982" s="823" t="s">
        <v>4680</v>
      </c>
      <c r="E982" s="824" t="s">
        <v>2234</v>
      </c>
      <c r="F982" s="822" t="s">
        <v>2196</v>
      </c>
      <c r="G982" s="822" t="s">
        <v>3633</v>
      </c>
      <c r="H982" s="822" t="s">
        <v>329</v>
      </c>
      <c r="I982" s="822" t="s">
        <v>3674</v>
      </c>
      <c r="J982" s="822" t="s">
        <v>3675</v>
      </c>
      <c r="K982" s="822" t="s">
        <v>3676</v>
      </c>
      <c r="L982" s="825">
        <v>36.54</v>
      </c>
      <c r="M982" s="825">
        <v>73.08</v>
      </c>
      <c r="N982" s="822">
        <v>2</v>
      </c>
      <c r="O982" s="826">
        <v>1</v>
      </c>
      <c r="P982" s="825"/>
      <c r="Q982" s="827">
        <v>0</v>
      </c>
      <c r="R982" s="822"/>
      <c r="S982" s="827">
        <v>0</v>
      </c>
      <c r="T982" s="826"/>
      <c r="U982" s="828">
        <v>0</v>
      </c>
    </row>
    <row r="983" spans="1:21" ht="14.45" customHeight="1" x14ac:dyDescent="0.2">
      <c r="A983" s="821">
        <v>4</v>
      </c>
      <c r="B983" s="822" t="s">
        <v>2195</v>
      </c>
      <c r="C983" s="822" t="s">
        <v>2202</v>
      </c>
      <c r="D983" s="823" t="s">
        <v>4680</v>
      </c>
      <c r="E983" s="824" t="s">
        <v>2234</v>
      </c>
      <c r="F983" s="822" t="s">
        <v>2196</v>
      </c>
      <c r="G983" s="822" t="s">
        <v>2315</v>
      </c>
      <c r="H983" s="822" t="s">
        <v>329</v>
      </c>
      <c r="I983" s="822" t="s">
        <v>3677</v>
      </c>
      <c r="J983" s="822" t="s">
        <v>2317</v>
      </c>
      <c r="K983" s="822" t="s">
        <v>3678</v>
      </c>
      <c r="L983" s="825">
        <v>31.65</v>
      </c>
      <c r="M983" s="825">
        <v>94.949999999999989</v>
      </c>
      <c r="N983" s="822">
        <v>3</v>
      </c>
      <c r="O983" s="826">
        <v>1.5</v>
      </c>
      <c r="P983" s="825">
        <v>31.65</v>
      </c>
      <c r="Q983" s="827">
        <v>0.33333333333333337</v>
      </c>
      <c r="R983" s="822">
        <v>1</v>
      </c>
      <c r="S983" s="827">
        <v>0.33333333333333331</v>
      </c>
      <c r="T983" s="826">
        <v>0.5</v>
      </c>
      <c r="U983" s="828">
        <v>0.33333333333333331</v>
      </c>
    </row>
    <row r="984" spans="1:21" ht="14.45" customHeight="1" x14ac:dyDescent="0.2">
      <c r="A984" s="821">
        <v>4</v>
      </c>
      <c r="B984" s="822" t="s">
        <v>2195</v>
      </c>
      <c r="C984" s="822" t="s">
        <v>2202</v>
      </c>
      <c r="D984" s="823" t="s">
        <v>4680</v>
      </c>
      <c r="E984" s="824" t="s">
        <v>2234</v>
      </c>
      <c r="F984" s="822" t="s">
        <v>2196</v>
      </c>
      <c r="G984" s="822" t="s">
        <v>2305</v>
      </c>
      <c r="H984" s="822" t="s">
        <v>329</v>
      </c>
      <c r="I984" s="822" t="s">
        <v>2306</v>
      </c>
      <c r="J984" s="822" t="s">
        <v>2307</v>
      </c>
      <c r="K984" s="822" t="s">
        <v>2308</v>
      </c>
      <c r="L984" s="825">
        <v>73.150000000000006</v>
      </c>
      <c r="M984" s="825">
        <v>365.75</v>
      </c>
      <c r="N984" s="822">
        <v>5</v>
      </c>
      <c r="O984" s="826">
        <v>3</v>
      </c>
      <c r="P984" s="825">
        <v>219.45000000000002</v>
      </c>
      <c r="Q984" s="827">
        <v>0.60000000000000009</v>
      </c>
      <c r="R984" s="822">
        <v>3</v>
      </c>
      <c r="S984" s="827">
        <v>0.6</v>
      </c>
      <c r="T984" s="826">
        <v>2</v>
      </c>
      <c r="U984" s="828">
        <v>0.66666666666666663</v>
      </c>
    </row>
    <row r="985" spans="1:21" ht="14.45" customHeight="1" x14ac:dyDescent="0.2">
      <c r="A985" s="821">
        <v>4</v>
      </c>
      <c r="B985" s="822" t="s">
        <v>2195</v>
      </c>
      <c r="C985" s="822" t="s">
        <v>2202</v>
      </c>
      <c r="D985" s="823" t="s">
        <v>4680</v>
      </c>
      <c r="E985" s="824" t="s">
        <v>2234</v>
      </c>
      <c r="F985" s="822" t="s">
        <v>2196</v>
      </c>
      <c r="G985" s="822" t="s">
        <v>2925</v>
      </c>
      <c r="H985" s="822" t="s">
        <v>329</v>
      </c>
      <c r="I985" s="822" t="s">
        <v>2926</v>
      </c>
      <c r="J985" s="822" t="s">
        <v>971</v>
      </c>
      <c r="K985" s="822" t="s">
        <v>2927</v>
      </c>
      <c r="L985" s="825">
        <v>760.22</v>
      </c>
      <c r="M985" s="825">
        <v>49414.299999999996</v>
      </c>
      <c r="N985" s="822">
        <v>65</v>
      </c>
      <c r="O985" s="826">
        <v>20.5</v>
      </c>
      <c r="P985" s="825">
        <v>37250.78</v>
      </c>
      <c r="Q985" s="827">
        <v>0.75384615384615394</v>
      </c>
      <c r="R985" s="822">
        <v>49</v>
      </c>
      <c r="S985" s="827">
        <v>0.75384615384615383</v>
      </c>
      <c r="T985" s="826">
        <v>15.5</v>
      </c>
      <c r="U985" s="828">
        <v>0.75609756097560976</v>
      </c>
    </row>
    <row r="986" spans="1:21" ht="14.45" customHeight="1" x14ac:dyDescent="0.2">
      <c r="A986" s="821">
        <v>4</v>
      </c>
      <c r="B986" s="822" t="s">
        <v>2195</v>
      </c>
      <c r="C986" s="822" t="s">
        <v>2202</v>
      </c>
      <c r="D986" s="823" t="s">
        <v>4680</v>
      </c>
      <c r="E986" s="824" t="s">
        <v>2234</v>
      </c>
      <c r="F986" s="822" t="s">
        <v>2196</v>
      </c>
      <c r="G986" s="822" t="s">
        <v>3006</v>
      </c>
      <c r="H986" s="822" t="s">
        <v>628</v>
      </c>
      <c r="I986" s="822" t="s">
        <v>3007</v>
      </c>
      <c r="J986" s="822" t="s">
        <v>1271</v>
      </c>
      <c r="K986" s="822" t="s">
        <v>3008</v>
      </c>
      <c r="L986" s="825">
        <v>115.27</v>
      </c>
      <c r="M986" s="825">
        <v>345.81</v>
      </c>
      <c r="N986" s="822">
        <v>3</v>
      </c>
      <c r="O986" s="826">
        <v>1</v>
      </c>
      <c r="P986" s="825"/>
      <c r="Q986" s="827">
        <v>0</v>
      </c>
      <c r="R986" s="822"/>
      <c r="S986" s="827">
        <v>0</v>
      </c>
      <c r="T986" s="826"/>
      <c r="U986" s="828">
        <v>0</v>
      </c>
    </row>
    <row r="987" spans="1:21" ht="14.45" customHeight="1" x14ac:dyDescent="0.2">
      <c r="A987" s="821">
        <v>4</v>
      </c>
      <c r="B987" s="822" t="s">
        <v>2195</v>
      </c>
      <c r="C987" s="822" t="s">
        <v>2202</v>
      </c>
      <c r="D987" s="823" t="s">
        <v>4680</v>
      </c>
      <c r="E987" s="824" t="s">
        <v>2234</v>
      </c>
      <c r="F987" s="822" t="s">
        <v>2196</v>
      </c>
      <c r="G987" s="822" t="s">
        <v>2267</v>
      </c>
      <c r="H987" s="822" t="s">
        <v>628</v>
      </c>
      <c r="I987" s="822" t="s">
        <v>2096</v>
      </c>
      <c r="J987" s="822" t="s">
        <v>764</v>
      </c>
      <c r="K987" s="822" t="s">
        <v>2097</v>
      </c>
      <c r="L987" s="825">
        <v>736.33</v>
      </c>
      <c r="M987" s="825">
        <v>736.33</v>
      </c>
      <c r="N987" s="822">
        <v>1</v>
      </c>
      <c r="O987" s="826">
        <v>1</v>
      </c>
      <c r="P987" s="825"/>
      <c r="Q987" s="827">
        <v>0</v>
      </c>
      <c r="R987" s="822"/>
      <c r="S987" s="827">
        <v>0</v>
      </c>
      <c r="T987" s="826"/>
      <c r="U987" s="828">
        <v>0</v>
      </c>
    </row>
    <row r="988" spans="1:21" ht="14.45" customHeight="1" x14ac:dyDescent="0.2">
      <c r="A988" s="821">
        <v>4</v>
      </c>
      <c r="B988" s="822" t="s">
        <v>2195</v>
      </c>
      <c r="C988" s="822" t="s">
        <v>2202</v>
      </c>
      <c r="D988" s="823" t="s">
        <v>4680</v>
      </c>
      <c r="E988" s="824" t="s">
        <v>2234</v>
      </c>
      <c r="F988" s="822" t="s">
        <v>2196</v>
      </c>
      <c r="G988" s="822" t="s">
        <v>2267</v>
      </c>
      <c r="H988" s="822" t="s">
        <v>628</v>
      </c>
      <c r="I988" s="822" t="s">
        <v>1777</v>
      </c>
      <c r="J988" s="822" t="s">
        <v>764</v>
      </c>
      <c r="K988" s="822" t="s">
        <v>1778</v>
      </c>
      <c r="L988" s="825">
        <v>490.89</v>
      </c>
      <c r="M988" s="825">
        <v>1963.56</v>
      </c>
      <c r="N988" s="822">
        <v>4</v>
      </c>
      <c r="O988" s="826">
        <v>2</v>
      </c>
      <c r="P988" s="825">
        <v>1963.56</v>
      </c>
      <c r="Q988" s="827">
        <v>1</v>
      </c>
      <c r="R988" s="822">
        <v>4</v>
      </c>
      <c r="S988" s="827">
        <v>1</v>
      </c>
      <c r="T988" s="826">
        <v>2</v>
      </c>
      <c r="U988" s="828">
        <v>1</v>
      </c>
    </row>
    <row r="989" spans="1:21" ht="14.45" customHeight="1" x14ac:dyDescent="0.2">
      <c r="A989" s="821">
        <v>4</v>
      </c>
      <c r="B989" s="822" t="s">
        <v>2195</v>
      </c>
      <c r="C989" s="822" t="s">
        <v>2202</v>
      </c>
      <c r="D989" s="823" t="s">
        <v>4680</v>
      </c>
      <c r="E989" s="824" t="s">
        <v>2234</v>
      </c>
      <c r="F989" s="822" t="s">
        <v>2196</v>
      </c>
      <c r="G989" s="822" t="s">
        <v>2353</v>
      </c>
      <c r="H989" s="822" t="s">
        <v>329</v>
      </c>
      <c r="I989" s="822" t="s">
        <v>2408</v>
      </c>
      <c r="J989" s="822" t="s">
        <v>1161</v>
      </c>
      <c r="K989" s="822" t="s">
        <v>2409</v>
      </c>
      <c r="L989" s="825">
        <v>35.25</v>
      </c>
      <c r="M989" s="825">
        <v>35.25</v>
      </c>
      <c r="N989" s="822">
        <v>1</v>
      </c>
      <c r="O989" s="826">
        <v>1</v>
      </c>
      <c r="P989" s="825">
        <v>35.25</v>
      </c>
      <c r="Q989" s="827">
        <v>1</v>
      </c>
      <c r="R989" s="822">
        <v>1</v>
      </c>
      <c r="S989" s="827">
        <v>1</v>
      </c>
      <c r="T989" s="826">
        <v>1</v>
      </c>
      <c r="U989" s="828">
        <v>1</v>
      </c>
    </row>
    <row r="990" spans="1:21" ht="14.45" customHeight="1" x14ac:dyDescent="0.2">
      <c r="A990" s="821">
        <v>4</v>
      </c>
      <c r="B990" s="822" t="s">
        <v>2195</v>
      </c>
      <c r="C990" s="822" t="s">
        <v>2202</v>
      </c>
      <c r="D990" s="823" t="s">
        <v>4680</v>
      </c>
      <c r="E990" s="824" t="s">
        <v>2234</v>
      </c>
      <c r="F990" s="822" t="s">
        <v>2196</v>
      </c>
      <c r="G990" s="822" t="s">
        <v>2355</v>
      </c>
      <c r="H990" s="822" t="s">
        <v>329</v>
      </c>
      <c r="I990" s="822" t="s">
        <v>2462</v>
      </c>
      <c r="J990" s="822" t="s">
        <v>1573</v>
      </c>
      <c r="K990" s="822" t="s">
        <v>2463</v>
      </c>
      <c r="L990" s="825">
        <v>97.76</v>
      </c>
      <c r="M990" s="825">
        <v>97.76</v>
      </c>
      <c r="N990" s="822">
        <v>1</v>
      </c>
      <c r="O990" s="826">
        <v>0.5</v>
      </c>
      <c r="P990" s="825">
        <v>97.76</v>
      </c>
      <c r="Q990" s="827">
        <v>1</v>
      </c>
      <c r="R990" s="822">
        <v>1</v>
      </c>
      <c r="S990" s="827">
        <v>1</v>
      </c>
      <c r="T990" s="826">
        <v>0.5</v>
      </c>
      <c r="U990" s="828">
        <v>1</v>
      </c>
    </row>
    <row r="991" spans="1:21" ht="14.45" customHeight="1" x14ac:dyDescent="0.2">
      <c r="A991" s="821">
        <v>4</v>
      </c>
      <c r="B991" s="822" t="s">
        <v>2195</v>
      </c>
      <c r="C991" s="822" t="s">
        <v>2202</v>
      </c>
      <c r="D991" s="823" t="s">
        <v>4680</v>
      </c>
      <c r="E991" s="824" t="s">
        <v>2234</v>
      </c>
      <c r="F991" s="822" t="s">
        <v>2196</v>
      </c>
      <c r="G991" s="822" t="s">
        <v>2355</v>
      </c>
      <c r="H991" s="822" t="s">
        <v>329</v>
      </c>
      <c r="I991" s="822" t="s">
        <v>2356</v>
      </c>
      <c r="J991" s="822" t="s">
        <v>784</v>
      </c>
      <c r="K991" s="822" t="s">
        <v>2357</v>
      </c>
      <c r="L991" s="825">
        <v>185.26</v>
      </c>
      <c r="M991" s="825">
        <v>2964.1600000000003</v>
      </c>
      <c r="N991" s="822">
        <v>16</v>
      </c>
      <c r="O991" s="826">
        <v>13.5</v>
      </c>
      <c r="P991" s="825">
        <v>2593.6400000000003</v>
      </c>
      <c r="Q991" s="827">
        <v>0.875</v>
      </c>
      <c r="R991" s="822">
        <v>14</v>
      </c>
      <c r="S991" s="827">
        <v>0.875</v>
      </c>
      <c r="T991" s="826">
        <v>11.5</v>
      </c>
      <c r="U991" s="828">
        <v>0.85185185185185186</v>
      </c>
    </row>
    <row r="992" spans="1:21" ht="14.45" customHeight="1" x14ac:dyDescent="0.2">
      <c r="A992" s="821">
        <v>4</v>
      </c>
      <c r="B992" s="822" t="s">
        <v>2195</v>
      </c>
      <c r="C992" s="822" t="s">
        <v>2202</v>
      </c>
      <c r="D992" s="823" t="s">
        <v>4680</v>
      </c>
      <c r="E992" s="824" t="s">
        <v>2234</v>
      </c>
      <c r="F992" s="822" t="s">
        <v>2196</v>
      </c>
      <c r="G992" s="822" t="s">
        <v>2355</v>
      </c>
      <c r="H992" s="822" t="s">
        <v>329</v>
      </c>
      <c r="I992" s="822" t="s">
        <v>2356</v>
      </c>
      <c r="J992" s="822" t="s">
        <v>784</v>
      </c>
      <c r="K992" s="822" t="s">
        <v>2357</v>
      </c>
      <c r="L992" s="825">
        <v>87.98</v>
      </c>
      <c r="M992" s="825">
        <v>87.98</v>
      </c>
      <c r="N992" s="822">
        <v>1</v>
      </c>
      <c r="O992" s="826">
        <v>0.5</v>
      </c>
      <c r="P992" s="825"/>
      <c r="Q992" s="827">
        <v>0</v>
      </c>
      <c r="R992" s="822"/>
      <c r="S992" s="827">
        <v>0</v>
      </c>
      <c r="T992" s="826"/>
      <c r="U992" s="828">
        <v>0</v>
      </c>
    </row>
    <row r="993" spans="1:21" ht="14.45" customHeight="1" x14ac:dyDescent="0.2">
      <c r="A993" s="821">
        <v>4</v>
      </c>
      <c r="B993" s="822" t="s">
        <v>2195</v>
      </c>
      <c r="C993" s="822" t="s">
        <v>2202</v>
      </c>
      <c r="D993" s="823" t="s">
        <v>4680</v>
      </c>
      <c r="E993" s="824" t="s">
        <v>2234</v>
      </c>
      <c r="F993" s="822" t="s">
        <v>2196</v>
      </c>
      <c r="G993" s="822" t="s">
        <v>2355</v>
      </c>
      <c r="H993" s="822" t="s">
        <v>329</v>
      </c>
      <c r="I993" s="822" t="s">
        <v>3018</v>
      </c>
      <c r="J993" s="822" t="s">
        <v>784</v>
      </c>
      <c r="K993" s="822" t="s">
        <v>2357</v>
      </c>
      <c r="L993" s="825">
        <v>301.2</v>
      </c>
      <c r="M993" s="825">
        <v>301.2</v>
      </c>
      <c r="N993" s="822">
        <v>1</v>
      </c>
      <c r="O993" s="826">
        <v>0.5</v>
      </c>
      <c r="P993" s="825">
        <v>301.2</v>
      </c>
      <c r="Q993" s="827">
        <v>1</v>
      </c>
      <c r="R993" s="822">
        <v>1</v>
      </c>
      <c r="S993" s="827">
        <v>1</v>
      </c>
      <c r="T993" s="826">
        <v>0.5</v>
      </c>
      <c r="U993" s="828">
        <v>1</v>
      </c>
    </row>
    <row r="994" spans="1:21" ht="14.45" customHeight="1" x14ac:dyDescent="0.2">
      <c r="A994" s="821">
        <v>4</v>
      </c>
      <c r="B994" s="822" t="s">
        <v>2195</v>
      </c>
      <c r="C994" s="822" t="s">
        <v>2202</v>
      </c>
      <c r="D994" s="823" t="s">
        <v>4680</v>
      </c>
      <c r="E994" s="824" t="s">
        <v>2234</v>
      </c>
      <c r="F994" s="822" t="s">
        <v>2196</v>
      </c>
      <c r="G994" s="822" t="s">
        <v>2355</v>
      </c>
      <c r="H994" s="822" t="s">
        <v>329</v>
      </c>
      <c r="I994" s="822" t="s">
        <v>3018</v>
      </c>
      <c r="J994" s="822" t="s">
        <v>784</v>
      </c>
      <c r="K994" s="822" t="s">
        <v>2357</v>
      </c>
      <c r="L994" s="825">
        <v>87.98</v>
      </c>
      <c r="M994" s="825">
        <v>175.96</v>
      </c>
      <c r="N994" s="822">
        <v>2</v>
      </c>
      <c r="O994" s="826">
        <v>1</v>
      </c>
      <c r="P994" s="825">
        <v>175.96</v>
      </c>
      <c r="Q994" s="827">
        <v>1</v>
      </c>
      <c r="R994" s="822">
        <v>2</v>
      </c>
      <c r="S994" s="827">
        <v>1</v>
      </c>
      <c r="T994" s="826">
        <v>1</v>
      </c>
      <c r="U994" s="828">
        <v>1</v>
      </c>
    </row>
    <row r="995" spans="1:21" ht="14.45" customHeight="1" x14ac:dyDescent="0.2">
      <c r="A995" s="821">
        <v>4</v>
      </c>
      <c r="B995" s="822" t="s">
        <v>2195</v>
      </c>
      <c r="C995" s="822" t="s">
        <v>2202</v>
      </c>
      <c r="D995" s="823" t="s">
        <v>4680</v>
      </c>
      <c r="E995" s="824" t="s">
        <v>2234</v>
      </c>
      <c r="F995" s="822" t="s">
        <v>2196</v>
      </c>
      <c r="G995" s="822" t="s">
        <v>2270</v>
      </c>
      <c r="H995" s="822" t="s">
        <v>628</v>
      </c>
      <c r="I995" s="822" t="s">
        <v>1983</v>
      </c>
      <c r="J995" s="822" t="s">
        <v>1758</v>
      </c>
      <c r="K995" s="822" t="s">
        <v>1984</v>
      </c>
      <c r="L995" s="825">
        <v>102.93</v>
      </c>
      <c r="M995" s="825">
        <v>514.65000000000009</v>
      </c>
      <c r="N995" s="822">
        <v>5</v>
      </c>
      <c r="O995" s="826">
        <v>3.5</v>
      </c>
      <c r="P995" s="825">
        <v>205.86</v>
      </c>
      <c r="Q995" s="827">
        <v>0.39999999999999997</v>
      </c>
      <c r="R995" s="822">
        <v>2</v>
      </c>
      <c r="S995" s="827">
        <v>0.4</v>
      </c>
      <c r="T995" s="826">
        <v>1.5</v>
      </c>
      <c r="U995" s="828">
        <v>0.42857142857142855</v>
      </c>
    </row>
    <row r="996" spans="1:21" ht="14.45" customHeight="1" x14ac:dyDescent="0.2">
      <c r="A996" s="821">
        <v>4</v>
      </c>
      <c r="B996" s="822" t="s">
        <v>2195</v>
      </c>
      <c r="C996" s="822" t="s">
        <v>2202</v>
      </c>
      <c r="D996" s="823" t="s">
        <v>4680</v>
      </c>
      <c r="E996" s="824" t="s">
        <v>2234</v>
      </c>
      <c r="F996" s="822" t="s">
        <v>2196</v>
      </c>
      <c r="G996" s="822" t="s">
        <v>2270</v>
      </c>
      <c r="H996" s="822" t="s">
        <v>628</v>
      </c>
      <c r="I996" s="822" t="s">
        <v>1983</v>
      </c>
      <c r="J996" s="822" t="s">
        <v>1758</v>
      </c>
      <c r="K996" s="822" t="s">
        <v>1984</v>
      </c>
      <c r="L996" s="825">
        <v>48.89</v>
      </c>
      <c r="M996" s="825">
        <v>97.78</v>
      </c>
      <c r="N996" s="822">
        <v>2</v>
      </c>
      <c r="O996" s="826">
        <v>2</v>
      </c>
      <c r="P996" s="825"/>
      <c r="Q996" s="827">
        <v>0</v>
      </c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4</v>
      </c>
      <c r="B997" s="822" t="s">
        <v>2195</v>
      </c>
      <c r="C997" s="822" t="s">
        <v>2202</v>
      </c>
      <c r="D997" s="823" t="s">
        <v>4680</v>
      </c>
      <c r="E997" s="824" t="s">
        <v>2234</v>
      </c>
      <c r="F997" s="822" t="s">
        <v>2196</v>
      </c>
      <c r="G997" s="822" t="s">
        <v>2270</v>
      </c>
      <c r="H997" s="822" t="s">
        <v>329</v>
      </c>
      <c r="I997" s="822" t="s">
        <v>2464</v>
      </c>
      <c r="J997" s="822" t="s">
        <v>1758</v>
      </c>
      <c r="K997" s="822" t="s">
        <v>2465</v>
      </c>
      <c r="L997" s="825">
        <v>205.84</v>
      </c>
      <c r="M997" s="825">
        <v>205.84</v>
      </c>
      <c r="N997" s="822">
        <v>1</v>
      </c>
      <c r="O997" s="826">
        <v>1</v>
      </c>
      <c r="P997" s="825">
        <v>205.84</v>
      </c>
      <c r="Q997" s="827">
        <v>1</v>
      </c>
      <c r="R997" s="822">
        <v>1</v>
      </c>
      <c r="S997" s="827">
        <v>1</v>
      </c>
      <c r="T997" s="826">
        <v>1</v>
      </c>
      <c r="U997" s="828">
        <v>1</v>
      </c>
    </row>
    <row r="998" spans="1:21" ht="14.45" customHeight="1" x14ac:dyDescent="0.2">
      <c r="A998" s="821">
        <v>4</v>
      </c>
      <c r="B998" s="822" t="s">
        <v>2195</v>
      </c>
      <c r="C998" s="822" t="s">
        <v>2202</v>
      </c>
      <c r="D998" s="823" t="s">
        <v>4680</v>
      </c>
      <c r="E998" s="824" t="s">
        <v>2234</v>
      </c>
      <c r="F998" s="822" t="s">
        <v>2196</v>
      </c>
      <c r="G998" s="822" t="s">
        <v>2270</v>
      </c>
      <c r="H998" s="822" t="s">
        <v>329</v>
      </c>
      <c r="I998" s="822" t="s">
        <v>2464</v>
      </c>
      <c r="J998" s="822" t="s">
        <v>1758</v>
      </c>
      <c r="K998" s="822" t="s">
        <v>2465</v>
      </c>
      <c r="L998" s="825">
        <v>97.76</v>
      </c>
      <c r="M998" s="825">
        <v>97.76</v>
      </c>
      <c r="N998" s="822">
        <v>1</v>
      </c>
      <c r="O998" s="826">
        <v>0.5</v>
      </c>
      <c r="P998" s="825">
        <v>97.76</v>
      </c>
      <c r="Q998" s="827">
        <v>1</v>
      </c>
      <c r="R998" s="822">
        <v>1</v>
      </c>
      <c r="S998" s="827">
        <v>1</v>
      </c>
      <c r="T998" s="826">
        <v>0.5</v>
      </c>
      <c r="U998" s="828">
        <v>1</v>
      </c>
    </row>
    <row r="999" spans="1:21" ht="14.45" customHeight="1" x14ac:dyDescent="0.2">
      <c r="A999" s="821">
        <v>4</v>
      </c>
      <c r="B999" s="822" t="s">
        <v>2195</v>
      </c>
      <c r="C999" s="822" t="s">
        <v>2202</v>
      </c>
      <c r="D999" s="823" t="s">
        <v>4680</v>
      </c>
      <c r="E999" s="824" t="s">
        <v>2234</v>
      </c>
      <c r="F999" s="822" t="s">
        <v>2196</v>
      </c>
      <c r="G999" s="822" t="s">
        <v>3566</v>
      </c>
      <c r="H999" s="822" t="s">
        <v>329</v>
      </c>
      <c r="I999" s="822" t="s">
        <v>3679</v>
      </c>
      <c r="J999" s="822" t="s">
        <v>3680</v>
      </c>
      <c r="K999" s="822" t="s">
        <v>1148</v>
      </c>
      <c r="L999" s="825">
        <v>173.31</v>
      </c>
      <c r="M999" s="825">
        <v>346.62</v>
      </c>
      <c r="N999" s="822">
        <v>2</v>
      </c>
      <c r="O999" s="826">
        <v>1</v>
      </c>
      <c r="P999" s="825">
        <v>346.62</v>
      </c>
      <c r="Q999" s="827">
        <v>1</v>
      </c>
      <c r="R999" s="822">
        <v>2</v>
      </c>
      <c r="S999" s="827">
        <v>1</v>
      </c>
      <c r="T999" s="826">
        <v>1</v>
      </c>
      <c r="U999" s="828">
        <v>1</v>
      </c>
    </row>
    <row r="1000" spans="1:21" ht="14.45" customHeight="1" x14ac:dyDescent="0.2">
      <c r="A1000" s="821">
        <v>4</v>
      </c>
      <c r="B1000" s="822" t="s">
        <v>2195</v>
      </c>
      <c r="C1000" s="822" t="s">
        <v>2202</v>
      </c>
      <c r="D1000" s="823" t="s">
        <v>4680</v>
      </c>
      <c r="E1000" s="824" t="s">
        <v>2234</v>
      </c>
      <c r="F1000" s="822" t="s">
        <v>2196</v>
      </c>
      <c r="G1000" s="822" t="s">
        <v>2358</v>
      </c>
      <c r="H1000" s="822" t="s">
        <v>329</v>
      </c>
      <c r="I1000" s="822" t="s">
        <v>2359</v>
      </c>
      <c r="J1000" s="822" t="s">
        <v>633</v>
      </c>
      <c r="K1000" s="822" t="s">
        <v>2360</v>
      </c>
      <c r="L1000" s="825">
        <v>127.91</v>
      </c>
      <c r="M1000" s="825">
        <v>383.73</v>
      </c>
      <c r="N1000" s="822">
        <v>3</v>
      </c>
      <c r="O1000" s="826">
        <v>2</v>
      </c>
      <c r="P1000" s="825">
        <v>383.73</v>
      </c>
      <c r="Q1000" s="827">
        <v>1</v>
      </c>
      <c r="R1000" s="822">
        <v>3</v>
      </c>
      <c r="S1000" s="827">
        <v>1</v>
      </c>
      <c r="T1000" s="826">
        <v>2</v>
      </c>
      <c r="U1000" s="828">
        <v>1</v>
      </c>
    </row>
    <row r="1001" spans="1:21" ht="14.45" customHeight="1" x14ac:dyDescent="0.2">
      <c r="A1001" s="821">
        <v>4</v>
      </c>
      <c r="B1001" s="822" t="s">
        <v>2195</v>
      </c>
      <c r="C1001" s="822" t="s">
        <v>2202</v>
      </c>
      <c r="D1001" s="823" t="s">
        <v>4680</v>
      </c>
      <c r="E1001" s="824" t="s">
        <v>2234</v>
      </c>
      <c r="F1001" s="822" t="s">
        <v>2196</v>
      </c>
      <c r="G1001" s="822" t="s">
        <v>3681</v>
      </c>
      <c r="H1001" s="822" t="s">
        <v>329</v>
      </c>
      <c r="I1001" s="822" t="s">
        <v>3682</v>
      </c>
      <c r="J1001" s="822" t="s">
        <v>3683</v>
      </c>
      <c r="K1001" s="822" t="s">
        <v>3684</v>
      </c>
      <c r="L1001" s="825">
        <v>87.67</v>
      </c>
      <c r="M1001" s="825">
        <v>87.67</v>
      </c>
      <c r="N1001" s="822">
        <v>1</v>
      </c>
      <c r="O1001" s="826">
        <v>1</v>
      </c>
      <c r="P1001" s="825"/>
      <c r="Q1001" s="827">
        <v>0</v>
      </c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4</v>
      </c>
      <c r="B1002" s="822" t="s">
        <v>2195</v>
      </c>
      <c r="C1002" s="822" t="s">
        <v>2202</v>
      </c>
      <c r="D1002" s="823" t="s">
        <v>4680</v>
      </c>
      <c r="E1002" s="824" t="s">
        <v>2234</v>
      </c>
      <c r="F1002" s="822" t="s">
        <v>2196</v>
      </c>
      <c r="G1002" s="822" t="s">
        <v>3264</v>
      </c>
      <c r="H1002" s="822" t="s">
        <v>329</v>
      </c>
      <c r="I1002" s="822" t="s">
        <v>3265</v>
      </c>
      <c r="J1002" s="822" t="s">
        <v>748</v>
      </c>
      <c r="K1002" s="822" t="s">
        <v>3266</v>
      </c>
      <c r="L1002" s="825">
        <v>0</v>
      </c>
      <c r="M1002" s="825">
        <v>0</v>
      </c>
      <c r="N1002" s="822">
        <v>1</v>
      </c>
      <c r="O1002" s="826">
        <v>0.5</v>
      </c>
      <c r="P1002" s="825">
        <v>0</v>
      </c>
      <c r="Q1002" s="827"/>
      <c r="R1002" s="822">
        <v>1</v>
      </c>
      <c r="S1002" s="827">
        <v>1</v>
      </c>
      <c r="T1002" s="826">
        <v>0.5</v>
      </c>
      <c r="U1002" s="828">
        <v>1</v>
      </c>
    </row>
    <row r="1003" spans="1:21" ht="14.45" customHeight="1" x14ac:dyDescent="0.2">
      <c r="A1003" s="821">
        <v>4</v>
      </c>
      <c r="B1003" s="822" t="s">
        <v>2195</v>
      </c>
      <c r="C1003" s="822" t="s">
        <v>2202</v>
      </c>
      <c r="D1003" s="823" t="s">
        <v>4680</v>
      </c>
      <c r="E1003" s="824" t="s">
        <v>2234</v>
      </c>
      <c r="F1003" s="822" t="s">
        <v>2196</v>
      </c>
      <c r="G1003" s="822" t="s">
        <v>3571</v>
      </c>
      <c r="H1003" s="822" t="s">
        <v>329</v>
      </c>
      <c r="I1003" s="822" t="s">
        <v>3574</v>
      </c>
      <c r="J1003" s="822" t="s">
        <v>1269</v>
      </c>
      <c r="K1003" s="822" t="s">
        <v>3575</v>
      </c>
      <c r="L1003" s="825">
        <v>0</v>
      </c>
      <c r="M1003" s="825">
        <v>0</v>
      </c>
      <c r="N1003" s="822">
        <v>8</v>
      </c>
      <c r="O1003" s="826">
        <v>3.5</v>
      </c>
      <c r="P1003" s="825">
        <v>0</v>
      </c>
      <c r="Q1003" s="827"/>
      <c r="R1003" s="822">
        <v>5</v>
      </c>
      <c r="S1003" s="827">
        <v>0.625</v>
      </c>
      <c r="T1003" s="826">
        <v>2.5</v>
      </c>
      <c r="U1003" s="828">
        <v>0.7142857142857143</v>
      </c>
    </row>
    <row r="1004" spans="1:21" ht="14.45" customHeight="1" x14ac:dyDescent="0.2">
      <c r="A1004" s="821">
        <v>4</v>
      </c>
      <c r="B1004" s="822" t="s">
        <v>2195</v>
      </c>
      <c r="C1004" s="822" t="s">
        <v>2202</v>
      </c>
      <c r="D1004" s="823" t="s">
        <v>4680</v>
      </c>
      <c r="E1004" s="824" t="s">
        <v>2234</v>
      </c>
      <c r="F1004" s="822" t="s">
        <v>2196</v>
      </c>
      <c r="G1004" s="822" t="s">
        <v>3685</v>
      </c>
      <c r="H1004" s="822" t="s">
        <v>329</v>
      </c>
      <c r="I1004" s="822" t="s">
        <v>3686</v>
      </c>
      <c r="J1004" s="822" t="s">
        <v>3687</v>
      </c>
      <c r="K1004" s="822" t="s">
        <v>3688</v>
      </c>
      <c r="L1004" s="825">
        <v>278.95</v>
      </c>
      <c r="M1004" s="825">
        <v>836.84999999999991</v>
      </c>
      <c r="N1004" s="822">
        <v>3</v>
      </c>
      <c r="O1004" s="826">
        <v>3</v>
      </c>
      <c r="P1004" s="825">
        <v>557.9</v>
      </c>
      <c r="Q1004" s="827">
        <v>0.66666666666666674</v>
      </c>
      <c r="R1004" s="822">
        <v>2</v>
      </c>
      <c r="S1004" s="827">
        <v>0.66666666666666663</v>
      </c>
      <c r="T1004" s="826">
        <v>2</v>
      </c>
      <c r="U1004" s="828">
        <v>0.66666666666666663</v>
      </c>
    </row>
    <row r="1005" spans="1:21" ht="14.45" customHeight="1" x14ac:dyDescent="0.2">
      <c r="A1005" s="821">
        <v>4</v>
      </c>
      <c r="B1005" s="822" t="s">
        <v>2195</v>
      </c>
      <c r="C1005" s="822" t="s">
        <v>2202</v>
      </c>
      <c r="D1005" s="823" t="s">
        <v>4680</v>
      </c>
      <c r="E1005" s="824" t="s">
        <v>2234</v>
      </c>
      <c r="F1005" s="822" t="s">
        <v>2196</v>
      </c>
      <c r="G1005" s="822" t="s">
        <v>2281</v>
      </c>
      <c r="H1005" s="822" t="s">
        <v>628</v>
      </c>
      <c r="I1005" s="822" t="s">
        <v>1917</v>
      </c>
      <c r="J1005" s="822" t="s">
        <v>893</v>
      </c>
      <c r="K1005" s="822" t="s">
        <v>895</v>
      </c>
      <c r="L1005" s="825">
        <v>0</v>
      </c>
      <c r="M1005" s="825">
        <v>0</v>
      </c>
      <c r="N1005" s="822">
        <v>11</v>
      </c>
      <c r="O1005" s="826">
        <v>6.5</v>
      </c>
      <c r="P1005" s="825">
        <v>0</v>
      </c>
      <c r="Q1005" s="827"/>
      <c r="R1005" s="822">
        <v>9</v>
      </c>
      <c r="S1005" s="827">
        <v>0.81818181818181823</v>
      </c>
      <c r="T1005" s="826">
        <v>4.5</v>
      </c>
      <c r="U1005" s="828">
        <v>0.69230769230769229</v>
      </c>
    </row>
    <row r="1006" spans="1:21" ht="14.45" customHeight="1" x14ac:dyDescent="0.2">
      <c r="A1006" s="821">
        <v>4</v>
      </c>
      <c r="B1006" s="822" t="s">
        <v>2195</v>
      </c>
      <c r="C1006" s="822" t="s">
        <v>2202</v>
      </c>
      <c r="D1006" s="823" t="s">
        <v>4680</v>
      </c>
      <c r="E1006" s="824" t="s">
        <v>2234</v>
      </c>
      <c r="F1006" s="822" t="s">
        <v>2196</v>
      </c>
      <c r="G1006" s="822" t="s">
        <v>2477</v>
      </c>
      <c r="H1006" s="822" t="s">
        <v>329</v>
      </c>
      <c r="I1006" s="822" t="s">
        <v>3023</v>
      </c>
      <c r="J1006" s="822" t="s">
        <v>975</v>
      </c>
      <c r="K1006" s="822" t="s">
        <v>3024</v>
      </c>
      <c r="L1006" s="825">
        <v>210.38</v>
      </c>
      <c r="M1006" s="825">
        <v>1262.28</v>
      </c>
      <c r="N1006" s="822">
        <v>6</v>
      </c>
      <c r="O1006" s="826">
        <v>1.5</v>
      </c>
      <c r="P1006" s="825">
        <v>1262.28</v>
      </c>
      <c r="Q1006" s="827">
        <v>1</v>
      </c>
      <c r="R1006" s="822">
        <v>6</v>
      </c>
      <c r="S1006" s="827">
        <v>1</v>
      </c>
      <c r="T1006" s="826">
        <v>1.5</v>
      </c>
      <c r="U1006" s="828">
        <v>1</v>
      </c>
    </row>
    <row r="1007" spans="1:21" ht="14.45" customHeight="1" x14ac:dyDescent="0.2">
      <c r="A1007" s="821">
        <v>4</v>
      </c>
      <c r="B1007" s="822" t="s">
        <v>2195</v>
      </c>
      <c r="C1007" s="822" t="s">
        <v>2202</v>
      </c>
      <c r="D1007" s="823" t="s">
        <v>4680</v>
      </c>
      <c r="E1007" s="824" t="s">
        <v>2234</v>
      </c>
      <c r="F1007" s="822" t="s">
        <v>2196</v>
      </c>
      <c r="G1007" s="822" t="s">
        <v>2477</v>
      </c>
      <c r="H1007" s="822" t="s">
        <v>329</v>
      </c>
      <c r="I1007" s="822" t="s">
        <v>3689</v>
      </c>
      <c r="J1007" s="822" t="s">
        <v>975</v>
      </c>
      <c r="K1007" s="822" t="s">
        <v>3690</v>
      </c>
      <c r="L1007" s="825">
        <v>126.23</v>
      </c>
      <c r="M1007" s="825">
        <v>252.46</v>
      </c>
      <c r="N1007" s="822">
        <v>2</v>
      </c>
      <c r="O1007" s="826">
        <v>0.5</v>
      </c>
      <c r="P1007" s="825">
        <v>252.46</v>
      </c>
      <c r="Q1007" s="827">
        <v>1</v>
      </c>
      <c r="R1007" s="822">
        <v>2</v>
      </c>
      <c r="S1007" s="827">
        <v>1</v>
      </c>
      <c r="T1007" s="826">
        <v>0.5</v>
      </c>
      <c r="U1007" s="828">
        <v>1</v>
      </c>
    </row>
    <row r="1008" spans="1:21" ht="14.45" customHeight="1" x14ac:dyDescent="0.2">
      <c r="A1008" s="821">
        <v>4</v>
      </c>
      <c r="B1008" s="822" t="s">
        <v>2195</v>
      </c>
      <c r="C1008" s="822" t="s">
        <v>2202</v>
      </c>
      <c r="D1008" s="823" t="s">
        <v>4680</v>
      </c>
      <c r="E1008" s="824" t="s">
        <v>2234</v>
      </c>
      <c r="F1008" s="822" t="s">
        <v>2196</v>
      </c>
      <c r="G1008" s="822" t="s">
        <v>3025</v>
      </c>
      <c r="H1008" s="822" t="s">
        <v>329</v>
      </c>
      <c r="I1008" s="822" t="s">
        <v>3026</v>
      </c>
      <c r="J1008" s="822" t="s">
        <v>3027</v>
      </c>
      <c r="K1008" s="822" t="s">
        <v>3028</v>
      </c>
      <c r="L1008" s="825">
        <v>96.81</v>
      </c>
      <c r="M1008" s="825">
        <v>387.24</v>
      </c>
      <c r="N1008" s="822">
        <v>4</v>
      </c>
      <c r="O1008" s="826">
        <v>2</v>
      </c>
      <c r="P1008" s="825"/>
      <c r="Q1008" s="827">
        <v>0</v>
      </c>
      <c r="R1008" s="822"/>
      <c r="S1008" s="827">
        <v>0</v>
      </c>
      <c r="T1008" s="826"/>
      <c r="U1008" s="828">
        <v>0</v>
      </c>
    </row>
    <row r="1009" spans="1:21" ht="14.45" customHeight="1" x14ac:dyDescent="0.2">
      <c r="A1009" s="821">
        <v>4</v>
      </c>
      <c r="B1009" s="822" t="s">
        <v>2195</v>
      </c>
      <c r="C1009" s="822" t="s">
        <v>2202</v>
      </c>
      <c r="D1009" s="823" t="s">
        <v>4680</v>
      </c>
      <c r="E1009" s="824" t="s">
        <v>2234</v>
      </c>
      <c r="F1009" s="822" t="s">
        <v>2196</v>
      </c>
      <c r="G1009" s="822" t="s">
        <v>3029</v>
      </c>
      <c r="H1009" s="822" t="s">
        <v>329</v>
      </c>
      <c r="I1009" s="822" t="s">
        <v>3030</v>
      </c>
      <c r="J1009" s="822" t="s">
        <v>1175</v>
      </c>
      <c r="K1009" s="822" t="s">
        <v>1176</v>
      </c>
      <c r="L1009" s="825">
        <v>59.56</v>
      </c>
      <c r="M1009" s="825">
        <v>59.56</v>
      </c>
      <c r="N1009" s="822">
        <v>1</v>
      </c>
      <c r="O1009" s="826">
        <v>0.5</v>
      </c>
      <c r="P1009" s="825"/>
      <c r="Q1009" s="827">
        <v>0</v>
      </c>
      <c r="R1009" s="822"/>
      <c r="S1009" s="827">
        <v>0</v>
      </c>
      <c r="T1009" s="826"/>
      <c r="U1009" s="828">
        <v>0</v>
      </c>
    </row>
    <row r="1010" spans="1:21" ht="14.45" customHeight="1" x14ac:dyDescent="0.2">
      <c r="A1010" s="821">
        <v>4</v>
      </c>
      <c r="B1010" s="822" t="s">
        <v>2195</v>
      </c>
      <c r="C1010" s="822" t="s">
        <v>2202</v>
      </c>
      <c r="D1010" s="823" t="s">
        <v>4680</v>
      </c>
      <c r="E1010" s="824" t="s">
        <v>2234</v>
      </c>
      <c r="F1010" s="822" t="s">
        <v>2196</v>
      </c>
      <c r="G1010" s="822" t="s">
        <v>3271</v>
      </c>
      <c r="H1010" s="822" t="s">
        <v>329</v>
      </c>
      <c r="I1010" s="822" t="s">
        <v>3691</v>
      </c>
      <c r="J1010" s="822" t="s">
        <v>1363</v>
      </c>
      <c r="K1010" s="822" t="s">
        <v>1364</v>
      </c>
      <c r="L1010" s="825">
        <v>657.67</v>
      </c>
      <c r="M1010" s="825">
        <v>2630.68</v>
      </c>
      <c r="N1010" s="822">
        <v>4</v>
      </c>
      <c r="O1010" s="826">
        <v>1</v>
      </c>
      <c r="P1010" s="825"/>
      <c r="Q1010" s="827">
        <v>0</v>
      </c>
      <c r="R1010" s="822"/>
      <c r="S1010" s="827">
        <v>0</v>
      </c>
      <c r="T1010" s="826"/>
      <c r="U1010" s="828">
        <v>0</v>
      </c>
    </row>
    <row r="1011" spans="1:21" ht="14.45" customHeight="1" x14ac:dyDescent="0.2">
      <c r="A1011" s="821">
        <v>4</v>
      </c>
      <c r="B1011" s="822" t="s">
        <v>2195</v>
      </c>
      <c r="C1011" s="822" t="s">
        <v>2202</v>
      </c>
      <c r="D1011" s="823" t="s">
        <v>4680</v>
      </c>
      <c r="E1011" s="824" t="s">
        <v>2234</v>
      </c>
      <c r="F1011" s="822" t="s">
        <v>2196</v>
      </c>
      <c r="G1011" s="822" t="s">
        <v>2952</v>
      </c>
      <c r="H1011" s="822" t="s">
        <v>628</v>
      </c>
      <c r="I1011" s="822" t="s">
        <v>1825</v>
      </c>
      <c r="J1011" s="822" t="s">
        <v>758</v>
      </c>
      <c r="K1011" s="822" t="s">
        <v>1826</v>
      </c>
      <c r="L1011" s="825">
        <v>100.1</v>
      </c>
      <c r="M1011" s="825">
        <v>100.1</v>
      </c>
      <c r="N1011" s="822">
        <v>1</v>
      </c>
      <c r="O1011" s="826">
        <v>0.5</v>
      </c>
      <c r="P1011" s="825"/>
      <c r="Q1011" s="827">
        <v>0</v>
      </c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4</v>
      </c>
      <c r="B1012" s="822" t="s">
        <v>2195</v>
      </c>
      <c r="C1012" s="822" t="s">
        <v>2202</v>
      </c>
      <c r="D1012" s="823" t="s">
        <v>4680</v>
      </c>
      <c r="E1012" s="824" t="s">
        <v>2234</v>
      </c>
      <c r="F1012" s="822" t="s">
        <v>2196</v>
      </c>
      <c r="G1012" s="822" t="s">
        <v>3692</v>
      </c>
      <c r="H1012" s="822" t="s">
        <v>628</v>
      </c>
      <c r="I1012" s="822" t="s">
        <v>3693</v>
      </c>
      <c r="J1012" s="822" t="s">
        <v>3694</v>
      </c>
      <c r="K1012" s="822" t="s">
        <v>3695</v>
      </c>
      <c r="L1012" s="825">
        <v>131.86000000000001</v>
      </c>
      <c r="M1012" s="825">
        <v>131.86000000000001</v>
      </c>
      <c r="N1012" s="822">
        <v>1</v>
      </c>
      <c r="O1012" s="826">
        <v>1</v>
      </c>
      <c r="P1012" s="825">
        <v>131.86000000000001</v>
      </c>
      <c r="Q1012" s="827">
        <v>1</v>
      </c>
      <c r="R1012" s="822">
        <v>1</v>
      </c>
      <c r="S1012" s="827">
        <v>1</v>
      </c>
      <c r="T1012" s="826">
        <v>1</v>
      </c>
      <c r="U1012" s="828">
        <v>1</v>
      </c>
    </row>
    <row r="1013" spans="1:21" ht="14.45" customHeight="1" x14ac:dyDescent="0.2">
      <c r="A1013" s="821">
        <v>4</v>
      </c>
      <c r="B1013" s="822" t="s">
        <v>2195</v>
      </c>
      <c r="C1013" s="822" t="s">
        <v>2202</v>
      </c>
      <c r="D1013" s="823" t="s">
        <v>4680</v>
      </c>
      <c r="E1013" s="824" t="s">
        <v>2234</v>
      </c>
      <c r="F1013" s="822" t="s">
        <v>2196</v>
      </c>
      <c r="G1013" s="822" t="s">
        <v>3696</v>
      </c>
      <c r="H1013" s="822" t="s">
        <v>329</v>
      </c>
      <c r="I1013" s="822" t="s">
        <v>3697</v>
      </c>
      <c r="J1013" s="822" t="s">
        <v>3698</v>
      </c>
      <c r="K1013" s="822" t="s">
        <v>3699</v>
      </c>
      <c r="L1013" s="825">
        <v>0</v>
      </c>
      <c r="M1013" s="825">
        <v>0</v>
      </c>
      <c r="N1013" s="822">
        <v>3</v>
      </c>
      <c r="O1013" s="826">
        <v>1</v>
      </c>
      <c r="P1013" s="825">
        <v>0</v>
      </c>
      <c r="Q1013" s="827"/>
      <c r="R1013" s="822">
        <v>3</v>
      </c>
      <c r="S1013" s="827">
        <v>1</v>
      </c>
      <c r="T1013" s="826">
        <v>1</v>
      </c>
      <c r="U1013" s="828">
        <v>1</v>
      </c>
    </row>
    <row r="1014" spans="1:21" ht="14.45" customHeight="1" x14ac:dyDescent="0.2">
      <c r="A1014" s="821">
        <v>4</v>
      </c>
      <c r="B1014" s="822" t="s">
        <v>2195</v>
      </c>
      <c r="C1014" s="822" t="s">
        <v>2202</v>
      </c>
      <c r="D1014" s="823" t="s">
        <v>4680</v>
      </c>
      <c r="E1014" s="824" t="s">
        <v>2234</v>
      </c>
      <c r="F1014" s="822" t="s">
        <v>2196</v>
      </c>
      <c r="G1014" s="822" t="s">
        <v>2480</v>
      </c>
      <c r="H1014" s="822" t="s">
        <v>329</v>
      </c>
      <c r="I1014" s="822" t="s">
        <v>3700</v>
      </c>
      <c r="J1014" s="822" t="s">
        <v>3701</v>
      </c>
      <c r="K1014" s="822" t="s">
        <v>3702</v>
      </c>
      <c r="L1014" s="825">
        <v>33.4</v>
      </c>
      <c r="M1014" s="825">
        <v>66.8</v>
      </c>
      <c r="N1014" s="822">
        <v>2</v>
      </c>
      <c r="O1014" s="826">
        <v>1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4</v>
      </c>
      <c r="B1015" s="822" t="s">
        <v>2195</v>
      </c>
      <c r="C1015" s="822" t="s">
        <v>2202</v>
      </c>
      <c r="D1015" s="823" t="s">
        <v>4680</v>
      </c>
      <c r="E1015" s="824" t="s">
        <v>2234</v>
      </c>
      <c r="F1015" s="822" t="s">
        <v>2196</v>
      </c>
      <c r="G1015" s="822" t="s">
        <v>3031</v>
      </c>
      <c r="H1015" s="822" t="s">
        <v>329</v>
      </c>
      <c r="I1015" s="822" t="s">
        <v>3703</v>
      </c>
      <c r="J1015" s="822" t="s">
        <v>3306</v>
      </c>
      <c r="K1015" s="822" t="s">
        <v>2071</v>
      </c>
      <c r="L1015" s="825">
        <v>0</v>
      </c>
      <c r="M1015" s="825">
        <v>0</v>
      </c>
      <c r="N1015" s="822">
        <v>1</v>
      </c>
      <c r="O1015" s="826">
        <v>0.5</v>
      </c>
      <c r="P1015" s="825">
        <v>0</v>
      </c>
      <c r="Q1015" s="827"/>
      <c r="R1015" s="822">
        <v>1</v>
      </c>
      <c r="S1015" s="827">
        <v>1</v>
      </c>
      <c r="T1015" s="826">
        <v>0.5</v>
      </c>
      <c r="U1015" s="828">
        <v>1</v>
      </c>
    </row>
    <row r="1016" spans="1:21" ht="14.45" customHeight="1" x14ac:dyDescent="0.2">
      <c r="A1016" s="821">
        <v>4</v>
      </c>
      <c r="B1016" s="822" t="s">
        <v>2195</v>
      </c>
      <c r="C1016" s="822" t="s">
        <v>2202</v>
      </c>
      <c r="D1016" s="823" t="s">
        <v>4680</v>
      </c>
      <c r="E1016" s="824" t="s">
        <v>2234</v>
      </c>
      <c r="F1016" s="822" t="s">
        <v>2196</v>
      </c>
      <c r="G1016" s="822" t="s">
        <v>2484</v>
      </c>
      <c r="H1016" s="822" t="s">
        <v>628</v>
      </c>
      <c r="I1016" s="822" t="s">
        <v>2485</v>
      </c>
      <c r="J1016" s="822" t="s">
        <v>830</v>
      </c>
      <c r="K1016" s="822" t="s">
        <v>2486</v>
      </c>
      <c r="L1016" s="825">
        <v>414.07</v>
      </c>
      <c r="M1016" s="825">
        <v>4968.84</v>
      </c>
      <c r="N1016" s="822">
        <v>12</v>
      </c>
      <c r="O1016" s="826">
        <v>3.5</v>
      </c>
      <c r="P1016" s="825">
        <v>2484.42</v>
      </c>
      <c r="Q1016" s="827">
        <v>0.5</v>
      </c>
      <c r="R1016" s="822">
        <v>6</v>
      </c>
      <c r="S1016" s="827">
        <v>0.5</v>
      </c>
      <c r="T1016" s="826">
        <v>2.5</v>
      </c>
      <c r="U1016" s="828">
        <v>0.7142857142857143</v>
      </c>
    </row>
    <row r="1017" spans="1:21" ht="14.45" customHeight="1" x14ac:dyDescent="0.2">
      <c r="A1017" s="821">
        <v>4</v>
      </c>
      <c r="B1017" s="822" t="s">
        <v>2195</v>
      </c>
      <c r="C1017" s="822" t="s">
        <v>2202</v>
      </c>
      <c r="D1017" s="823" t="s">
        <v>4680</v>
      </c>
      <c r="E1017" s="824" t="s">
        <v>2234</v>
      </c>
      <c r="F1017" s="822" t="s">
        <v>2196</v>
      </c>
      <c r="G1017" s="822" t="s">
        <v>2309</v>
      </c>
      <c r="H1017" s="822" t="s">
        <v>329</v>
      </c>
      <c r="I1017" s="822" t="s">
        <v>2310</v>
      </c>
      <c r="J1017" s="822" t="s">
        <v>977</v>
      </c>
      <c r="K1017" s="822" t="s">
        <v>2311</v>
      </c>
      <c r="L1017" s="825">
        <v>50.32</v>
      </c>
      <c r="M1017" s="825">
        <v>150.96</v>
      </c>
      <c r="N1017" s="822">
        <v>3</v>
      </c>
      <c r="O1017" s="826">
        <v>1.5</v>
      </c>
      <c r="P1017" s="825">
        <v>100.64</v>
      </c>
      <c r="Q1017" s="827">
        <v>0.66666666666666663</v>
      </c>
      <c r="R1017" s="822">
        <v>2</v>
      </c>
      <c r="S1017" s="827">
        <v>0.66666666666666663</v>
      </c>
      <c r="T1017" s="826">
        <v>1</v>
      </c>
      <c r="U1017" s="828">
        <v>0.66666666666666663</v>
      </c>
    </row>
    <row r="1018" spans="1:21" ht="14.45" customHeight="1" x14ac:dyDescent="0.2">
      <c r="A1018" s="821">
        <v>4</v>
      </c>
      <c r="B1018" s="822" t="s">
        <v>2195</v>
      </c>
      <c r="C1018" s="822" t="s">
        <v>2202</v>
      </c>
      <c r="D1018" s="823" t="s">
        <v>4680</v>
      </c>
      <c r="E1018" s="824" t="s">
        <v>2234</v>
      </c>
      <c r="F1018" s="822" t="s">
        <v>2196</v>
      </c>
      <c r="G1018" s="822" t="s">
        <v>2259</v>
      </c>
      <c r="H1018" s="822" t="s">
        <v>628</v>
      </c>
      <c r="I1018" s="822" t="s">
        <v>1853</v>
      </c>
      <c r="J1018" s="822" t="s">
        <v>1068</v>
      </c>
      <c r="K1018" s="822" t="s">
        <v>1854</v>
      </c>
      <c r="L1018" s="825">
        <v>154.36000000000001</v>
      </c>
      <c r="M1018" s="825">
        <v>617.44000000000005</v>
      </c>
      <c r="N1018" s="822">
        <v>4</v>
      </c>
      <c r="O1018" s="826">
        <v>3</v>
      </c>
      <c r="P1018" s="825">
        <v>463.08000000000004</v>
      </c>
      <c r="Q1018" s="827">
        <v>0.75</v>
      </c>
      <c r="R1018" s="822">
        <v>3</v>
      </c>
      <c r="S1018" s="827">
        <v>0.75</v>
      </c>
      <c r="T1018" s="826">
        <v>2</v>
      </c>
      <c r="U1018" s="828">
        <v>0.66666666666666663</v>
      </c>
    </row>
    <row r="1019" spans="1:21" ht="14.45" customHeight="1" x14ac:dyDescent="0.2">
      <c r="A1019" s="821">
        <v>4</v>
      </c>
      <c r="B1019" s="822" t="s">
        <v>2195</v>
      </c>
      <c r="C1019" s="822" t="s">
        <v>2202</v>
      </c>
      <c r="D1019" s="823" t="s">
        <v>4680</v>
      </c>
      <c r="E1019" s="824" t="s">
        <v>2234</v>
      </c>
      <c r="F1019" s="822" t="s">
        <v>2196</v>
      </c>
      <c r="G1019" s="822" t="s">
        <v>2322</v>
      </c>
      <c r="H1019" s="822" t="s">
        <v>329</v>
      </c>
      <c r="I1019" s="822" t="s">
        <v>3704</v>
      </c>
      <c r="J1019" s="822" t="s">
        <v>1614</v>
      </c>
      <c r="K1019" s="822" t="s">
        <v>1615</v>
      </c>
      <c r="L1019" s="825">
        <v>374.79</v>
      </c>
      <c r="M1019" s="825">
        <v>9744.5400000000009</v>
      </c>
      <c r="N1019" s="822">
        <v>26</v>
      </c>
      <c r="O1019" s="826">
        <v>3</v>
      </c>
      <c r="P1019" s="825">
        <v>4122.6900000000005</v>
      </c>
      <c r="Q1019" s="827">
        <v>0.42307692307692307</v>
      </c>
      <c r="R1019" s="822">
        <v>11</v>
      </c>
      <c r="S1019" s="827">
        <v>0.42307692307692307</v>
      </c>
      <c r="T1019" s="826">
        <v>1</v>
      </c>
      <c r="U1019" s="828">
        <v>0.33333333333333331</v>
      </c>
    </row>
    <row r="1020" spans="1:21" ht="14.45" customHeight="1" x14ac:dyDescent="0.2">
      <c r="A1020" s="821">
        <v>4</v>
      </c>
      <c r="B1020" s="822" t="s">
        <v>2195</v>
      </c>
      <c r="C1020" s="822" t="s">
        <v>2202</v>
      </c>
      <c r="D1020" s="823" t="s">
        <v>4680</v>
      </c>
      <c r="E1020" s="824" t="s">
        <v>2234</v>
      </c>
      <c r="F1020" s="822" t="s">
        <v>2196</v>
      </c>
      <c r="G1020" s="822" t="s">
        <v>2322</v>
      </c>
      <c r="H1020" s="822" t="s">
        <v>329</v>
      </c>
      <c r="I1020" s="822" t="s">
        <v>3705</v>
      </c>
      <c r="J1020" s="822" t="s">
        <v>3706</v>
      </c>
      <c r="K1020" s="822" t="s">
        <v>3707</v>
      </c>
      <c r="L1020" s="825">
        <v>239.96</v>
      </c>
      <c r="M1020" s="825">
        <v>719.88</v>
      </c>
      <c r="N1020" s="822">
        <v>3</v>
      </c>
      <c r="O1020" s="826">
        <v>1</v>
      </c>
      <c r="P1020" s="825">
        <v>719.88</v>
      </c>
      <c r="Q1020" s="827">
        <v>1</v>
      </c>
      <c r="R1020" s="822">
        <v>3</v>
      </c>
      <c r="S1020" s="827">
        <v>1</v>
      </c>
      <c r="T1020" s="826">
        <v>1</v>
      </c>
      <c r="U1020" s="828">
        <v>1</v>
      </c>
    </row>
    <row r="1021" spans="1:21" ht="14.45" customHeight="1" x14ac:dyDescent="0.2">
      <c r="A1021" s="821">
        <v>4</v>
      </c>
      <c r="B1021" s="822" t="s">
        <v>2195</v>
      </c>
      <c r="C1021" s="822" t="s">
        <v>2202</v>
      </c>
      <c r="D1021" s="823" t="s">
        <v>4680</v>
      </c>
      <c r="E1021" s="824" t="s">
        <v>2234</v>
      </c>
      <c r="F1021" s="822" t="s">
        <v>2196</v>
      </c>
      <c r="G1021" s="822" t="s">
        <v>2322</v>
      </c>
      <c r="H1021" s="822" t="s">
        <v>329</v>
      </c>
      <c r="I1021" s="822" t="s">
        <v>2323</v>
      </c>
      <c r="J1021" s="822" t="s">
        <v>1614</v>
      </c>
      <c r="K1021" s="822" t="s">
        <v>1615</v>
      </c>
      <c r="L1021" s="825">
        <v>374.79</v>
      </c>
      <c r="M1021" s="825">
        <v>120307.59000000004</v>
      </c>
      <c r="N1021" s="822">
        <v>321</v>
      </c>
      <c r="O1021" s="826">
        <v>46.5</v>
      </c>
      <c r="P1021" s="825">
        <v>104566.41000000003</v>
      </c>
      <c r="Q1021" s="827">
        <v>0.86915887850467288</v>
      </c>
      <c r="R1021" s="822">
        <v>279</v>
      </c>
      <c r="S1021" s="827">
        <v>0.86915887850467288</v>
      </c>
      <c r="T1021" s="826">
        <v>39.5</v>
      </c>
      <c r="U1021" s="828">
        <v>0.84946236559139787</v>
      </c>
    </row>
    <row r="1022" spans="1:21" ht="14.45" customHeight="1" x14ac:dyDescent="0.2">
      <c r="A1022" s="821">
        <v>4</v>
      </c>
      <c r="B1022" s="822" t="s">
        <v>2195</v>
      </c>
      <c r="C1022" s="822" t="s">
        <v>2202</v>
      </c>
      <c r="D1022" s="823" t="s">
        <v>4680</v>
      </c>
      <c r="E1022" s="824" t="s">
        <v>2234</v>
      </c>
      <c r="F1022" s="822" t="s">
        <v>2196</v>
      </c>
      <c r="G1022" s="822" t="s">
        <v>2322</v>
      </c>
      <c r="H1022" s="822" t="s">
        <v>329</v>
      </c>
      <c r="I1022" s="822" t="s">
        <v>3708</v>
      </c>
      <c r="J1022" s="822" t="s">
        <v>1302</v>
      </c>
      <c r="K1022" s="822" t="s">
        <v>1304</v>
      </c>
      <c r="L1022" s="825">
        <v>0</v>
      </c>
      <c r="M1022" s="825">
        <v>0</v>
      </c>
      <c r="N1022" s="822">
        <v>13</v>
      </c>
      <c r="O1022" s="826">
        <v>2.5</v>
      </c>
      <c r="P1022" s="825">
        <v>0</v>
      </c>
      <c r="Q1022" s="827"/>
      <c r="R1022" s="822">
        <v>2</v>
      </c>
      <c r="S1022" s="827">
        <v>0.15384615384615385</v>
      </c>
      <c r="T1022" s="826">
        <v>0.5</v>
      </c>
      <c r="U1022" s="828">
        <v>0.2</v>
      </c>
    </row>
    <row r="1023" spans="1:21" ht="14.45" customHeight="1" x14ac:dyDescent="0.2">
      <c r="A1023" s="821">
        <v>4</v>
      </c>
      <c r="B1023" s="822" t="s">
        <v>2195</v>
      </c>
      <c r="C1023" s="822" t="s">
        <v>2202</v>
      </c>
      <c r="D1023" s="823" t="s">
        <v>4680</v>
      </c>
      <c r="E1023" s="824" t="s">
        <v>2234</v>
      </c>
      <c r="F1023" s="822" t="s">
        <v>2196</v>
      </c>
      <c r="G1023" s="822" t="s">
        <v>2282</v>
      </c>
      <c r="H1023" s="822" t="s">
        <v>628</v>
      </c>
      <c r="I1023" s="822" t="s">
        <v>3135</v>
      </c>
      <c r="J1023" s="822" t="s">
        <v>726</v>
      </c>
      <c r="K1023" s="822" t="s">
        <v>3136</v>
      </c>
      <c r="L1023" s="825">
        <v>0</v>
      </c>
      <c r="M1023" s="825">
        <v>0</v>
      </c>
      <c r="N1023" s="822">
        <v>1</v>
      </c>
      <c r="O1023" s="826">
        <v>0.5</v>
      </c>
      <c r="P1023" s="825">
        <v>0</v>
      </c>
      <c r="Q1023" s="827"/>
      <c r="R1023" s="822">
        <v>1</v>
      </c>
      <c r="S1023" s="827">
        <v>1</v>
      </c>
      <c r="T1023" s="826">
        <v>0.5</v>
      </c>
      <c r="U1023" s="828">
        <v>1</v>
      </c>
    </row>
    <row r="1024" spans="1:21" ht="14.45" customHeight="1" x14ac:dyDescent="0.2">
      <c r="A1024" s="821">
        <v>4</v>
      </c>
      <c r="B1024" s="822" t="s">
        <v>2195</v>
      </c>
      <c r="C1024" s="822" t="s">
        <v>2202</v>
      </c>
      <c r="D1024" s="823" t="s">
        <v>4680</v>
      </c>
      <c r="E1024" s="824" t="s">
        <v>2234</v>
      </c>
      <c r="F1024" s="822" t="s">
        <v>2196</v>
      </c>
      <c r="G1024" s="822" t="s">
        <v>2423</v>
      </c>
      <c r="H1024" s="822" t="s">
        <v>329</v>
      </c>
      <c r="I1024" s="822" t="s">
        <v>2424</v>
      </c>
      <c r="J1024" s="822" t="s">
        <v>2425</v>
      </c>
      <c r="K1024" s="822" t="s">
        <v>2426</v>
      </c>
      <c r="L1024" s="825">
        <v>248.55</v>
      </c>
      <c r="M1024" s="825">
        <v>248.55</v>
      </c>
      <c r="N1024" s="822">
        <v>1</v>
      </c>
      <c r="O1024" s="826">
        <v>0.5</v>
      </c>
      <c r="P1024" s="825">
        <v>248.55</v>
      </c>
      <c r="Q1024" s="827">
        <v>1</v>
      </c>
      <c r="R1024" s="822">
        <v>1</v>
      </c>
      <c r="S1024" s="827">
        <v>1</v>
      </c>
      <c r="T1024" s="826">
        <v>0.5</v>
      </c>
      <c r="U1024" s="828">
        <v>1</v>
      </c>
    </row>
    <row r="1025" spans="1:21" ht="14.45" customHeight="1" x14ac:dyDescent="0.2">
      <c r="A1025" s="821">
        <v>4</v>
      </c>
      <c r="B1025" s="822" t="s">
        <v>2195</v>
      </c>
      <c r="C1025" s="822" t="s">
        <v>2202</v>
      </c>
      <c r="D1025" s="823" t="s">
        <v>4680</v>
      </c>
      <c r="E1025" s="824" t="s">
        <v>2234</v>
      </c>
      <c r="F1025" s="822" t="s">
        <v>2196</v>
      </c>
      <c r="G1025" s="822" t="s">
        <v>2285</v>
      </c>
      <c r="H1025" s="822" t="s">
        <v>628</v>
      </c>
      <c r="I1025" s="822" t="s">
        <v>2150</v>
      </c>
      <c r="J1025" s="822" t="s">
        <v>2151</v>
      </c>
      <c r="K1025" s="822" t="s">
        <v>1547</v>
      </c>
      <c r="L1025" s="825">
        <v>233.96</v>
      </c>
      <c r="M1025" s="825">
        <v>701.88</v>
      </c>
      <c r="N1025" s="822">
        <v>3</v>
      </c>
      <c r="O1025" s="826">
        <v>1.5</v>
      </c>
      <c r="P1025" s="825">
        <v>233.96</v>
      </c>
      <c r="Q1025" s="827">
        <v>0.33333333333333337</v>
      </c>
      <c r="R1025" s="822">
        <v>1</v>
      </c>
      <c r="S1025" s="827">
        <v>0.33333333333333331</v>
      </c>
      <c r="T1025" s="826">
        <v>0.5</v>
      </c>
      <c r="U1025" s="828">
        <v>0.33333333333333331</v>
      </c>
    </row>
    <row r="1026" spans="1:21" ht="14.45" customHeight="1" x14ac:dyDescent="0.2">
      <c r="A1026" s="821">
        <v>4</v>
      </c>
      <c r="B1026" s="822" t="s">
        <v>2195</v>
      </c>
      <c r="C1026" s="822" t="s">
        <v>2202</v>
      </c>
      <c r="D1026" s="823" t="s">
        <v>4680</v>
      </c>
      <c r="E1026" s="824" t="s">
        <v>2234</v>
      </c>
      <c r="F1026" s="822" t="s">
        <v>2196</v>
      </c>
      <c r="G1026" s="822" t="s">
        <v>2427</v>
      </c>
      <c r="H1026" s="822" t="s">
        <v>329</v>
      </c>
      <c r="I1026" s="822" t="s">
        <v>3323</v>
      </c>
      <c r="J1026" s="822" t="s">
        <v>1287</v>
      </c>
      <c r="K1026" s="822" t="s">
        <v>1288</v>
      </c>
      <c r="L1026" s="825">
        <v>121.92</v>
      </c>
      <c r="M1026" s="825">
        <v>121.92</v>
      </c>
      <c r="N1026" s="822">
        <v>1</v>
      </c>
      <c r="O1026" s="826">
        <v>1</v>
      </c>
      <c r="P1026" s="825"/>
      <c r="Q1026" s="827">
        <v>0</v>
      </c>
      <c r="R1026" s="822"/>
      <c r="S1026" s="827">
        <v>0</v>
      </c>
      <c r="T1026" s="826"/>
      <c r="U1026" s="828">
        <v>0</v>
      </c>
    </row>
    <row r="1027" spans="1:21" ht="14.45" customHeight="1" x14ac:dyDescent="0.2">
      <c r="A1027" s="821">
        <v>4</v>
      </c>
      <c r="B1027" s="822" t="s">
        <v>2195</v>
      </c>
      <c r="C1027" s="822" t="s">
        <v>2202</v>
      </c>
      <c r="D1027" s="823" t="s">
        <v>4680</v>
      </c>
      <c r="E1027" s="824" t="s">
        <v>2234</v>
      </c>
      <c r="F1027" s="822" t="s">
        <v>2197</v>
      </c>
      <c r="G1027" s="822" t="s">
        <v>2286</v>
      </c>
      <c r="H1027" s="822" t="s">
        <v>329</v>
      </c>
      <c r="I1027" s="822" t="s">
        <v>2492</v>
      </c>
      <c r="J1027" s="822" t="s">
        <v>2288</v>
      </c>
      <c r="K1027" s="822"/>
      <c r="L1027" s="825">
        <v>0</v>
      </c>
      <c r="M1027" s="825">
        <v>0</v>
      </c>
      <c r="N1027" s="822">
        <v>1</v>
      </c>
      <c r="O1027" s="826">
        <v>1</v>
      </c>
      <c r="P1027" s="825">
        <v>0</v>
      </c>
      <c r="Q1027" s="827"/>
      <c r="R1027" s="822">
        <v>1</v>
      </c>
      <c r="S1027" s="827">
        <v>1</v>
      </c>
      <c r="T1027" s="826">
        <v>1</v>
      </c>
      <c r="U1027" s="828">
        <v>1</v>
      </c>
    </row>
    <row r="1028" spans="1:21" ht="14.45" customHeight="1" x14ac:dyDescent="0.2">
      <c r="A1028" s="821">
        <v>4</v>
      </c>
      <c r="B1028" s="822" t="s">
        <v>2195</v>
      </c>
      <c r="C1028" s="822" t="s">
        <v>2202</v>
      </c>
      <c r="D1028" s="823" t="s">
        <v>4680</v>
      </c>
      <c r="E1028" s="824" t="s">
        <v>2234</v>
      </c>
      <c r="F1028" s="822" t="s">
        <v>2197</v>
      </c>
      <c r="G1028" s="822" t="s">
        <v>2286</v>
      </c>
      <c r="H1028" s="822" t="s">
        <v>329</v>
      </c>
      <c r="I1028" s="822" t="s">
        <v>3018</v>
      </c>
      <c r="J1028" s="822" t="s">
        <v>2288</v>
      </c>
      <c r="K1028" s="822"/>
      <c r="L1028" s="825">
        <v>301.2</v>
      </c>
      <c r="M1028" s="825">
        <v>301.2</v>
      </c>
      <c r="N1028" s="822">
        <v>1</v>
      </c>
      <c r="O1028" s="826">
        <v>1</v>
      </c>
      <c r="P1028" s="825"/>
      <c r="Q1028" s="827">
        <v>0</v>
      </c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4</v>
      </c>
      <c r="B1029" s="822" t="s">
        <v>2195</v>
      </c>
      <c r="C1029" s="822" t="s">
        <v>2202</v>
      </c>
      <c r="D1029" s="823" t="s">
        <v>4680</v>
      </c>
      <c r="E1029" s="824" t="s">
        <v>2234</v>
      </c>
      <c r="F1029" s="822" t="s">
        <v>2198</v>
      </c>
      <c r="G1029" s="822" t="s">
        <v>2286</v>
      </c>
      <c r="H1029" s="822" t="s">
        <v>329</v>
      </c>
      <c r="I1029" s="822" t="s">
        <v>2389</v>
      </c>
      <c r="J1029" s="822" t="s">
        <v>2390</v>
      </c>
      <c r="K1029" s="822" t="s">
        <v>2391</v>
      </c>
      <c r="L1029" s="825">
        <v>410.41</v>
      </c>
      <c r="M1029" s="825">
        <v>9439.4299999999985</v>
      </c>
      <c r="N1029" s="822">
        <v>23</v>
      </c>
      <c r="O1029" s="826">
        <v>23</v>
      </c>
      <c r="P1029" s="825">
        <v>9029.0199999999986</v>
      </c>
      <c r="Q1029" s="827">
        <v>0.95652173913043481</v>
      </c>
      <c r="R1029" s="822">
        <v>22</v>
      </c>
      <c r="S1029" s="827">
        <v>0.95652173913043481</v>
      </c>
      <c r="T1029" s="826">
        <v>22</v>
      </c>
      <c r="U1029" s="828">
        <v>0.95652173913043481</v>
      </c>
    </row>
    <row r="1030" spans="1:21" ht="14.45" customHeight="1" x14ac:dyDescent="0.2">
      <c r="A1030" s="821">
        <v>4</v>
      </c>
      <c r="B1030" s="822" t="s">
        <v>2195</v>
      </c>
      <c r="C1030" s="822" t="s">
        <v>2202</v>
      </c>
      <c r="D1030" s="823" t="s">
        <v>4680</v>
      </c>
      <c r="E1030" s="824" t="s">
        <v>2234</v>
      </c>
      <c r="F1030" s="822" t="s">
        <v>2198</v>
      </c>
      <c r="G1030" s="822" t="s">
        <v>2286</v>
      </c>
      <c r="H1030" s="822" t="s">
        <v>329</v>
      </c>
      <c r="I1030" s="822" t="s">
        <v>2496</v>
      </c>
      <c r="J1030" s="822" t="s">
        <v>2390</v>
      </c>
      <c r="K1030" s="822" t="s">
        <v>2497</v>
      </c>
      <c r="L1030" s="825">
        <v>582.98</v>
      </c>
      <c r="M1030" s="825">
        <v>582.98</v>
      </c>
      <c r="N1030" s="822">
        <v>1</v>
      </c>
      <c r="O1030" s="826">
        <v>1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4</v>
      </c>
      <c r="B1031" s="822" t="s">
        <v>2195</v>
      </c>
      <c r="C1031" s="822" t="s">
        <v>2202</v>
      </c>
      <c r="D1031" s="823" t="s">
        <v>4680</v>
      </c>
      <c r="E1031" s="824" t="s">
        <v>2234</v>
      </c>
      <c r="F1031" s="822" t="s">
        <v>2198</v>
      </c>
      <c r="G1031" s="822" t="s">
        <v>2286</v>
      </c>
      <c r="H1031" s="822" t="s">
        <v>329</v>
      </c>
      <c r="I1031" s="822" t="s">
        <v>2585</v>
      </c>
      <c r="J1031" s="822" t="s">
        <v>2586</v>
      </c>
      <c r="K1031" s="822" t="s">
        <v>2587</v>
      </c>
      <c r="L1031" s="825">
        <v>700.35</v>
      </c>
      <c r="M1031" s="825">
        <v>3501.75</v>
      </c>
      <c r="N1031" s="822">
        <v>5</v>
      </c>
      <c r="O1031" s="826">
        <v>5</v>
      </c>
      <c r="P1031" s="825">
        <v>2801.4</v>
      </c>
      <c r="Q1031" s="827">
        <v>0.8</v>
      </c>
      <c r="R1031" s="822">
        <v>4</v>
      </c>
      <c r="S1031" s="827">
        <v>0.8</v>
      </c>
      <c r="T1031" s="826">
        <v>4</v>
      </c>
      <c r="U1031" s="828">
        <v>0.8</v>
      </c>
    </row>
    <row r="1032" spans="1:21" ht="14.45" customHeight="1" x14ac:dyDescent="0.2">
      <c r="A1032" s="821">
        <v>4</v>
      </c>
      <c r="B1032" s="822" t="s">
        <v>2195</v>
      </c>
      <c r="C1032" s="822" t="s">
        <v>2202</v>
      </c>
      <c r="D1032" s="823" t="s">
        <v>4680</v>
      </c>
      <c r="E1032" s="824" t="s">
        <v>2234</v>
      </c>
      <c r="F1032" s="822" t="s">
        <v>2198</v>
      </c>
      <c r="G1032" s="822" t="s">
        <v>2286</v>
      </c>
      <c r="H1032" s="822" t="s">
        <v>329</v>
      </c>
      <c r="I1032" s="822" t="s">
        <v>3139</v>
      </c>
      <c r="J1032" s="822" t="s">
        <v>3140</v>
      </c>
      <c r="K1032" s="822" t="s">
        <v>3141</v>
      </c>
      <c r="L1032" s="825">
        <v>389.82</v>
      </c>
      <c r="M1032" s="825">
        <v>1169.46</v>
      </c>
      <c r="N1032" s="822">
        <v>3</v>
      </c>
      <c r="O1032" s="826">
        <v>3</v>
      </c>
      <c r="P1032" s="825">
        <v>779.64</v>
      </c>
      <c r="Q1032" s="827">
        <v>0.66666666666666663</v>
      </c>
      <c r="R1032" s="822">
        <v>2</v>
      </c>
      <c r="S1032" s="827">
        <v>0.66666666666666663</v>
      </c>
      <c r="T1032" s="826">
        <v>2</v>
      </c>
      <c r="U1032" s="828">
        <v>0.66666666666666663</v>
      </c>
    </row>
    <row r="1033" spans="1:21" ht="14.45" customHeight="1" x14ac:dyDescent="0.2">
      <c r="A1033" s="821">
        <v>4</v>
      </c>
      <c r="B1033" s="822" t="s">
        <v>2195</v>
      </c>
      <c r="C1033" s="822" t="s">
        <v>2202</v>
      </c>
      <c r="D1033" s="823" t="s">
        <v>4680</v>
      </c>
      <c r="E1033" s="824" t="s">
        <v>2234</v>
      </c>
      <c r="F1033" s="822" t="s">
        <v>2198</v>
      </c>
      <c r="G1033" s="822" t="s">
        <v>2286</v>
      </c>
      <c r="H1033" s="822" t="s">
        <v>329</v>
      </c>
      <c r="I1033" s="822" t="s">
        <v>2772</v>
      </c>
      <c r="J1033" s="822" t="s">
        <v>2773</v>
      </c>
      <c r="K1033" s="822" t="s">
        <v>2774</v>
      </c>
      <c r="L1033" s="825">
        <v>99.99</v>
      </c>
      <c r="M1033" s="825">
        <v>99.99</v>
      </c>
      <c r="N1033" s="822">
        <v>1</v>
      </c>
      <c r="O1033" s="826">
        <v>1</v>
      </c>
      <c r="P1033" s="825">
        <v>99.99</v>
      </c>
      <c r="Q1033" s="827">
        <v>1</v>
      </c>
      <c r="R1033" s="822">
        <v>1</v>
      </c>
      <c r="S1033" s="827">
        <v>1</v>
      </c>
      <c r="T1033" s="826">
        <v>1</v>
      </c>
      <c r="U1033" s="828">
        <v>1</v>
      </c>
    </row>
    <row r="1034" spans="1:21" ht="14.45" customHeight="1" x14ac:dyDescent="0.2">
      <c r="A1034" s="821">
        <v>4</v>
      </c>
      <c r="B1034" s="822" t="s">
        <v>2195</v>
      </c>
      <c r="C1034" s="822" t="s">
        <v>2202</v>
      </c>
      <c r="D1034" s="823" t="s">
        <v>4680</v>
      </c>
      <c r="E1034" s="824" t="s">
        <v>2234</v>
      </c>
      <c r="F1034" s="822" t="s">
        <v>2198</v>
      </c>
      <c r="G1034" s="822" t="s">
        <v>2286</v>
      </c>
      <c r="H1034" s="822" t="s">
        <v>329</v>
      </c>
      <c r="I1034" s="822" t="s">
        <v>2966</v>
      </c>
      <c r="J1034" s="822" t="s">
        <v>2967</v>
      </c>
      <c r="K1034" s="822" t="s">
        <v>2968</v>
      </c>
      <c r="L1034" s="825">
        <v>99.99</v>
      </c>
      <c r="M1034" s="825">
        <v>999.89999999999986</v>
      </c>
      <c r="N1034" s="822">
        <v>10</v>
      </c>
      <c r="O1034" s="826">
        <v>3</v>
      </c>
      <c r="P1034" s="825">
        <v>999.89999999999986</v>
      </c>
      <c r="Q1034" s="827">
        <v>1</v>
      </c>
      <c r="R1034" s="822">
        <v>10</v>
      </c>
      <c r="S1034" s="827">
        <v>1</v>
      </c>
      <c r="T1034" s="826">
        <v>3</v>
      </c>
      <c r="U1034" s="828">
        <v>1</v>
      </c>
    </row>
    <row r="1035" spans="1:21" ht="14.45" customHeight="1" x14ac:dyDescent="0.2">
      <c r="A1035" s="821">
        <v>4</v>
      </c>
      <c r="B1035" s="822" t="s">
        <v>2195</v>
      </c>
      <c r="C1035" s="822" t="s">
        <v>2202</v>
      </c>
      <c r="D1035" s="823" t="s">
        <v>4680</v>
      </c>
      <c r="E1035" s="824" t="s">
        <v>2236</v>
      </c>
      <c r="F1035" s="822" t="s">
        <v>2196</v>
      </c>
      <c r="G1035" s="822" t="s">
        <v>3158</v>
      </c>
      <c r="H1035" s="822" t="s">
        <v>329</v>
      </c>
      <c r="I1035" s="822" t="s">
        <v>3159</v>
      </c>
      <c r="J1035" s="822" t="s">
        <v>3160</v>
      </c>
      <c r="K1035" s="822" t="s">
        <v>1186</v>
      </c>
      <c r="L1035" s="825">
        <v>78.33</v>
      </c>
      <c r="M1035" s="825">
        <v>313.32</v>
      </c>
      <c r="N1035" s="822">
        <v>4</v>
      </c>
      <c r="O1035" s="826">
        <v>2</v>
      </c>
      <c r="P1035" s="825">
        <v>313.32</v>
      </c>
      <c r="Q1035" s="827">
        <v>1</v>
      </c>
      <c r="R1035" s="822">
        <v>4</v>
      </c>
      <c r="S1035" s="827">
        <v>1</v>
      </c>
      <c r="T1035" s="826">
        <v>2</v>
      </c>
      <c r="U1035" s="828">
        <v>1</v>
      </c>
    </row>
    <row r="1036" spans="1:21" ht="14.45" customHeight="1" x14ac:dyDescent="0.2">
      <c r="A1036" s="821">
        <v>4</v>
      </c>
      <c r="B1036" s="822" t="s">
        <v>2195</v>
      </c>
      <c r="C1036" s="822" t="s">
        <v>2202</v>
      </c>
      <c r="D1036" s="823" t="s">
        <v>4680</v>
      </c>
      <c r="E1036" s="824" t="s">
        <v>2236</v>
      </c>
      <c r="F1036" s="822" t="s">
        <v>2196</v>
      </c>
      <c r="G1036" s="822" t="s">
        <v>3182</v>
      </c>
      <c r="H1036" s="822" t="s">
        <v>329</v>
      </c>
      <c r="I1036" s="822" t="s">
        <v>3709</v>
      </c>
      <c r="J1036" s="822" t="s">
        <v>746</v>
      </c>
      <c r="K1036" s="822" t="s">
        <v>3710</v>
      </c>
      <c r="L1036" s="825">
        <v>159.16999999999999</v>
      </c>
      <c r="M1036" s="825">
        <v>159.16999999999999</v>
      </c>
      <c r="N1036" s="822">
        <v>1</v>
      </c>
      <c r="O1036" s="826">
        <v>1</v>
      </c>
      <c r="P1036" s="825">
        <v>159.16999999999999</v>
      </c>
      <c r="Q1036" s="827">
        <v>1</v>
      </c>
      <c r="R1036" s="822">
        <v>1</v>
      </c>
      <c r="S1036" s="827">
        <v>1</v>
      </c>
      <c r="T1036" s="826">
        <v>1</v>
      </c>
      <c r="U1036" s="828">
        <v>1</v>
      </c>
    </row>
    <row r="1037" spans="1:21" ht="14.45" customHeight="1" x14ac:dyDescent="0.2">
      <c r="A1037" s="821">
        <v>4</v>
      </c>
      <c r="B1037" s="822" t="s">
        <v>2195</v>
      </c>
      <c r="C1037" s="822" t="s">
        <v>2202</v>
      </c>
      <c r="D1037" s="823" t="s">
        <v>4680</v>
      </c>
      <c r="E1037" s="824" t="s">
        <v>2236</v>
      </c>
      <c r="F1037" s="822" t="s">
        <v>2196</v>
      </c>
      <c r="G1037" s="822" t="s">
        <v>3182</v>
      </c>
      <c r="H1037" s="822" t="s">
        <v>329</v>
      </c>
      <c r="I1037" s="822" t="s">
        <v>3183</v>
      </c>
      <c r="J1037" s="822" t="s">
        <v>746</v>
      </c>
      <c r="K1037" s="822" t="s">
        <v>1426</v>
      </c>
      <c r="L1037" s="825">
        <v>477.5</v>
      </c>
      <c r="M1037" s="825">
        <v>477.5</v>
      </c>
      <c r="N1037" s="822">
        <v>1</v>
      </c>
      <c r="O1037" s="826">
        <v>1</v>
      </c>
      <c r="P1037" s="825">
        <v>477.5</v>
      </c>
      <c r="Q1037" s="827">
        <v>1</v>
      </c>
      <c r="R1037" s="822">
        <v>1</v>
      </c>
      <c r="S1037" s="827">
        <v>1</v>
      </c>
      <c r="T1037" s="826">
        <v>1</v>
      </c>
      <c r="U1037" s="828">
        <v>1</v>
      </c>
    </row>
    <row r="1038" spans="1:21" ht="14.45" customHeight="1" x14ac:dyDescent="0.2">
      <c r="A1038" s="821">
        <v>4</v>
      </c>
      <c r="B1038" s="822" t="s">
        <v>2195</v>
      </c>
      <c r="C1038" s="822" t="s">
        <v>2202</v>
      </c>
      <c r="D1038" s="823" t="s">
        <v>4680</v>
      </c>
      <c r="E1038" s="824" t="s">
        <v>2236</v>
      </c>
      <c r="F1038" s="822" t="s">
        <v>2196</v>
      </c>
      <c r="G1038" s="822" t="s">
        <v>3711</v>
      </c>
      <c r="H1038" s="822" t="s">
        <v>329</v>
      </c>
      <c r="I1038" s="822" t="s">
        <v>3712</v>
      </c>
      <c r="J1038" s="822" t="s">
        <v>3713</v>
      </c>
      <c r="K1038" s="822" t="s">
        <v>3714</v>
      </c>
      <c r="L1038" s="825">
        <v>347.84</v>
      </c>
      <c r="M1038" s="825">
        <v>695.68</v>
      </c>
      <c r="N1038" s="822">
        <v>2</v>
      </c>
      <c r="O1038" s="826">
        <v>1</v>
      </c>
      <c r="P1038" s="825">
        <v>695.68</v>
      </c>
      <c r="Q1038" s="827">
        <v>1</v>
      </c>
      <c r="R1038" s="822">
        <v>2</v>
      </c>
      <c r="S1038" s="827">
        <v>1</v>
      </c>
      <c r="T1038" s="826">
        <v>1</v>
      </c>
      <c r="U1038" s="828">
        <v>1</v>
      </c>
    </row>
    <row r="1039" spans="1:21" ht="14.45" customHeight="1" x14ac:dyDescent="0.2">
      <c r="A1039" s="821">
        <v>4</v>
      </c>
      <c r="B1039" s="822" t="s">
        <v>2195</v>
      </c>
      <c r="C1039" s="822" t="s">
        <v>2202</v>
      </c>
      <c r="D1039" s="823" t="s">
        <v>4680</v>
      </c>
      <c r="E1039" s="824" t="s">
        <v>2236</v>
      </c>
      <c r="F1039" s="822" t="s">
        <v>2196</v>
      </c>
      <c r="G1039" s="822" t="s">
        <v>3075</v>
      </c>
      <c r="H1039" s="822" t="s">
        <v>329</v>
      </c>
      <c r="I1039" s="822" t="s">
        <v>3076</v>
      </c>
      <c r="J1039" s="822" t="s">
        <v>1103</v>
      </c>
      <c r="K1039" s="822" t="s">
        <v>1372</v>
      </c>
      <c r="L1039" s="825">
        <v>111.72</v>
      </c>
      <c r="M1039" s="825">
        <v>223.44</v>
      </c>
      <c r="N1039" s="822">
        <v>2</v>
      </c>
      <c r="O1039" s="826">
        <v>1</v>
      </c>
      <c r="P1039" s="825">
        <v>223.44</v>
      </c>
      <c r="Q1039" s="827">
        <v>1</v>
      </c>
      <c r="R1039" s="822">
        <v>2</v>
      </c>
      <c r="S1039" s="827">
        <v>1</v>
      </c>
      <c r="T1039" s="826">
        <v>1</v>
      </c>
      <c r="U1039" s="828">
        <v>1</v>
      </c>
    </row>
    <row r="1040" spans="1:21" ht="14.45" customHeight="1" x14ac:dyDescent="0.2">
      <c r="A1040" s="821">
        <v>4</v>
      </c>
      <c r="B1040" s="822" t="s">
        <v>2195</v>
      </c>
      <c r="C1040" s="822" t="s">
        <v>2202</v>
      </c>
      <c r="D1040" s="823" t="s">
        <v>4680</v>
      </c>
      <c r="E1040" s="824" t="s">
        <v>2236</v>
      </c>
      <c r="F1040" s="822" t="s">
        <v>2196</v>
      </c>
      <c r="G1040" s="822" t="s">
        <v>2312</v>
      </c>
      <c r="H1040" s="822" t="s">
        <v>329</v>
      </c>
      <c r="I1040" s="822" t="s">
        <v>3715</v>
      </c>
      <c r="J1040" s="822" t="s">
        <v>3716</v>
      </c>
      <c r="K1040" s="822" t="s">
        <v>3717</v>
      </c>
      <c r="L1040" s="825">
        <v>300.33</v>
      </c>
      <c r="M1040" s="825">
        <v>600.66</v>
      </c>
      <c r="N1040" s="822">
        <v>2</v>
      </c>
      <c r="O1040" s="826">
        <v>1.5</v>
      </c>
      <c r="P1040" s="825">
        <v>600.66</v>
      </c>
      <c r="Q1040" s="827">
        <v>1</v>
      </c>
      <c r="R1040" s="822">
        <v>2</v>
      </c>
      <c r="S1040" s="827">
        <v>1</v>
      </c>
      <c r="T1040" s="826">
        <v>1.5</v>
      </c>
      <c r="U1040" s="828">
        <v>1</v>
      </c>
    </row>
    <row r="1041" spans="1:21" ht="14.45" customHeight="1" x14ac:dyDescent="0.2">
      <c r="A1041" s="821">
        <v>4</v>
      </c>
      <c r="B1041" s="822" t="s">
        <v>2195</v>
      </c>
      <c r="C1041" s="822" t="s">
        <v>2202</v>
      </c>
      <c r="D1041" s="823" t="s">
        <v>4680</v>
      </c>
      <c r="E1041" s="824" t="s">
        <v>2236</v>
      </c>
      <c r="F1041" s="822" t="s">
        <v>2196</v>
      </c>
      <c r="G1041" s="822" t="s">
        <v>2312</v>
      </c>
      <c r="H1041" s="822" t="s">
        <v>329</v>
      </c>
      <c r="I1041" s="822" t="s">
        <v>3718</v>
      </c>
      <c r="J1041" s="822" t="s">
        <v>3716</v>
      </c>
      <c r="K1041" s="822" t="s">
        <v>3717</v>
      </c>
      <c r="L1041" s="825">
        <v>300.33</v>
      </c>
      <c r="M1041" s="825">
        <v>300.33</v>
      </c>
      <c r="N1041" s="822">
        <v>1</v>
      </c>
      <c r="O1041" s="826">
        <v>1</v>
      </c>
      <c r="P1041" s="825">
        <v>300.33</v>
      </c>
      <c r="Q1041" s="827">
        <v>1</v>
      </c>
      <c r="R1041" s="822">
        <v>1</v>
      </c>
      <c r="S1041" s="827">
        <v>1</v>
      </c>
      <c r="T1041" s="826">
        <v>1</v>
      </c>
      <c r="U1041" s="828">
        <v>1</v>
      </c>
    </row>
    <row r="1042" spans="1:21" ht="14.45" customHeight="1" x14ac:dyDescent="0.2">
      <c r="A1042" s="821">
        <v>4</v>
      </c>
      <c r="B1042" s="822" t="s">
        <v>2195</v>
      </c>
      <c r="C1042" s="822" t="s">
        <v>2202</v>
      </c>
      <c r="D1042" s="823" t="s">
        <v>4680</v>
      </c>
      <c r="E1042" s="824" t="s">
        <v>2236</v>
      </c>
      <c r="F1042" s="822" t="s">
        <v>2196</v>
      </c>
      <c r="G1042" s="822" t="s">
        <v>3719</v>
      </c>
      <c r="H1042" s="822" t="s">
        <v>329</v>
      </c>
      <c r="I1042" s="822" t="s">
        <v>3720</v>
      </c>
      <c r="J1042" s="822" t="s">
        <v>3721</v>
      </c>
      <c r="K1042" s="822" t="s">
        <v>3722</v>
      </c>
      <c r="L1042" s="825">
        <v>2925.58</v>
      </c>
      <c r="M1042" s="825">
        <v>8776.74</v>
      </c>
      <c r="N1042" s="822">
        <v>3</v>
      </c>
      <c r="O1042" s="826">
        <v>2.5</v>
      </c>
      <c r="P1042" s="825">
        <v>8776.74</v>
      </c>
      <c r="Q1042" s="827">
        <v>1</v>
      </c>
      <c r="R1042" s="822">
        <v>3</v>
      </c>
      <c r="S1042" s="827">
        <v>1</v>
      </c>
      <c r="T1042" s="826">
        <v>2.5</v>
      </c>
      <c r="U1042" s="828">
        <v>1</v>
      </c>
    </row>
    <row r="1043" spans="1:21" ht="14.45" customHeight="1" x14ac:dyDescent="0.2">
      <c r="A1043" s="821">
        <v>4</v>
      </c>
      <c r="B1043" s="822" t="s">
        <v>2195</v>
      </c>
      <c r="C1043" s="822" t="s">
        <v>2202</v>
      </c>
      <c r="D1043" s="823" t="s">
        <v>4680</v>
      </c>
      <c r="E1043" s="824" t="s">
        <v>2236</v>
      </c>
      <c r="F1043" s="822" t="s">
        <v>2196</v>
      </c>
      <c r="G1043" s="822" t="s">
        <v>3099</v>
      </c>
      <c r="H1043" s="822" t="s">
        <v>329</v>
      </c>
      <c r="I1043" s="822" t="s">
        <v>3103</v>
      </c>
      <c r="J1043" s="822" t="s">
        <v>3101</v>
      </c>
      <c r="K1043" s="822" t="s">
        <v>3104</v>
      </c>
      <c r="L1043" s="825">
        <v>218.62</v>
      </c>
      <c r="M1043" s="825">
        <v>655.86</v>
      </c>
      <c r="N1043" s="822">
        <v>3</v>
      </c>
      <c r="O1043" s="826">
        <v>2</v>
      </c>
      <c r="P1043" s="825">
        <v>655.86</v>
      </c>
      <c r="Q1043" s="827">
        <v>1</v>
      </c>
      <c r="R1043" s="822">
        <v>3</v>
      </c>
      <c r="S1043" s="827">
        <v>1</v>
      </c>
      <c r="T1043" s="826">
        <v>2</v>
      </c>
      <c r="U1043" s="828">
        <v>1</v>
      </c>
    </row>
    <row r="1044" spans="1:21" ht="14.45" customHeight="1" x14ac:dyDescent="0.2">
      <c r="A1044" s="821">
        <v>4</v>
      </c>
      <c r="B1044" s="822" t="s">
        <v>2195</v>
      </c>
      <c r="C1044" s="822" t="s">
        <v>2202</v>
      </c>
      <c r="D1044" s="823" t="s">
        <v>4680</v>
      </c>
      <c r="E1044" s="824" t="s">
        <v>2236</v>
      </c>
      <c r="F1044" s="822" t="s">
        <v>2196</v>
      </c>
      <c r="G1044" s="822" t="s">
        <v>3723</v>
      </c>
      <c r="H1044" s="822" t="s">
        <v>329</v>
      </c>
      <c r="I1044" s="822" t="s">
        <v>3724</v>
      </c>
      <c r="J1044" s="822" t="s">
        <v>3725</v>
      </c>
      <c r="K1044" s="822" t="s">
        <v>3726</v>
      </c>
      <c r="L1044" s="825">
        <v>294.86</v>
      </c>
      <c r="M1044" s="825">
        <v>2064.02</v>
      </c>
      <c r="N1044" s="822">
        <v>7</v>
      </c>
      <c r="O1044" s="826">
        <v>2</v>
      </c>
      <c r="P1044" s="825">
        <v>2064.02</v>
      </c>
      <c r="Q1044" s="827">
        <v>1</v>
      </c>
      <c r="R1044" s="822">
        <v>7</v>
      </c>
      <c r="S1044" s="827">
        <v>1</v>
      </c>
      <c r="T1044" s="826">
        <v>2</v>
      </c>
      <c r="U1044" s="828">
        <v>1</v>
      </c>
    </row>
    <row r="1045" spans="1:21" ht="14.45" customHeight="1" x14ac:dyDescent="0.2">
      <c r="A1045" s="821">
        <v>4</v>
      </c>
      <c r="B1045" s="822" t="s">
        <v>2195</v>
      </c>
      <c r="C1045" s="822" t="s">
        <v>2202</v>
      </c>
      <c r="D1045" s="823" t="s">
        <v>4680</v>
      </c>
      <c r="E1045" s="824" t="s">
        <v>2236</v>
      </c>
      <c r="F1045" s="822" t="s">
        <v>2196</v>
      </c>
      <c r="G1045" s="822" t="s">
        <v>2299</v>
      </c>
      <c r="H1045" s="822" t="s">
        <v>329</v>
      </c>
      <c r="I1045" s="822" t="s">
        <v>2300</v>
      </c>
      <c r="J1045" s="822" t="s">
        <v>2301</v>
      </c>
      <c r="K1045" s="822" t="s">
        <v>2302</v>
      </c>
      <c r="L1045" s="825">
        <v>661.62</v>
      </c>
      <c r="M1045" s="825">
        <v>661.62</v>
      </c>
      <c r="N1045" s="822">
        <v>1</v>
      </c>
      <c r="O1045" s="826">
        <v>1</v>
      </c>
      <c r="P1045" s="825">
        <v>661.62</v>
      </c>
      <c r="Q1045" s="827">
        <v>1</v>
      </c>
      <c r="R1045" s="822">
        <v>1</v>
      </c>
      <c r="S1045" s="827">
        <v>1</v>
      </c>
      <c r="T1045" s="826">
        <v>1</v>
      </c>
      <c r="U1045" s="828">
        <v>1</v>
      </c>
    </row>
    <row r="1046" spans="1:21" ht="14.45" customHeight="1" x14ac:dyDescent="0.2">
      <c r="A1046" s="821">
        <v>4</v>
      </c>
      <c r="B1046" s="822" t="s">
        <v>2195</v>
      </c>
      <c r="C1046" s="822" t="s">
        <v>2202</v>
      </c>
      <c r="D1046" s="823" t="s">
        <v>4680</v>
      </c>
      <c r="E1046" s="824" t="s">
        <v>2236</v>
      </c>
      <c r="F1046" s="822" t="s">
        <v>2196</v>
      </c>
      <c r="G1046" s="822" t="s">
        <v>2299</v>
      </c>
      <c r="H1046" s="822" t="s">
        <v>329</v>
      </c>
      <c r="I1046" s="822" t="s">
        <v>2300</v>
      </c>
      <c r="J1046" s="822" t="s">
        <v>2301</v>
      </c>
      <c r="K1046" s="822" t="s">
        <v>2302</v>
      </c>
      <c r="L1046" s="825">
        <v>391.5</v>
      </c>
      <c r="M1046" s="825">
        <v>391.5</v>
      </c>
      <c r="N1046" s="822">
        <v>1</v>
      </c>
      <c r="O1046" s="826">
        <v>1</v>
      </c>
      <c r="P1046" s="825">
        <v>391.5</v>
      </c>
      <c r="Q1046" s="827">
        <v>1</v>
      </c>
      <c r="R1046" s="822">
        <v>1</v>
      </c>
      <c r="S1046" s="827">
        <v>1</v>
      </c>
      <c r="T1046" s="826">
        <v>1</v>
      </c>
      <c r="U1046" s="828">
        <v>1</v>
      </c>
    </row>
    <row r="1047" spans="1:21" ht="14.45" customHeight="1" x14ac:dyDescent="0.2">
      <c r="A1047" s="821">
        <v>4</v>
      </c>
      <c r="B1047" s="822" t="s">
        <v>2195</v>
      </c>
      <c r="C1047" s="822" t="s">
        <v>2202</v>
      </c>
      <c r="D1047" s="823" t="s">
        <v>4680</v>
      </c>
      <c r="E1047" s="824" t="s">
        <v>2236</v>
      </c>
      <c r="F1047" s="822" t="s">
        <v>2196</v>
      </c>
      <c r="G1047" s="822" t="s">
        <v>3031</v>
      </c>
      <c r="H1047" s="822" t="s">
        <v>628</v>
      </c>
      <c r="I1047" s="822" t="s">
        <v>1935</v>
      </c>
      <c r="J1047" s="822" t="s">
        <v>981</v>
      </c>
      <c r="K1047" s="822" t="s">
        <v>1936</v>
      </c>
      <c r="L1047" s="825">
        <v>0</v>
      </c>
      <c r="M1047" s="825">
        <v>0</v>
      </c>
      <c r="N1047" s="822">
        <v>2</v>
      </c>
      <c r="O1047" s="826">
        <v>1</v>
      </c>
      <c r="P1047" s="825">
        <v>0</v>
      </c>
      <c r="Q1047" s="827"/>
      <c r="R1047" s="822">
        <v>2</v>
      </c>
      <c r="S1047" s="827">
        <v>1</v>
      </c>
      <c r="T1047" s="826">
        <v>1</v>
      </c>
      <c r="U1047" s="828">
        <v>1</v>
      </c>
    </row>
    <row r="1048" spans="1:21" ht="14.45" customHeight="1" x14ac:dyDescent="0.2">
      <c r="A1048" s="821">
        <v>4</v>
      </c>
      <c r="B1048" s="822" t="s">
        <v>2195</v>
      </c>
      <c r="C1048" s="822" t="s">
        <v>2202</v>
      </c>
      <c r="D1048" s="823" t="s">
        <v>4680</v>
      </c>
      <c r="E1048" s="824" t="s">
        <v>2236</v>
      </c>
      <c r="F1048" s="822" t="s">
        <v>2196</v>
      </c>
      <c r="G1048" s="822" t="s">
        <v>3031</v>
      </c>
      <c r="H1048" s="822" t="s">
        <v>329</v>
      </c>
      <c r="I1048" s="822" t="s">
        <v>3727</v>
      </c>
      <c r="J1048" s="822" t="s">
        <v>3728</v>
      </c>
      <c r="K1048" s="822" t="s">
        <v>3304</v>
      </c>
      <c r="L1048" s="825">
        <v>0</v>
      </c>
      <c r="M1048" s="825">
        <v>0</v>
      </c>
      <c r="N1048" s="822">
        <v>1</v>
      </c>
      <c r="O1048" s="826">
        <v>1</v>
      </c>
      <c r="P1048" s="825">
        <v>0</v>
      </c>
      <c r="Q1048" s="827"/>
      <c r="R1048" s="822">
        <v>1</v>
      </c>
      <c r="S1048" s="827">
        <v>1</v>
      </c>
      <c r="T1048" s="826">
        <v>1</v>
      </c>
      <c r="U1048" s="828">
        <v>1</v>
      </c>
    </row>
    <row r="1049" spans="1:21" ht="14.45" customHeight="1" x14ac:dyDescent="0.2">
      <c r="A1049" s="821">
        <v>4</v>
      </c>
      <c r="B1049" s="822" t="s">
        <v>2195</v>
      </c>
      <c r="C1049" s="822" t="s">
        <v>2202</v>
      </c>
      <c r="D1049" s="823" t="s">
        <v>4680</v>
      </c>
      <c r="E1049" s="824" t="s">
        <v>2236</v>
      </c>
      <c r="F1049" s="822" t="s">
        <v>2196</v>
      </c>
      <c r="G1049" s="822" t="s">
        <v>3729</v>
      </c>
      <c r="H1049" s="822" t="s">
        <v>329</v>
      </c>
      <c r="I1049" s="822" t="s">
        <v>3730</v>
      </c>
      <c r="J1049" s="822" t="s">
        <v>3731</v>
      </c>
      <c r="K1049" s="822" t="s">
        <v>1823</v>
      </c>
      <c r="L1049" s="825">
        <v>3687.57</v>
      </c>
      <c r="M1049" s="825">
        <v>11062.710000000001</v>
      </c>
      <c r="N1049" s="822">
        <v>3</v>
      </c>
      <c r="O1049" s="826">
        <v>2</v>
      </c>
      <c r="P1049" s="825">
        <v>11062.710000000001</v>
      </c>
      <c r="Q1049" s="827">
        <v>1</v>
      </c>
      <c r="R1049" s="822">
        <v>3</v>
      </c>
      <c r="S1049" s="827">
        <v>1</v>
      </c>
      <c r="T1049" s="826">
        <v>2</v>
      </c>
      <c r="U1049" s="828">
        <v>1</v>
      </c>
    </row>
    <row r="1050" spans="1:21" ht="14.45" customHeight="1" x14ac:dyDescent="0.2">
      <c r="A1050" s="821">
        <v>4</v>
      </c>
      <c r="B1050" s="822" t="s">
        <v>2195</v>
      </c>
      <c r="C1050" s="822" t="s">
        <v>2202</v>
      </c>
      <c r="D1050" s="823" t="s">
        <v>4680</v>
      </c>
      <c r="E1050" s="824" t="s">
        <v>2236</v>
      </c>
      <c r="F1050" s="822" t="s">
        <v>2196</v>
      </c>
      <c r="G1050" s="822" t="s">
        <v>3137</v>
      </c>
      <c r="H1050" s="822" t="s">
        <v>628</v>
      </c>
      <c r="I1050" s="822" t="s">
        <v>2039</v>
      </c>
      <c r="J1050" s="822" t="s">
        <v>1838</v>
      </c>
      <c r="K1050" s="822" t="s">
        <v>2040</v>
      </c>
      <c r="L1050" s="825">
        <v>63.14</v>
      </c>
      <c r="M1050" s="825">
        <v>63.14</v>
      </c>
      <c r="N1050" s="822">
        <v>1</v>
      </c>
      <c r="O1050" s="826">
        <v>1</v>
      </c>
      <c r="P1050" s="825">
        <v>63.14</v>
      </c>
      <c r="Q1050" s="827">
        <v>1</v>
      </c>
      <c r="R1050" s="822">
        <v>1</v>
      </c>
      <c r="S1050" s="827">
        <v>1</v>
      </c>
      <c r="T1050" s="826">
        <v>1</v>
      </c>
      <c r="U1050" s="828">
        <v>1</v>
      </c>
    </row>
    <row r="1051" spans="1:21" ht="14.45" customHeight="1" x14ac:dyDescent="0.2">
      <c r="A1051" s="821">
        <v>4</v>
      </c>
      <c r="B1051" s="822" t="s">
        <v>2195</v>
      </c>
      <c r="C1051" s="822" t="s">
        <v>2202</v>
      </c>
      <c r="D1051" s="823" t="s">
        <v>4680</v>
      </c>
      <c r="E1051" s="824" t="s">
        <v>2236</v>
      </c>
      <c r="F1051" s="822" t="s">
        <v>2196</v>
      </c>
      <c r="G1051" s="822" t="s">
        <v>2423</v>
      </c>
      <c r="H1051" s="822" t="s">
        <v>329</v>
      </c>
      <c r="I1051" s="822" t="s">
        <v>2424</v>
      </c>
      <c r="J1051" s="822" t="s">
        <v>2425</v>
      </c>
      <c r="K1051" s="822" t="s">
        <v>2426</v>
      </c>
      <c r="L1051" s="825">
        <v>248.55</v>
      </c>
      <c r="M1051" s="825">
        <v>745.65000000000009</v>
      </c>
      <c r="N1051" s="822">
        <v>3</v>
      </c>
      <c r="O1051" s="826">
        <v>2</v>
      </c>
      <c r="P1051" s="825">
        <v>745.65000000000009</v>
      </c>
      <c r="Q1051" s="827">
        <v>1</v>
      </c>
      <c r="R1051" s="822">
        <v>3</v>
      </c>
      <c r="S1051" s="827">
        <v>1</v>
      </c>
      <c r="T1051" s="826">
        <v>2</v>
      </c>
      <c r="U1051" s="828">
        <v>1</v>
      </c>
    </row>
    <row r="1052" spans="1:21" ht="14.45" customHeight="1" x14ac:dyDescent="0.2">
      <c r="A1052" s="821">
        <v>4</v>
      </c>
      <c r="B1052" s="822" t="s">
        <v>2195</v>
      </c>
      <c r="C1052" s="822" t="s">
        <v>2202</v>
      </c>
      <c r="D1052" s="823" t="s">
        <v>4680</v>
      </c>
      <c r="E1052" s="824" t="s">
        <v>2236</v>
      </c>
      <c r="F1052" s="822" t="s">
        <v>2197</v>
      </c>
      <c r="G1052" s="822" t="s">
        <v>2286</v>
      </c>
      <c r="H1052" s="822" t="s">
        <v>329</v>
      </c>
      <c r="I1052" s="822" t="s">
        <v>2287</v>
      </c>
      <c r="J1052" s="822" t="s">
        <v>2288</v>
      </c>
      <c r="K1052" s="822"/>
      <c r="L1052" s="825">
        <v>0</v>
      </c>
      <c r="M1052" s="825">
        <v>0</v>
      </c>
      <c r="N1052" s="822">
        <v>1</v>
      </c>
      <c r="O1052" s="826">
        <v>1</v>
      </c>
      <c r="P1052" s="825"/>
      <c r="Q1052" s="827"/>
      <c r="R1052" s="822"/>
      <c r="S1052" s="827">
        <v>0</v>
      </c>
      <c r="T1052" s="826"/>
      <c r="U1052" s="828">
        <v>0</v>
      </c>
    </row>
    <row r="1053" spans="1:21" ht="14.45" customHeight="1" x14ac:dyDescent="0.2">
      <c r="A1053" s="821">
        <v>4</v>
      </c>
      <c r="B1053" s="822" t="s">
        <v>2195</v>
      </c>
      <c r="C1053" s="822" t="s">
        <v>2202</v>
      </c>
      <c r="D1053" s="823" t="s">
        <v>4680</v>
      </c>
      <c r="E1053" s="824" t="s">
        <v>2236</v>
      </c>
      <c r="F1053" s="822" t="s">
        <v>2198</v>
      </c>
      <c r="G1053" s="822" t="s">
        <v>2286</v>
      </c>
      <c r="H1053" s="822" t="s">
        <v>329</v>
      </c>
      <c r="I1053" s="822" t="s">
        <v>2389</v>
      </c>
      <c r="J1053" s="822" t="s">
        <v>2390</v>
      </c>
      <c r="K1053" s="822" t="s">
        <v>2391</v>
      </c>
      <c r="L1053" s="825">
        <v>410.41</v>
      </c>
      <c r="M1053" s="825">
        <v>2052.0500000000002</v>
      </c>
      <c r="N1053" s="822">
        <v>5</v>
      </c>
      <c r="O1053" s="826">
        <v>5</v>
      </c>
      <c r="P1053" s="825">
        <v>2052.0500000000002</v>
      </c>
      <c r="Q1053" s="827">
        <v>1</v>
      </c>
      <c r="R1053" s="822">
        <v>5</v>
      </c>
      <c r="S1053" s="827">
        <v>1</v>
      </c>
      <c r="T1053" s="826">
        <v>5</v>
      </c>
      <c r="U1053" s="828">
        <v>1</v>
      </c>
    </row>
    <row r="1054" spans="1:21" ht="14.45" customHeight="1" x14ac:dyDescent="0.2">
      <c r="A1054" s="821">
        <v>4</v>
      </c>
      <c r="B1054" s="822" t="s">
        <v>2195</v>
      </c>
      <c r="C1054" s="822" t="s">
        <v>2202</v>
      </c>
      <c r="D1054" s="823" t="s">
        <v>4680</v>
      </c>
      <c r="E1054" s="824" t="s">
        <v>2236</v>
      </c>
      <c r="F1054" s="822" t="s">
        <v>2198</v>
      </c>
      <c r="G1054" s="822" t="s">
        <v>2286</v>
      </c>
      <c r="H1054" s="822" t="s">
        <v>329</v>
      </c>
      <c r="I1054" s="822" t="s">
        <v>2509</v>
      </c>
      <c r="J1054" s="822" t="s">
        <v>2510</v>
      </c>
      <c r="K1054" s="822" t="s">
        <v>2511</v>
      </c>
      <c r="L1054" s="825">
        <v>133.43</v>
      </c>
      <c r="M1054" s="825">
        <v>400.29</v>
      </c>
      <c r="N1054" s="822">
        <v>3</v>
      </c>
      <c r="O1054" s="826">
        <v>1</v>
      </c>
      <c r="P1054" s="825">
        <v>400.29</v>
      </c>
      <c r="Q1054" s="827">
        <v>1</v>
      </c>
      <c r="R1054" s="822">
        <v>3</v>
      </c>
      <c r="S1054" s="827">
        <v>1</v>
      </c>
      <c r="T1054" s="826">
        <v>1</v>
      </c>
      <c r="U1054" s="828">
        <v>1</v>
      </c>
    </row>
    <row r="1055" spans="1:21" ht="14.45" customHeight="1" x14ac:dyDescent="0.2">
      <c r="A1055" s="821">
        <v>4</v>
      </c>
      <c r="B1055" s="822" t="s">
        <v>2195</v>
      </c>
      <c r="C1055" s="822" t="s">
        <v>2202</v>
      </c>
      <c r="D1055" s="823" t="s">
        <v>4680</v>
      </c>
      <c r="E1055" s="824" t="s">
        <v>2236</v>
      </c>
      <c r="F1055" s="822" t="s">
        <v>2198</v>
      </c>
      <c r="G1055" s="822" t="s">
        <v>2286</v>
      </c>
      <c r="H1055" s="822" t="s">
        <v>329</v>
      </c>
      <c r="I1055" s="822" t="s">
        <v>2966</v>
      </c>
      <c r="J1055" s="822" t="s">
        <v>2967</v>
      </c>
      <c r="K1055" s="822" t="s">
        <v>2968</v>
      </c>
      <c r="L1055" s="825">
        <v>99.99</v>
      </c>
      <c r="M1055" s="825">
        <v>299.96999999999997</v>
      </c>
      <c r="N1055" s="822">
        <v>3</v>
      </c>
      <c r="O1055" s="826">
        <v>1</v>
      </c>
      <c r="P1055" s="825">
        <v>299.96999999999997</v>
      </c>
      <c r="Q1055" s="827">
        <v>1</v>
      </c>
      <c r="R1055" s="822">
        <v>3</v>
      </c>
      <c r="S1055" s="827">
        <v>1</v>
      </c>
      <c r="T1055" s="826">
        <v>1</v>
      </c>
      <c r="U1055" s="828">
        <v>1</v>
      </c>
    </row>
    <row r="1056" spans="1:21" ht="14.45" customHeight="1" x14ac:dyDescent="0.2">
      <c r="A1056" s="821">
        <v>4</v>
      </c>
      <c r="B1056" s="822" t="s">
        <v>2195</v>
      </c>
      <c r="C1056" s="822" t="s">
        <v>2202</v>
      </c>
      <c r="D1056" s="823" t="s">
        <v>4680</v>
      </c>
      <c r="E1056" s="824" t="s">
        <v>2238</v>
      </c>
      <c r="F1056" s="822" t="s">
        <v>2198</v>
      </c>
      <c r="G1056" s="822" t="s">
        <v>2286</v>
      </c>
      <c r="H1056" s="822" t="s">
        <v>329</v>
      </c>
      <c r="I1056" s="822" t="s">
        <v>2389</v>
      </c>
      <c r="J1056" s="822" t="s">
        <v>2390</v>
      </c>
      <c r="K1056" s="822" t="s">
        <v>2391</v>
      </c>
      <c r="L1056" s="825">
        <v>410.41</v>
      </c>
      <c r="M1056" s="825">
        <v>1231.23</v>
      </c>
      <c r="N1056" s="822">
        <v>3</v>
      </c>
      <c r="O1056" s="826">
        <v>3</v>
      </c>
      <c r="P1056" s="825">
        <v>1231.23</v>
      </c>
      <c r="Q1056" s="827">
        <v>1</v>
      </c>
      <c r="R1056" s="822">
        <v>3</v>
      </c>
      <c r="S1056" s="827">
        <v>1</v>
      </c>
      <c r="T1056" s="826">
        <v>3</v>
      </c>
      <c r="U1056" s="828">
        <v>1</v>
      </c>
    </row>
    <row r="1057" spans="1:21" ht="14.45" customHeight="1" x14ac:dyDescent="0.2">
      <c r="A1057" s="821">
        <v>4</v>
      </c>
      <c r="B1057" s="822" t="s">
        <v>2195</v>
      </c>
      <c r="C1057" s="822" t="s">
        <v>2202</v>
      </c>
      <c r="D1057" s="823" t="s">
        <v>4680</v>
      </c>
      <c r="E1057" s="824" t="s">
        <v>2238</v>
      </c>
      <c r="F1057" s="822" t="s">
        <v>2198</v>
      </c>
      <c r="G1057" s="822" t="s">
        <v>2286</v>
      </c>
      <c r="H1057" s="822" t="s">
        <v>329</v>
      </c>
      <c r="I1057" s="822" t="s">
        <v>2496</v>
      </c>
      <c r="J1057" s="822" t="s">
        <v>2390</v>
      </c>
      <c r="K1057" s="822" t="s">
        <v>2497</v>
      </c>
      <c r="L1057" s="825">
        <v>582.98</v>
      </c>
      <c r="M1057" s="825">
        <v>582.98</v>
      </c>
      <c r="N1057" s="822">
        <v>1</v>
      </c>
      <c r="O1057" s="826">
        <v>1</v>
      </c>
      <c r="P1057" s="825">
        <v>582.98</v>
      </c>
      <c r="Q1057" s="827">
        <v>1</v>
      </c>
      <c r="R1057" s="822">
        <v>1</v>
      </c>
      <c r="S1057" s="827">
        <v>1</v>
      </c>
      <c r="T1057" s="826">
        <v>1</v>
      </c>
      <c r="U1057" s="828">
        <v>1</v>
      </c>
    </row>
    <row r="1058" spans="1:21" ht="14.45" customHeight="1" x14ac:dyDescent="0.2">
      <c r="A1058" s="821">
        <v>4</v>
      </c>
      <c r="B1058" s="822" t="s">
        <v>2195</v>
      </c>
      <c r="C1058" s="822" t="s">
        <v>2202</v>
      </c>
      <c r="D1058" s="823" t="s">
        <v>4680</v>
      </c>
      <c r="E1058" s="824" t="s">
        <v>2242</v>
      </c>
      <c r="F1058" s="822" t="s">
        <v>2196</v>
      </c>
      <c r="G1058" s="822" t="s">
        <v>3042</v>
      </c>
      <c r="H1058" s="822" t="s">
        <v>329</v>
      </c>
      <c r="I1058" s="822" t="s">
        <v>3150</v>
      </c>
      <c r="J1058" s="822" t="s">
        <v>3151</v>
      </c>
      <c r="K1058" s="822" t="s">
        <v>636</v>
      </c>
      <c r="L1058" s="825">
        <v>72.55</v>
      </c>
      <c r="M1058" s="825">
        <v>217.64999999999998</v>
      </c>
      <c r="N1058" s="822">
        <v>3</v>
      </c>
      <c r="O1058" s="826">
        <v>2</v>
      </c>
      <c r="P1058" s="825">
        <v>72.55</v>
      </c>
      <c r="Q1058" s="827">
        <v>0.33333333333333337</v>
      </c>
      <c r="R1058" s="822">
        <v>1</v>
      </c>
      <c r="S1058" s="827">
        <v>0.33333333333333331</v>
      </c>
      <c r="T1058" s="826">
        <v>1</v>
      </c>
      <c r="U1058" s="828">
        <v>0.5</v>
      </c>
    </row>
    <row r="1059" spans="1:21" ht="14.45" customHeight="1" x14ac:dyDescent="0.2">
      <c r="A1059" s="821">
        <v>4</v>
      </c>
      <c r="B1059" s="822" t="s">
        <v>2195</v>
      </c>
      <c r="C1059" s="822" t="s">
        <v>2202</v>
      </c>
      <c r="D1059" s="823" t="s">
        <v>4680</v>
      </c>
      <c r="E1059" s="824" t="s">
        <v>2242</v>
      </c>
      <c r="F1059" s="822" t="s">
        <v>2196</v>
      </c>
      <c r="G1059" s="822" t="s">
        <v>3732</v>
      </c>
      <c r="H1059" s="822" t="s">
        <v>329</v>
      </c>
      <c r="I1059" s="822" t="s">
        <v>3733</v>
      </c>
      <c r="J1059" s="822" t="s">
        <v>878</v>
      </c>
      <c r="K1059" s="822" t="s">
        <v>3734</v>
      </c>
      <c r="L1059" s="825">
        <v>0</v>
      </c>
      <c r="M1059" s="825">
        <v>0</v>
      </c>
      <c r="N1059" s="822">
        <v>2</v>
      </c>
      <c r="O1059" s="826">
        <v>2</v>
      </c>
      <c r="P1059" s="825">
        <v>0</v>
      </c>
      <c r="Q1059" s="827"/>
      <c r="R1059" s="822">
        <v>2</v>
      </c>
      <c r="S1059" s="827">
        <v>1</v>
      </c>
      <c r="T1059" s="826">
        <v>2</v>
      </c>
      <c r="U1059" s="828">
        <v>1</v>
      </c>
    </row>
    <row r="1060" spans="1:21" ht="14.45" customHeight="1" x14ac:dyDescent="0.2">
      <c r="A1060" s="821">
        <v>4</v>
      </c>
      <c r="B1060" s="822" t="s">
        <v>2195</v>
      </c>
      <c r="C1060" s="822" t="s">
        <v>2202</v>
      </c>
      <c r="D1060" s="823" t="s">
        <v>4680</v>
      </c>
      <c r="E1060" s="824" t="s">
        <v>2242</v>
      </c>
      <c r="F1060" s="822" t="s">
        <v>2196</v>
      </c>
      <c r="G1060" s="822" t="s">
        <v>2392</v>
      </c>
      <c r="H1060" s="822" t="s">
        <v>628</v>
      </c>
      <c r="I1060" s="822" t="s">
        <v>2393</v>
      </c>
      <c r="J1060" s="822" t="s">
        <v>2394</v>
      </c>
      <c r="K1060" s="822" t="s">
        <v>2395</v>
      </c>
      <c r="L1060" s="825">
        <v>119.7</v>
      </c>
      <c r="M1060" s="825">
        <v>119.7</v>
      </c>
      <c r="N1060" s="822">
        <v>1</v>
      </c>
      <c r="O1060" s="826">
        <v>1</v>
      </c>
      <c r="P1060" s="825">
        <v>119.7</v>
      </c>
      <c r="Q1060" s="827">
        <v>1</v>
      </c>
      <c r="R1060" s="822">
        <v>1</v>
      </c>
      <c r="S1060" s="827">
        <v>1</v>
      </c>
      <c r="T1060" s="826">
        <v>1</v>
      </c>
      <c r="U1060" s="828">
        <v>1</v>
      </c>
    </row>
    <row r="1061" spans="1:21" ht="14.45" customHeight="1" x14ac:dyDescent="0.2">
      <c r="A1061" s="821">
        <v>4</v>
      </c>
      <c r="B1061" s="822" t="s">
        <v>2195</v>
      </c>
      <c r="C1061" s="822" t="s">
        <v>2202</v>
      </c>
      <c r="D1061" s="823" t="s">
        <v>4680</v>
      </c>
      <c r="E1061" s="824" t="s">
        <v>2242</v>
      </c>
      <c r="F1061" s="822" t="s">
        <v>2196</v>
      </c>
      <c r="G1061" s="822" t="s">
        <v>2326</v>
      </c>
      <c r="H1061" s="822" t="s">
        <v>329</v>
      </c>
      <c r="I1061" s="822" t="s">
        <v>2327</v>
      </c>
      <c r="J1061" s="822" t="s">
        <v>2328</v>
      </c>
      <c r="K1061" s="822" t="s">
        <v>2329</v>
      </c>
      <c r="L1061" s="825">
        <v>97.96</v>
      </c>
      <c r="M1061" s="825">
        <v>97.96</v>
      </c>
      <c r="N1061" s="822">
        <v>1</v>
      </c>
      <c r="O1061" s="826">
        <v>1</v>
      </c>
      <c r="P1061" s="825">
        <v>97.96</v>
      </c>
      <c r="Q1061" s="827">
        <v>1</v>
      </c>
      <c r="R1061" s="822">
        <v>1</v>
      </c>
      <c r="S1061" s="827">
        <v>1</v>
      </c>
      <c r="T1061" s="826">
        <v>1</v>
      </c>
      <c r="U1061" s="828">
        <v>1</v>
      </c>
    </row>
    <row r="1062" spans="1:21" ht="14.45" customHeight="1" x14ac:dyDescent="0.2">
      <c r="A1062" s="821">
        <v>4</v>
      </c>
      <c r="B1062" s="822" t="s">
        <v>2195</v>
      </c>
      <c r="C1062" s="822" t="s">
        <v>2202</v>
      </c>
      <c r="D1062" s="823" t="s">
        <v>4680</v>
      </c>
      <c r="E1062" s="824" t="s">
        <v>2242</v>
      </c>
      <c r="F1062" s="822" t="s">
        <v>2196</v>
      </c>
      <c r="G1062" s="822" t="s">
        <v>2903</v>
      </c>
      <c r="H1062" s="822" t="s">
        <v>329</v>
      </c>
      <c r="I1062" s="822" t="s">
        <v>3735</v>
      </c>
      <c r="J1062" s="822" t="s">
        <v>3736</v>
      </c>
      <c r="K1062" s="822" t="s">
        <v>3737</v>
      </c>
      <c r="L1062" s="825">
        <v>58.52</v>
      </c>
      <c r="M1062" s="825">
        <v>58.52</v>
      </c>
      <c r="N1062" s="822">
        <v>1</v>
      </c>
      <c r="O1062" s="826">
        <v>1</v>
      </c>
      <c r="P1062" s="825"/>
      <c r="Q1062" s="827">
        <v>0</v>
      </c>
      <c r="R1062" s="822"/>
      <c r="S1062" s="827">
        <v>0</v>
      </c>
      <c r="T1062" s="826"/>
      <c r="U1062" s="828">
        <v>0</v>
      </c>
    </row>
    <row r="1063" spans="1:21" ht="14.45" customHeight="1" x14ac:dyDescent="0.2">
      <c r="A1063" s="821">
        <v>4</v>
      </c>
      <c r="B1063" s="822" t="s">
        <v>2195</v>
      </c>
      <c r="C1063" s="822" t="s">
        <v>2202</v>
      </c>
      <c r="D1063" s="823" t="s">
        <v>4680</v>
      </c>
      <c r="E1063" s="824" t="s">
        <v>2242</v>
      </c>
      <c r="F1063" s="822" t="s">
        <v>2196</v>
      </c>
      <c r="G1063" s="822" t="s">
        <v>2330</v>
      </c>
      <c r="H1063" s="822" t="s">
        <v>329</v>
      </c>
      <c r="I1063" s="822" t="s">
        <v>2331</v>
      </c>
      <c r="J1063" s="822" t="s">
        <v>2332</v>
      </c>
      <c r="K1063" s="822" t="s">
        <v>2333</v>
      </c>
      <c r="L1063" s="825">
        <v>0</v>
      </c>
      <c r="M1063" s="825">
        <v>0</v>
      </c>
      <c r="N1063" s="822">
        <v>1</v>
      </c>
      <c r="O1063" s="826">
        <v>1</v>
      </c>
      <c r="P1063" s="825"/>
      <c r="Q1063" s="827"/>
      <c r="R1063" s="822"/>
      <c r="S1063" s="827">
        <v>0</v>
      </c>
      <c r="T1063" s="826"/>
      <c r="U1063" s="828">
        <v>0</v>
      </c>
    </row>
    <row r="1064" spans="1:21" ht="14.45" customHeight="1" x14ac:dyDescent="0.2">
      <c r="A1064" s="821">
        <v>4</v>
      </c>
      <c r="B1064" s="822" t="s">
        <v>2195</v>
      </c>
      <c r="C1064" s="822" t="s">
        <v>2202</v>
      </c>
      <c r="D1064" s="823" t="s">
        <v>4680</v>
      </c>
      <c r="E1064" s="824" t="s">
        <v>2242</v>
      </c>
      <c r="F1064" s="822" t="s">
        <v>2196</v>
      </c>
      <c r="G1064" s="822" t="s">
        <v>2991</v>
      </c>
      <c r="H1064" s="822" t="s">
        <v>329</v>
      </c>
      <c r="I1064" s="822" t="s">
        <v>3157</v>
      </c>
      <c r="J1064" s="822" t="s">
        <v>1371</v>
      </c>
      <c r="K1064" s="822" t="s">
        <v>1372</v>
      </c>
      <c r="L1064" s="825">
        <v>134.44999999999999</v>
      </c>
      <c r="M1064" s="825">
        <v>134.44999999999999</v>
      </c>
      <c r="N1064" s="822">
        <v>1</v>
      </c>
      <c r="O1064" s="826">
        <v>1</v>
      </c>
      <c r="P1064" s="825">
        <v>134.44999999999999</v>
      </c>
      <c r="Q1064" s="827">
        <v>1</v>
      </c>
      <c r="R1064" s="822">
        <v>1</v>
      </c>
      <c r="S1064" s="827">
        <v>1</v>
      </c>
      <c r="T1064" s="826">
        <v>1</v>
      </c>
      <c r="U1064" s="828">
        <v>1</v>
      </c>
    </row>
    <row r="1065" spans="1:21" ht="14.45" customHeight="1" x14ac:dyDescent="0.2">
      <c r="A1065" s="821">
        <v>4</v>
      </c>
      <c r="B1065" s="822" t="s">
        <v>2195</v>
      </c>
      <c r="C1065" s="822" t="s">
        <v>2202</v>
      </c>
      <c r="D1065" s="823" t="s">
        <v>4680</v>
      </c>
      <c r="E1065" s="824" t="s">
        <v>2242</v>
      </c>
      <c r="F1065" s="822" t="s">
        <v>2196</v>
      </c>
      <c r="G1065" s="822" t="s">
        <v>2906</v>
      </c>
      <c r="H1065" s="822" t="s">
        <v>329</v>
      </c>
      <c r="I1065" s="822" t="s">
        <v>3738</v>
      </c>
      <c r="J1065" s="822" t="s">
        <v>3739</v>
      </c>
      <c r="K1065" s="822" t="s">
        <v>1936</v>
      </c>
      <c r="L1065" s="825">
        <v>97.96</v>
      </c>
      <c r="M1065" s="825">
        <v>195.92</v>
      </c>
      <c r="N1065" s="822">
        <v>2</v>
      </c>
      <c r="O1065" s="826">
        <v>1.5</v>
      </c>
      <c r="P1065" s="825">
        <v>195.92</v>
      </c>
      <c r="Q1065" s="827">
        <v>1</v>
      </c>
      <c r="R1065" s="822">
        <v>2</v>
      </c>
      <c r="S1065" s="827">
        <v>1</v>
      </c>
      <c r="T1065" s="826">
        <v>1.5</v>
      </c>
      <c r="U1065" s="828">
        <v>1</v>
      </c>
    </row>
    <row r="1066" spans="1:21" ht="14.45" customHeight="1" x14ac:dyDescent="0.2">
      <c r="A1066" s="821">
        <v>4</v>
      </c>
      <c r="B1066" s="822" t="s">
        <v>2195</v>
      </c>
      <c r="C1066" s="822" t="s">
        <v>2202</v>
      </c>
      <c r="D1066" s="823" t="s">
        <v>4680</v>
      </c>
      <c r="E1066" s="824" t="s">
        <v>2242</v>
      </c>
      <c r="F1066" s="822" t="s">
        <v>2196</v>
      </c>
      <c r="G1066" s="822" t="s">
        <v>3158</v>
      </c>
      <c r="H1066" s="822" t="s">
        <v>329</v>
      </c>
      <c r="I1066" s="822" t="s">
        <v>3549</v>
      </c>
      <c r="J1066" s="822" t="s">
        <v>3160</v>
      </c>
      <c r="K1066" s="822" t="s">
        <v>1186</v>
      </c>
      <c r="L1066" s="825">
        <v>78.33</v>
      </c>
      <c r="M1066" s="825">
        <v>234.99</v>
      </c>
      <c r="N1066" s="822">
        <v>3</v>
      </c>
      <c r="O1066" s="826">
        <v>2</v>
      </c>
      <c r="P1066" s="825">
        <v>78.33</v>
      </c>
      <c r="Q1066" s="827">
        <v>0.33333333333333331</v>
      </c>
      <c r="R1066" s="822">
        <v>1</v>
      </c>
      <c r="S1066" s="827">
        <v>0.33333333333333331</v>
      </c>
      <c r="T1066" s="826">
        <v>1</v>
      </c>
      <c r="U1066" s="828">
        <v>0.5</v>
      </c>
    </row>
    <row r="1067" spans="1:21" ht="14.45" customHeight="1" x14ac:dyDescent="0.2">
      <c r="A1067" s="821">
        <v>4</v>
      </c>
      <c r="B1067" s="822" t="s">
        <v>2195</v>
      </c>
      <c r="C1067" s="822" t="s">
        <v>2202</v>
      </c>
      <c r="D1067" s="823" t="s">
        <v>4680</v>
      </c>
      <c r="E1067" s="824" t="s">
        <v>2242</v>
      </c>
      <c r="F1067" s="822" t="s">
        <v>2196</v>
      </c>
      <c r="G1067" s="822" t="s">
        <v>3158</v>
      </c>
      <c r="H1067" s="822" t="s">
        <v>329</v>
      </c>
      <c r="I1067" s="822" t="s">
        <v>3159</v>
      </c>
      <c r="J1067" s="822" t="s">
        <v>3160</v>
      </c>
      <c r="K1067" s="822" t="s">
        <v>1186</v>
      </c>
      <c r="L1067" s="825">
        <v>78.33</v>
      </c>
      <c r="M1067" s="825">
        <v>156.66</v>
      </c>
      <c r="N1067" s="822">
        <v>2</v>
      </c>
      <c r="O1067" s="826">
        <v>1</v>
      </c>
      <c r="P1067" s="825"/>
      <c r="Q1067" s="827">
        <v>0</v>
      </c>
      <c r="R1067" s="822"/>
      <c r="S1067" s="827">
        <v>0</v>
      </c>
      <c r="T1067" s="826"/>
      <c r="U1067" s="828">
        <v>0</v>
      </c>
    </row>
    <row r="1068" spans="1:21" ht="14.45" customHeight="1" x14ac:dyDescent="0.2">
      <c r="A1068" s="821">
        <v>4</v>
      </c>
      <c r="B1068" s="822" t="s">
        <v>2195</v>
      </c>
      <c r="C1068" s="822" t="s">
        <v>2202</v>
      </c>
      <c r="D1068" s="823" t="s">
        <v>4680</v>
      </c>
      <c r="E1068" s="824" t="s">
        <v>2242</v>
      </c>
      <c r="F1068" s="822" t="s">
        <v>2196</v>
      </c>
      <c r="G1068" s="822" t="s">
        <v>2334</v>
      </c>
      <c r="H1068" s="822" t="s">
        <v>329</v>
      </c>
      <c r="I1068" s="822" t="s">
        <v>3740</v>
      </c>
      <c r="J1068" s="822" t="s">
        <v>689</v>
      </c>
      <c r="K1068" s="822" t="s">
        <v>693</v>
      </c>
      <c r="L1068" s="825">
        <v>132</v>
      </c>
      <c r="M1068" s="825">
        <v>660</v>
      </c>
      <c r="N1068" s="822">
        <v>5</v>
      </c>
      <c r="O1068" s="826">
        <v>3</v>
      </c>
      <c r="P1068" s="825">
        <v>132</v>
      </c>
      <c r="Q1068" s="827">
        <v>0.2</v>
      </c>
      <c r="R1068" s="822">
        <v>1</v>
      </c>
      <c r="S1068" s="827">
        <v>0.2</v>
      </c>
      <c r="T1068" s="826">
        <v>1</v>
      </c>
      <c r="U1068" s="828">
        <v>0.33333333333333331</v>
      </c>
    </row>
    <row r="1069" spans="1:21" ht="14.45" customHeight="1" x14ac:dyDescent="0.2">
      <c r="A1069" s="821">
        <v>4</v>
      </c>
      <c r="B1069" s="822" t="s">
        <v>2195</v>
      </c>
      <c r="C1069" s="822" t="s">
        <v>2202</v>
      </c>
      <c r="D1069" s="823" t="s">
        <v>4680</v>
      </c>
      <c r="E1069" s="824" t="s">
        <v>2242</v>
      </c>
      <c r="F1069" s="822" t="s">
        <v>2196</v>
      </c>
      <c r="G1069" s="822" t="s">
        <v>2396</v>
      </c>
      <c r="H1069" s="822" t="s">
        <v>329</v>
      </c>
      <c r="I1069" s="822" t="s">
        <v>2397</v>
      </c>
      <c r="J1069" s="822" t="s">
        <v>2398</v>
      </c>
      <c r="K1069" s="822" t="s">
        <v>2399</v>
      </c>
      <c r="L1069" s="825">
        <v>176.32</v>
      </c>
      <c r="M1069" s="825">
        <v>176.32</v>
      </c>
      <c r="N1069" s="822">
        <v>1</v>
      </c>
      <c r="O1069" s="826">
        <v>1</v>
      </c>
      <c r="P1069" s="825">
        <v>176.32</v>
      </c>
      <c r="Q1069" s="827">
        <v>1</v>
      </c>
      <c r="R1069" s="822">
        <v>1</v>
      </c>
      <c r="S1069" s="827">
        <v>1</v>
      </c>
      <c r="T1069" s="826">
        <v>1</v>
      </c>
      <c r="U1069" s="828">
        <v>1</v>
      </c>
    </row>
    <row r="1070" spans="1:21" ht="14.45" customHeight="1" x14ac:dyDescent="0.2">
      <c r="A1070" s="821">
        <v>4</v>
      </c>
      <c r="B1070" s="822" t="s">
        <v>2195</v>
      </c>
      <c r="C1070" s="822" t="s">
        <v>2202</v>
      </c>
      <c r="D1070" s="823" t="s">
        <v>4680</v>
      </c>
      <c r="E1070" s="824" t="s">
        <v>2242</v>
      </c>
      <c r="F1070" s="822" t="s">
        <v>2196</v>
      </c>
      <c r="G1070" s="822" t="s">
        <v>2255</v>
      </c>
      <c r="H1070" s="822" t="s">
        <v>329</v>
      </c>
      <c r="I1070" s="822" t="s">
        <v>3173</v>
      </c>
      <c r="J1070" s="822" t="s">
        <v>1202</v>
      </c>
      <c r="K1070" s="822" t="s">
        <v>1579</v>
      </c>
      <c r="L1070" s="825">
        <v>234.94</v>
      </c>
      <c r="M1070" s="825">
        <v>234.94</v>
      </c>
      <c r="N1070" s="822">
        <v>1</v>
      </c>
      <c r="O1070" s="826">
        <v>0.5</v>
      </c>
      <c r="P1070" s="825">
        <v>234.94</v>
      </c>
      <c r="Q1070" s="827">
        <v>1</v>
      </c>
      <c r="R1070" s="822">
        <v>1</v>
      </c>
      <c r="S1070" s="827">
        <v>1</v>
      </c>
      <c r="T1070" s="826">
        <v>0.5</v>
      </c>
      <c r="U1070" s="828">
        <v>1</v>
      </c>
    </row>
    <row r="1071" spans="1:21" ht="14.45" customHeight="1" x14ac:dyDescent="0.2">
      <c r="A1071" s="821">
        <v>4</v>
      </c>
      <c r="B1071" s="822" t="s">
        <v>2195</v>
      </c>
      <c r="C1071" s="822" t="s">
        <v>2202</v>
      </c>
      <c r="D1071" s="823" t="s">
        <v>4680</v>
      </c>
      <c r="E1071" s="824" t="s">
        <v>2242</v>
      </c>
      <c r="F1071" s="822" t="s">
        <v>2196</v>
      </c>
      <c r="G1071" s="822" t="s">
        <v>3176</v>
      </c>
      <c r="H1071" s="822" t="s">
        <v>329</v>
      </c>
      <c r="I1071" s="822" t="s">
        <v>3741</v>
      </c>
      <c r="J1071" s="822" t="s">
        <v>1196</v>
      </c>
      <c r="K1071" s="822" t="s">
        <v>3178</v>
      </c>
      <c r="L1071" s="825">
        <v>91.11</v>
      </c>
      <c r="M1071" s="825">
        <v>91.11</v>
      </c>
      <c r="N1071" s="822">
        <v>1</v>
      </c>
      <c r="O1071" s="826">
        <v>1</v>
      </c>
      <c r="P1071" s="825">
        <v>91.11</v>
      </c>
      <c r="Q1071" s="827">
        <v>1</v>
      </c>
      <c r="R1071" s="822">
        <v>1</v>
      </c>
      <c r="S1071" s="827">
        <v>1</v>
      </c>
      <c r="T1071" s="826">
        <v>1</v>
      </c>
      <c r="U1071" s="828">
        <v>1</v>
      </c>
    </row>
    <row r="1072" spans="1:21" ht="14.45" customHeight="1" x14ac:dyDescent="0.2">
      <c r="A1072" s="821">
        <v>4</v>
      </c>
      <c r="B1072" s="822" t="s">
        <v>2195</v>
      </c>
      <c r="C1072" s="822" t="s">
        <v>2202</v>
      </c>
      <c r="D1072" s="823" t="s">
        <v>4680</v>
      </c>
      <c r="E1072" s="824" t="s">
        <v>2242</v>
      </c>
      <c r="F1072" s="822" t="s">
        <v>2196</v>
      </c>
      <c r="G1072" s="822" t="s">
        <v>3176</v>
      </c>
      <c r="H1072" s="822" t="s">
        <v>329</v>
      </c>
      <c r="I1072" s="822" t="s">
        <v>3551</v>
      </c>
      <c r="J1072" s="822" t="s">
        <v>1196</v>
      </c>
      <c r="K1072" s="822" t="s">
        <v>3552</v>
      </c>
      <c r="L1072" s="825">
        <v>182.22</v>
      </c>
      <c r="M1072" s="825">
        <v>182.22</v>
      </c>
      <c r="N1072" s="822">
        <v>1</v>
      </c>
      <c r="O1072" s="826">
        <v>1</v>
      </c>
      <c r="P1072" s="825"/>
      <c r="Q1072" s="827">
        <v>0</v>
      </c>
      <c r="R1072" s="822"/>
      <c r="S1072" s="827">
        <v>0</v>
      </c>
      <c r="T1072" s="826"/>
      <c r="U1072" s="828">
        <v>0</v>
      </c>
    </row>
    <row r="1073" spans="1:21" ht="14.45" customHeight="1" x14ac:dyDescent="0.2">
      <c r="A1073" s="821">
        <v>4</v>
      </c>
      <c r="B1073" s="822" t="s">
        <v>2195</v>
      </c>
      <c r="C1073" s="822" t="s">
        <v>2202</v>
      </c>
      <c r="D1073" s="823" t="s">
        <v>4680</v>
      </c>
      <c r="E1073" s="824" t="s">
        <v>2242</v>
      </c>
      <c r="F1073" s="822" t="s">
        <v>2196</v>
      </c>
      <c r="G1073" s="822" t="s">
        <v>3176</v>
      </c>
      <c r="H1073" s="822" t="s">
        <v>329</v>
      </c>
      <c r="I1073" s="822" t="s">
        <v>3179</v>
      </c>
      <c r="J1073" s="822" t="s">
        <v>1196</v>
      </c>
      <c r="K1073" s="822" t="s">
        <v>3178</v>
      </c>
      <c r="L1073" s="825">
        <v>91.11</v>
      </c>
      <c r="M1073" s="825">
        <v>91.11</v>
      </c>
      <c r="N1073" s="822">
        <v>1</v>
      </c>
      <c r="O1073" s="826">
        <v>1</v>
      </c>
      <c r="P1073" s="825"/>
      <c r="Q1073" s="827">
        <v>0</v>
      </c>
      <c r="R1073" s="822"/>
      <c r="S1073" s="827">
        <v>0</v>
      </c>
      <c r="T1073" s="826"/>
      <c r="U1073" s="828">
        <v>0</v>
      </c>
    </row>
    <row r="1074" spans="1:21" ht="14.45" customHeight="1" x14ac:dyDescent="0.2">
      <c r="A1074" s="821">
        <v>4</v>
      </c>
      <c r="B1074" s="822" t="s">
        <v>2195</v>
      </c>
      <c r="C1074" s="822" t="s">
        <v>2202</v>
      </c>
      <c r="D1074" s="823" t="s">
        <v>4680</v>
      </c>
      <c r="E1074" s="824" t="s">
        <v>2242</v>
      </c>
      <c r="F1074" s="822" t="s">
        <v>2196</v>
      </c>
      <c r="G1074" s="822" t="s">
        <v>3176</v>
      </c>
      <c r="H1074" s="822" t="s">
        <v>329</v>
      </c>
      <c r="I1074" s="822" t="s">
        <v>3180</v>
      </c>
      <c r="J1074" s="822" t="s">
        <v>1196</v>
      </c>
      <c r="K1074" s="822" t="s">
        <v>3181</v>
      </c>
      <c r="L1074" s="825">
        <v>273.33</v>
      </c>
      <c r="M1074" s="825">
        <v>546.66</v>
      </c>
      <c r="N1074" s="822">
        <v>2</v>
      </c>
      <c r="O1074" s="826">
        <v>0.5</v>
      </c>
      <c r="P1074" s="825"/>
      <c r="Q1074" s="827">
        <v>0</v>
      </c>
      <c r="R1074" s="822"/>
      <c r="S1074" s="827">
        <v>0</v>
      </c>
      <c r="T1074" s="826"/>
      <c r="U1074" s="828">
        <v>0</v>
      </c>
    </row>
    <row r="1075" spans="1:21" ht="14.45" customHeight="1" x14ac:dyDescent="0.2">
      <c r="A1075" s="821">
        <v>4</v>
      </c>
      <c r="B1075" s="822" t="s">
        <v>2195</v>
      </c>
      <c r="C1075" s="822" t="s">
        <v>2202</v>
      </c>
      <c r="D1075" s="823" t="s">
        <v>4680</v>
      </c>
      <c r="E1075" s="824" t="s">
        <v>2242</v>
      </c>
      <c r="F1075" s="822" t="s">
        <v>2196</v>
      </c>
      <c r="G1075" s="822" t="s">
        <v>3176</v>
      </c>
      <c r="H1075" s="822" t="s">
        <v>329</v>
      </c>
      <c r="I1075" s="822" t="s">
        <v>3553</v>
      </c>
      <c r="J1075" s="822" t="s">
        <v>1196</v>
      </c>
      <c r="K1075" s="822" t="s">
        <v>3554</v>
      </c>
      <c r="L1075" s="825">
        <v>273.33</v>
      </c>
      <c r="M1075" s="825">
        <v>273.33</v>
      </c>
      <c r="N1075" s="822">
        <v>1</v>
      </c>
      <c r="O1075" s="826">
        <v>1</v>
      </c>
      <c r="P1075" s="825"/>
      <c r="Q1075" s="827">
        <v>0</v>
      </c>
      <c r="R1075" s="822"/>
      <c r="S1075" s="827">
        <v>0</v>
      </c>
      <c r="T1075" s="826"/>
      <c r="U1075" s="828">
        <v>0</v>
      </c>
    </row>
    <row r="1076" spans="1:21" ht="14.45" customHeight="1" x14ac:dyDescent="0.2">
      <c r="A1076" s="821">
        <v>4</v>
      </c>
      <c r="B1076" s="822" t="s">
        <v>2195</v>
      </c>
      <c r="C1076" s="822" t="s">
        <v>2202</v>
      </c>
      <c r="D1076" s="823" t="s">
        <v>4680</v>
      </c>
      <c r="E1076" s="824" t="s">
        <v>2242</v>
      </c>
      <c r="F1076" s="822" t="s">
        <v>2196</v>
      </c>
      <c r="G1076" s="822" t="s">
        <v>3182</v>
      </c>
      <c r="H1076" s="822" t="s">
        <v>329</v>
      </c>
      <c r="I1076" s="822" t="s">
        <v>3183</v>
      </c>
      <c r="J1076" s="822" t="s">
        <v>746</v>
      </c>
      <c r="K1076" s="822" t="s">
        <v>1426</v>
      </c>
      <c r="L1076" s="825">
        <v>477.5</v>
      </c>
      <c r="M1076" s="825">
        <v>477.5</v>
      </c>
      <c r="N1076" s="822">
        <v>1</v>
      </c>
      <c r="O1076" s="826">
        <v>1</v>
      </c>
      <c r="P1076" s="825">
        <v>477.5</v>
      </c>
      <c r="Q1076" s="827">
        <v>1</v>
      </c>
      <c r="R1076" s="822">
        <v>1</v>
      </c>
      <c r="S1076" s="827">
        <v>1</v>
      </c>
      <c r="T1076" s="826">
        <v>1</v>
      </c>
      <c r="U1076" s="828">
        <v>1</v>
      </c>
    </row>
    <row r="1077" spans="1:21" ht="14.45" customHeight="1" x14ac:dyDescent="0.2">
      <c r="A1077" s="821">
        <v>4</v>
      </c>
      <c r="B1077" s="822" t="s">
        <v>2195</v>
      </c>
      <c r="C1077" s="822" t="s">
        <v>2202</v>
      </c>
      <c r="D1077" s="823" t="s">
        <v>4680</v>
      </c>
      <c r="E1077" s="824" t="s">
        <v>2242</v>
      </c>
      <c r="F1077" s="822" t="s">
        <v>2196</v>
      </c>
      <c r="G1077" s="822" t="s">
        <v>3742</v>
      </c>
      <c r="H1077" s="822" t="s">
        <v>329</v>
      </c>
      <c r="I1077" s="822" t="s">
        <v>3743</v>
      </c>
      <c r="J1077" s="822" t="s">
        <v>3744</v>
      </c>
      <c r="K1077" s="822" t="s">
        <v>3745</v>
      </c>
      <c r="L1077" s="825">
        <v>406.66</v>
      </c>
      <c r="M1077" s="825">
        <v>406.66</v>
      </c>
      <c r="N1077" s="822">
        <v>1</v>
      </c>
      <c r="O1077" s="826">
        <v>1</v>
      </c>
      <c r="P1077" s="825"/>
      <c r="Q1077" s="827">
        <v>0</v>
      </c>
      <c r="R1077" s="822"/>
      <c r="S1077" s="827">
        <v>0</v>
      </c>
      <c r="T1077" s="826"/>
      <c r="U1077" s="828">
        <v>0</v>
      </c>
    </row>
    <row r="1078" spans="1:21" ht="14.45" customHeight="1" x14ac:dyDescent="0.2">
      <c r="A1078" s="821">
        <v>4</v>
      </c>
      <c r="B1078" s="822" t="s">
        <v>2195</v>
      </c>
      <c r="C1078" s="822" t="s">
        <v>2202</v>
      </c>
      <c r="D1078" s="823" t="s">
        <v>4680</v>
      </c>
      <c r="E1078" s="824" t="s">
        <v>2242</v>
      </c>
      <c r="F1078" s="822" t="s">
        <v>2196</v>
      </c>
      <c r="G1078" s="822" t="s">
        <v>3746</v>
      </c>
      <c r="H1078" s="822" t="s">
        <v>628</v>
      </c>
      <c r="I1078" s="822" t="s">
        <v>3747</v>
      </c>
      <c r="J1078" s="822" t="s">
        <v>3748</v>
      </c>
      <c r="K1078" s="822" t="s">
        <v>3749</v>
      </c>
      <c r="L1078" s="825">
        <v>314.01</v>
      </c>
      <c r="M1078" s="825">
        <v>314.01</v>
      </c>
      <c r="N1078" s="822">
        <v>1</v>
      </c>
      <c r="O1078" s="826">
        <v>1</v>
      </c>
      <c r="P1078" s="825"/>
      <c r="Q1078" s="827">
        <v>0</v>
      </c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4</v>
      </c>
      <c r="B1079" s="822" t="s">
        <v>2195</v>
      </c>
      <c r="C1079" s="822" t="s">
        <v>2202</v>
      </c>
      <c r="D1079" s="823" t="s">
        <v>4680</v>
      </c>
      <c r="E1079" s="824" t="s">
        <v>2242</v>
      </c>
      <c r="F1079" s="822" t="s">
        <v>2196</v>
      </c>
      <c r="G1079" s="822" t="s">
        <v>3750</v>
      </c>
      <c r="H1079" s="822" t="s">
        <v>329</v>
      </c>
      <c r="I1079" s="822" t="s">
        <v>3751</v>
      </c>
      <c r="J1079" s="822" t="s">
        <v>3752</v>
      </c>
      <c r="K1079" s="822" t="s">
        <v>3753</v>
      </c>
      <c r="L1079" s="825">
        <v>121.07</v>
      </c>
      <c r="M1079" s="825">
        <v>1089.6299999999999</v>
      </c>
      <c r="N1079" s="822">
        <v>9</v>
      </c>
      <c r="O1079" s="826">
        <v>4.5</v>
      </c>
      <c r="P1079" s="825">
        <v>1089.6299999999999</v>
      </c>
      <c r="Q1079" s="827">
        <v>1</v>
      </c>
      <c r="R1079" s="822">
        <v>9</v>
      </c>
      <c r="S1079" s="827">
        <v>1</v>
      </c>
      <c r="T1079" s="826">
        <v>4.5</v>
      </c>
      <c r="U1079" s="828">
        <v>1</v>
      </c>
    </row>
    <row r="1080" spans="1:21" ht="14.45" customHeight="1" x14ac:dyDescent="0.2">
      <c r="A1080" s="821">
        <v>4</v>
      </c>
      <c r="B1080" s="822" t="s">
        <v>2195</v>
      </c>
      <c r="C1080" s="822" t="s">
        <v>2202</v>
      </c>
      <c r="D1080" s="823" t="s">
        <v>4680</v>
      </c>
      <c r="E1080" s="824" t="s">
        <v>2242</v>
      </c>
      <c r="F1080" s="822" t="s">
        <v>2196</v>
      </c>
      <c r="G1080" s="822" t="s">
        <v>2453</v>
      </c>
      <c r="H1080" s="822" t="s">
        <v>329</v>
      </c>
      <c r="I1080" s="822" t="s">
        <v>2996</v>
      </c>
      <c r="J1080" s="822" t="s">
        <v>2997</v>
      </c>
      <c r="K1080" s="822" t="s">
        <v>1787</v>
      </c>
      <c r="L1080" s="825">
        <v>42.51</v>
      </c>
      <c r="M1080" s="825">
        <v>42.51</v>
      </c>
      <c r="N1080" s="822">
        <v>1</v>
      </c>
      <c r="O1080" s="826">
        <v>1</v>
      </c>
      <c r="P1080" s="825">
        <v>42.51</v>
      </c>
      <c r="Q1080" s="827">
        <v>1</v>
      </c>
      <c r="R1080" s="822">
        <v>1</v>
      </c>
      <c r="S1080" s="827">
        <v>1</v>
      </c>
      <c r="T1080" s="826">
        <v>1</v>
      </c>
      <c r="U1080" s="828">
        <v>1</v>
      </c>
    </row>
    <row r="1081" spans="1:21" ht="14.45" customHeight="1" x14ac:dyDescent="0.2">
      <c r="A1081" s="821">
        <v>4</v>
      </c>
      <c r="B1081" s="822" t="s">
        <v>2195</v>
      </c>
      <c r="C1081" s="822" t="s">
        <v>2202</v>
      </c>
      <c r="D1081" s="823" t="s">
        <v>4680</v>
      </c>
      <c r="E1081" s="824" t="s">
        <v>2242</v>
      </c>
      <c r="F1081" s="822" t="s">
        <v>2196</v>
      </c>
      <c r="G1081" s="822" t="s">
        <v>2271</v>
      </c>
      <c r="H1081" s="822" t="s">
        <v>329</v>
      </c>
      <c r="I1081" s="822" t="s">
        <v>2272</v>
      </c>
      <c r="J1081" s="822" t="s">
        <v>2273</v>
      </c>
      <c r="K1081" s="822" t="s">
        <v>2274</v>
      </c>
      <c r="L1081" s="825">
        <v>0</v>
      </c>
      <c r="M1081" s="825">
        <v>0</v>
      </c>
      <c r="N1081" s="822">
        <v>1</v>
      </c>
      <c r="O1081" s="826">
        <v>0.5</v>
      </c>
      <c r="P1081" s="825">
        <v>0</v>
      </c>
      <c r="Q1081" s="827"/>
      <c r="R1081" s="822">
        <v>1</v>
      </c>
      <c r="S1081" s="827">
        <v>1</v>
      </c>
      <c r="T1081" s="826">
        <v>0.5</v>
      </c>
      <c r="U1081" s="828">
        <v>1</v>
      </c>
    </row>
    <row r="1082" spans="1:21" ht="14.45" customHeight="1" x14ac:dyDescent="0.2">
      <c r="A1082" s="821">
        <v>4</v>
      </c>
      <c r="B1082" s="822" t="s">
        <v>2195</v>
      </c>
      <c r="C1082" s="822" t="s">
        <v>2202</v>
      </c>
      <c r="D1082" s="823" t="s">
        <v>4680</v>
      </c>
      <c r="E1082" s="824" t="s">
        <v>2242</v>
      </c>
      <c r="F1082" s="822" t="s">
        <v>2196</v>
      </c>
      <c r="G1082" s="822" t="s">
        <v>3066</v>
      </c>
      <c r="H1082" s="822" t="s">
        <v>329</v>
      </c>
      <c r="I1082" s="822" t="s">
        <v>3754</v>
      </c>
      <c r="J1082" s="822" t="s">
        <v>825</v>
      </c>
      <c r="K1082" s="822" t="s">
        <v>3755</v>
      </c>
      <c r="L1082" s="825">
        <v>45.03</v>
      </c>
      <c r="M1082" s="825">
        <v>90.06</v>
      </c>
      <c r="N1082" s="822">
        <v>2</v>
      </c>
      <c r="O1082" s="826">
        <v>1.5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4</v>
      </c>
      <c r="B1083" s="822" t="s">
        <v>2195</v>
      </c>
      <c r="C1083" s="822" t="s">
        <v>2202</v>
      </c>
      <c r="D1083" s="823" t="s">
        <v>4680</v>
      </c>
      <c r="E1083" s="824" t="s">
        <v>2242</v>
      </c>
      <c r="F1083" s="822" t="s">
        <v>2196</v>
      </c>
      <c r="G1083" s="822" t="s">
        <v>3555</v>
      </c>
      <c r="H1083" s="822" t="s">
        <v>329</v>
      </c>
      <c r="I1083" s="822" t="s">
        <v>3556</v>
      </c>
      <c r="J1083" s="822" t="s">
        <v>1367</v>
      </c>
      <c r="K1083" s="822" t="s">
        <v>1368</v>
      </c>
      <c r="L1083" s="825">
        <v>49.04</v>
      </c>
      <c r="M1083" s="825">
        <v>98.08</v>
      </c>
      <c r="N1083" s="822">
        <v>2</v>
      </c>
      <c r="O1083" s="826">
        <v>0.5</v>
      </c>
      <c r="P1083" s="825">
        <v>98.08</v>
      </c>
      <c r="Q1083" s="827">
        <v>1</v>
      </c>
      <c r="R1083" s="822">
        <v>2</v>
      </c>
      <c r="S1083" s="827">
        <v>1</v>
      </c>
      <c r="T1083" s="826">
        <v>0.5</v>
      </c>
      <c r="U1083" s="828">
        <v>1</v>
      </c>
    </row>
    <row r="1084" spans="1:21" ht="14.45" customHeight="1" x14ac:dyDescent="0.2">
      <c r="A1084" s="821">
        <v>4</v>
      </c>
      <c r="B1084" s="822" t="s">
        <v>2195</v>
      </c>
      <c r="C1084" s="822" t="s">
        <v>2202</v>
      </c>
      <c r="D1084" s="823" t="s">
        <v>4680</v>
      </c>
      <c r="E1084" s="824" t="s">
        <v>2242</v>
      </c>
      <c r="F1084" s="822" t="s">
        <v>2196</v>
      </c>
      <c r="G1084" s="822" t="s">
        <v>3756</v>
      </c>
      <c r="H1084" s="822" t="s">
        <v>329</v>
      </c>
      <c r="I1084" s="822" t="s">
        <v>3757</v>
      </c>
      <c r="J1084" s="822" t="s">
        <v>1471</v>
      </c>
      <c r="K1084" s="822" t="s">
        <v>3758</v>
      </c>
      <c r="L1084" s="825">
        <v>164.01</v>
      </c>
      <c r="M1084" s="825">
        <v>492.03</v>
      </c>
      <c r="N1084" s="822">
        <v>3</v>
      </c>
      <c r="O1084" s="826">
        <v>2</v>
      </c>
      <c r="P1084" s="825">
        <v>492.03</v>
      </c>
      <c r="Q1084" s="827">
        <v>1</v>
      </c>
      <c r="R1084" s="822">
        <v>3</v>
      </c>
      <c r="S1084" s="827">
        <v>1</v>
      </c>
      <c r="T1084" s="826">
        <v>2</v>
      </c>
      <c r="U1084" s="828">
        <v>1</v>
      </c>
    </row>
    <row r="1085" spans="1:21" ht="14.45" customHeight="1" x14ac:dyDescent="0.2">
      <c r="A1085" s="821">
        <v>4</v>
      </c>
      <c r="B1085" s="822" t="s">
        <v>2195</v>
      </c>
      <c r="C1085" s="822" t="s">
        <v>2202</v>
      </c>
      <c r="D1085" s="823" t="s">
        <v>4680</v>
      </c>
      <c r="E1085" s="824" t="s">
        <v>2242</v>
      </c>
      <c r="F1085" s="822" t="s">
        <v>2196</v>
      </c>
      <c r="G1085" s="822" t="s">
        <v>3209</v>
      </c>
      <c r="H1085" s="822" t="s">
        <v>329</v>
      </c>
      <c r="I1085" s="822" t="s">
        <v>3213</v>
      </c>
      <c r="J1085" s="822" t="s">
        <v>3211</v>
      </c>
      <c r="K1085" s="822" t="s">
        <v>3214</v>
      </c>
      <c r="L1085" s="825">
        <v>91.78</v>
      </c>
      <c r="M1085" s="825">
        <v>458.9</v>
      </c>
      <c r="N1085" s="822">
        <v>5</v>
      </c>
      <c r="O1085" s="826">
        <v>4</v>
      </c>
      <c r="P1085" s="825">
        <v>367.12</v>
      </c>
      <c r="Q1085" s="827">
        <v>0.8</v>
      </c>
      <c r="R1085" s="822">
        <v>4</v>
      </c>
      <c r="S1085" s="827">
        <v>0.8</v>
      </c>
      <c r="T1085" s="826">
        <v>3.5</v>
      </c>
      <c r="U1085" s="828">
        <v>0.875</v>
      </c>
    </row>
    <row r="1086" spans="1:21" ht="14.45" customHeight="1" x14ac:dyDescent="0.2">
      <c r="A1086" s="821">
        <v>4</v>
      </c>
      <c r="B1086" s="822" t="s">
        <v>2195</v>
      </c>
      <c r="C1086" s="822" t="s">
        <v>2202</v>
      </c>
      <c r="D1086" s="823" t="s">
        <v>4680</v>
      </c>
      <c r="E1086" s="824" t="s">
        <v>2242</v>
      </c>
      <c r="F1086" s="822" t="s">
        <v>2196</v>
      </c>
      <c r="G1086" s="822" t="s">
        <v>3759</v>
      </c>
      <c r="H1086" s="822" t="s">
        <v>329</v>
      </c>
      <c r="I1086" s="822" t="s">
        <v>3760</v>
      </c>
      <c r="J1086" s="822" t="s">
        <v>3761</v>
      </c>
      <c r="K1086" s="822" t="s">
        <v>3762</v>
      </c>
      <c r="L1086" s="825">
        <v>144.19</v>
      </c>
      <c r="M1086" s="825">
        <v>144.19</v>
      </c>
      <c r="N1086" s="822">
        <v>1</v>
      </c>
      <c r="O1086" s="826">
        <v>0.5</v>
      </c>
      <c r="P1086" s="825"/>
      <c r="Q1086" s="827">
        <v>0</v>
      </c>
      <c r="R1086" s="822"/>
      <c r="S1086" s="827">
        <v>0</v>
      </c>
      <c r="T1086" s="826"/>
      <c r="U1086" s="828">
        <v>0</v>
      </c>
    </row>
    <row r="1087" spans="1:21" ht="14.45" customHeight="1" x14ac:dyDescent="0.2">
      <c r="A1087" s="821">
        <v>4</v>
      </c>
      <c r="B1087" s="822" t="s">
        <v>2195</v>
      </c>
      <c r="C1087" s="822" t="s">
        <v>2202</v>
      </c>
      <c r="D1087" s="823" t="s">
        <v>4680</v>
      </c>
      <c r="E1087" s="824" t="s">
        <v>2242</v>
      </c>
      <c r="F1087" s="822" t="s">
        <v>2196</v>
      </c>
      <c r="G1087" s="822" t="s">
        <v>2918</v>
      </c>
      <c r="H1087" s="822" t="s">
        <v>329</v>
      </c>
      <c r="I1087" s="822" t="s">
        <v>2919</v>
      </c>
      <c r="J1087" s="822" t="s">
        <v>1097</v>
      </c>
      <c r="K1087" s="822" t="s">
        <v>2920</v>
      </c>
      <c r="L1087" s="825">
        <v>42.14</v>
      </c>
      <c r="M1087" s="825">
        <v>42.14</v>
      </c>
      <c r="N1087" s="822">
        <v>1</v>
      </c>
      <c r="O1087" s="826">
        <v>0.5</v>
      </c>
      <c r="P1087" s="825">
        <v>42.14</v>
      </c>
      <c r="Q1087" s="827">
        <v>1</v>
      </c>
      <c r="R1087" s="822">
        <v>1</v>
      </c>
      <c r="S1087" s="827">
        <v>1</v>
      </c>
      <c r="T1087" s="826">
        <v>0.5</v>
      </c>
      <c r="U1087" s="828">
        <v>1</v>
      </c>
    </row>
    <row r="1088" spans="1:21" ht="14.45" customHeight="1" x14ac:dyDescent="0.2">
      <c r="A1088" s="821">
        <v>4</v>
      </c>
      <c r="B1088" s="822" t="s">
        <v>2195</v>
      </c>
      <c r="C1088" s="822" t="s">
        <v>2202</v>
      </c>
      <c r="D1088" s="823" t="s">
        <v>4680</v>
      </c>
      <c r="E1088" s="824" t="s">
        <v>2242</v>
      </c>
      <c r="F1088" s="822" t="s">
        <v>2196</v>
      </c>
      <c r="G1088" s="822" t="s">
        <v>3219</v>
      </c>
      <c r="H1088" s="822" t="s">
        <v>329</v>
      </c>
      <c r="I1088" s="822" t="s">
        <v>3763</v>
      </c>
      <c r="J1088" s="822" t="s">
        <v>661</v>
      </c>
      <c r="K1088" s="822" t="s">
        <v>3764</v>
      </c>
      <c r="L1088" s="825">
        <v>0</v>
      </c>
      <c r="M1088" s="825">
        <v>0</v>
      </c>
      <c r="N1088" s="822">
        <v>1</v>
      </c>
      <c r="O1088" s="826">
        <v>0.5</v>
      </c>
      <c r="P1088" s="825">
        <v>0</v>
      </c>
      <c r="Q1088" s="827"/>
      <c r="R1088" s="822">
        <v>1</v>
      </c>
      <c r="S1088" s="827">
        <v>1</v>
      </c>
      <c r="T1088" s="826">
        <v>0.5</v>
      </c>
      <c r="U1088" s="828">
        <v>1</v>
      </c>
    </row>
    <row r="1089" spans="1:21" ht="14.45" customHeight="1" x14ac:dyDescent="0.2">
      <c r="A1089" s="821">
        <v>4</v>
      </c>
      <c r="B1089" s="822" t="s">
        <v>2195</v>
      </c>
      <c r="C1089" s="822" t="s">
        <v>2202</v>
      </c>
      <c r="D1089" s="823" t="s">
        <v>4680</v>
      </c>
      <c r="E1089" s="824" t="s">
        <v>2242</v>
      </c>
      <c r="F1089" s="822" t="s">
        <v>2196</v>
      </c>
      <c r="G1089" s="822" t="s">
        <v>3765</v>
      </c>
      <c r="H1089" s="822" t="s">
        <v>329</v>
      </c>
      <c r="I1089" s="822" t="s">
        <v>3766</v>
      </c>
      <c r="J1089" s="822" t="s">
        <v>3767</v>
      </c>
      <c r="K1089" s="822" t="s">
        <v>3768</v>
      </c>
      <c r="L1089" s="825">
        <v>51.71</v>
      </c>
      <c r="M1089" s="825">
        <v>51.71</v>
      </c>
      <c r="N1089" s="822">
        <v>1</v>
      </c>
      <c r="O1089" s="826">
        <v>1</v>
      </c>
      <c r="P1089" s="825"/>
      <c r="Q1089" s="827">
        <v>0</v>
      </c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4</v>
      </c>
      <c r="B1090" s="822" t="s">
        <v>2195</v>
      </c>
      <c r="C1090" s="822" t="s">
        <v>2202</v>
      </c>
      <c r="D1090" s="823" t="s">
        <v>4680</v>
      </c>
      <c r="E1090" s="824" t="s">
        <v>2242</v>
      </c>
      <c r="F1090" s="822" t="s">
        <v>2196</v>
      </c>
      <c r="G1090" s="822" t="s">
        <v>2312</v>
      </c>
      <c r="H1090" s="822" t="s">
        <v>329</v>
      </c>
      <c r="I1090" s="822" t="s">
        <v>3718</v>
      </c>
      <c r="J1090" s="822" t="s">
        <v>3716</v>
      </c>
      <c r="K1090" s="822" t="s">
        <v>3717</v>
      </c>
      <c r="L1090" s="825">
        <v>300.33</v>
      </c>
      <c r="M1090" s="825">
        <v>300.33</v>
      </c>
      <c r="N1090" s="822">
        <v>1</v>
      </c>
      <c r="O1090" s="826">
        <v>1</v>
      </c>
      <c r="P1090" s="825"/>
      <c r="Q1090" s="827">
        <v>0</v>
      </c>
      <c r="R1090" s="822"/>
      <c r="S1090" s="827">
        <v>0</v>
      </c>
      <c r="T1090" s="826"/>
      <c r="U1090" s="828">
        <v>0</v>
      </c>
    </row>
    <row r="1091" spans="1:21" ht="14.45" customHeight="1" x14ac:dyDescent="0.2">
      <c r="A1091" s="821">
        <v>4</v>
      </c>
      <c r="B1091" s="822" t="s">
        <v>2195</v>
      </c>
      <c r="C1091" s="822" t="s">
        <v>2202</v>
      </c>
      <c r="D1091" s="823" t="s">
        <v>4680</v>
      </c>
      <c r="E1091" s="824" t="s">
        <v>2242</v>
      </c>
      <c r="F1091" s="822" t="s">
        <v>2196</v>
      </c>
      <c r="G1091" s="822" t="s">
        <v>2315</v>
      </c>
      <c r="H1091" s="822" t="s">
        <v>329</v>
      </c>
      <c r="I1091" s="822" t="s">
        <v>3769</v>
      </c>
      <c r="J1091" s="822" t="s">
        <v>3770</v>
      </c>
      <c r="K1091" s="822" t="s">
        <v>3771</v>
      </c>
      <c r="L1091" s="825">
        <v>52.75</v>
      </c>
      <c r="M1091" s="825">
        <v>52.75</v>
      </c>
      <c r="N1091" s="822">
        <v>1</v>
      </c>
      <c r="O1091" s="826">
        <v>1</v>
      </c>
      <c r="P1091" s="825"/>
      <c r="Q1091" s="827">
        <v>0</v>
      </c>
      <c r="R1091" s="822"/>
      <c r="S1091" s="827">
        <v>0</v>
      </c>
      <c r="T1091" s="826"/>
      <c r="U1091" s="828">
        <v>0</v>
      </c>
    </row>
    <row r="1092" spans="1:21" ht="14.45" customHeight="1" x14ac:dyDescent="0.2">
      <c r="A1092" s="821">
        <v>4</v>
      </c>
      <c r="B1092" s="822" t="s">
        <v>2195</v>
      </c>
      <c r="C1092" s="822" t="s">
        <v>2202</v>
      </c>
      <c r="D1092" s="823" t="s">
        <v>4680</v>
      </c>
      <c r="E1092" s="824" t="s">
        <v>2242</v>
      </c>
      <c r="F1092" s="822" t="s">
        <v>2196</v>
      </c>
      <c r="G1092" s="822" t="s">
        <v>2315</v>
      </c>
      <c r="H1092" s="822" t="s">
        <v>329</v>
      </c>
      <c r="I1092" s="822" t="s">
        <v>3772</v>
      </c>
      <c r="J1092" s="822" t="s">
        <v>3773</v>
      </c>
      <c r="K1092" s="822" t="s">
        <v>3774</v>
      </c>
      <c r="L1092" s="825">
        <v>0</v>
      </c>
      <c r="M1092" s="825">
        <v>0</v>
      </c>
      <c r="N1092" s="822">
        <v>1</v>
      </c>
      <c r="O1092" s="826">
        <v>1</v>
      </c>
      <c r="P1092" s="825">
        <v>0</v>
      </c>
      <c r="Q1092" s="827"/>
      <c r="R1092" s="822">
        <v>1</v>
      </c>
      <c r="S1092" s="827">
        <v>1</v>
      </c>
      <c r="T1092" s="826">
        <v>1</v>
      </c>
      <c r="U1092" s="828">
        <v>1</v>
      </c>
    </row>
    <row r="1093" spans="1:21" ht="14.45" customHeight="1" x14ac:dyDescent="0.2">
      <c r="A1093" s="821">
        <v>4</v>
      </c>
      <c r="B1093" s="822" t="s">
        <v>2195</v>
      </c>
      <c r="C1093" s="822" t="s">
        <v>2202</v>
      </c>
      <c r="D1093" s="823" t="s">
        <v>4680</v>
      </c>
      <c r="E1093" s="824" t="s">
        <v>2242</v>
      </c>
      <c r="F1093" s="822" t="s">
        <v>2196</v>
      </c>
      <c r="G1093" s="822" t="s">
        <v>2315</v>
      </c>
      <c r="H1093" s="822" t="s">
        <v>329</v>
      </c>
      <c r="I1093" s="822" t="s">
        <v>3772</v>
      </c>
      <c r="J1093" s="822" t="s">
        <v>3773</v>
      </c>
      <c r="K1093" s="822" t="s">
        <v>3774</v>
      </c>
      <c r="L1093" s="825">
        <v>51.69</v>
      </c>
      <c r="M1093" s="825">
        <v>51.69</v>
      </c>
      <c r="N1093" s="822">
        <v>1</v>
      </c>
      <c r="O1093" s="826">
        <v>1</v>
      </c>
      <c r="P1093" s="825"/>
      <c r="Q1093" s="827">
        <v>0</v>
      </c>
      <c r="R1093" s="822"/>
      <c r="S1093" s="827">
        <v>0</v>
      </c>
      <c r="T1093" s="826"/>
      <c r="U1093" s="828">
        <v>0</v>
      </c>
    </row>
    <row r="1094" spans="1:21" ht="14.45" customHeight="1" x14ac:dyDescent="0.2">
      <c r="A1094" s="821">
        <v>4</v>
      </c>
      <c r="B1094" s="822" t="s">
        <v>2195</v>
      </c>
      <c r="C1094" s="822" t="s">
        <v>2202</v>
      </c>
      <c r="D1094" s="823" t="s">
        <v>4680</v>
      </c>
      <c r="E1094" s="824" t="s">
        <v>2242</v>
      </c>
      <c r="F1094" s="822" t="s">
        <v>2196</v>
      </c>
      <c r="G1094" s="822" t="s">
        <v>3775</v>
      </c>
      <c r="H1094" s="822" t="s">
        <v>329</v>
      </c>
      <c r="I1094" s="822" t="s">
        <v>3776</v>
      </c>
      <c r="J1094" s="822" t="s">
        <v>3777</v>
      </c>
      <c r="K1094" s="822" t="s">
        <v>3778</v>
      </c>
      <c r="L1094" s="825">
        <v>0</v>
      </c>
      <c r="M1094" s="825">
        <v>0</v>
      </c>
      <c r="N1094" s="822">
        <v>1</v>
      </c>
      <c r="O1094" s="826">
        <v>1</v>
      </c>
      <c r="P1094" s="825">
        <v>0</v>
      </c>
      <c r="Q1094" s="827"/>
      <c r="R1094" s="822">
        <v>1</v>
      </c>
      <c r="S1094" s="827">
        <v>1</v>
      </c>
      <c r="T1094" s="826">
        <v>1</v>
      </c>
      <c r="U1094" s="828">
        <v>1</v>
      </c>
    </row>
    <row r="1095" spans="1:21" ht="14.45" customHeight="1" x14ac:dyDescent="0.2">
      <c r="A1095" s="821">
        <v>4</v>
      </c>
      <c r="B1095" s="822" t="s">
        <v>2195</v>
      </c>
      <c r="C1095" s="822" t="s">
        <v>2202</v>
      </c>
      <c r="D1095" s="823" t="s">
        <v>4680</v>
      </c>
      <c r="E1095" s="824" t="s">
        <v>2242</v>
      </c>
      <c r="F1095" s="822" t="s">
        <v>2196</v>
      </c>
      <c r="G1095" s="822" t="s">
        <v>2928</v>
      </c>
      <c r="H1095" s="822" t="s">
        <v>329</v>
      </c>
      <c r="I1095" s="822" t="s">
        <v>2929</v>
      </c>
      <c r="J1095" s="822" t="s">
        <v>2930</v>
      </c>
      <c r="K1095" s="822" t="s">
        <v>2931</v>
      </c>
      <c r="L1095" s="825">
        <v>176.32</v>
      </c>
      <c r="M1095" s="825">
        <v>352.64</v>
      </c>
      <c r="N1095" s="822">
        <v>2</v>
      </c>
      <c r="O1095" s="826">
        <v>2</v>
      </c>
      <c r="P1095" s="825">
        <v>352.64</v>
      </c>
      <c r="Q1095" s="827">
        <v>1</v>
      </c>
      <c r="R1095" s="822">
        <v>2</v>
      </c>
      <c r="S1095" s="827">
        <v>1</v>
      </c>
      <c r="T1095" s="826">
        <v>2</v>
      </c>
      <c r="U1095" s="828">
        <v>1</v>
      </c>
    </row>
    <row r="1096" spans="1:21" ht="14.45" customHeight="1" x14ac:dyDescent="0.2">
      <c r="A1096" s="821">
        <v>4</v>
      </c>
      <c r="B1096" s="822" t="s">
        <v>2195</v>
      </c>
      <c r="C1096" s="822" t="s">
        <v>2202</v>
      </c>
      <c r="D1096" s="823" t="s">
        <v>4680</v>
      </c>
      <c r="E1096" s="824" t="s">
        <v>2242</v>
      </c>
      <c r="F1096" s="822" t="s">
        <v>2196</v>
      </c>
      <c r="G1096" s="822" t="s">
        <v>2460</v>
      </c>
      <c r="H1096" s="822" t="s">
        <v>329</v>
      </c>
      <c r="I1096" s="822" t="s">
        <v>2461</v>
      </c>
      <c r="J1096" s="822" t="s">
        <v>760</v>
      </c>
      <c r="K1096" s="822" t="s">
        <v>761</v>
      </c>
      <c r="L1096" s="825">
        <v>248.55</v>
      </c>
      <c r="M1096" s="825">
        <v>745.65000000000009</v>
      </c>
      <c r="N1096" s="822">
        <v>3</v>
      </c>
      <c r="O1096" s="826">
        <v>3</v>
      </c>
      <c r="P1096" s="825">
        <v>745.65000000000009</v>
      </c>
      <c r="Q1096" s="827">
        <v>1</v>
      </c>
      <c r="R1096" s="822">
        <v>3</v>
      </c>
      <c r="S1096" s="827">
        <v>1</v>
      </c>
      <c r="T1096" s="826">
        <v>3</v>
      </c>
      <c r="U1096" s="828">
        <v>1</v>
      </c>
    </row>
    <row r="1097" spans="1:21" ht="14.45" customHeight="1" x14ac:dyDescent="0.2">
      <c r="A1097" s="821">
        <v>4</v>
      </c>
      <c r="B1097" s="822" t="s">
        <v>2195</v>
      </c>
      <c r="C1097" s="822" t="s">
        <v>2202</v>
      </c>
      <c r="D1097" s="823" t="s">
        <v>4680</v>
      </c>
      <c r="E1097" s="824" t="s">
        <v>2242</v>
      </c>
      <c r="F1097" s="822" t="s">
        <v>2196</v>
      </c>
      <c r="G1097" s="822" t="s">
        <v>2460</v>
      </c>
      <c r="H1097" s="822" t="s">
        <v>329</v>
      </c>
      <c r="I1097" s="822" t="s">
        <v>3779</v>
      </c>
      <c r="J1097" s="822" t="s">
        <v>760</v>
      </c>
      <c r="K1097" s="822" t="s">
        <v>761</v>
      </c>
      <c r="L1097" s="825">
        <v>248.55</v>
      </c>
      <c r="M1097" s="825">
        <v>248.55</v>
      </c>
      <c r="N1097" s="822">
        <v>1</v>
      </c>
      <c r="O1097" s="826">
        <v>1</v>
      </c>
      <c r="P1097" s="825">
        <v>248.55</v>
      </c>
      <c r="Q1097" s="827">
        <v>1</v>
      </c>
      <c r="R1097" s="822">
        <v>1</v>
      </c>
      <c r="S1097" s="827">
        <v>1</v>
      </c>
      <c r="T1097" s="826">
        <v>1</v>
      </c>
      <c r="U1097" s="828">
        <v>1</v>
      </c>
    </row>
    <row r="1098" spans="1:21" ht="14.45" customHeight="1" x14ac:dyDescent="0.2">
      <c r="A1098" s="821">
        <v>4</v>
      </c>
      <c r="B1098" s="822" t="s">
        <v>2195</v>
      </c>
      <c r="C1098" s="822" t="s">
        <v>2202</v>
      </c>
      <c r="D1098" s="823" t="s">
        <v>4680</v>
      </c>
      <c r="E1098" s="824" t="s">
        <v>2242</v>
      </c>
      <c r="F1098" s="822" t="s">
        <v>2196</v>
      </c>
      <c r="G1098" s="822" t="s">
        <v>3013</v>
      </c>
      <c r="H1098" s="822" t="s">
        <v>329</v>
      </c>
      <c r="I1098" s="822" t="s">
        <v>3643</v>
      </c>
      <c r="J1098" s="822" t="s">
        <v>3644</v>
      </c>
      <c r="K1098" s="822" t="s">
        <v>2100</v>
      </c>
      <c r="L1098" s="825">
        <v>38.56</v>
      </c>
      <c r="M1098" s="825">
        <v>38.56</v>
      </c>
      <c r="N1098" s="822">
        <v>1</v>
      </c>
      <c r="O1098" s="826">
        <v>0.5</v>
      </c>
      <c r="P1098" s="825">
        <v>38.56</v>
      </c>
      <c r="Q1098" s="827">
        <v>1</v>
      </c>
      <c r="R1098" s="822">
        <v>1</v>
      </c>
      <c r="S1098" s="827">
        <v>1</v>
      </c>
      <c r="T1098" s="826">
        <v>0.5</v>
      </c>
      <c r="U1098" s="828">
        <v>1</v>
      </c>
    </row>
    <row r="1099" spans="1:21" ht="14.45" customHeight="1" x14ac:dyDescent="0.2">
      <c r="A1099" s="821">
        <v>4</v>
      </c>
      <c r="B1099" s="822" t="s">
        <v>2195</v>
      </c>
      <c r="C1099" s="822" t="s">
        <v>2202</v>
      </c>
      <c r="D1099" s="823" t="s">
        <v>4680</v>
      </c>
      <c r="E1099" s="824" t="s">
        <v>2242</v>
      </c>
      <c r="F1099" s="822" t="s">
        <v>2196</v>
      </c>
      <c r="G1099" s="822" t="s">
        <v>2293</v>
      </c>
      <c r="H1099" s="822" t="s">
        <v>329</v>
      </c>
      <c r="I1099" s="822" t="s">
        <v>2294</v>
      </c>
      <c r="J1099" s="822" t="s">
        <v>703</v>
      </c>
      <c r="K1099" s="822" t="s">
        <v>2295</v>
      </c>
      <c r="L1099" s="825">
        <v>53.57</v>
      </c>
      <c r="M1099" s="825">
        <v>53.57</v>
      </c>
      <c r="N1099" s="822">
        <v>1</v>
      </c>
      <c r="O1099" s="826">
        <v>1</v>
      </c>
      <c r="P1099" s="825">
        <v>53.57</v>
      </c>
      <c r="Q1099" s="827">
        <v>1</v>
      </c>
      <c r="R1099" s="822">
        <v>1</v>
      </c>
      <c r="S1099" s="827">
        <v>1</v>
      </c>
      <c r="T1099" s="826">
        <v>1</v>
      </c>
      <c r="U1099" s="828">
        <v>1</v>
      </c>
    </row>
    <row r="1100" spans="1:21" ht="14.45" customHeight="1" x14ac:dyDescent="0.2">
      <c r="A1100" s="821">
        <v>4</v>
      </c>
      <c r="B1100" s="822" t="s">
        <v>2195</v>
      </c>
      <c r="C1100" s="822" t="s">
        <v>2202</v>
      </c>
      <c r="D1100" s="823" t="s">
        <v>4680</v>
      </c>
      <c r="E1100" s="824" t="s">
        <v>2242</v>
      </c>
      <c r="F1100" s="822" t="s">
        <v>2196</v>
      </c>
      <c r="G1100" s="822" t="s">
        <v>2348</v>
      </c>
      <c r="H1100" s="822" t="s">
        <v>329</v>
      </c>
      <c r="I1100" s="822" t="s">
        <v>3780</v>
      </c>
      <c r="J1100" s="822" t="s">
        <v>665</v>
      </c>
      <c r="K1100" s="822" t="s">
        <v>668</v>
      </c>
      <c r="L1100" s="825">
        <v>38.04</v>
      </c>
      <c r="M1100" s="825">
        <v>38.04</v>
      </c>
      <c r="N1100" s="822">
        <v>1</v>
      </c>
      <c r="O1100" s="826">
        <v>0.5</v>
      </c>
      <c r="P1100" s="825">
        <v>38.04</v>
      </c>
      <c r="Q1100" s="827">
        <v>1</v>
      </c>
      <c r="R1100" s="822">
        <v>1</v>
      </c>
      <c r="S1100" s="827">
        <v>1</v>
      </c>
      <c r="T1100" s="826">
        <v>0.5</v>
      </c>
      <c r="U1100" s="828">
        <v>1</v>
      </c>
    </row>
    <row r="1101" spans="1:21" ht="14.45" customHeight="1" x14ac:dyDescent="0.2">
      <c r="A1101" s="821">
        <v>4</v>
      </c>
      <c r="B1101" s="822" t="s">
        <v>2195</v>
      </c>
      <c r="C1101" s="822" t="s">
        <v>2202</v>
      </c>
      <c r="D1101" s="823" t="s">
        <v>4680</v>
      </c>
      <c r="E1101" s="824" t="s">
        <v>2242</v>
      </c>
      <c r="F1101" s="822" t="s">
        <v>2196</v>
      </c>
      <c r="G1101" s="822" t="s">
        <v>2348</v>
      </c>
      <c r="H1101" s="822" t="s">
        <v>329</v>
      </c>
      <c r="I1101" s="822" t="s">
        <v>3781</v>
      </c>
      <c r="J1101" s="822" t="s">
        <v>665</v>
      </c>
      <c r="K1101" s="822" t="s">
        <v>1579</v>
      </c>
      <c r="L1101" s="825">
        <v>117.03</v>
      </c>
      <c r="M1101" s="825">
        <v>117.03</v>
      </c>
      <c r="N1101" s="822">
        <v>1</v>
      </c>
      <c r="O1101" s="826">
        <v>1</v>
      </c>
      <c r="P1101" s="825">
        <v>117.03</v>
      </c>
      <c r="Q1101" s="827">
        <v>1</v>
      </c>
      <c r="R1101" s="822">
        <v>1</v>
      </c>
      <c r="S1101" s="827">
        <v>1</v>
      </c>
      <c r="T1101" s="826">
        <v>1</v>
      </c>
      <c r="U1101" s="828">
        <v>1</v>
      </c>
    </row>
    <row r="1102" spans="1:21" ht="14.45" customHeight="1" x14ac:dyDescent="0.2">
      <c r="A1102" s="821">
        <v>4</v>
      </c>
      <c r="B1102" s="822" t="s">
        <v>2195</v>
      </c>
      <c r="C1102" s="822" t="s">
        <v>2202</v>
      </c>
      <c r="D1102" s="823" t="s">
        <v>4680</v>
      </c>
      <c r="E1102" s="824" t="s">
        <v>2242</v>
      </c>
      <c r="F1102" s="822" t="s">
        <v>2196</v>
      </c>
      <c r="G1102" s="822" t="s">
        <v>2348</v>
      </c>
      <c r="H1102" s="822" t="s">
        <v>329</v>
      </c>
      <c r="I1102" s="822" t="s">
        <v>3782</v>
      </c>
      <c r="J1102" s="822" t="s">
        <v>665</v>
      </c>
      <c r="K1102" s="822" t="s">
        <v>3783</v>
      </c>
      <c r="L1102" s="825">
        <v>58.52</v>
      </c>
      <c r="M1102" s="825">
        <v>58.52</v>
      </c>
      <c r="N1102" s="822">
        <v>1</v>
      </c>
      <c r="O1102" s="826">
        <v>0.5</v>
      </c>
      <c r="P1102" s="825">
        <v>58.52</v>
      </c>
      <c r="Q1102" s="827">
        <v>1</v>
      </c>
      <c r="R1102" s="822">
        <v>1</v>
      </c>
      <c r="S1102" s="827">
        <v>1</v>
      </c>
      <c r="T1102" s="826">
        <v>0.5</v>
      </c>
      <c r="U1102" s="828">
        <v>1</v>
      </c>
    </row>
    <row r="1103" spans="1:21" ht="14.45" customHeight="1" x14ac:dyDescent="0.2">
      <c r="A1103" s="821">
        <v>4</v>
      </c>
      <c r="B1103" s="822" t="s">
        <v>2195</v>
      </c>
      <c r="C1103" s="822" t="s">
        <v>2202</v>
      </c>
      <c r="D1103" s="823" t="s">
        <v>4680</v>
      </c>
      <c r="E1103" s="824" t="s">
        <v>2242</v>
      </c>
      <c r="F1103" s="822" t="s">
        <v>2196</v>
      </c>
      <c r="G1103" s="822" t="s">
        <v>2296</v>
      </c>
      <c r="H1103" s="822" t="s">
        <v>329</v>
      </c>
      <c r="I1103" s="822" t="s">
        <v>3016</v>
      </c>
      <c r="J1103" s="822" t="s">
        <v>1405</v>
      </c>
      <c r="K1103" s="822" t="s">
        <v>3017</v>
      </c>
      <c r="L1103" s="825">
        <v>34.19</v>
      </c>
      <c r="M1103" s="825">
        <v>170.95</v>
      </c>
      <c r="N1103" s="822">
        <v>5</v>
      </c>
      <c r="O1103" s="826">
        <v>3</v>
      </c>
      <c r="P1103" s="825">
        <v>136.76</v>
      </c>
      <c r="Q1103" s="827">
        <v>0.8</v>
      </c>
      <c r="R1103" s="822">
        <v>4</v>
      </c>
      <c r="S1103" s="827">
        <v>0.8</v>
      </c>
      <c r="T1103" s="826">
        <v>2</v>
      </c>
      <c r="U1103" s="828">
        <v>0.66666666666666663</v>
      </c>
    </row>
    <row r="1104" spans="1:21" ht="14.45" customHeight="1" x14ac:dyDescent="0.2">
      <c r="A1104" s="821">
        <v>4</v>
      </c>
      <c r="B1104" s="822" t="s">
        <v>2195</v>
      </c>
      <c r="C1104" s="822" t="s">
        <v>2202</v>
      </c>
      <c r="D1104" s="823" t="s">
        <v>4680</v>
      </c>
      <c r="E1104" s="824" t="s">
        <v>2242</v>
      </c>
      <c r="F1104" s="822" t="s">
        <v>2196</v>
      </c>
      <c r="G1104" s="822" t="s">
        <v>2267</v>
      </c>
      <c r="H1104" s="822" t="s">
        <v>628</v>
      </c>
      <c r="I1104" s="822" t="s">
        <v>3645</v>
      </c>
      <c r="J1104" s="822" t="s">
        <v>764</v>
      </c>
      <c r="K1104" s="822" t="s">
        <v>3646</v>
      </c>
      <c r="L1104" s="825">
        <v>368.16</v>
      </c>
      <c r="M1104" s="825">
        <v>736.32</v>
      </c>
      <c r="N1104" s="822">
        <v>2</v>
      </c>
      <c r="O1104" s="826">
        <v>1</v>
      </c>
      <c r="P1104" s="825"/>
      <c r="Q1104" s="827">
        <v>0</v>
      </c>
      <c r="R1104" s="822"/>
      <c r="S1104" s="827">
        <v>0</v>
      </c>
      <c r="T1104" s="826"/>
      <c r="U1104" s="828">
        <v>0</v>
      </c>
    </row>
    <row r="1105" spans="1:21" ht="14.45" customHeight="1" x14ac:dyDescent="0.2">
      <c r="A1105" s="821">
        <v>4</v>
      </c>
      <c r="B1105" s="822" t="s">
        <v>2195</v>
      </c>
      <c r="C1105" s="822" t="s">
        <v>2202</v>
      </c>
      <c r="D1105" s="823" t="s">
        <v>4680</v>
      </c>
      <c r="E1105" s="824" t="s">
        <v>2242</v>
      </c>
      <c r="F1105" s="822" t="s">
        <v>2196</v>
      </c>
      <c r="G1105" s="822" t="s">
        <v>2267</v>
      </c>
      <c r="H1105" s="822" t="s">
        <v>628</v>
      </c>
      <c r="I1105" s="822" t="s">
        <v>2096</v>
      </c>
      <c r="J1105" s="822" t="s">
        <v>764</v>
      </c>
      <c r="K1105" s="822" t="s">
        <v>2097</v>
      </c>
      <c r="L1105" s="825">
        <v>736.33</v>
      </c>
      <c r="M1105" s="825">
        <v>2208.9900000000002</v>
      </c>
      <c r="N1105" s="822">
        <v>3</v>
      </c>
      <c r="O1105" s="826">
        <v>2</v>
      </c>
      <c r="P1105" s="825">
        <v>1472.66</v>
      </c>
      <c r="Q1105" s="827">
        <v>0.66666666666666663</v>
      </c>
      <c r="R1105" s="822">
        <v>2</v>
      </c>
      <c r="S1105" s="827">
        <v>0.66666666666666663</v>
      </c>
      <c r="T1105" s="826">
        <v>1</v>
      </c>
      <c r="U1105" s="828">
        <v>0.5</v>
      </c>
    </row>
    <row r="1106" spans="1:21" ht="14.45" customHeight="1" x14ac:dyDescent="0.2">
      <c r="A1106" s="821">
        <v>4</v>
      </c>
      <c r="B1106" s="822" t="s">
        <v>2195</v>
      </c>
      <c r="C1106" s="822" t="s">
        <v>2202</v>
      </c>
      <c r="D1106" s="823" t="s">
        <v>4680</v>
      </c>
      <c r="E1106" s="824" t="s">
        <v>2242</v>
      </c>
      <c r="F1106" s="822" t="s">
        <v>2196</v>
      </c>
      <c r="G1106" s="822" t="s">
        <v>3784</v>
      </c>
      <c r="H1106" s="822" t="s">
        <v>329</v>
      </c>
      <c r="I1106" s="822" t="s">
        <v>3785</v>
      </c>
      <c r="J1106" s="822" t="s">
        <v>3786</v>
      </c>
      <c r="K1106" s="822" t="s">
        <v>1579</v>
      </c>
      <c r="L1106" s="825">
        <v>134.47999999999999</v>
      </c>
      <c r="M1106" s="825">
        <v>806.87999999999988</v>
      </c>
      <c r="N1106" s="822">
        <v>6</v>
      </c>
      <c r="O1106" s="826">
        <v>1</v>
      </c>
      <c r="P1106" s="825">
        <v>806.87999999999988</v>
      </c>
      <c r="Q1106" s="827">
        <v>1</v>
      </c>
      <c r="R1106" s="822">
        <v>6</v>
      </c>
      <c r="S1106" s="827">
        <v>1</v>
      </c>
      <c r="T1106" s="826">
        <v>1</v>
      </c>
      <c r="U1106" s="828">
        <v>1</v>
      </c>
    </row>
    <row r="1107" spans="1:21" ht="14.45" customHeight="1" x14ac:dyDescent="0.2">
      <c r="A1107" s="821">
        <v>4</v>
      </c>
      <c r="B1107" s="822" t="s">
        <v>2195</v>
      </c>
      <c r="C1107" s="822" t="s">
        <v>2202</v>
      </c>
      <c r="D1107" s="823" t="s">
        <v>4680</v>
      </c>
      <c r="E1107" s="824" t="s">
        <v>2242</v>
      </c>
      <c r="F1107" s="822" t="s">
        <v>2196</v>
      </c>
      <c r="G1107" s="822" t="s">
        <v>3784</v>
      </c>
      <c r="H1107" s="822" t="s">
        <v>329</v>
      </c>
      <c r="I1107" s="822" t="s">
        <v>3785</v>
      </c>
      <c r="J1107" s="822" t="s">
        <v>3786</v>
      </c>
      <c r="K1107" s="822" t="s">
        <v>1579</v>
      </c>
      <c r="L1107" s="825">
        <v>88.07</v>
      </c>
      <c r="M1107" s="825">
        <v>528.41999999999996</v>
      </c>
      <c r="N1107" s="822">
        <v>6</v>
      </c>
      <c r="O1107" s="826">
        <v>2</v>
      </c>
      <c r="P1107" s="825">
        <v>528.41999999999996</v>
      </c>
      <c r="Q1107" s="827">
        <v>1</v>
      </c>
      <c r="R1107" s="822">
        <v>6</v>
      </c>
      <c r="S1107" s="827">
        <v>1</v>
      </c>
      <c r="T1107" s="826">
        <v>2</v>
      </c>
      <c r="U1107" s="828">
        <v>1</v>
      </c>
    </row>
    <row r="1108" spans="1:21" ht="14.45" customHeight="1" x14ac:dyDescent="0.2">
      <c r="A1108" s="821">
        <v>4</v>
      </c>
      <c r="B1108" s="822" t="s">
        <v>2195</v>
      </c>
      <c r="C1108" s="822" t="s">
        <v>2202</v>
      </c>
      <c r="D1108" s="823" t="s">
        <v>4680</v>
      </c>
      <c r="E1108" s="824" t="s">
        <v>2242</v>
      </c>
      <c r="F1108" s="822" t="s">
        <v>2196</v>
      </c>
      <c r="G1108" s="822" t="s">
        <v>2353</v>
      </c>
      <c r="H1108" s="822" t="s">
        <v>329</v>
      </c>
      <c r="I1108" s="822" t="s">
        <v>2408</v>
      </c>
      <c r="J1108" s="822" t="s">
        <v>1161</v>
      </c>
      <c r="K1108" s="822" t="s">
        <v>2409</v>
      </c>
      <c r="L1108" s="825">
        <v>35.25</v>
      </c>
      <c r="M1108" s="825">
        <v>141</v>
      </c>
      <c r="N1108" s="822">
        <v>4</v>
      </c>
      <c r="O1108" s="826">
        <v>2.5</v>
      </c>
      <c r="P1108" s="825">
        <v>141</v>
      </c>
      <c r="Q1108" s="827">
        <v>1</v>
      </c>
      <c r="R1108" s="822">
        <v>4</v>
      </c>
      <c r="S1108" s="827">
        <v>1</v>
      </c>
      <c r="T1108" s="826">
        <v>2.5</v>
      </c>
      <c r="U1108" s="828">
        <v>1</v>
      </c>
    </row>
    <row r="1109" spans="1:21" ht="14.45" customHeight="1" x14ac:dyDescent="0.2">
      <c r="A1109" s="821">
        <v>4</v>
      </c>
      <c r="B1109" s="822" t="s">
        <v>2195</v>
      </c>
      <c r="C1109" s="822" t="s">
        <v>2202</v>
      </c>
      <c r="D1109" s="823" t="s">
        <v>4680</v>
      </c>
      <c r="E1109" s="824" t="s">
        <v>2242</v>
      </c>
      <c r="F1109" s="822" t="s">
        <v>2196</v>
      </c>
      <c r="G1109" s="822" t="s">
        <v>2353</v>
      </c>
      <c r="H1109" s="822" t="s">
        <v>329</v>
      </c>
      <c r="I1109" s="822" t="s">
        <v>3235</v>
      </c>
      <c r="J1109" s="822" t="s">
        <v>1161</v>
      </c>
      <c r="K1109" s="822" t="s">
        <v>3098</v>
      </c>
      <c r="L1109" s="825">
        <v>35.25</v>
      </c>
      <c r="M1109" s="825">
        <v>141</v>
      </c>
      <c r="N1109" s="822">
        <v>4</v>
      </c>
      <c r="O1109" s="826">
        <v>2</v>
      </c>
      <c r="P1109" s="825">
        <v>141</v>
      </c>
      <c r="Q1109" s="827">
        <v>1</v>
      </c>
      <c r="R1109" s="822">
        <v>4</v>
      </c>
      <c r="S1109" s="827">
        <v>1</v>
      </c>
      <c r="T1109" s="826">
        <v>2</v>
      </c>
      <c r="U1109" s="828">
        <v>1</v>
      </c>
    </row>
    <row r="1110" spans="1:21" ht="14.45" customHeight="1" x14ac:dyDescent="0.2">
      <c r="A1110" s="821">
        <v>4</v>
      </c>
      <c r="B1110" s="822" t="s">
        <v>2195</v>
      </c>
      <c r="C1110" s="822" t="s">
        <v>2202</v>
      </c>
      <c r="D1110" s="823" t="s">
        <v>4680</v>
      </c>
      <c r="E1110" s="824" t="s">
        <v>2242</v>
      </c>
      <c r="F1110" s="822" t="s">
        <v>2196</v>
      </c>
      <c r="G1110" s="822" t="s">
        <v>2355</v>
      </c>
      <c r="H1110" s="822" t="s">
        <v>329</v>
      </c>
      <c r="I1110" s="822" t="s">
        <v>2356</v>
      </c>
      <c r="J1110" s="822" t="s">
        <v>784</v>
      </c>
      <c r="K1110" s="822" t="s">
        <v>2357</v>
      </c>
      <c r="L1110" s="825">
        <v>185.26</v>
      </c>
      <c r="M1110" s="825">
        <v>185.26</v>
      </c>
      <c r="N1110" s="822">
        <v>1</v>
      </c>
      <c r="O1110" s="826">
        <v>1</v>
      </c>
      <c r="P1110" s="825">
        <v>185.26</v>
      </c>
      <c r="Q1110" s="827">
        <v>1</v>
      </c>
      <c r="R1110" s="822">
        <v>1</v>
      </c>
      <c r="S1110" s="827">
        <v>1</v>
      </c>
      <c r="T1110" s="826">
        <v>1</v>
      </c>
      <c r="U1110" s="828">
        <v>1</v>
      </c>
    </row>
    <row r="1111" spans="1:21" ht="14.45" customHeight="1" x14ac:dyDescent="0.2">
      <c r="A1111" s="821">
        <v>4</v>
      </c>
      <c r="B1111" s="822" t="s">
        <v>2195</v>
      </c>
      <c r="C1111" s="822" t="s">
        <v>2202</v>
      </c>
      <c r="D1111" s="823" t="s">
        <v>4680</v>
      </c>
      <c r="E1111" s="824" t="s">
        <v>2242</v>
      </c>
      <c r="F1111" s="822" t="s">
        <v>2196</v>
      </c>
      <c r="G1111" s="822" t="s">
        <v>2355</v>
      </c>
      <c r="H1111" s="822" t="s">
        <v>329</v>
      </c>
      <c r="I1111" s="822" t="s">
        <v>2356</v>
      </c>
      <c r="J1111" s="822" t="s">
        <v>784</v>
      </c>
      <c r="K1111" s="822" t="s">
        <v>2357</v>
      </c>
      <c r="L1111" s="825">
        <v>87.98</v>
      </c>
      <c r="M1111" s="825">
        <v>87.98</v>
      </c>
      <c r="N1111" s="822">
        <v>1</v>
      </c>
      <c r="O1111" s="826">
        <v>0.5</v>
      </c>
      <c r="P1111" s="825">
        <v>87.98</v>
      </c>
      <c r="Q1111" s="827">
        <v>1</v>
      </c>
      <c r="R1111" s="822">
        <v>1</v>
      </c>
      <c r="S1111" s="827">
        <v>1</v>
      </c>
      <c r="T1111" s="826">
        <v>0.5</v>
      </c>
      <c r="U1111" s="828">
        <v>1</v>
      </c>
    </row>
    <row r="1112" spans="1:21" ht="14.45" customHeight="1" x14ac:dyDescent="0.2">
      <c r="A1112" s="821">
        <v>4</v>
      </c>
      <c r="B1112" s="822" t="s">
        <v>2195</v>
      </c>
      <c r="C1112" s="822" t="s">
        <v>2202</v>
      </c>
      <c r="D1112" s="823" t="s">
        <v>4680</v>
      </c>
      <c r="E1112" s="824" t="s">
        <v>2242</v>
      </c>
      <c r="F1112" s="822" t="s">
        <v>2196</v>
      </c>
      <c r="G1112" s="822" t="s">
        <v>2355</v>
      </c>
      <c r="H1112" s="822" t="s">
        <v>329</v>
      </c>
      <c r="I1112" s="822" t="s">
        <v>3018</v>
      </c>
      <c r="J1112" s="822" t="s">
        <v>784</v>
      </c>
      <c r="K1112" s="822" t="s">
        <v>2357</v>
      </c>
      <c r="L1112" s="825">
        <v>301.2</v>
      </c>
      <c r="M1112" s="825">
        <v>602.4</v>
      </c>
      <c r="N1112" s="822">
        <v>2</v>
      </c>
      <c r="O1112" s="826">
        <v>2</v>
      </c>
      <c r="P1112" s="825">
        <v>602.4</v>
      </c>
      <c r="Q1112" s="827">
        <v>1</v>
      </c>
      <c r="R1112" s="822">
        <v>2</v>
      </c>
      <c r="S1112" s="827">
        <v>1</v>
      </c>
      <c r="T1112" s="826">
        <v>2</v>
      </c>
      <c r="U1112" s="828">
        <v>1</v>
      </c>
    </row>
    <row r="1113" spans="1:21" ht="14.45" customHeight="1" x14ac:dyDescent="0.2">
      <c r="A1113" s="821">
        <v>4</v>
      </c>
      <c r="B1113" s="822" t="s">
        <v>2195</v>
      </c>
      <c r="C1113" s="822" t="s">
        <v>2202</v>
      </c>
      <c r="D1113" s="823" t="s">
        <v>4680</v>
      </c>
      <c r="E1113" s="824" t="s">
        <v>2242</v>
      </c>
      <c r="F1113" s="822" t="s">
        <v>2196</v>
      </c>
      <c r="G1113" s="822" t="s">
        <v>2270</v>
      </c>
      <c r="H1113" s="822" t="s">
        <v>329</v>
      </c>
      <c r="I1113" s="822" t="s">
        <v>3787</v>
      </c>
      <c r="J1113" s="822" t="s">
        <v>3788</v>
      </c>
      <c r="K1113" s="822" t="s">
        <v>3789</v>
      </c>
      <c r="L1113" s="825">
        <v>56.45</v>
      </c>
      <c r="M1113" s="825">
        <v>112.9</v>
      </c>
      <c r="N1113" s="822">
        <v>2</v>
      </c>
      <c r="O1113" s="826">
        <v>1</v>
      </c>
      <c r="P1113" s="825">
        <v>112.9</v>
      </c>
      <c r="Q1113" s="827">
        <v>1</v>
      </c>
      <c r="R1113" s="822">
        <v>2</v>
      </c>
      <c r="S1113" s="827">
        <v>1</v>
      </c>
      <c r="T1113" s="826">
        <v>1</v>
      </c>
      <c r="U1113" s="828">
        <v>1</v>
      </c>
    </row>
    <row r="1114" spans="1:21" ht="14.45" customHeight="1" x14ac:dyDescent="0.2">
      <c r="A1114" s="821">
        <v>4</v>
      </c>
      <c r="B1114" s="822" t="s">
        <v>2195</v>
      </c>
      <c r="C1114" s="822" t="s">
        <v>2202</v>
      </c>
      <c r="D1114" s="823" t="s">
        <v>4680</v>
      </c>
      <c r="E1114" s="824" t="s">
        <v>2242</v>
      </c>
      <c r="F1114" s="822" t="s">
        <v>2196</v>
      </c>
      <c r="G1114" s="822" t="s">
        <v>2358</v>
      </c>
      <c r="H1114" s="822" t="s">
        <v>329</v>
      </c>
      <c r="I1114" s="822" t="s">
        <v>2359</v>
      </c>
      <c r="J1114" s="822" t="s">
        <v>633</v>
      </c>
      <c r="K1114" s="822" t="s">
        <v>2360</v>
      </c>
      <c r="L1114" s="825">
        <v>127.91</v>
      </c>
      <c r="M1114" s="825">
        <v>639.54999999999995</v>
      </c>
      <c r="N1114" s="822">
        <v>5</v>
      </c>
      <c r="O1114" s="826">
        <v>4.5</v>
      </c>
      <c r="P1114" s="825">
        <v>255.82</v>
      </c>
      <c r="Q1114" s="827">
        <v>0.4</v>
      </c>
      <c r="R1114" s="822">
        <v>2</v>
      </c>
      <c r="S1114" s="827">
        <v>0.4</v>
      </c>
      <c r="T1114" s="826">
        <v>2</v>
      </c>
      <c r="U1114" s="828">
        <v>0.44444444444444442</v>
      </c>
    </row>
    <row r="1115" spans="1:21" ht="14.45" customHeight="1" x14ac:dyDescent="0.2">
      <c r="A1115" s="821">
        <v>4</v>
      </c>
      <c r="B1115" s="822" t="s">
        <v>2195</v>
      </c>
      <c r="C1115" s="822" t="s">
        <v>2202</v>
      </c>
      <c r="D1115" s="823" t="s">
        <v>4680</v>
      </c>
      <c r="E1115" s="824" t="s">
        <v>2242</v>
      </c>
      <c r="F1115" s="822" t="s">
        <v>2196</v>
      </c>
      <c r="G1115" s="822" t="s">
        <v>3254</v>
      </c>
      <c r="H1115" s="822" t="s">
        <v>329</v>
      </c>
      <c r="I1115" s="822" t="s">
        <v>3258</v>
      </c>
      <c r="J1115" s="822" t="s">
        <v>3256</v>
      </c>
      <c r="K1115" s="822" t="s">
        <v>3257</v>
      </c>
      <c r="L1115" s="825">
        <v>453.79</v>
      </c>
      <c r="M1115" s="825">
        <v>453.79</v>
      </c>
      <c r="N1115" s="822">
        <v>1</v>
      </c>
      <c r="O1115" s="826">
        <v>1</v>
      </c>
      <c r="P1115" s="825">
        <v>453.79</v>
      </c>
      <c r="Q1115" s="827">
        <v>1</v>
      </c>
      <c r="R1115" s="822">
        <v>1</v>
      </c>
      <c r="S1115" s="827">
        <v>1</v>
      </c>
      <c r="T1115" s="826">
        <v>1</v>
      </c>
      <c r="U1115" s="828">
        <v>1</v>
      </c>
    </row>
    <row r="1116" spans="1:21" ht="14.45" customHeight="1" x14ac:dyDescent="0.2">
      <c r="A1116" s="821">
        <v>4</v>
      </c>
      <c r="B1116" s="822" t="s">
        <v>2195</v>
      </c>
      <c r="C1116" s="822" t="s">
        <v>2202</v>
      </c>
      <c r="D1116" s="823" t="s">
        <v>4680</v>
      </c>
      <c r="E1116" s="824" t="s">
        <v>2242</v>
      </c>
      <c r="F1116" s="822" t="s">
        <v>2196</v>
      </c>
      <c r="G1116" s="822" t="s">
        <v>2299</v>
      </c>
      <c r="H1116" s="822" t="s">
        <v>329</v>
      </c>
      <c r="I1116" s="822" t="s">
        <v>2300</v>
      </c>
      <c r="J1116" s="822" t="s">
        <v>2301</v>
      </c>
      <c r="K1116" s="822" t="s">
        <v>2302</v>
      </c>
      <c r="L1116" s="825">
        <v>661.62</v>
      </c>
      <c r="M1116" s="825">
        <v>661.62</v>
      </c>
      <c r="N1116" s="822">
        <v>1</v>
      </c>
      <c r="O1116" s="826">
        <v>1</v>
      </c>
      <c r="P1116" s="825"/>
      <c r="Q1116" s="827">
        <v>0</v>
      </c>
      <c r="R1116" s="822"/>
      <c r="S1116" s="827">
        <v>0</v>
      </c>
      <c r="T1116" s="826"/>
      <c r="U1116" s="828">
        <v>0</v>
      </c>
    </row>
    <row r="1117" spans="1:21" ht="14.45" customHeight="1" x14ac:dyDescent="0.2">
      <c r="A1117" s="821">
        <v>4</v>
      </c>
      <c r="B1117" s="822" t="s">
        <v>2195</v>
      </c>
      <c r="C1117" s="822" t="s">
        <v>2202</v>
      </c>
      <c r="D1117" s="823" t="s">
        <v>4680</v>
      </c>
      <c r="E1117" s="824" t="s">
        <v>2242</v>
      </c>
      <c r="F1117" s="822" t="s">
        <v>2196</v>
      </c>
      <c r="G1117" s="822" t="s">
        <v>2275</v>
      </c>
      <c r="H1117" s="822" t="s">
        <v>329</v>
      </c>
      <c r="I1117" s="822" t="s">
        <v>2276</v>
      </c>
      <c r="J1117" s="822" t="s">
        <v>1441</v>
      </c>
      <c r="K1117" s="822" t="s">
        <v>2277</v>
      </c>
      <c r="L1117" s="825">
        <v>45.56</v>
      </c>
      <c r="M1117" s="825">
        <v>182.24</v>
      </c>
      <c r="N1117" s="822">
        <v>4</v>
      </c>
      <c r="O1117" s="826">
        <v>2</v>
      </c>
      <c r="P1117" s="825"/>
      <c r="Q1117" s="827">
        <v>0</v>
      </c>
      <c r="R1117" s="822"/>
      <c r="S1117" s="827">
        <v>0</v>
      </c>
      <c r="T1117" s="826"/>
      <c r="U1117" s="828">
        <v>0</v>
      </c>
    </row>
    <row r="1118" spans="1:21" ht="14.45" customHeight="1" x14ac:dyDescent="0.2">
      <c r="A1118" s="821">
        <v>4</v>
      </c>
      <c r="B1118" s="822" t="s">
        <v>2195</v>
      </c>
      <c r="C1118" s="822" t="s">
        <v>2202</v>
      </c>
      <c r="D1118" s="823" t="s">
        <v>4680</v>
      </c>
      <c r="E1118" s="824" t="s">
        <v>2242</v>
      </c>
      <c r="F1118" s="822" t="s">
        <v>2196</v>
      </c>
      <c r="G1118" s="822" t="s">
        <v>2472</v>
      </c>
      <c r="H1118" s="822" t="s">
        <v>329</v>
      </c>
      <c r="I1118" s="822" t="s">
        <v>3790</v>
      </c>
      <c r="J1118" s="822" t="s">
        <v>2074</v>
      </c>
      <c r="K1118" s="822" t="s">
        <v>1470</v>
      </c>
      <c r="L1118" s="825">
        <v>439.14</v>
      </c>
      <c r="M1118" s="825">
        <v>439.14</v>
      </c>
      <c r="N1118" s="822">
        <v>1</v>
      </c>
      <c r="O1118" s="826">
        <v>0.5</v>
      </c>
      <c r="P1118" s="825"/>
      <c r="Q1118" s="827">
        <v>0</v>
      </c>
      <c r="R1118" s="822"/>
      <c r="S1118" s="827">
        <v>0</v>
      </c>
      <c r="T1118" s="826"/>
      <c r="U1118" s="828">
        <v>0</v>
      </c>
    </row>
    <row r="1119" spans="1:21" ht="14.45" customHeight="1" x14ac:dyDescent="0.2">
      <c r="A1119" s="821">
        <v>4</v>
      </c>
      <c r="B1119" s="822" t="s">
        <v>2195</v>
      </c>
      <c r="C1119" s="822" t="s">
        <v>2202</v>
      </c>
      <c r="D1119" s="823" t="s">
        <v>4680</v>
      </c>
      <c r="E1119" s="824" t="s">
        <v>2242</v>
      </c>
      <c r="F1119" s="822" t="s">
        <v>2196</v>
      </c>
      <c r="G1119" s="822" t="s">
        <v>2473</v>
      </c>
      <c r="H1119" s="822" t="s">
        <v>329</v>
      </c>
      <c r="I1119" s="822" t="s">
        <v>2474</v>
      </c>
      <c r="J1119" s="822" t="s">
        <v>2475</v>
      </c>
      <c r="K1119" s="822" t="s">
        <v>2476</v>
      </c>
      <c r="L1119" s="825">
        <v>140.97</v>
      </c>
      <c r="M1119" s="825">
        <v>422.90999999999997</v>
      </c>
      <c r="N1119" s="822">
        <v>3</v>
      </c>
      <c r="O1119" s="826">
        <v>3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4</v>
      </c>
      <c r="B1120" s="822" t="s">
        <v>2195</v>
      </c>
      <c r="C1120" s="822" t="s">
        <v>2202</v>
      </c>
      <c r="D1120" s="823" t="s">
        <v>4680</v>
      </c>
      <c r="E1120" s="824" t="s">
        <v>2242</v>
      </c>
      <c r="F1120" s="822" t="s">
        <v>2196</v>
      </c>
      <c r="G1120" s="822" t="s">
        <v>2281</v>
      </c>
      <c r="H1120" s="822" t="s">
        <v>628</v>
      </c>
      <c r="I1120" s="822" t="s">
        <v>1917</v>
      </c>
      <c r="J1120" s="822" t="s">
        <v>893</v>
      </c>
      <c r="K1120" s="822" t="s">
        <v>895</v>
      </c>
      <c r="L1120" s="825">
        <v>0</v>
      </c>
      <c r="M1120" s="825">
        <v>0</v>
      </c>
      <c r="N1120" s="822">
        <v>14</v>
      </c>
      <c r="O1120" s="826">
        <v>13</v>
      </c>
      <c r="P1120" s="825">
        <v>0</v>
      </c>
      <c r="Q1120" s="827"/>
      <c r="R1120" s="822">
        <v>9</v>
      </c>
      <c r="S1120" s="827">
        <v>0.6428571428571429</v>
      </c>
      <c r="T1120" s="826">
        <v>8.5</v>
      </c>
      <c r="U1120" s="828">
        <v>0.65384615384615385</v>
      </c>
    </row>
    <row r="1121" spans="1:21" ht="14.45" customHeight="1" x14ac:dyDescent="0.2">
      <c r="A1121" s="821">
        <v>4</v>
      </c>
      <c r="B1121" s="822" t="s">
        <v>2195</v>
      </c>
      <c r="C1121" s="822" t="s">
        <v>2202</v>
      </c>
      <c r="D1121" s="823" t="s">
        <v>4680</v>
      </c>
      <c r="E1121" s="824" t="s">
        <v>2242</v>
      </c>
      <c r="F1121" s="822" t="s">
        <v>2196</v>
      </c>
      <c r="G1121" s="822" t="s">
        <v>3029</v>
      </c>
      <c r="H1121" s="822" t="s">
        <v>329</v>
      </c>
      <c r="I1121" s="822" t="s">
        <v>3791</v>
      </c>
      <c r="J1121" s="822" t="s">
        <v>1127</v>
      </c>
      <c r="K1121" s="822" t="s">
        <v>3113</v>
      </c>
      <c r="L1121" s="825">
        <v>42.54</v>
      </c>
      <c r="M1121" s="825">
        <v>85.08</v>
      </c>
      <c r="N1121" s="822">
        <v>2</v>
      </c>
      <c r="O1121" s="826">
        <v>1</v>
      </c>
      <c r="P1121" s="825">
        <v>85.08</v>
      </c>
      <c r="Q1121" s="827">
        <v>1</v>
      </c>
      <c r="R1121" s="822">
        <v>2</v>
      </c>
      <c r="S1121" s="827">
        <v>1</v>
      </c>
      <c r="T1121" s="826">
        <v>1</v>
      </c>
      <c r="U1121" s="828">
        <v>1</v>
      </c>
    </row>
    <row r="1122" spans="1:21" ht="14.45" customHeight="1" x14ac:dyDescent="0.2">
      <c r="A1122" s="821">
        <v>4</v>
      </c>
      <c r="B1122" s="822" t="s">
        <v>2195</v>
      </c>
      <c r="C1122" s="822" t="s">
        <v>2202</v>
      </c>
      <c r="D1122" s="823" t="s">
        <v>4680</v>
      </c>
      <c r="E1122" s="824" t="s">
        <v>2242</v>
      </c>
      <c r="F1122" s="822" t="s">
        <v>2196</v>
      </c>
      <c r="G1122" s="822" t="s">
        <v>3792</v>
      </c>
      <c r="H1122" s="822" t="s">
        <v>329</v>
      </c>
      <c r="I1122" s="822" t="s">
        <v>3793</v>
      </c>
      <c r="J1122" s="822" t="s">
        <v>3794</v>
      </c>
      <c r="K1122" s="822" t="s">
        <v>3795</v>
      </c>
      <c r="L1122" s="825">
        <v>219.37</v>
      </c>
      <c r="M1122" s="825">
        <v>219.37</v>
      </c>
      <c r="N1122" s="822">
        <v>1</v>
      </c>
      <c r="O1122" s="826">
        <v>1</v>
      </c>
      <c r="P1122" s="825"/>
      <c r="Q1122" s="827">
        <v>0</v>
      </c>
      <c r="R1122" s="822"/>
      <c r="S1122" s="827">
        <v>0</v>
      </c>
      <c r="T1122" s="826"/>
      <c r="U1122" s="828">
        <v>0</v>
      </c>
    </row>
    <row r="1123" spans="1:21" ht="14.45" customHeight="1" x14ac:dyDescent="0.2">
      <c r="A1123" s="821">
        <v>4</v>
      </c>
      <c r="B1123" s="822" t="s">
        <v>2195</v>
      </c>
      <c r="C1123" s="822" t="s">
        <v>2202</v>
      </c>
      <c r="D1123" s="823" t="s">
        <v>4680</v>
      </c>
      <c r="E1123" s="824" t="s">
        <v>2242</v>
      </c>
      <c r="F1123" s="822" t="s">
        <v>2196</v>
      </c>
      <c r="G1123" s="822" t="s">
        <v>3796</v>
      </c>
      <c r="H1123" s="822" t="s">
        <v>329</v>
      </c>
      <c r="I1123" s="822" t="s">
        <v>3797</v>
      </c>
      <c r="J1123" s="822" t="s">
        <v>3798</v>
      </c>
      <c r="K1123" s="822" t="s">
        <v>3799</v>
      </c>
      <c r="L1123" s="825">
        <v>0</v>
      </c>
      <c r="M1123" s="825">
        <v>0</v>
      </c>
      <c r="N1123" s="822">
        <v>1</v>
      </c>
      <c r="O1123" s="826">
        <v>1</v>
      </c>
      <c r="P1123" s="825">
        <v>0</v>
      </c>
      <c r="Q1123" s="827"/>
      <c r="R1123" s="822">
        <v>1</v>
      </c>
      <c r="S1123" s="827">
        <v>1</v>
      </c>
      <c r="T1123" s="826">
        <v>1</v>
      </c>
      <c r="U1123" s="828">
        <v>1</v>
      </c>
    </row>
    <row r="1124" spans="1:21" ht="14.45" customHeight="1" x14ac:dyDescent="0.2">
      <c r="A1124" s="821">
        <v>4</v>
      </c>
      <c r="B1124" s="822" t="s">
        <v>2195</v>
      </c>
      <c r="C1124" s="822" t="s">
        <v>2202</v>
      </c>
      <c r="D1124" s="823" t="s">
        <v>4680</v>
      </c>
      <c r="E1124" s="824" t="s">
        <v>2242</v>
      </c>
      <c r="F1124" s="822" t="s">
        <v>2196</v>
      </c>
      <c r="G1124" s="822" t="s">
        <v>3283</v>
      </c>
      <c r="H1124" s="822" t="s">
        <v>329</v>
      </c>
      <c r="I1124" s="822" t="s">
        <v>3800</v>
      </c>
      <c r="J1124" s="822" t="s">
        <v>1353</v>
      </c>
      <c r="K1124" s="822" t="s">
        <v>3801</v>
      </c>
      <c r="L1124" s="825">
        <v>55.16</v>
      </c>
      <c r="M1124" s="825">
        <v>110.32</v>
      </c>
      <c r="N1124" s="822">
        <v>2</v>
      </c>
      <c r="O1124" s="826">
        <v>1</v>
      </c>
      <c r="P1124" s="825">
        <v>110.32</v>
      </c>
      <c r="Q1124" s="827">
        <v>1</v>
      </c>
      <c r="R1124" s="822">
        <v>2</v>
      </c>
      <c r="S1124" s="827">
        <v>1</v>
      </c>
      <c r="T1124" s="826">
        <v>1</v>
      </c>
      <c r="U1124" s="828">
        <v>1</v>
      </c>
    </row>
    <row r="1125" spans="1:21" ht="14.45" customHeight="1" x14ac:dyDescent="0.2">
      <c r="A1125" s="821">
        <v>4</v>
      </c>
      <c r="B1125" s="822" t="s">
        <v>2195</v>
      </c>
      <c r="C1125" s="822" t="s">
        <v>2202</v>
      </c>
      <c r="D1125" s="823" t="s">
        <v>4680</v>
      </c>
      <c r="E1125" s="824" t="s">
        <v>2242</v>
      </c>
      <c r="F1125" s="822" t="s">
        <v>2196</v>
      </c>
      <c r="G1125" s="822" t="s">
        <v>2480</v>
      </c>
      <c r="H1125" s="822" t="s">
        <v>329</v>
      </c>
      <c r="I1125" s="822" t="s">
        <v>2481</v>
      </c>
      <c r="J1125" s="822" t="s">
        <v>2482</v>
      </c>
      <c r="K1125" s="822" t="s">
        <v>2483</v>
      </c>
      <c r="L1125" s="825">
        <v>100.17</v>
      </c>
      <c r="M1125" s="825">
        <v>100.17</v>
      </c>
      <c r="N1125" s="822">
        <v>1</v>
      </c>
      <c r="O1125" s="826">
        <v>1</v>
      </c>
      <c r="P1125" s="825">
        <v>100.17</v>
      </c>
      <c r="Q1125" s="827">
        <v>1</v>
      </c>
      <c r="R1125" s="822">
        <v>1</v>
      </c>
      <c r="S1125" s="827">
        <v>1</v>
      </c>
      <c r="T1125" s="826">
        <v>1</v>
      </c>
      <c r="U1125" s="828">
        <v>1</v>
      </c>
    </row>
    <row r="1126" spans="1:21" ht="14.45" customHeight="1" x14ac:dyDescent="0.2">
      <c r="A1126" s="821">
        <v>4</v>
      </c>
      <c r="B1126" s="822" t="s">
        <v>2195</v>
      </c>
      <c r="C1126" s="822" t="s">
        <v>2202</v>
      </c>
      <c r="D1126" s="823" t="s">
        <v>4680</v>
      </c>
      <c r="E1126" s="824" t="s">
        <v>2242</v>
      </c>
      <c r="F1126" s="822" t="s">
        <v>2196</v>
      </c>
      <c r="G1126" s="822" t="s">
        <v>2480</v>
      </c>
      <c r="H1126" s="822" t="s">
        <v>329</v>
      </c>
      <c r="I1126" s="822" t="s">
        <v>3802</v>
      </c>
      <c r="J1126" s="822" t="s">
        <v>3803</v>
      </c>
      <c r="K1126" s="822" t="s">
        <v>3804</v>
      </c>
      <c r="L1126" s="825">
        <v>100.17</v>
      </c>
      <c r="M1126" s="825">
        <v>100.17</v>
      </c>
      <c r="N1126" s="822">
        <v>1</v>
      </c>
      <c r="O1126" s="826">
        <v>1</v>
      </c>
      <c r="P1126" s="825">
        <v>100.17</v>
      </c>
      <c r="Q1126" s="827">
        <v>1</v>
      </c>
      <c r="R1126" s="822">
        <v>1</v>
      </c>
      <c r="S1126" s="827">
        <v>1</v>
      </c>
      <c r="T1126" s="826">
        <v>1</v>
      </c>
      <c r="U1126" s="828">
        <v>1</v>
      </c>
    </row>
    <row r="1127" spans="1:21" ht="14.45" customHeight="1" x14ac:dyDescent="0.2">
      <c r="A1127" s="821">
        <v>4</v>
      </c>
      <c r="B1127" s="822" t="s">
        <v>2195</v>
      </c>
      <c r="C1127" s="822" t="s">
        <v>2202</v>
      </c>
      <c r="D1127" s="823" t="s">
        <v>4680</v>
      </c>
      <c r="E1127" s="824" t="s">
        <v>2242</v>
      </c>
      <c r="F1127" s="822" t="s">
        <v>2196</v>
      </c>
      <c r="G1127" s="822" t="s">
        <v>3117</v>
      </c>
      <c r="H1127" s="822" t="s">
        <v>329</v>
      </c>
      <c r="I1127" s="822" t="s">
        <v>3805</v>
      </c>
      <c r="J1127" s="822" t="s">
        <v>3806</v>
      </c>
      <c r="K1127" s="822" t="s">
        <v>3807</v>
      </c>
      <c r="L1127" s="825">
        <v>61.59</v>
      </c>
      <c r="M1127" s="825">
        <v>123.18</v>
      </c>
      <c r="N1127" s="822">
        <v>2</v>
      </c>
      <c r="O1127" s="826">
        <v>1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4</v>
      </c>
      <c r="B1128" s="822" t="s">
        <v>2195</v>
      </c>
      <c r="C1128" s="822" t="s">
        <v>2202</v>
      </c>
      <c r="D1128" s="823" t="s">
        <v>4680</v>
      </c>
      <c r="E1128" s="824" t="s">
        <v>2242</v>
      </c>
      <c r="F1128" s="822" t="s">
        <v>2196</v>
      </c>
      <c r="G1128" s="822" t="s">
        <v>3808</v>
      </c>
      <c r="H1128" s="822" t="s">
        <v>329</v>
      </c>
      <c r="I1128" s="822" t="s">
        <v>3809</v>
      </c>
      <c r="J1128" s="822" t="s">
        <v>3810</v>
      </c>
      <c r="K1128" s="822" t="s">
        <v>3811</v>
      </c>
      <c r="L1128" s="825">
        <v>32.130000000000003</v>
      </c>
      <c r="M1128" s="825">
        <v>32.130000000000003</v>
      </c>
      <c r="N1128" s="822">
        <v>1</v>
      </c>
      <c r="O1128" s="826">
        <v>1</v>
      </c>
      <c r="P1128" s="825">
        <v>32.130000000000003</v>
      </c>
      <c r="Q1128" s="827">
        <v>1</v>
      </c>
      <c r="R1128" s="822">
        <v>1</v>
      </c>
      <c r="S1128" s="827">
        <v>1</v>
      </c>
      <c r="T1128" s="826">
        <v>1</v>
      </c>
      <c r="U1128" s="828">
        <v>1</v>
      </c>
    </row>
    <row r="1129" spans="1:21" ht="14.45" customHeight="1" x14ac:dyDescent="0.2">
      <c r="A1129" s="821">
        <v>4</v>
      </c>
      <c r="B1129" s="822" t="s">
        <v>2195</v>
      </c>
      <c r="C1129" s="822" t="s">
        <v>2202</v>
      </c>
      <c r="D1129" s="823" t="s">
        <v>4680</v>
      </c>
      <c r="E1129" s="824" t="s">
        <v>2242</v>
      </c>
      <c r="F1129" s="822" t="s">
        <v>2196</v>
      </c>
      <c r="G1129" s="822" t="s">
        <v>2419</v>
      </c>
      <c r="H1129" s="822" t="s">
        <v>329</v>
      </c>
      <c r="I1129" s="822" t="s">
        <v>3812</v>
      </c>
      <c r="J1129" s="822" t="s">
        <v>3813</v>
      </c>
      <c r="K1129" s="822" t="s">
        <v>3814</v>
      </c>
      <c r="L1129" s="825">
        <v>0</v>
      </c>
      <c r="M1129" s="825">
        <v>0</v>
      </c>
      <c r="N1129" s="822">
        <v>3</v>
      </c>
      <c r="O1129" s="826">
        <v>3</v>
      </c>
      <c r="P1129" s="825">
        <v>0</v>
      </c>
      <c r="Q1129" s="827"/>
      <c r="R1129" s="822">
        <v>3</v>
      </c>
      <c r="S1129" s="827">
        <v>1</v>
      </c>
      <c r="T1129" s="826">
        <v>3</v>
      </c>
      <c r="U1129" s="828">
        <v>1</v>
      </c>
    </row>
    <row r="1130" spans="1:21" ht="14.45" customHeight="1" x14ac:dyDescent="0.2">
      <c r="A1130" s="821">
        <v>4</v>
      </c>
      <c r="B1130" s="822" t="s">
        <v>2195</v>
      </c>
      <c r="C1130" s="822" t="s">
        <v>2202</v>
      </c>
      <c r="D1130" s="823" t="s">
        <v>4680</v>
      </c>
      <c r="E1130" s="824" t="s">
        <v>2242</v>
      </c>
      <c r="F1130" s="822" t="s">
        <v>2196</v>
      </c>
      <c r="G1130" s="822" t="s">
        <v>3815</v>
      </c>
      <c r="H1130" s="822" t="s">
        <v>628</v>
      </c>
      <c r="I1130" s="822" t="s">
        <v>3816</v>
      </c>
      <c r="J1130" s="822" t="s">
        <v>3817</v>
      </c>
      <c r="K1130" s="822" t="s">
        <v>3818</v>
      </c>
      <c r="L1130" s="825">
        <v>473.71</v>
      </c>
      <c r="M1130" s="825">
        <v>473.71</v>
      </c>
      <c r="N1130" s="822">
        <v>1</v>
      </c>
      <c r="O1130" s="826">
        <v>0.5</v>
      </c>
      <c r="P1130" s="825"/>
      <c r="Q1130" s="827">
        <v>0</v>
      </c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4</v>
      </c>
      <c r="B1131" s="822" t="s">
        <v>2195</v>
      </c>
      <c r="C1131" s="822" t="s">
        <v>2202</v>
      </c>
      <c r="D1131" s="823" t="s">
        <v>4680</v>
      </c>
      <c r="E1131" s="824" t="s">
        <v>2242</v>
      </c>
      <c r="F1131" s="822" t="s">
        <v>2196</v>
      </c>
      <c r="G1131" s="822" t="s">
        <v>3819</v>
      </c>
      <c r="H1131" s="822" t="s">
        <v>329</v>
      </c>
      <c r="I1131" s="822" t="s">
        <v>3820</v>
      </c>
      <c r="J1131" s="822" t="s">
        <v>3821</v>
      </c>
      <c r="K1131" s="822" t="s">
        <v>3822</v>
      </c>
      <c r="L1131" s="825">
        <v>988.2</v>
      </c>
      <c r="M1131" s="825">
        <v>988.2</v>
      </c>
      <c r="N1131" s="822">
        <v>1</v>
      </c>
      <c r="O1131" s="826">
        <v>0.5</v>
      </c>
      <c r="P1131" s="825"/>
      <c r="Q1131" s="827">
        <v>0</v>
      </c>
      <c r="R1131" s="822"/>
      <c r="S1131" s="827">
        <v>0</v>
      </c>
      <c r="T1131" s="826"/>
      <c r="U1131" s="828">
        <v>0</v>
      </c>
    </row>
    <row r="1132" spans="1:21" ht="14.45" customHeight="1" x14ac:dyDescent="0.2">
      <c r="A1132" s="821">
        <v>4</v>
      </c>
      <c r="B1132" s="822" t="s">
        <v>2195</v>
      </c>
      <c r="C1132" s="822" t="s">
        <v>2202</v>
      </c>
      <c r="D1132" s="823" t="s">
        <v>4680</v>
      </c>
      <c r="E1132" s="824" t="s">
        <v>2242</v>
      </c>
      <c r="F1132" s="822" t="s">
        <v>2196</v>
      </c>
      <c r="G1132" s="822" t="s">
        <v>2484</v>
      </c>
      <c r="H1132" s="822" t="s">
        <v>628</v>
      </c>
      <c r="I1132" s="822" t="s">
        <v>2485</v>
      </c>
      <c r="J1132" s="822" t="s">
        <v>830</v>
      </c>
      <c r="K1132" s="822" t="s">
        <v>2486</v>
      </c>
      <c r="L1132" s="825">
        <v>414.07</v>
      </c>
      <c r="M1132" s="825">
        <v>414.07</v>
      </c>
      <c r="N1132" s="822">
        <v>1</v>
      </c>
      <c r="O1132" s="826">
        <v>1</v>
      </c>
      <c r="P1132" s="825">
        <v>414.07</v>
      </c>
      <c r="Q1132" s="827">
        <v>1</v>
      </c>
      <c r="R1132" s="822">
        <v>1</v>
      </c>
      <c r="S1132" s="827">
        <v>1</v>
      </c>
      <c r="T1132" s="826">
        <v>1</v>
      </c>
      <c r="U1132" s="828">
        <v>1</v>
      </c>
    </row>
    <row r="1133" spans="1:21" ht="14.45" customHeight="1" x14ac:dyDescent="0.2">
      <c r="A1133" s="821">
        <v>4</v>
      </c>
      <c r="B1133" s="822" t="s">
        <v>2195</v>
      </c>
      <c r="C1133" s="822" t="s">
        <v>2202</v>
      </c>
      <c r="D1133" s="823" t="s">
        <v>4680</v>
      </c>
      <c r="E1133" s="824" t="s">
        <v>2242</v>
      </c>
      <c r="F1133" s="822" t="s">
        <v>2196</v>
      </c>
      <c r="G1133" s="822" t="s">
        <v>2309</v>
      </c>
      <c r="H1133" s="822" t="s">
        <v>329</v>
      </c>
      <c r="I1133" s="822" t="s">
        <v>2310</v>
      </c>
      <c r="J1133" s="822" t="s">
        <v>977</v>
      </c>
      <c r="K1133" s="822" t="s">
        <v>2311</v>
      </c>
      <c r="L1133" s="825">
        <v>50.32</v>
      </c>
      <c r="M1133" s="825">
        <v>50.32</v>
      </c>
      <c r="N1133" s="822">
        <v>1</v>
      </c>
      <c r="O1133" s="826">
        <v>0.5</v>
      </c>
      <c r="P1133" s="825">
        <v>50.32</v>
      </c>
      <c r="Q1133" s="827">
        <v>1</v>
      </c>
      <c r="R1133" s="822">
        <v>1</v>
      </c>
      <c r="S1133" s="827">
        <v>1</v>
      </c>
      <c r="T1133" s="826">
        <v>0.5</v>
      </c>
      <c r="U1133" s="828">
        <v>1</v>
      </c>
    </row>
    <row r="1134" spans="1:21" ht="14.45" customHeight="1" x14ac:dyDescent="0.2">
      <c r="A1134" s="821">
        <v>4</v>
      </c>
      <c r="B1134" s="822" t="s">
        <v>2195</v>
      </c>
      <c r="C1134" s="822" t="s">
        <v>2202</v>
      </c>
      <c r="D1134" s="823" t="s">
        <v>4680</v>
      </c>
      <c r="E1134" s="824" t="s">
        <v>2242</v>
      </c>
      <c r="F1134" s="822" t="s">
        <v>2196</v>
      </c>
      <c r="G1134" s="822" t="s">
        <v>2309</v>
      </c>
      <c r="H1134" s="822" t="s">
        <v>329</v>
      </c>
      <c r="I1134" s="822" t="s">
        <v>3823</v>
      </c>
      <c r="J1134" s="822" t="s">
        <v>977</v>
      </c>
      <c r="K1134" s="822" t="s">
        <v>3824</v>
      </c>
      <c r="L1134" s="825">
        <v>33.549999999999997</v>
      </c>
      <c r="M1134" s="825">
        <v>33.549999999999997</v>
      </c>
      <c r="N1134" s="822">
        <v>1</v>
      </c>
      <c r="O1134" s="826">
        <v>1</v>
      </c>
      <c r="P1134" s="825"/>
      <c r="Q1134" s="827">
        <v>0</v>
      </c>
      <c r="R1134" s="822"/>
      <c r="S1134" s="827">
        <v>0</v>
      </c>
      <c r="T1134" s="826"/>
      <c r="U1134" s="828">
        <v>0</v>
      </c>
    </row>
    <row r="1135" spans="1:21" ht="14.45" customHeight="1" x14ac:dyDescent="0.2">
      <c r="A1135" s="821">
        <v>4</v>
      </c>
      <c r="B1135" s="822" t="s">
        <v>2195</v>
      </c>
      <c r="C1135" s="822" t="s">
        <v>2202</v>
      </c>
      <c r="D1135" s="823" t="s">
        <v>4680</v>
      </c>
      <c r="E1135" s="824" t="s">
        <v>2242</v>
      </c>
      <c r="F1135" s="822" t="s">
        <v>2196</v>
      </c>
      <c r="G1135" s="822" t="s">
        <v>2259</v>
      </c>
      <c r="H1135" s="822" t="s">
        <v>628</v>
      </c>
      <c r="I1135" s="822" t="s">
        <v>1853</v>
      </c>
      <c r="J1135" s="822" t="s">
        <v>1068</v>
      </c>
      <c r="K1135" s="822" t="s">
        <v>1854</v>
      </c>
      <c r="L1135" s="825">
        <v>154.36000000000001</v>
      </c>
      <c r="M1135" s="825">
        <v>771.80000000000007</v>
      </c>
      <c r="N1135" s="822">
        <v>5</v>
      </c>
      <c r="O1135" s="826">
        <v>4</v>
      </c>
      <c r="P1135" s="825">
        <v>308.72000000000003</v>
      </c>
      <c r="Q1135" s="827">
        <v>0.4</v>
      </c>
      <c r="R1135" s="822">
        <v>2</v>
      </c>
      <c r="S1135" s="827">
        <v>0.4</v>
      </c>
      <c r="T1135" s="826">
        <v>2</v>
      </c>
      <c r="U1135" s="828">
        <v>0.5</v>
      </c>
    </row>
    <row r="1136" spans="1:21" ht="14.45" customHeight="1" x14ac:dyDescent="0.2">
      <c r="A1136" s="821">
        <v>4</v>
      </c>
      <c r="B1136" s="822" t="s">
        <v>2195</v>
      </c>
      <c r="C1136" s="822" t="s">
        <v>2202</v>
      </c>
      <c r="D1136" s="823" t="s">
        <v>4680</v>
      </c>
      <c r="E1136" s="824" t="s">
        <v>2242</v>
      </c>
      <c r="F1136" s="822" t="s">
        <v>2196</v>
      </c>
      <c r="G1136" s="822" t="s">
        <v>2259</v>
      </c>
      <c r="H1136" s="822" t="s">
        <v>329</v>
      </c>
      <c r="I1136" s="822" t="s">
        <v>2487</v>
      </c>
      <c r="J1136" s="822" t="s">
        <v>1068</v>
      </c>
      <c r="K1136" s="822" t="s">
        <v>2488</v>
      </c>
      <c r="L1136" s="825">
        <v>225.06</v>
      </c>
      <c r="M1136" s="825">
        <v>900.24</v>
      </c>
      <c r="N1136" s="822">
        <v>4</v>
      </c>
      <c r="O1136" s="826">
        <v>4</v>
      </c>
      <c r="P1136" s="825">
        <v>450.12</v>
      </c>
      <c r="Q1136" s="827">
        <v>0.5</v>
      </c>
      <c r="R1136" s="822">
        <v>2</v>
      </c>
      <c r="S1136" s="827">
        <v>0.5</v>
      </c>
      <c r="T1136" s="826">
        <v>2</v>
      </c>
      <c r="U1136" s="828">
        <v>0.5</v>
      </c>
    </row>
    <row r="1137" spans="1:21" ht="14.45" customHeight="1" x14ac:dyDescent="0.2">
      <c r="A1137" s="821">
        <v>4</v>
      </c>
      <c r="B1137" s="822" t="s">
        <v>2195</v>
      </c>
      <c r="C1137" s="822" t="s">
        <v>2202</v>
      </c>
      <c r="D1137" s="823" t="s">
        <v>4680</v>
      </c>
      <c r="E1137" s="824" t="s">
        <v>2242</v>
      </c>
      <c r="F1137" s="822" t="s">
        <v>2196</v>
      </c>
      <c r="G1137" s="822" t="s">
        <v>2322</v>
      </c>
      <c r="H1137" s="822" t="s">
        <v>329</v>
      </c>
      <c r="I1137" s="822" t="s">
        <v>3704</v>
      </c>
      <c r="J1137" s="822" t="s">
        <v>1614</v>
      </c>
      <c r="K1137" s="822" t="s">
        <v>1615</v>
      </c>
      <c r="L1137" s="825">
        <v>374.79</v>
      </c>
      <c r="M1137" s="825">
        <v>374.79</v>
      </c>
      <c r="N1137" s="822">
        <v>1</v>
      </c>
      <c r="O1137" s="826">
        <v>0.5</v>
      </c>
      <c r="P1137" s="825"/>
      <c r="Q1137" s="827">
        <v>0</v>
      </c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4</v>
      </c>
      <c r="B1138" s="822" t="s">
        <v>2195</v>
      </c>
      <c r="C1138" s="822" t="s">
        <v>2202</v>
      </c>
      <c r="D1138" s="823" t="s">
        <v>4680</v>
      </c>
      <c r="E1138" s="824" t="s">
        <v>2242</v>
      </c>
      <c r="F1138" s="822" t="s">
        <v>2196</v>
      </c>
      <c r="G1138" s="822" t="s">
        <v>3137</v>
      </c>
      <c r="H1138" s="822" t="s">
        <v>329</v>
      </c>
      <c r="I1138" s="822" t="s">
        <v>3825</v>
      </c>
      <c r="J1138" s="822" t="s">
        <v>756</v>
      </c>
      <c r="K1138" s="822" t="s">
        <v>3826</v>
      </c>
      <c r="L1138" s="825">
        <v>94.28</v>
      </c>
      <c r="M1138" s="825">
        <v>188.56</v>
      </c>
      <c r="N1138" s="822">
        <v>2</v>
      </c>
      <c r="O1138" s="826">
        <v>1</v>
      </c>
      <c r="P1138" s="825">
        <v>188.56</v>
      </c>
      <c r="Q1138" s="827">
        <v>1</v>
      </c>
      <c r="R1138" s="822">
        <v>2</v>
      </c>
      <c r="S1138" s="827">
        <v>1</v>
      </c>
      <c r="T1138" s="826">
        <v>1</v>
      </c>
      <c r="U1138" s="828">
        <v>1</v>
      </c>
    </row>
    <row r="1139" spans="1:21" ht="14.45" customHeight="1" x14ac:dyDescent="0.2">
      <c r="A1139" s="821">
        <v>4</v>
      </c>
      <c r="B1139" s="822" t="s">
        <v>2195</v>
      </c>
      <c r="C1139" s="822" t="s">
        <v>2202</v>
      </c>
      <c r="D1139" s="823" t="s">
        <v>4680</v>
      </c>
      <c r="E1139" s="824" t="s">
        <v>2242</v>
      </c>
      <c r="F1139" s="822" t="s">
        <v>2196</v>
      </c>
      <c r="G1139" s="822" t="s">
        <v>2260</v>
      </c>
      <c r="H1139" s="822" t="s">
        <v>329</v>
      </c>
      <c r="I1139" s="822" t="s">
        <v>2261</v>
      </c>
      <c r="J1139" s="822" t="s">
        <v>2262</v>
      </c>
      <c r="K1139" s="822" t="s">
        <v>2263</v>
      </c>
      <c r="L1139" s="825">
        <v>0</v>
      </c>
      <c r="M1139" s="825">
        <v>0</v>
      </c>
      <c r="N1139" s="822">
        <v>1</v>
      </c>
      <c r="O1139" s="826">
        <v>1</v>
      </c>
      <c r="P1139" s="825"/>
      <c r="Q1139" s="827"/>
      <c r="R1139" s="822"/>
      <c r="S1139" s="827">
        <v>0</v>
      </c>
      <c r="T1139" s="826"/>
      <c r="U1139" s="828">
        <v>0</v>
      </c>
    </row>
    <row r="1140" spans="1:21" ht="14.45" customHeight="1" x14ac:dyDescent="0.2">
      <c r="A1140" s="821">
        <v>4</v>
      </c>
      <c r="B1140" s="822" t="s">
        <v>2195</v>
      </c>
      <c r="C1140" s="822" t="s">
        <v>2202</v>
      </c>
      <c r="D1140" s="823" t="s">
        <v>4680</v>
      </c>
      <c r="E1140" s="824" t="s">
        <v>2242</v>
      </c>
      <c r="F1140" s="822" t="s">
        <v>2196</v>
      </c>
      <c r="G1140" s="822" t="s">
        <v>2260</v>
      </c>
      <c r="H1140" s="822" t="s">
        <v>329</v>
      </c>
      <c r="I1140" s="822" t="s">
        <v>3320</v>
      </c>
      <c r="J1140" s="822" t="s">
        <v>2262</v>
      </c>
      <c r="K1140" s="822" t="s">
        <v>3321</v>
      </c>
      <c r="L1140" s="825">
        <v>0</v>
      </c>
      <c r="M1140" s="825">
        <v>0</v>
      </c>
      <c r="N1140" s="822">
        <v>2</v>
      </c>
      <c r="O1140" s="826">
        <v>2</v>
      </c>
      <c r="P1140" s="825">
        <v>0</v>
      </c>
      <c r="Q1140" s="827"/>
      <c r="R1140" s="822">
        <v>1</v>
      </c>
      <c r="S1140" s="827">
        <v>0.5</v>
      </c>
      <c r="T1140" s="826">
        <v>1</v>
      </c>
      <c r="U1140" s="828">
        <v>0.5</v>
      </c>
    </row>
    <row r="1141" spans="1:21" ht="14.45" customHeight="1" x14ac:dyDescent="0.2">
      <c r="A1141" s="821">
        <v>4</v>
      </c>
      <c r="B1141" s="822" t="s">
        <v>2195</v>
      </c>
      <c r="C1141" s="822" t="s">
        <v>2202</v>
      </c>
      <c r="D1141" s="823" t="s">
        <v>4680</v>
      </c>
      <c r="E1141" s="824" t="s">
        <v>2242</v>
      </c>
      <c r="F1141" s="822" t="s">
        <v>2196</v>
      </c>
      <c r="G1141" s="822" t="s">
        <v>2285</v>
      </c>
      <c r="H1141" s="822" t="s">
        <v>628</v>
      </c>
      <c r="I1141" s="822" t="s">
        <v>3827</v>
      </c>
      <c r="J1141" s="822" t="s">
        <v>3828</v>
      </c>
      <c r="K1141" s="822" t="s">
        <v>767</v>
      </c>
      <c r="L1141" s="825">
        <v>179.65</v>
      </c>
      <c r="M1141" s="825">
        <v>359.3</v>
      </c>
      <c r="N1141" s="822">
        <v>2</v>
      </c>
      <c r="O1141" s="826">
        <v>0.5</v>
      </c>
      <c r="P1141" s="825">
        <v>359.3</v>
      </c>
      <c r="Q1141" s="827">
        <v>1</v>
      </c>
      <c r="R1141" s="822">
        <v>2</v>
      </c>
      <c r="S1141" s="827">
        <v>1</v>
      </c>
      <c r="T1141" s="826">
        <v>0.5</v>
      </c>
      <c r="U1141" s="828">
        <v>1</v>
      </c>
    </row>
    <row r="1142" spans="1:21" ht="14.45" customHeight="1" x14ac:dyDescent="0.2">
      <c r="A1142" s="821">
        <v>4</v>
      </c>
      <c r="B1142" s="822" t="s">
        <v>2195</v>
      </c>
      <c r="C1142" s="822" t="s">
        <v>2202</v>
      </c>
      <c r="D1142" s="823" t="s">
        <v>4680</v>
      </c>
      <c r="E1142" s="824" t="s">
        <v>2242</v>
      </c>
      <c r="F1142" s="822" t="s">
        <v>2196</v>
      </c>
      <c r="G1142" s="822" t="s">
        <v>2285</v>
      </c>
      <c r="H1142" s="822" t="s">
        <v>628</v>
      </c>
      <c r="I1142" s="822" t="s">
        <v>2085</v>
      </c>
      <c r="J1142" s="822" t="s">
        <v>1386</v>
      </c>
      <c r="K1142" s="822" t="s">
        <v>767</v>
      </c>
      <c r="L1142" s="825">
        <v>179.65</v>
      </c>
      <c r="M1142" s="825">
        <v>1616.85</v>
      </c>
      <c r="N1142" s="822">
        <v>9</v>
      </c>
      <c r="O1142" s="826">
        <v>1</v>
      </c>
      <c r="P1142" s="825">
        <v>1616.85</v>
      </c>
      <c r="Q1142" s="827">
        <v>1</v>
      </c>
      <c r="R1142" s="822">
        <v>9</v>
      </c>
      <c r="S1142" s="827">
        <v>1</v>
      </c>
      <c r="T1142" s="826">
        <v>1</v>
      </c>
      <c r="U1142" s="828">
        <v>1</v>
      </c>
    </row>
    <row r="1143" spans="1:21" ht="14.45" customHeight="1" x14ac:dyDescent="0.2">
      <c r="A1143" s="821">
        <v>4</v>
      </c>
      <c r="B1143" s="822" t="s">
        <v>2195</v>
      </c>
      <c r="C1143" s="822" t="s">
        <v>2202</v>
      </c>
      <c r="D1143" s="823" t="s">
        <v>4680</v>
      </c>
      <c r="E1143" s="824" t="s">
        <v>2242</v>
      </c>
      <c r="F1143" s="822" t="s">
        <v>2196</v>
      </c>
      <c r="G1143" s="822" t="s">
        <v>2285</v>
      </c>
      <c r="H1143" s="822" t="s">
        <v>628</v>
      </c>
      <c r="I1143" s="822" t="s">
        <v>1978</v>
      </c>
      <c r="J1143" s="822" t="s">
        <v>1979</v>
      </c>
      <c r="K1143" s="822" t="s">
        <v>767</v>
      </c>
      <c r="L1143" s="825">
        <v>179.65</v>
      </c>
      <c r="M1143" s="825">
        <v>1257.55</v>
      </c>
      <c r="N1143" s="822">
        <v>7</v>
      </c>
      <c r="O1143" s="826">
        <v>0.5</v>
      </c>
      <c r="P1143" s="825">
        <v>1257.55</v>
      </c>
      <c r="Q1143" s="827">
        <v>1</v>
      </c>
      <c r="R1143" s="822">
        <v>7</v>
      </c>
      <c r="S1143" s="827">
        <v>1</v>
      </c>
      <c r="T1143" s="826">
        <v>0.5</v>
      </c>
      <c r="U1143" s="828">
        <v>1</v>
      </c>
    </row>
    <row r="1144" spans="1:21" ht="14.45" customHeight="1" x14ac:dyDescent="0.2">
      <c r="A1144" s="821">
        <v>4</v>
      </c>
      <c r="B1144" s="822" t="s">
        <v>2195</v>
      </c>
      <c r="C1144" s="822" t="s">
        <v>2202</v>
      </c>
      <c r="D1144" s="823" t="s">
        <v>4680</v>
      </c>
      <c r="E1144" s="824" t="s">
        <v>2242</v>
      </c>
      <c r="F1144" s="822" t="s">
        <v>2196</v>
      </c>
      <c r="G1144" s="822" t="s">
        <v>2285</v>
      </c>
      <c r="H1144" s="822" t="s">
        <v>329</v>
      </c>
      <c r="I1144" s="822" t="s">
        <v>3829</v>
      </c>
      <c r="J1144" s="822" t="s">
        <v>3830</v>
      </c>
      <c r="K1144" s="822" t="s">
        <v>769</v>
      </c>
      <c r="L1144" s="825">
        <v>179.65</v>
      </c>
      <c r="M1144" s="825">
        <v>1437.2</v>
      </c>
      <c r="N1144" s="822">
        <v>8</v>
      </c>
      <c r="O1144" s="826">
        <v>0.5</v>
      </c>
      <c r="P1144" s="825"/>
      <c r="Q1144" s="827">
        <v>0</v>
      </c>
      <c r="R1144" s="822"/>
      <c r="S1144" s="827">
        <v>0</v>
      </c>
      <c r="T1144" s="826"/>
      <c r="U1144" s="828">
        <v>0</v>
      </c>
    </row>
    <row r="1145" spans="1:21" ht="14.45" customHeight="1" x14ac:dyDescent="0.2">
      <c r="A1145" s="821">
        <v>4</v>
      </c>
      <c r="B1145" s="822" t="s">
        <v>2195</v>
      </c>
      <c r="C1145" s="822" t="s">
        <v>2202</v>
      </c>
      <c r="D1145" s="823" t="s">
        <v>4680</v>
      </c>
      <c r="E1145" s="824" t="s">
        <v>2242</v>
      </c>
      <c r="F1145" s="822" t="s">
        <v>2196</v>
      </c>
      <c r="G1145" s="822" t="s">
        <v>2285</v>
      </c>
      <c r="H1145" s="822" t="s">
        <v>329</v>
      </c>
      <c r="I1145" s="822" t="s">
        <v>1961</v>
      </c>
      <c r="J1145" s="822" t="s">
        <v>1962</v>
      </c>
      <c r="K1145" s="822" t="s">
        <v>769</v>
      </c>
      <c r="L1145" s="825">
        <v>179.65</v>
      </c>
      <c r="M1145" s="825">
        <v>1257.55</v>
      </c>
      <c r="N1145" s="822">
        <v>7</v>
      </c>
      <c r="O1145" s="826">
        <v>0.5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4</v>
      </c>
      <c r="B1146" s="822" t="s">
        <v>2195</v>
      </c>
      <c r="C1146" s="822" t="s">
        <v>2202</v>
      </c>
      <c r="D1146" s="823" t="s">
        <v>4680</v>
      </c>
      <c r="E1146" s="824" t="s">
        <v>2242</v>
      </c>
      <c r="F1146" s="822" t="s">
        <v>2196</v>
      </c>
      <c r="G1146" s="822" t="s">
        <v>2427</v>
      </c>
      <c r="H1146" s="822" t="s">
        <v>329</v>
      </c>
      <c r="I1146" s="822" t="s">
        <v>2428</v>
      </c>
      <c r="J1146" s="822" t="s">
        <v>1287</v>
      </c>
      <c r="K1146" s="822" t="s">
        <v>1288</v>
      </c>
      <c r="L1146" s="825">
        <v>121.92</v>
      </c>
      <c r="M1146" s="825">
        <v>609.6</v>
      </c>
      <c r="N1146" s="822">
        <v>5</v>
      </c>
      <c r="O1146" s="826">
        <v>2</v>
      </c>
      <c r="P1146" s="825">
        <v>243.84</v>
      </c>
      <c r="Q1146" s="827">
        <v>0.39999999999999997</v>
      </c>
      <c r="R1146" s="822">
        <v>2</v>
      </c>
      <c r="S1146" s="827">
        <v>0.4</v>
      </c>
      <c r="T1146" s="826">
        <v>1</v>
      </c>
      <c r="U1146" s="828">
        <v>0.5</v>
      </c>
    </row>
    <row r="1147" spans="1:21" ht="14.45" customHeight="1" x14ac:dyDescent="0.2">
      <c r="A1147" s="821">
        <v>4</v>
      </c>
      <c r="B1147" s="822" t="s">
        <v>2195</v>
      </c>
      <c r="C1147" s="822" t="s">
        <v>2202</v>
      </c>
      <c r="D1147" s="823" t="s">
        <v>4680</v>
      </c>
      <c r="E1147" s="824" t="s">
        <v>2242</v>
      </c>
      <c r="F1147" s="822" t="s">
        <v>2196</v>
      </c>
      <c r="G1147" s="822" t="s">
        <v>2427</v>
      </c>
      <c r="H1147" s="822" t="s">
        <v>329</v>
      </c>
      <c r="I1147" s="822" t="s">
        <v>3323</v>
      </c>
      <c r="J1147" s="822" t="s">
        <v>1287</v>
      </c>
      <c r="K1147" s="822" t="s">
        <v>1288</v>
      </c>
      <c r="L1147" s="825">
        <v>121.92</v>
      </c>
      <c r="M1147" s="825">
        <v>365.76</v>
      </c>
      <c r="N1147" s="822">
        <v>3</v>
      </c>
      <c r="O1147" s="826">
        <v>0.5</v>
      </c>
      <c r="P1147" s="825">
        <v>365.76</v>
      </c>
      <c r="Q1147" s="827">
        <v>1</v>
      </c>
      <c r="R1147" s="822">
        <v>3</v>
      </c>
      <c r="S1147" s="827">
        <v>1</v>
      </c>
      <c r="T1147" s="826">
        <v>0.5</v>
      </c>
      <c r="U1147" s="828">
        <v>1</v>
      </c>
    </row>
    <row r="1148" spans="1:21" ht="14.45" customHeight="1" x14ac:dyDescent="0.2">
      <c r="A1148" s="821">
        <v>4</v>
      </c>
      <c r="B1148" s="822" t="s">
        <v>2195</v>
      </c>
      <c r="C1148" s="822" t="s">
        <v>2202</v>
      </c>
      <c r="D1148" s="823" t="s">
        <v>4680</v>
      </c>
      <c r="E1148" s="824" t="s">
        <v>2242</v>
      </c>
      <c r="F1148" s="822" t="s">
        <v>2197</v>
      </c>
      <c r="G1148" s="822" t="s">
        <v>2286</v>
      </c>
      <c r="H1148" s="822" t="s">
        <v>329</v>
      </c>
      <c r="I1148" s="822" t="s">
        <v>2492</v>
      </c>
      <c r="J1148" s="822" t="s">
        <v>2288</v>
      </c>
      <c r="K1148" s="822"/>
      <c r="L1148" s="825">
        <v>0</v>
      </c>
      <c r="M1148" s="825">
        <v>0</v>
      </c>
      <c r="N1148" s="822">
        <v>12</v>
      </c>
      <c r="O1148" s="826">
        <v>11.5</v>
      </c>
      <c r="P1148" s="825">
        <v>0</v>
      </c>
      <c r="Q1148" s="827"/>
      <c r="R1148" s="822">
        <v>12</v>
      </c>
      <c r="S1148" s="827">
        <v>1</v>
      </c>
      <c r="T1148" s="826">
        <v>11.5</v>
      </c>
      <c r="U1148" s="828">
        <v>1</v>
      </c>
    </row>
    <row r="1149" spans="1:21" ht="14.45" customHeight="1" x14ac:dyDescent="0.2">
      <c r="A1149" s="821">
        <v>4</v>
      </c>
      <c r="B1149" s="822" t="s">
        <v>2195</v>
      </c>
      <c r="C1149" s="822" t="s">
        <v>2202</v>
      </c>
      <c r="D1149" s="823" t="s">
        <v>4680</v>
      </c>
      <c r="E1149" s="824" t="s">
        <v>2242</v>
      </c>
      <c r="F1149" s="822" t="s">
        <v>2197</v>
      </c>
      <c r="G1149" s="822" t="s">
        <v>2286</v>
      </c>
      <c r="H1149" s="822" t="s">
        <v>329</v>
      </c>
      <c r="I1149" s="822" t="s">
        <v>3831</v>
      </c>
      <c r="J1149" s="822" t="s">
        <v>2288</v>
      </c>
      <c r="K1149" s="822"/>
      <c r="L1149" s="825">
        <v>0</v>
      </c>
      <c r="M1149" s="825">
        <v>0</v>
      </c>
      <c r="N1149" s="822">
        <v>2</v>
      </c>
      <c r="O1149" s="826">
        <v>2</v>
      </c>
      <c r="P1149" s="825">
        <v>0</v>
      </c>
      <c r="Q1149" s="827"/>
      <c r="R1149" s="822">
        <v>2</v>
      </c>
      <c r="S1149" s="827">
        <v>1</v>
      </c>
      <c r="T1149" s="826">
        <v>2</v>
      </c>
      <c r="U1149" s="828">
        <v>1</v>
      </c>
    </row>
    <row r="1150" spans="1:21" ht="14.45" customHeight="1" x14ac:dyDescent="0.2">
      <c r="A1150" s="821">
        <v>4</v>
      </c>
      <c r="B1150" s="822" t="s">
        <v>2195</v>
      </c>
      <c r="C1150" s="822" t="s">
        <v>2202</v>
      </c>
      <c r="D1150" s="823" t="s">
        <v>4680</v>
      </c>
      <c r="E1150" s="824" t="s">
        <v>2242</v>
      </c>
      <c r="F1150" s="822" t="s">
        <v>2197</v>
      </c>
      <c r="G1150" s="822" t="s">
        <v>2286</v>
      </c>
      <c r="H1150" s="822" t="s">
        <v>329</v>
      </c>
      <c r="I1150" s="822" t="s">
        <v>3832</v>
      </c>
      <c r="J1150" s="822" t="s">
        <v>2288</v>
      </c>
      <c r="K1150" s="822"/>
      <c r="L1150" s="825">
        <v>0</v>
      </c>
      <c r="M1150" s="825">
        <v>0</v>
      </c>
      <c r="N1150" s="822">
        <v>1</v>
      </c>
      <c r="O1150" s="826">
        <v>1</v>
      </c>
      <c r="P1150" s="825"/>
      <c r="Q1150" s="827"/>
      <c r="R1150" s="822"/>
      <c r="S1150" s="827">
        <v>0</v>
      </c>
      <c r="T1150" s="826"/>
      <c r="U1150" s="828">
        <v>0</v>
      </c>
    </row>
    <row r="1151" spans="1:21" ht="14.45" customHeight="1" x14ac:dyDescent="0.2">
      <c r="A1151" s="821">
        <v>4</v>
      </c>
      <c r="B1151" s="822" t="s">
        <v>2195</v>
      </c>
      <c r="C1151" s="822" t="s">
        <v>2202</v>
      </c>
      <c r="D1151" s="823" t="s">
        <v>4680</v>
      </c>
      <c r="E1151" s="824" t="s">
        <v>2242</v>
      </c>
      <c r="F1151" s="822" t="s">
        <v>2197</v>
      </c>
      <c r="G1151" s="822" t="s">
        <v>2286</v>
      </c>
      <c r="H1151" s="822" t="s">
        <v>329</v>
      </c>
      <c r="I1151" s="822" t="s">
        <v>2287</v>
      </c>
      <c r="J1151" s="822" t="s">
        <v>2288</v>
      </c>
      <c r="K1151" s="822"/>
      <c r="L1151" s="825">
        <v>0</v>
      </c>
      <c r="M1151" s="825">
        <v>0</v>
      </c>
      <c r="N1151" s="822">
        <v>20</v>
      </c>
      <c r="O1151" s="826">
        <v>19.5</v>
      </c>
      <c r="P1151" s="825">
        <v>0</v>
      </c>
      <c r="Q1151" s="827"/>
      <c r="R1151" s="822">
        <v>19</v>
      </c>
      <c r="S1151" s="827">
        <v>0.95</v>
      </c>
      <c r="T1151" s="826">
        <v>18.5</v>
      </c>
      <c r="U1151" s="828">
        <v>0.94871794871794868</v>
      </c>
    </row>
    <row r="1152" spans="1:21" ht="14.45" customHeight="1" x14ac:dyDescent="0.2">
      <c r="A1152" s="821">
        <v>4</v>
      </c>
      <c r="B1152" s="822" t="s">
        <v>2195</v>
      </c>
      <c r="C1152" s="822" t="s">
        <v>2202</v>
      </c>
      <c r="D1152" s="823" t="s">
        <v>4680</v>
      </c>
      <c r="E1152" s="824" t="s">
        <v>2242</v>
      </c>
      <c r="F1152" s="822" t="s">
        <v>2198</v>
      </c>
      <c r="G1152" s="822" t="s">
        <v>2286</v>
      </c>
      <c r="H1152" s="822" t="s">
        <v>329</v>
      </c>
      <c r="I1152" s="822" t="s">
        <v>2493</v>
      </c>
      <c r="J1152" s="822" t="s">
        <v>2494</v>
      </c>
      <c r="K1152" s="822" t="s">
        <v>2495</v>
      </c>
      <c r="L1152" s="825">
        <v>599.44000000000005</v>
      </c>
      <c r="M1152" s="825">
        <v>599.44000000000005</v>
      </c>
      <c r="N1152" s="822">
        <v>1</v>
      </c>
      <c r="O1152" s="826">
        <v>1</v>
      </c>
      <c r="P1152" s="825"/>
      <c r="Q1152" s="827">
        <v>0</v>
      </c>
      <c r="R1152" s="822"/>
      <c r="S1152" s="827">
        <v>0</v>
      </c>
      <c r="T1152" s="826"/>
      <c r="U1152" s="828">
        <v>0</v>
      </c>
    </row>
    <row r="1153" spans="1:21" ht="14.45" customHeight="1" x14ac:dyDescent="0.2">
      <c r="A1153" s="821">
        <v>4</v>
      </c>
      <c r="B1153" s="822" t="s">
        <v>2195</v>
      </c>
      <c r="C1153" s="822" t="s">
        <v>2202</v>
      </c>
      <c r="D1153" s="823" t="s">
        <v>4680</v>
      </c>
      <c r="E1153" s="824" t="s">
        <v>2242</v>
      </c>
      <c r="F1153" s="822" t="s">
        <v>2198</v>
      </c>
      <c r="G1153" s="822" t="s">
        <v>2286</v>
      </c>
      <c r="H1153" s="822" t="s">
        <v>329</v>
      </c>
      <c r="I1153" s="822" t="s">
        <v>2389</v>
      </c>
      <c r="J1153" s="822" t="s">
        <v>2390</v>
      </c>
      <c r="K1153" s="822" t="s">
        <v>2391</v>
      </c>
      <c r="L1153" s="825">
        <v>410.41</v>
      </c>
      <c r="M1153" s="825">
        <v>11901.889999999998</v>
      </c>
      <c r="N1153" s="822">
        <v>29</v>
      </c>
      <c r="O1153" s="826">
        <v>29</v>
      </c>
      <c r="P1153" s="825">
        <v>7797.7899999999981</v>
      </c>
      <c r="Q1153" s="827">
        <v>0.65517241379310343</v>
      </c>
      <c r="R1153" s="822">
        <v>19</v>
      </c>
      <c r="S1153" s="827">
        <v>0.65517241379310343</v>
      </c>
      <c r="T1153" s="826">
        <v>19</v>
      </c>
      <c r="U1153" s="828">
        <v>0.65517241379310343</v>
      </c>
    </row>
    <row r="1154" spans="1:21" ht="14.45" customHeight="1" x14ac:dyDescent="0.2">
      <c r="A1154" s="821">
        <v>4</v>
      </c>
      <c r="B1154" s="822" t="s">
        <v>2195</v>
      </c>
      <c r="C1154" s="822" t="s">
        <v>2202</v>
      </c>
      <c r="D1154" s="823" t="s">
        <v>4680</v>
      </c>
      <c r="E1154" s="824" t="s">
        <v>2242</v>
      </c>
      <c r="F1154" s="822" t="s">
        <v>2198</v>
      </c>
      <c r="G1154" s="822" t="s">
        <v>2286</v>
      </c>
      <c r="H1154" s="822" t="s">
        <v>329</v>
      </c>
      <c r="I1154" s="822" t="s">
        <v>2496</v>
      </c>
      <c r="J1154" s="822" t="s">
        <v>2390</v>
      </c>
      <c r="K1154" s="822" t="s">
        <v>2497</v>
      </c>
      <c r="L1154" s="825">
        <v>582.98</v>
      </c>
      <c r="M1154" s="825">
        <v>582.98</v>
      </c>
      <c r="N1154" s="822">
        <v>1</v>
      </c>
      <c r="O1154" s="826">
        <v>1</v>
      </c>
      <c r="P1154" s="825"/>
      <c r="Q1154" s="827">
        <v>0</v>
      </c>
      <c r="R1154" s="822"/>
      <c r="S1154" s="827">
        <v>0</v>
      </c>
      <c r="T1154" s="826"/>
      <c r="U1154" s="828">
        <v>0</v>
      </c>
    </row>
    <row r="1155" spans="1:21" ht="14.45" customHeight="1" x14ac:dyDescent="0.2">
      <c r="A1155" s="821">
        <v>4</v>
      </c>
      <c r="B1155" s="822" t="s">
        <v>2195</v>
      </c>
      <c r="C1155" s="822" t="s">
        <v>2202</v>
      </c>
      <c r="D1155" s="823" t="s">
        <v>4680</v>
      </c>
      <c r="E1155" s="824" t="s">
        <v>2242</v>
      </c>
      <c r="F1155" s="822" t="s">
        <v>2198</v>
      </c>
      <c r="G1155" s="822" t="s">
        <v>2286</v>
      </c>
      <c r="H1155" s="822" t="s">
        <v>329</v>
      </c>
      <c r="I1155" s="822" t="s">
        <v>3334</v>
      </c>
      <c r="J1155" s="822" t="s">
        <v>3335</v>
      </c>
      <c r="K1155" s="822" t="s">
        <v>3336</v>
      </c>
      <c r="L1155" s="825">
        <v>2794.5</v>
      </c>
      <c r="M1155" s="825">
        <v>25150.5</v>
      </c>
      <c r="N1155" s="822">
        <v>9</v>
      </c>
      <c r="O1155" s="826">
        <v>1</v>
      </c>
      <c r="P1155" s="825">
        <v>25150.5</v>
      </c>
      <c r="Q1155" s="827">
        <v>1</v>
      </c>
      <c r="R1155" s="822">
        <v>9</v>
      </c>
      <c r="S1155" s="827">
        <v>1</v>
      </c>
      <c r="T1155" s="826">
        <v>1</v>
      </c>
      <c r="U1155" s="828">
        <v>1</v>
      </c>
    </row>
    <row r="1156" spans="1:21" ht="14.45" customHeight="1" x14ac:dyDescent="0.2">
      <c r="A1156" s="821">
        <v>4</v>
      </c>
      <c r="B1156" s="822" t="s">
        <v>2195</v>
      </c>
      <c r="C1156" s="822" t="s">
        <v>2202</v>
      </c>
      <c r="D1156" s="823" t="s">
        <v>4680</v>
      </c>
      <c r="E1156" s="824" t="s">
        <v>2242</v>
      </c>
      <c r="F1156" s="822" t="s">
        <v>2198</v>
      </c>
      <c r="G1156" s="822" t="s">
        <v>2286</v>
      </c>
      <c r="H1156" s="822" t="s">
        <v>329</v>
      </c>
      <c r="I1156" s="822" t="s">
        <v>2501</v>
      </c>
      <c r="J1156" s="822" t="s">
        <v>2502</v>
      </c>
      <c r="K1156" s="822" t="s">
        <v>2503</v>
      </c>
      <c r="L1156" s="825">
        <v>2794.5</v>
      </c>
      <c r="M1156" s="825">
        <v>25150.5</v>
      </c>
      <c r="N1156" s="822">
        <v>9</v>
      </c>
      <c r="O1156" s="826">
        <v>1</v>
      </c>
      <c r="P1156" s="825">
        <v>25150.5</v>
      </c>
      <c r="Q1156" s="827">
        <v>1</v>
      </c>
      <c r="R1156" s="822">
        <v>9</v>
      </c>
      <c r="S1156" s="827">
        <v>1</v>
      </c>
      <c r="T1156" s="826">
        <v>1</v>
      </c>
      <c r="U1156" s="828">
        <v>1</v>
      </c>
    </row>
    <row r="1157" spans="1:21" ht="14.45" customHeight="1" x14ac:dyDescent="0.2">
      <c r="A1157" s="821">
        <v>4</v>
      </c>
      <c r="B1157" s="822" t="s">
        <v>2195</v>
      </c>
      <c r="C1157" s="822" t="s">
        <v>2202</v>
      </c>
      <c r="D1157" s="823" t="s">
        <v>4680</v>
      </c>
      <c r="E1157" s="824" t="s">
        <v>2242</v>
      </c>
      <c r="F1157" s="822" t="s">
        <v>2198</v>
      </c>
      <c r="G1157" s="822" t="s">
        <v>2286</v>
      </c>
      <c r="H1157" s="822" t="s">
        <v>329</v>
      </c>
      <c r="I1157" s="822" t="s">
        <v>2504</v>
      </c>
      <c r="J1157" s="822" t="s">
        <v>2505</v>
      </c>
      <c r="K1157" s="822" t="s">
        <v>2506</v>
      </c>
      <c r="L1157" s="825">
        <v>1500.75</v>
      </c>
      <c r="M1157" s="825">
        <v>33016.5</v>
      </c>
      <c r="N1157" s="822">
        <v>22</v>
      </c>
      <c r="O1157" s="826">
        <v>4</v>
      </c>
      <c r="P1157" s="825">
        <v>33016.5</v>
      </c>
      <c r="Q1157" s="827">
        <v>1</v>
      </c>
      <c r="R1157" s="822">
        <v>22</v>
      </c>
      <c r="S1157" s="827">
        <v>1</v>
      </c>
      <c r="T1157" s="826">
        <v>4</v>
      </c>
      <c r="U1157" s="828">
        <v>1</v>
      </c>
    </row>
    <row r="1158" spans="1:21" ht="14.45" customHeight="1" x14ac:dyDescent="0.2">
      <c r="A1158" s="821">
        <v>4</v>
      </c>
      <c r="B1158" s="822" t="s">
        <v>2195</v>
      </c>
      <c r="C1158" s="822" t="s">
        <v>2202</v>
      </c>
      <c r="D1158" s="823" t="s">
        <v>4680</v>
      </c>
      <c r="E1158" s="824" t="s">
        <v>2242</v>
      </c>
      <c r="F1158" s="822" t="s">
        <v>2198</v>
      </c>
      <c r="G1158" s="822" t="s">
        <v>2286</v>
      </c>
      <c r="H1158" s="822" t="s">
        <v>329</v>
      </c>
      <c r="I1158" s="822" t="s">
        <v>2512</v>
      </c>
      <c r="J1158" s="822" t="s">
        <v>2513</v>
      </c>
      <c r="K1158" s="822" t="s">
        <v>2514</v>
      </c>
      <c r="L1158" s="825">
        <v>180</v>
      </c>
      <c r="M1158" s="825">
        <v>1980</v>
      </c>
      <c r="N1158" s="822">
        <v>11</v>
      </c>
      <c r="O1158" s="826">
        <v>8</v>
      </c>
      <c r="P1158" s="825">
        <v>1980</v>
      </c>
      <c r="Q1158" s="827">
        <v>1</v>
      </c>
      <c r="R1158" s="822">
        <v>11</v>
      </c>
      <c r="S1158" s="827">
        <v>1</v>
      </c>
      <c r="T1158" s="826">
        <v>8</v>
      </c>
      <c r="U1158" s="828">
        <v>1</v>
      </c>
    </row>
    <row r="1159" spans="1:21" ht="14.45" customHeight="1" x14ac:dyDescent="0.2">
      <c r="A1159" s="821">
        <v>4</v>
      </c>
      <c r="B1159" s="822" t="s">
        <v>2195</v>
      </c>
      <c r="C1159" s="822" t="s">
        <v>2202</v>
      </c>
      <c r="D1159" s="823" t="s">
        <v>4680</v>
      </c>
      <c r="E1159" s="824" t="s">
        <v>2242</v>
      </c>
      <c r="F1159" s="822" t="s">
        <v>2198</v>
      </c>
      <c r="G1159" s="822" t="s">
        <v>2286</v>
      </c>
      <c r="H1159" s="822" t="s">
        <v>329</v>
      </c>
      <c r="I1159" s="822" t="s">
        <v>2515</v>
      </c>
      <c r="J1159" s="822" t="s">
        <v>2516</v>
      </c>
      <c r="K1159" s="822" t="s">
        <v>2517</v>
      </c>
      <c r="L1159" s="825">
        <v>139.01</v>
      </c>
      <c r="M1159" s="825">
        <v>1807.1299999999999</v>
      </c>
      <c r="N1159" s="822">
        <v>13</v>
      </c>
      <c r="O1159" s="826">
        <v>9</v>
      </c>
      <c r="P1159" s="825">
        <v>1807.1299999999999</v>
      </c>
      <c r="Q1159" s="827">
        <v>1</v>
      </c>
      <c r="R1159" s="822">
        <v>13</v>
      </c>
      <c r="S1159" s="827">
        <v>1</v>
      </c>
      <c r="T1159" s="826">
        <v>9</v>
      </c>
      <c r="U1159" s="828">
        <v>1</v>
      </c>
    </row>
    <row r="1160" spans="1:21" ht="14.45" customHeight="1" x14ac:dyDescent="0.2">
      <c r="A1160" s="821">
        <v>4</v>
      </c>
      <c r="B1160" s="822" t="s">
        <v>2195</v>
      </c>
      <c r="C1160" s="822" t="s">
        <v>2202</v>
      </c>
      <c r="D1160" s="823" t="s">
        <v>4680</v>
      </c>
      <c r="E1160" s="824" t="s">
        <v>2242</v>
      </c>
      <c r="F1160" s="822" t="s">
        <v>2198</v>
      </c>
      <c r="G1160" s="822" t="s">
        <v>2286</v>
      </c>
      <c r="H1160" s="822" t="s">
        <v>329</v>
      </c>
      <c r="I1160" s="822" t="s">
        <v>2518</v>
      </c>
      <c r="J1160" s="822" t="s">
        <v>2519</v>
      </c>
      <c r="K1160" s="822" t="s">
        <v>2520</v>
      </c>
      <c r="L1160" s="825">
        <v>180</v>
      </c>
      <c r="M1160" s="825">
        <v>180</v>
      </c>
      <c r="N1160" s="822">
        <v>1</v>
      </c>
      <c r="O1160" s="826">
        <v>1</v>
      </c>
      <c r="P1160" s="825">
        <v>180</v>
      </c>
      <c r="Q1160" s="827">
        <v>1</v>
      </c>
      <c r="R1160" s="822">
        <v>1</v>
      </c>
      <c r="S1160" s="827">
        <v>1</v>
      </c>
      <c r="T1160" s="826">
        <v>1</v>
      </c>
      <c r="U1160" s="828">
        <v>1</v>
      </c>
    </row>
    <row r="1161" spans="1:21" ht="14.45" customHeight="1" x14ac:dyDescent="0.2">
      <c r="A1161" s="821">
        <v>4</v>
      </c>
      <c r="B1161" s="822" t="s">
        <v>2195</v>
      </c>
      <c r="C1161" s="822" t="s">
        <v>2202</v>
      </c>
      <c r="D1161" s="823" t="s">
        <v>4680</v>
      </c>
      <c r="E1161" s="824" t="s">
        <v>2242</v>
      </c>
      <c r="F1161" s="822" t="s">
        <v>2198</v>
      </c>
      <c r="G1161" s="822" t="s">
        <v>2286</v>
      </c>
      <c r="H1161" s="822" t="s">
        <v>329</v>
      </c>
      <c r="I1161" s="822" t="s">
        <v>3345</v>
      </c>
      <c r="J1161" s="822" t="s">
        <v>2522</v>
      </c>
      <c r="K1161" s="822" t="s">
        <v>3346</v>
      </c>
      <c r="L1161" s="825">
        <v>2794.44</v>
      </c>
      <c r="M1161" s="825">
        <v>16766.64</v>
      </c>
      <c r="N1161" s="822">
        <v>6</v>
      </c>
      <c r="O1161" s="826">
        <v>1</v>
      </c>
      <c r="P1161" s="825">
        <v>16766.64</v>
      </c>
      <c r="Q1161" s="827">
        <v>1</v>
      </c>
      <c r="R1161" s="822">
        <v>6</v>
      </c>
      <c r="S1161" s="827">
        <v>1</v>
      </c>
      <c r="T1161" s="826">
        <v>1</v>
      </c>
      <c r="U1161" s="828">
        <v>1</v>
      </c>
    </row>
    <row r="1162" spans="1:21" ht="14.45" customHeight="1" x14ac:dyDescent="0.2">
      <c r="A1162" s="821">
        <v>4</v>
      </c>
      <c r="B1162" s="822" t="s">
        <v>2195</v>
      </c>
      <c r="C1162" s="822" t="s">
        <v>2202</v>
      </c>
      <c r="D1162" s="823" t="s">
        <v>4680</v>
      </c>
      <c r="E1162" s="824" t="s">
        <v>2242</v>
      </c>
      <c r="F1162" s="822" t="s">
        <v>2198</v>
      </c>
      <c r="G1162" s="822" t="s">
        <v>2286</v>
      </c>
      <c r="H1162" s="822" t="s">
        <v>329</v>
      </c>
      <c r="I1162" s="822" t="s">
        <v>2524</v>
      </c>
      <c r="J1162" s="822" t="s">
        <v>2522</v>
      </c>
      <c r="K1162" s="822" t="s">
        <v>2525</v>
      </c>
      <c r="L1162" s="825">
        <v>2794.44</v>
      </c>
      <c r="M1162" s="825">
        <v>25149.96</v>
      </c>
      <c r="N1162" s="822">
        <v>9</v>
      </c>
      <c r="O1162" s="826">
        <v>2</v>
      </c>
      <c r="P1162" s="825">
        <v>25149.96</v>
      </c>
      <c r="Q1162" s="827">
        <v>1</v>
      </c>
      <c r="R1162" s="822">
        <v>9</v>
      </c>
      <c r="S1162" s="827">
        <v>1</v>
      </c>
      <c r="T1162" s="826">
        <v>2</v>
      </c>
      <c r="U1162" s="828">
        <v>1</v>
      </c>
    </row>
    <row r="1163" spans="1:21" ht="14.45" customHeight="1" x14ac:dyDescent="0.2">
      <c r="A1163" s="821">
        <v>4</v>
      </c>
      <c r="B1163" s="822" t="s">
        <v>2195</v>
      </c>
      <c r="C1163" s="822" t="s">
        <v>2202</v>
      </c>
      <c r="D1163" s="823" t="s">
        <v>4680</v>
      </c>
      <c r="E1163" s="824" t="s">
        <v>2242</v>
      </c>
      <c r="F1163" s="822" t="s">
        <v>2198</v>
      </c>
      <c r="G1163" s="822" t="s">
        <v>2286</v>
      </c>
      <c r="H1163" s="822" t="s">
        <v>329</v>
      </c>
      <c r="I1163" s="822" t="s">
        <v>2526</v>
      </c>
      <c r="J1163" s="822" t="s">
        <v>2527</v>
      </c>
      <c r="K1163" s="822" t="s">
        <v>2523</v>
      </c>
      <c r="L1163" s="825">
        <v>5335.93</v>
      </c>
      <c r="M1163" s="825">
        <v>5335.93</v>
      </c>
      <c r="N1163" s="822">
        <v>1</v>
      </c>
      <c r="O1163" s="826">
        <v>1</v>
      </c>
      <c r="P1163" s="825">
        <v>5335.93</v>
      </c>
      <c r="Q1163" s="827">
        <v>1</v>
      </c>
      <c r="R1163" s="822">
        <v>1</v>
      </c>
      <c r="S1163" s="827">
        <v>1</v>
      </c>
      <c r="T1163" s="826">
        <v>1</v>
      </c>
      <c r="U1163" s="828">
        <v>1</v>
      </c>
    </row>
    <row r="1164" spans="1:21" ht="14.45" customHeight="1" x14ac:dyDescent="0.2">
      <c r="A1164" s="821">
        <v>4</v>
      </c>
      <c r="B1164" s="822" t="s">
        <v>2195</v>
      </c>
      <c r="C1164" s="822" t="s">
        <v>2202</v>
      </c>
      <c r="D1164" s="823" t="s">
        <v>4680</v>
      </c>
      <c r="E1164" s="824" t="s">
        <v>2242</v>
      </c>
      <c r="F1164" s="822" t="s">
        <v>2198</v>
      </c>
      <c r="G1164" s="822" t="s">
        <v>2286</v>
      </c>
      <c r="H1164" s="822" t="s">
        <v>329</v>
      </c>
      <c r="I1164" s="822" t="s">
        <v>2528</v>
      </c>
      <c r="J1164" s="822" t="s">
        <v>2529</v>
      </c>
      <c r="K1164" s="822" t="s">
        <v>2530</v>
      </c>
      <c r="L1164" s="825">
        <v>308.98</v>
      </c>
      <c r="M1164" s="825">
        <v>926.94</v>
      </c>
      <c r="N1164" s="822">
        <v>3</v>
      </c>
      <c r="O1164" s="826">
        <v>1</v>
      </c>
      <c r="P1164" s="825">
        <v>926.94</v>
      </c>
      <c r="Q1164" s="827">
        <v>1</v>
      </c>
      <c r="R1164" s="822">
        <v>3</v>
      </c>
      <c r="S1164" s="827">
        <v>1</v>
      </c>
      <c r="T1164" s="826">
        <v>1</v>
      </c>
      <c r="U1164" s="828">
        <v>1</v>
      </c>
    </row>
    <row r="1165" spans="1:21" ht="14.45" customHeight="1" x14ac:dyDescent="0.2">
      <c r="A1165" s="821">
        <v>4</v>
      </c>
      <c r="B1165" s="822" t="s">
        <v>2195</v>
      </c>
      <c r="C1165" s="822" t="s">
        <v>2202</v>
      </c>
      <c r="D1165" s="823" t="s">
        <v>4680</v>
      </c>
      <c r="E1165" s="824" t="s">
        <v>2242</v>
      </c>
      <c r="F1165" s="822" t="s">
        <v>2198</v>
      </c>
      <c r="G1165" s="822" t="s">
        <v>2286</v>
      </c>
      <c r="H1165" s="822" t="s">
        <v>329</v>
      </c>
      <c r="I1165" s="822" t="s">
        <v>2531</v>
      </c>
      <c r="J1165" s="822" t="s">
        <v>2532</v>
      </c>
      <c r="K1165" s="822" t="s">
        <v>2533</v>
      </c>
      <c r="L1165" s="825">
        <v>291.17</v>
      </c>
      <c r="M1165" s="825">
        <v>4658.72</v>
      </c>
      <c r="N1165" s="822">
        <v>16</v>
      </c>
      <c r="O1165" s="826">
        <v>7</v>
      </c>
      <c r="P1165" s="825">
        <v>4658.72</v>
      </c>
      <c r="Q1165" s="827">
        <v>1</v>
      </c>
      <c r="R1165" s="822">
        <v>16</v>
      </c>
      <c r="S1165" s="827">
        <v>1</v>
      </c>
      <c r="T1165" s="826">
        <v>7</v>
      </c>
      <c r="U1165" s="828">
        <v>1</v>
      </c>
    </row>
    <row r="1166" spans="1:21" ht="14.45" customHeight="1" x14ac:dyDescent="0.2">
      <c r="A1166" s="821">
        <v>4</v>
      </c>
      <c r="B1166" s="822" t="s">
        <v>2195</v>
      </c>
      <c r="C1166" s="822" t="s">
        <v>2202</v>
      </c>
      <c r="D1166" s="823" t="s">
        <v>4680</v>
      </c>
      <c r="E1166" s="824" t="s">
        <v>2242</v>
      </c>
      <c r="F1166" s="822" t="s">
        <v>2198</v>
      </c>
      <c r="G1166" s="822" t="s">
        <v>2286</v>
      </c>
      <c r="H1166" s="822" t="s">
        <v>329</v>
      </c>
      <c r="I1166" s="822" t="s">
        <v>2534</v>
      </c>
      <c r="J1166" s="822" t="s">
        <v>2535</v>
      </c>
      <c r="K1166" s="822" t="s">
        <v>2536</v>
      </c>
      <c r="L1166" s="825">
        <v>227.99</v>
      </c>
      <c r="M1166" s="825">
        <v>683.97</v>
      </c>
      <c r="N1166" s="822">
        <v>3</v>
      </c>
      <c r="O1166" s="826">
        <v>3</v>
      </c>
      <c r="P1166" s="825">
        <v>683.97</v>
      </c>
      <c r="Q1166" s="827">
        <v>1</v>
      </c>
      <c r="R1166" s="822">
        <v>3</v>
      </c>
      <c r="S1166" s="827">
        <v>1</v>
      </c>
      <c r="T1166" s="826">
        <v>3</v>
      </c>
      <c r="U1166" s="828">
        <v>1</v>
      </c>
    </row>
    <row r="1167" spans="1:21" ht="14.45" customHeight="1" x14ac:dyDescent="0.2">
      <c r="A1167" s="821">
        <v>4</v>
      </c>
      <c r="B1167" s="822" t="s">
        <v>2195</v>
      </c>
      <c r="C1167" s="822" t="s">
        <v>2202</v>
      </c>
      <c r="D1167" s="823" t="s">
        <v>4680</v>
      </c>
      <c r="E1167" s="824" t="s">
        <v>2242</v>
      </c>
      <c r="F1167" s="822" t="s">
        <v>2198</v>
      </c>
      <c r="G1167" s="822" t="s">
        <v>2286</v>
      </c>
      <c r="H1167" s="822" t="s">
        <v>329</v>
      </c>
      <c r="I1167" s="822" t="s">
        <v>2537</v>
      </c>
      <c r="J1167" s="822" t="s">
        <v>2538</v>
      </c>
      <c r="K1167" s="822" t="s">
        <v>2539</v>
      </c>
      <c r="L1167" s="825">
        <v>577.75</v>
      </c>
      <c r="M1167" s="825">
        <v>2311</v>
      </c>
      <c r="N1167" s="822">
        <v>4</v>
      </c>
      <c r="O1167" s="826">
        <v>2</v>
      </c>
      <c r="P1167" s="825">
        <v>2311</v>
      </c>
      <c r="Q1167" s="827">
        <v>1</v>
      </c>
      <c r="R1167" s="822">
        <v>4</v>
      </c>
      <c r="S1167" s="827">
        <v>1</v>
      </c>
      <c r="T1167" s="826">
        <v>2</v>
      </c>
      <c r="U1167" s="828">
        <v>1</v>
      </c>
    </row>
    <row r="1168" spans="1:21" ht="14.45" customHeight="1" x14ac:dyDescent="0.2">
      <c r="A1168" s="821">
        <v>4</v>
      </c>
      <c r="B1168" s="822" t="s">
        <v>2195</v>
      </c>
      <c r="C1168" s="822" t="s">
        <v>2202</v>
      </c>
      <c r="D1168" s="823" t="s">
        <v>4680</v>
      </c>
      <c r="E1168" s="824" t="s">
        <v>2242</v>
      </c>
      <c r="F1168" s="822" t="s">
        <v>2198</v>
      </c>
      <c r="G1168" s="822" t="s">
        <v>2286</v>
      </c>
      <c r="H1168" s="822" t="s">
        <v>329</v>
      </c>
      <c r="I1168" s="822" t="s">
        <v>3347</v>
      </c>
      <c r="J1168" s="822" t="s">
        <v>3348</v>
      </c>
      <c r="K1168" s="822" t="s">
        <v>3349</v>
      </c>
      <c r="L1168" s="825">
        <v>1423.81</v>
      </c>
      <c r="M1168" s="825">
        <v>5695.24</v>
      </c>
      <c r="N1168" s="822">
        <v>4</v>
      </c>
      <c r="O1168" s="826">
        <v>1</v>
      </c>
      <c r="P1168" s="825">
        <v>5695.24</v>
      </c>
      <c r="Q1168" s="827">
        <v>1</v>
      </c>
      <c r="R1168" s="822">
        <v>4</v>
      </c>
      <c r="S1168" s="827">
        <v>1</v>
      </c>
      <c r="T1168" s="826">
        <v>1</v>
      </c>
      <c r="U1168" s="828">
        <v>1</v>
      </c>
    </row>
    <row r="1169" spans="1:21" ht="14.45" customHeight="1" x14ac:dyDescent="0.2">
      <c r="A1169" s="821">
        <v>4</v>
      </c>
      <c r="B1169" s="822" t="s">
        <v>2195</v>
      </c>
      <c r="C1169" s="822" t="s">
        <v>2202</v>
      </c>
      <c r="D1169" s="823" t="s">
        <v>4680</v>
      </c>
      <c r="E1169" s="824" t="s">
        <v>2242</v>
      </c>
      <c r="F1169" s="822" t="s">
        <v>2198</v>
      </c>
      <c r="G1169" s="822" t="s">
        <v>2286</v>
      </c>
      <c r="H1169" s="822" t="s">
        <v>329</v>
      </c>
      <c r="I1169" s="822" t="s">
        <v>3350</v>
      </c>
      <c r="J1169" s="822" t="s">
        <v>3351</v>
      </c>
      <c r="K1169" s="822" t="s">
        <v>3352</v>
      </c>
      <c r="L1169" s="825">
        <v>1478.96</v>
      </c>
      <c r="M1169" s="825">
        <v>2957.92</v>
      </c>
      <c r="N1169" s="822">
        <v>2</v>
      </c>
      <c r="O1169" s="826">
        <v>1</v>
      </c>
      <c r="P1169" s="825"/>
      <c r="Q1169" s="827">
        <v>0</v>
      </c>
      <c r="R1169" s="822"/>
      <c r="S1169" s="827">
        <v>0</v>
      </c>
      <c r="T1169" s="826"/>
      <c r="U1169" s="828">
        <v>0</v>
      </c>
    </row>
    <row r="1170" spans="1:21" ht="14.45" customHeight="1" x14ac:dyDescent="0.2">
      <c r="A1170" s="821">
        <v>4</v>
      </c>
      <c r="B1170" s="822" t="s">
        <v>2195</v>
      </c>
      <c r="C1170" s="822" t="s">
        <v>2202</v>
      </c>
      <c r="D1170" s="823" t="s">
        <v>4680</v>
      </c>
      <c r="E1170" s="824" t="s">
        <v>2242</v>
      </c>
      <c r="F1170" s="822" t="s">
        <v>2198</v>
      </c>
      <c r="G1170" s="822" t="s">
        <v>2286</v>
      </c>
      <c r="H1170" s="822" t="s">
        <v>329</v>
      </c>
      <c r="I1170" s="822" t="s">
        <v>2540</v>
      </c>
      <c r="J1170" s="822" t="s">
        <v>2541</v>
      </c>
      <c r="K1170" s="822" t="s">
        <v>2542</v>
      </c>
      <c r="L1170" s="825">
        <v>1240.3</v>
      </c>
      <c r="M1170" s="825">
        <v>2480.6</v>
      </c>
      <c r="N1170" s="822">
        <v>2</v>
      </c>
      <c r="O1170" s="826">
        <v>1</v>
      </c>
      <c r="P1170" s="825">
        <v>2480.6</v>
      </c>
      <c r="Q1170" s="827">
        <v>1</v>
      </c>
      <c r="R1170" s="822">
        <v>2</v>
      </c>
      <c r="S1170" s="827">
        <v>1</v>
      </c>
      <c r="T1170" s="826">
        <v>1</v>
      </c>
      <c r="U1170" s="828">
        <v>1</v>
      </c>
    </row>
    <row r="1171" spans="1:21" ht="14.45" customHeight="1" x14ac:dyDescent="0.2">
      <c r="A1171" s="821">
        <v>4</v>
      </c>
      <c r="B1171" s="822" t="s">
        <v>2195</v>
      </c>
      <c r="C1171" s="822" t="s">
        <v>2202</v>
      </c>
      <c r="D1171" s="823" t="s">
        <v>4680</v>
      </c>
      <c r="E1171" s="824" t="s">
        <v>2242</v>
      </c>
      <c r="F1171" s="822" t="s">
        <v>2198</v>
      </c>
      <c r="G1171" s="822" t="s">
        <v>2286</v>
      </c>
      <c r="H1171" s="822" t="s">
        <v>329</v>
      </c>
      <c r="I1171" s="822" t="s">
        <v>2543</v>
      </c>
      <c r="J1171" s="822" t="s">
        <v>2544</v>
      </c>
      <c r="K1171" s="822" t="s">
        <v>2545</v>
      </c>
      <c r="L1171" s="825">
        <v>323.08999999999997</v>
      </c>
      <c r="M1171" s="825">
        <v>3230.8999999999996</v>
      </c>
      <c r="N1171" s="822">
        <v>10</v>
      </c>
      <c r="O1171" s="826">
        <v>5</v>
      </c>
      <c r="P1171" s="825">
        <v>3230.8999999999996</v>
      </c>
      <c r="Q1171" s="827">
        <v>1</v>
      </c>
      <c r="R1171" s="822">
        <v>10</v>
      </c>
      <c r="S1171" s="827">
        <v>1</v>
      </c>
      <c r="T1171" s="826">
        <v>5</v>
      </c>
      <c r="U1171" s="828">
        <v>1</v>
      </c>
    </row>
    <row r="1172" spans="1:21" ht="14.45" customHeight="1" x14ac:dyDescent="0.2">
      <c r="A1172" s="821">
        <v>4</v>
      </c>
      <c r="B1172" s="822" t="s">
        <v>2195</v>
      </c>
      <c r="C1172" s="822" t="s">
        <v>2202</v>
      </c>
      <c r="D1172" s="823" t="s">
        <v>4680</v>
      </c>
      <c r="E1172" s="824" t="s">
        <v>2242</v>
      </c>
      <c r="F1172" s="822" t="s">
        <v>2198</v>
      </c>
      <c r="G1172" s="822" t="s">
        <v>2286</v>
      </c>
      <c r="H1172" s="822" t="s">
        <v>329</v>
      </c>
      <c r="I1172" s="822" t="s">
        <v>3353</v>
      </c>
      <c r="J1172" s="822" t="s">
        <v>3354</v>
      </c>
      <c r="K1172" s="822" t="s">
        <v>3355</v>
      </c>
      <c r="L1172" s="825">
        <v>268.29000000000002</v>
      </c>
      <c r="M1172" s="825">
        <v>268.29000000000002</v>
      </c>
      <c r="N1172" s="822">
        <v>1</v>
      </c>
      <c r="O1172" s="826">
        <v>1</v>
      </c>
      <c r="P1172" s="825">
        <v>268.29000000000002</v>
      </c>
      <c r="Q1172" s="827">
        <v>1</v>
      </c>
      <c r="R1172" s="822">
        <v>1</v>
      </c>
      <c r="S1172" s="827">
        <v>1</v>
      </c>
      <c r="T1172" s="826">
        <v>1</v>
      </c>
      <c r="U1172" s="828">
        <v>1</v>
      </c>
    </row>
    <row r="1173" spans="1:21" ht="14.45" customHeight="1" x14ac:dyDescent="0.2">
      <c r="A1173" s="821">
        <v>4</v>
      </c>
      <c r="B1173" s="822" t="s">
        <v>2195</v>
      </c>
      <c r="C1173" s="822" t="s">
        <v>2202</v>
      </c>
      <c r="D1173" s="823" t="s">
        <v>4680</v>
      </c>
      <c r="E1173" s="824" t="s">
        <v>2242</v>
      </c>
      <c r="F1173" s="822" t="s">
        <v>2198</v>
      </c>
      <c r="G1173" s="822" t="s">
        <v>2286</v>
      </c>
      <c r="H1173" s="822" t="s">
        <v>329</v>
      </c>
      <c r="I1173" s="822" t="s">
        <v>3362</v>
      </c>
      <c r="J1173" s="822" t="s">
        <v>3363</v>
      </c>
      <c r="K1173" s="822" t="s">
        <v>3364</v>
      </c>
      <c r="L1173" s="825">
        <v>2445.06</v>
      </c>
      <c r="M1173" s="825">
        <v>7335.18</v>
      </c>
      <c r="N1173" s="822">
        <v>3</v>
      </c>
      <c r="O1173" s="826">
        <v>2</v>
      </c>
      <c r="P1173" s="825">
        <v>7335.18</v>
      </c>
      <c r="Q1173" s="827">
        <v>1</v>
      </c>
      <c r="R1173" s="822">
        <v>3</v>
      </c>
      <c r="S1173" s="827">
        <v>1</v>
      </c>
      <c r="T1173" s="826">
        <v>2</v>
      </c>
      <c r="U1173" s="828">
        <v>1</v>
      </c>
    </row>
    <row r="1174" spans="1:21" ht="14.45" customHeight="1" x14ac:dyDescent="0.2">
      <c r="A1174" s="821">
        <v>4</v>
      </c>
      <c r="B1174" s="822" t="s">
        <v>2195</v>
      </c>
      <c r="C1174" s="822" t="s">
        <v>2202</v>
      </c>
      <c r="D1174" s="823" t="s">
        <v>4680</v>
      </c>
      <c r="E1174" s="824" t="s">
        <v>2242</v>
      </c>
      <c r="F1174" s="822" t="s">
        <v>2198</v>
      </c>
      <c r="G1174" s="822" t="s">
        <v>2286</v>
      </c>
      <c r="H1174" s="822" t="s">
        <v>329</v>
      </c>
      <c r="I1174" s="822" t="s">
        <v>2549</v>
      </c>
      <c r="J1174" s="822" t="s">
        <v>2550</v>
      </c>
      <c r="K1174" s="822" t="s">
        <v>2551</v>
      </c>
      <c r="L1174" s="825">
        <v>202.33</v>
      </c>
      <c r="M1174" s="825">
        <v>202.33</v>
      </c>
      <c r="N1174" s="822">
        <v>1</v>
      </c>
      <c r="O1174" s="826">
        <v>1</v>
      </c>
      <c r="P1174" s="825">
        <v>202.33</v>
      </c>
      <c r="Q1174" s="827">
        <v>1</v>
      </c>
      <c r="R1174" s="822">
        <v>1</v>
      </c>
      <c r="S1174" s="827">
        <v>1</v>
      </c>
      <c r="T1174" s="826">
        <v>1</v>
      </c>
      <c r="U1174" s="828">
        <v>1</v>
      </c>
    </row>
    <row r="1175" spans="1:21" ht="14.45" customHeight="1" x14ac:dyDescent="0.2">
      <c r="A1175" s="821">
        <v>4</v>
      </c>
      <c r="B1175" s="822" t="s">
        <v>2195</v>
      </c>
      <c r="C1175" s="822" t="s">
        <v>2202</v>
      </c>
      <c r="D1175" s="823" t="s">
        <v>4680</v>
      </c>
      <c r="E1175" s="824" t="s">
        <v>2242</v>
      </c>
      <c r="F1175" s="822" t="s">
        <v>2198</v>
      </c>
      <c r="G1175" s="822" t="s">
        <v>2286</v>
      </c>
      <c r="H1175" s="822" t="s">
        <v>329</v>
      </c>
      <c r="I1175" s="822" t="s">
        <v>2552</v>
      </c>
      <c r="J1175" s="822" t="s">
        <v>2553</v>
      </c>
      <c r="K1175" s="822" t="s">
        <v>2554</v>
      </c>
      <c r="L1175" s="825">
        <v>460</v>
      </c>
      <c r="M1175" s="825">
        <v>460</v>
      </c>
      <c r="N1175" s="822">
        <v>1</v>
      </c>
      <c r="O1175" s="826">
        <v>1</v>
      </c>
      <c r="P1175" s="825">
        <v>460</v>
      </c>
      <c r="Q1175" s="827">
        <v>1</v>
      </c>
      <c r="R1175" s="822">
        <v>1</v>
      </c>
      <c r="S1175" s="827">
        <v>1</v>
      </c>
      <c r="T1175" s="826">
        <v>1</v>
      </c>
      <c r="U1175" s="828">
        <v>1</v>
      </c>
    </row>
    <row r="1176" spans="1:21" ht="14.45" customHeight="1" x14ac:dyDescent="0.2">
      <c r="A1176" s="821">
        <v>4</v>
      </c>
      <c r="B1176" s="822" t="s">
        <v>2195</v>
      </c>
      <c r="C1176" s="822" t="s">
        <v>2202</v>
      </c>
      <c r="D1176" s="823" t="s">
        <v>4680</v>
      </c>
      <c r="E1176" s="824" t="s">
        <v>2242</v>
      </c>
      <c r="F1176" s="822" t="s">
        <v>2198</v>
      </c>
      <c r="G1176" s="822" t="s">
        <v>2286</v>
      </c>
      <c r="H1176" s="822" t="s">
        <v>329</v>
      </c>
      <c r="I1176" s="822" t="s">
        <v>2555</v>
      </c>
      <c r="J1176" s="822" t="s">
        <v>2556</v>
      </c>
      <c r="K1176" s="822" t="s">
        <v>2557</v>
      </c>
      <c r="L1176" s="825">
        <v>490.13</v>
      </c>
      <c r="M1176" s="825">
        <v>1470.3899999999999</v>
      </c>
      <c r="N1176" s="822">
        <v>3</v>
      </c>
      <c r="O1176" s="826">
        <v>2</v>
      </c>
      <c r="P1176" s="825">
        <v>1470.3899999999999</v>
      </c>
      <c r="Q1176" s="827">
        <v>1</v>
      </c>
      <c r="R1176" s="822">
        <v>3</v>
      </c>
      <c r="S1176" s="827">
        <v>1</v>
      </c>
      <c r="T1176" s="826">
        <v>2</v>
      </c>
      <c r="U1176" s="828">
        <v>1</v>
      </c>
    </row>
    <row r="1177" spans="1:21" ht="14.45" customHeight="1" x14ac:dyDescent="0.2">
      <c r="A1177" s="821">
        <v>4</v>
      </c>
      <c r="B1177" s="822" t="s">
        <v>2195</v>
      </c>
      <c r="C1177" s="822" t="s">
        <v>2202</v>
      </c>
      <c r="D1177" s="823" t="s">
        <v>4680</v>
      </c>
      <c r="E1177" s="824" t="s">
        <v>2242</v>
      </c>
      <c r="F1177" s="822" t="s">
        <v>2198</v>
      </c>
      <c r="G1177" s="822" t="s">
        <v>2286</v>
      </c>
      <c r="H1177" s="822" t="s">
        <v>329</v>
      </c>
      <c r="I1177" s="822" t="s">
        <v>2558</v>
      </c>
      <c r="J1177" s="822" t="s">
        <v>2559</v>
      </c>
      <c r="K1177" s="822" t="s">
        <v>2560</v>
      </c>
      <c r="L1177" s="825">
        <v>300.01</v>
      </c>
      <c r="M1177" s="825">
        <v>300.01</v>
      </c>
      <c r="N1177" s="822">
        <v>1</v>
      </c>
      <c r="O1177" s="826">
        <v>1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4</v>
      </c>
      <c r="B1178" s="822" t="s">
        <v>2195</v>
      </c>
      <c r="C1178" s="822" t="s">
        <v>2202</v>
      </c>
      <c r="D1178" s="823" t="s">
        <v>4680</v>
      </c>
      <c r="E1178" s="824" t="s">
        <v>2242</v>
      </c>
      <c r="F1178" s="822" t="s">
        <v>2198</v>
      </c>
      <c r="G1178" s="822" t="s">
        <v>2286</v>
      </c>
      <c r="H1178" s="822" t="s">
        <v>329</v>
      </c>
      <c r="I1178" s="822" t="s">
        <v>2561</v>
      </c>
      <c r="J1178" s="822" t="s">
        <v>2559</v>
      </c>
      <c r="K1178" s="822" t="s">
        <v>2562</v>
      </c>
      <c r="L1178" s="825">
        <v>306.43</v>
      </c>
      <c r="M1178" s="825">
        <v>1838.58</v>
      </c>
      <c r="N1178" s="822">
        <v>6</v>
      </c>
      <c r="O1178" s="826">
        <v>4</v>
      </c>
      <c r="P1178" s="825">
        <v>1838.58</v>
      </c>
      <c r="Q1178" s="827">
        <v>1</v>
      </c>
      <c r="R1178" s="822">
        <v>6</v>
      </c>
      <c r="S1178" s="827">
        <v>1</v>
      </c>
      <c r="T1178" s="826">
        <v>4</v>
      </c>
      <c r="U1178" s="828">
        <v>1</v>
      </c>
    </row>
    <row r="1179" spans="1:21" ht="14.45" customHeight="1" x14ac:dyDescent="0.2">
      <c r="A1179" s="821">
        <v>4</v>
      </c>
      <c r="B1179" s="822" t="s">
        <v>2195</v>
      </c>
      <c r="C1179" s="822" t="s">
        <v>2202</v>
      </c>
      <c r="D1179" s="823" t="s">
        <v>4680</v>
      </c>
      <c r="E1179" s="824" t="s">
        <v>2242</v>
      </c>
      <c r="F1179" s="822" t="s">
        <v>2198</v>
      </c>
      <c r="G1179" s="822" t="s">
        <v>2286</v>
      </c>
      <c r="H1179" s="822" t="s">
        <v>329</v>
      </c>
      <c r="I1179" s="822" t="s">
        <v>2563</v>
      </c>
      <c r="J1179" s="822" t="s">
        <v>2559</v>
      </c>
      <c r="K1179" s="822" t="s">
        <v>2564</v>
      </c>
      <c r="L1179" s="825">
        <v>307.44</v>
      </c>
      <c r="M1179" s="825">
        <v>1537.1999999999998</v>
      </c>
      <c r="N1179" s="822">
        <v>5</v>
      </c>
      <c r="O1179" s="826">
        <v>2</v>
      </c>
      <c r="P1179" s="825">
        <v>1537.1999999999998</v>
      </c>
      <c r="Q1179" s="827">
        <v>1</v>
      </c>
      <c r="R1179" s="822">
        <v>5</v>
      </c>
      <c r="S1179" s="827">
        <v>1</v>
      </c>
      <c r="T1179" s="826">
        <v>2</v>
      </c>
      <c r="U1179" s="828">
        <v>1</v>
      </c>
    </row>
    <row r="1180" spans="1:21" ht="14.45" customHeight="1" x14ac:dyDescent="0.2">
      <c r="A1180" s="821">
        <v>4</v>
      </c>
      <c r="B1180" s="822" t="s">
        <v>2195</v>
      </c>
      <c r="C1180" s="822" t="s">
        <v>2202</v>
      </c>
      <c r="D1180" s="823" t="s">
        <v>4680</v>
      </c>
      <c r="E1180" s="824" t="s">
        <v>2242</v>
      </c>
      <c r="F1180" s="822" t="s">
        <v>2198</v>
      </c>
      <c r="G1180" s="822" t="s">
        <v>2286</v>
      </c>
      <c r="H1180" s="822" t="s">
        <v>329</v>
      </c>
      <c r="I1180" s="822" t="s">
        <v>2568</v>
      </c>
      <c r="J1180" s="822" t="s">
        <v>2566</v>
      </c>
      <c r="K1180" s="822" t="s">
        <v>2569</v>
      </c>
      <c r="L1180" s="825">
        <v>1000.31</v>
      </c>
      <c r="M1180" s="825">
        <v>3000.93</v>
      </c>
      <c r="N1180" s="822">
        <v>3</v>
      </c>
      <c r="O1180" s="826">
        <v>1</v>
      </c>
      <c r="P1180" s="825">
        <v>3000.93</v>
      </c>
      <c r="Q1180" s="827">
        <v>1</v>
      </c>
      <c r="R1180" s="822">
        <v>3</v>
      </c>
      <c r="S1180" s="827">
        <v>1</v>
      </c>
      <c r="T1180" s="826">
        <v>1</v>
      </c>
      <c r="U1180" s="828">
        <v>1</v>
      </c>
    </row>
    <row r="1181" spans="1:21" ht="14.45" customHeight="1" x14ac:dyDescent="0.2">
      <c r="A1181" s="821">
        <v>4</v>
      </c>
      <c r="B1181" s="822" t="s">
        <v>2195</v>
      </c>
      <c r="C1181" s="822" t="s">
        <v>2202</v>
      </c>
      <c r="D1181" s="823" t="s">
        <v>4680</v>
      </c>
      <c r="E1181" s="824" t="s">
        <v>2242</v>
      </c>
      <c r="F1181" s="822" t="s">
        <v>2198</v>
      </c>
      <c r="G1181" s="822" t="s">
        <v>2286</v>
      </c>
      <c r="H1181" s="822" t="s">
        <v>329</v>
      </c>
      <c r="I1181" s="822" t="s">
        <v>2570</v>
      </c>
      <c r="J1181" s="822" t="s">
        <v>2571</v>
      </c>
      <c r="K1181" s="822" t="s">
        <v>2572</v>
      </c>
      <c r="L1181" s="825">
        <v>2155.9899999999998</v>
      </c>
      <c r="M1181" s="825">
        <v>8623.9599999999991</v>
      </c>
      <c r="N1181" s="822">
        <v>4</v>
      </c>
      <c r="O1181" s="826">
        <v>2</v>
      </c>
      <c r="P1181" s="825">
        <v>8623.9599999999991</v>
      </c>
      <c r="Q1181" s="827">
        <v>1</v>
      </c>
      <c r="R1181" s="822">
        <v>4</v>
      </c>
      <c r="S1181" s="827">
        <v>1</v>
      </c>
      <c r="T1181" s="826">
        <v>2</v>
      </c>
      <c r="U1181" s="828">
        <v>1</v>
      </c>
    </row>
    <row r="1182" spans="1:21" ht="14.45" customHeight="1" x14ac:dyDescent="0.2">
      <c r="A1182" s="821">
        <v>4</v>
      </c>
      <c r="B1182" s="822" t="s">
        <v>2195</v>
      </c>
      <c r="C1182" s="822" t="s">
        <v>2202</v>
      </c>
      <c r="D1182" s="823" t="s">
        <v>4680</v>
      </c>
      <c r="E1182" s="824" t="s">
        <v>2242</v>
      </c>
      <c r="F1182" s="822" t="s">
        <v>2198</v>
      </c>
      <c r="G1182" s="822" t="s">
        <v>2286</v>
      </c>
      <c r="H1182" s="822" t="s">
        <v>329</v>
      </c>
      <c r="I1182" s="822" t="s">
        <v>2573</v>
      </c>
      <c r="J1182" s="822" t="s">
        <v>2574</v>
      </c>
      <c r="K1182" s="822" t="s">
        <v>2575</v>
      </c>
      <c r="L1182" s="825">
        <v>2794</v>
      </c>
      <c r="M1182" s="825">
        <v>5588</v>
      </c>
      <c r="N1182" s="822">
        <v>2</v>
      </c>
      <c r="O1182" s="826">
        <v>1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4</v>
      </c>
      <c r="B1183" s="822" t="s">
        <v>2195</v>
      </c>
      <c r="C1183" s="822" t="s">
        <v>2202</v>
      </c>
      <c r="D1183" s="823" t="s">
        <v>4680</v>
      </c>
      <c r="E1183" s="824" t="s">
        <v>2242</v>
      </c>
      <c r="F1183" s="822" t="s">
        <v>2198</v>
      </c>
      <c r="G1183" s="822" t="s">
        <v>2286</v>
      </c>
      <c r="H1183" s="822" t="s">
        <v>329</v>
      </c>
      <c r="I1183" s="822" t="s">
        <v>2576</v>
      </c>
      <c r="J1183" s="822" t="s">
        <v>2577</v>
      </c>
      <c r="K1183" s="822" t="s">
        <v>2578</v>
      </c>
      <c r="L1183" s="825">
        <v>2351.9899999999998</v>
      </c>
      <c r="M1183" s="825">
        <v>2351.9899999999998</v>
      </c>
      <c r="N1183" s="822">
        <v>1</v>
      </c>
      <c r="O1183" s="826">
        <v>1</v>
      </c>
      <c r="P1183" s="825">
        <v>2351.9899999999998</v>
      </c>
      <c r="Q1183" s="827">
        <v>1</v>
      </c>
      <c r="R1183" s="822">
        <v>1</v>
      </c>
      <c r="S1183" s="827">
        <v>1</v>
      </c>
      <c r="T1183" s="826">
        <v>1</v>
      </c>
      <c r="U1183" s="828">
        <v>1</v>
      </c>
    </row>
    <row r="1184" spans="1:21" ht="14.45" customHeight="1" x14ac:dyDescent="0.2">
      <c r="A1184" s="821">
        <v>4</v>
      </c>
      <c r="B1184" s="822" t="s">
        <v>2195</v>
      </c>
      <c r="C1184" s="822" t="s">
        <v>2202</v>
      </c>
      <c r="D1184" s="823" t="s">
        <v>4680</v>
      </c>
      <c r="E1184" s="824" t="s">
        <v>2242</v>
      </c>
      <c r="F1184" s="822" t="s">
        <v>2198</v>
      </c>
      <c r="G1184" s="822" t="s">
        <v>2286</v>
      </c>
      <c r="H1184" s="822" t="s">
        <v>329</v>
      </c>
      <c r="I1184" s="822" t="s">
        <v>2582</v>
      </c>
      <c r="J1184" s="822" t="s">
        <v>2583</v>
      </c>
      <c r="K1184" s="822" t="s">
        <v>2584</v>
      </c>
      <c r="L1184" s="825">
        <v>494</v>
      </c>
      <c r="M1184" s="825">
        <v>988</v>
      </c>
      <c r="N1184" s="822">
        <v>2</v>
      </c>
      <c r="O1184" s="826">
        <v>1</v>
      </c>
      <c r="P1184" s="825"/>
      <c r="Q1184" s="827">
        <v>0</v>
      </c>
      <c r="R1184" s="822"/>
      <c r="S1184" s="827">
        <v>0</v>
      </c>
      <c r="T1184" s="826"/>
      <c r="U1184" s="828">
        <v>0</v>
      </c>
    </row>
    <row r="1185" spans="1:21" ht="14.45" customHeight="1" x14ac:dyDescent="0.2">
      <c r="A1185" s="821">
        <v>4</v>
      </c>
      <c r="B1185" s="822" t="s">
        <v>2195</v>
      </c>
      <c r="C1185" s="822" t="s">
        <v>2202</v>
      </c>
      <c r="D1185" s="823" t="s">
        <v>4680</v>
      </c>
      <c r="E1185" s="824" t="s">
        <v>2242</v>
      </c>
      <c r="F1185" s="822" t="s">
        <v>2198</v>
      </c>
      <c r="G1185" s="822" t="s">
        <v>2286</v>
      </c>
      <c r="H1185" s="822" t="s">
        <v>329</v>
      </c>
      <c r="I1185" s="822" t="s">
        <v>2585</v>
      </c>
      <c r="J1185" s="822" t="s">
        <v>2586</v>
      </c>
      <c r="K1185" s="822" t="s">
        <v>2587</v>
      </c>
      <c r="L1185" s="825">
        <v>700.35</v>
      </c>
      <c r="M1185" s="825">
        <v>2101.0500000000002</v>
      </c>
      <c r="N1185" s="822">
        <v>3</v>
      </c>
      <c r="O1185" s="826">
        <v>3</v>
      </c>
      <c r="P1185" s="825">
        <v>2101.0500000000002</v>
      </c>
      <c r="Q1185" s="827">
        <v>1</v>
      </c>
      <c r="R1185" s="822">
        <v>3</v>
      </c>
      <c r="S1185" s="827">
        <v>1</v>
      </c>
      <c r="T1185" s="826">
        <v>3</v>
      </c>
      <c r="U1185" s="828">
        <v>1</v>
      </c>
    </row>
    <row r="1186" spans="1:21" ht="14.45" customHeight="1" x14ac:dyDescent="0.2">
      <c r="A1186" s="821">
        <v>4</v>
      </c>
      <c r="B1186" s="822" t="s">
        <v>2195</v>
      </c>
      <c r="C1186" s="822" t="s">
        <v>2202</v>
      </c>
      <c r="D1186" s="823" t="s">
        <v>4680</v>
      </c>
      <c r="E1186" s="824" t="s">
        <v>2242</v>
      </c>
      <c r="F1186" s="822" t="s">
        <v>2198</v>
      </c>
      <c r="G1186" s="822" t="s">
        <v>2286</v>
      </c>
      <c r="H1186" s="822" t="s">
        <v>329</v>
      </c>
      <c r="I1186" s="822" t="s">
        <v>3373</v>
      </c>
      <c r="J1186" s="822" t="s">
        <v>3374</v>
      </c>
      <c r="K1186" s="822" t="s">
        <v>3375</v>
      </c>
      <c r="L1186" s="825">
        <v>1022.95</v>
      </c>
      <c r="M1186" s="825">
        <v>1022.95</v>
      </c>
      <c r="N1186" s="822">
        <v>1</v>
      </c>
      <c r="O1186" s="826">
        <v>1</v>
      </c>
      <c r="P1186" s="825">
        <v>1022.95</v>
      </c>
      <c r="Q1186" s="827">
        <v>1</v>
      </c>
      <c r="R1186" s="822">
        <v>1</v>
      </c>
      <c r="S1186" s="827">
        <v>1</v>
      </c>
      <c r="T1186" s="826">
        <v>1</v>
      </c>
      <c r="U1186" s="828">
        <v>1</v>
      </c>
    </row>
    <row r="1187" spans="1:21" ht="14.45" customHeight="1" x14ac:dyDescent="0.2">
      <c r="A1187" s="821">
        <v>4</v>
      </c>
      <c r="B1187" s="822" t="s">
        <v>2195</v>
      </c>
      <c r="C1187" s="822" t="s">
        <v>2202</v>
      </c>
      <c r="D1187" s="823" t="s">
        <v>4680</v>
      </c>
      <c r="E1187" s="824" t="s">
        <v>2242</v>
      </c>
      <c r="F1187" s="822" t="s">
        <v>2198</v>
      </c>
      <c r="G1187" s="822" t="s">
        <v>2286</v>
      </c>
      <c r="H1187" s="822" t="s">
        <v>329</v>
      </c>
      <c r="I1187" s="822" t="s">
        <v>2591</v>
      </c>
      <c r="J1187" s="822" t="s">
        <v>2592</v>
      </c>
      <c r="K1187" s="822" t="s">
        <v>2593</v>
      </c>
      <c r="L1187" s="825">
        <v>1022.95</v>
      </c>
      <c r="M1187" s="825">
        <v>5114.75</v>
      </c>
      <c r="N1187" s="822">
        <v>5</v>
      </c>
      <c r="O1187" s="826">
        <v>1</v>
      </c>
      <c r="P1187" s="825">
        <v>5114.75</v>
      </c>
      <c r="Q1187" s="827">
        <v>1</v>
      </c>
      <c r="R1187" s="822">
        <v>5</v>
      </c>
      <c r="S1187" s="827">
        <v>1</v>
      </c>
      <c r="T1187" s="826">
        <v>1</v>
      </c>
      <c r="U1187" s="828">
        <v>1</v>
      </c>
    </row>
    <row r="1188" spans="1:21" ht="14.45" customHeight="1" x14ac:dyDescent="0.2">
      <c r="A1188" s="821">
        <v>4</v>
      </c>
      <c r="B1188" s="822" t="s">
        <v>2195</v>
      </c>
      <c r="C1188" s="822" t="s">
        <v>2202</v>
      </c>
      <c r="D1188" s="823" t="s">
        <v>4680</v>
      </c>
      <c r="E1188" s="824" t="s">
        <v>2242</v>
      </c>
      <c r="F1188" s="822" t="s">
        <v>2198</v>
      </c>
      <c r="G1188" s="822" t="s">
        <v>2286</v>
      </c>
      <c r="H1188" s="822" t="s">
        <v>329</v>
      </c>
      <c r="I1188" s="822" t="s">
        <v>3376</v>
      </c>
      <c r="J1188" s="822" t="s">
        <v>3377</v>
      </c>
      <c r="K1188" s="822" t="s">
        <v>3378</v>
      </c>
      <c r="L1188" s="825">
        <v>490.27</v>
      </c>
      <c r="M1188" s="825">
        <v>980.54</v>
      </c>
      <c r="N1188" s="822">
        <v>2</v>
      </c>
      <c r="O1188" s="826">
        <v>2</v>
      </c>
      <c r="P1188" s="825">
        <v>980.54</v>
      </c>
      <c r="Q1188" s="827">
        <v>1</v>
      </c>
      <c r="R1188" s="822">
        <v>2</v>
      </c>
      <c r="S1188" s="827">
        <v>1</v>
      </c>
      <c r="T1188" s="826">
        <v>2</v>
      </c>
      <c r="U1188" s="828">
        <v>1</v>
      </c>
    </row>
    <row r="1189" spans="1:21" ht="14.45" customHeight="1" x14ac:dyDescent="0.2">
      <c r="A1189" s="821">
        <v>4</v>
      </c>
      <c r="B1189" s="822" t="s">
        <v>2195</v>
      </c>
      <c r="C1189" s="822" t="s">
        <v>2202</v>
      </c>
      <c r="D1189" s="823" t="s">
        <v>4680</v>
      </c>
      <c r="E1189" s="824" t="s">
        <v>2242</v>
      </c>
      <c r="F1189" s="822" t="s">
        <v>2198</v>
      </c>
      <c r="G1189" s="822" t="s">
        <v>2286</v>
      </c>
      <c r="H1189" s="822" t="s">
        <v>329</v>
      </c>
      <c r="I1189" s="822" t="s">
        <v>2594</v>
      </c>
      <c r="J1189" s="822" t="s">
        <v>2595</v>
      </c>
      <c r="K1189" s="822" t="s">
        <v>2596</v>
      </c>
      <c r="L1189" s="825">
        <v>984.33</v>
      </c>
      <c r="M1189" s="825">
        <v>1968.66</v>
      </c>
      <c r="N1189" s="822">
        <v>2</v>
      </c>
      <c r="O1189" s="826">
        <v>2</v>
      </c>
      <c r="P1189" s="825">
        <v>1968.66</v>
      </c>
      <c r="Q1189" s="827">
        <v>1</v>
      </c>
      <c r="R1189" s="822">
        <v>2</v>
      </c>
      <c r="S1189" s="827">
        <v>1</v>
      </c>
      <c r="T1189" s="826">
        <v>2</v>
      </c>
      <c r="U1189" s="828">
        <v>1</v>
      </c>
    </row>
    <row r="1190" spans="1:21" ht="14.45" customHeight="1" x14ac:dyDescent="0.2">
      <c r="A1190" s="821">
        <v>4</v>
      </c>
      <c r="B1190" s="822" t="s">
        <v>2195</v>
      </c>
      <c r="C1190" s="822" t="s">
        <v>2202</v>
      </c>
      <c r="D1190" s="823" t="s">
        <v>4680</v>
      </c>
      <c r="E1190" s="824" t="s">
        <v>2242</v>
      </c>
      <c r="F1190" s="822" t="s">
        <v>2198</v>
      </c>
      <c r="G1190" s="822" t="s">
        <v>2286</v>
      </c>
      <c r="H1190" s="822" t="s">
        <v>329</v>
      </c>
      <c r="I1190" s="822" t="s">
        <v>2600</v>
      </c>
      <c r="J1190" s="822" t="s">
        <v>2601</v>
      </c>
      <c r="K1190" s="822" t="s">
        <v>2602</v>
      </c>
      <c r="L1190" s="825">
        <v>1678.84</v>
      </c>
      <c r="M1190" s="825">
        <v>35255.64</v>
      </c>
      <c r="N1190" s="822">
        <v>21</v>
      </c>
      <c r="O1190" s="826">
        <v>6</v>
      </c>
      <c r="P1190" s="825">
        <v>28540.28</v>
      </c>
      <c r="Q1190" s="827">
        <v>0.80952380952380953</v>
      </c>
      <c r="R1190" s="822">
        <v>17</v>
      </c>
      <c r="S1190" s="827">
        <v>0.80952380952380953</v>
      </c>
      <c r="T1190" s="826">
        <v>5</v>
      </c>
      <c r="U1190" s="828">
        <v>0.83333333333333337</v>
      </c>
    </row>
    <row r="1191" spans="1:21" ht="14.45" customHeight="1" x14ac:dyDescent="0.2">
      <c r="A1191" s="821">
        <v>4</v>
      </c>
      <c r="B1191" s="822" t="s">
        <v>2195</v>
      </c>
      <c r="C1191" s="822" t="s">
        <v>2202</v>
      </c>
      <c r="D1191" s="823" t="s">
        <v>4680</v>
      </c>
      <c r="E1191" s="824" t="s">
        <v>2242</v>
      </c>
      <c r="F1191" s="822" t="s">
        <v>2198</v>
      </c>
      <c r="G1191" s="822" t="s">
        <v>2286</v>
      </c>
      <c r="H1191" s="822" t="s">
        <v>329</v>
      </c>
      <c r="I1191" s="822" t="s">
        <v>2605</v>
      </c>
      <c r="J1191" s="822" t="s">
        <v>2606</v>
      </c>
      <c r="K1191" s="822" t="s">
        <v>2607</v>
      </c>
      <c r="L1191" s="825">
        <v>1000</v>
      </c>
      <c r="M1191" s="825">
        <v>10000</v>
      </c>
      <c r="N1191" s="822">
        <v>10</v>
      </c>
      <c r="O1191" s="826">
        <v>6</v>
      </c>
      <c r="P1191" s="825">
        <v>10000</v>
      </c>
      <c r="Q1191" s="827">
        <v>1</v>
      </c>
      <c r="R1191" s="822">
        <v>10</v>
      </c>
      <c r="S1191" s="827">
        <v>1</v>
      </c>
      <c r="T1191" s="826">
        <v>6</v>
      </c>
      <c r="U1191" s="828">
        <v>1</v>
      </c>
    </row>
    <row r="1192" spans="1:21" ht="14.45" customHeight="1" x14ac:dyDescent="0.2">
      <c r="A1192" s="821">
        <v>4</v>
      </c>
      <c r="B1192" s="822" t="s">
        <v>2195</v>
      </c>
      <c r="C1192" s="822" t="s">
        <v>2202</v>
      </c>
      <c r="D1192" s="823" t="s">
        <v>4680</v>
      </c>
      <c r="E1192" s="824" t="s">
        <v>2242</v>
      </c>
      <c r="F1192" s="822" t="s">
        <v>2198</v>
      </c>
      <c r="G1192" s="822" t="s">
        <v>2286</v>
      </c>
      <c r="H1192" s="822" t="s">
        <v>329</v>
      </c>
      <c r="I1192" s="822" t="s">
        <v>2608</v>
      </c>
      <c r="J1192" s="822" t="s">
        <v>2606</v>
      </c>
      <c r="K1192" s="822" t="s">
        <v>2609</v>
      </c>
      <c r="L1192" s="825">
        <v>500.01</v>
      </c>
      <c r="M1192" s="825">
        <v>2500.0500000000002</v>
      </c>
      <c r="N1192" s="822">
        <v>5</v>
      </c>
      <c r="O1192" s="826">
        <v>3</v>
      </c>
      <c r="P1192" s="825">
        <v>2500.0500000000002</v>
      </c>
      <c r="Q1192" s="827">
        <v>1</v>
      </c>
      <c r="R1192" s="822">
        <v>5</v>
      </c>
      <c r="S1192" s="827">
        <v>1</v>
      </c>
      <c r="T1192" s="826">
        <v>3</v>
      </c>
      <c r="U1192" s="828">
        <v>1</v>
      </c>
    </row>
    <row r="1193" spans="1:21" ht="14.45" customHeight="1" x14ac:dyDescent="0.2">
      <c r="A1193" s="821">
        <v>4</v>
      </c>
      <c r="B1193" s="822" t="s">
        <v>2195</v>
      </c>
      <c r="C1193" s="822" t="s">
        <v>2202</v>
      </c>
      <c r="D1193" s="823" t="s">
        <v>4680</v>
      </c>
      <c r="E1193" s="824" t="s">
        <v>2242</v>
      </c>
      <c r="F1193" s="822" t="s">
        <v>2198</v>
      </c>
      <c r="G1193" s="822" t="s">
        <v>2286</v>
      </c>
      <c r="H1193" s="822" t="s">
        <v>329</v>
      </c>
      <c r="I1193" s="822" t="s">
        <v>2622</v>
      </c>
      <c r="J1193" s="822" t="s">
        <v>2623</v>
      </c>
      <c r="K1193" s="822" t="s">
        <v>2624</v>
      </c>
      <c r="L1193" s="825">
        <v>1079.99</v>
      </c>
      <c r="M1193" s="825">
        <v>1079.99</v>
      </c>
      <c r="N1193" s="822">
        <v>1</v>
      </c>
      <c r="O1193" s="826">
        <v>1</v>
      </c>
      <c r="P1193" s="825">
        <v>1079.99</v>
      </c>
      <c r="Q1193" s="827">
        <v>1</v>
      </c>
      <c r="R1193" s="822">
        <v>1</v>
      </c>
      <c r="S1193" s="827">
        <v>1</v>
      </c>
      <c r="T1193" s="826">
        <v>1</v>
      </c>
      <c r="U1193" s="828">
        <v>1</v>
      </c>
    </row>
    <row r="1194" spans="1:21" ht="14.45" customHeight="1" x14ac:dyDescent="0.2">
      <c r="A1194" s="821">
        <v>4</v>
      </c>
      <c r="B1194" s="822" t="s">
        <v>2195</v>
      </c>
      <c r="C1194" s="822" t="s">
        <v>2202</v>
      </c>
      <c r="D1194" s="823" t="s">
        <v>4680</v>
      </c>
      <c r="E1194" s="824" t="s">
        <v>2242</v>
      </c>
      <c r="F1194" s="822" t="s">
        <v>2198</v>
      </c>
      <c r="G1194" s="822" t="s">
        <v>2286</v>
      </c>
      <c r="H1194" s="822" t="s">
        <v>329</v>
      </c>
      <c r="I1194" s="822" t="s">
        <v>2625</v>
      </c>
      <c r="J1194" s="822" t="s">
        <v>2626</v>
      </c>
      <c r="K1194" s="822" t="s">
        <v>2607</v>
      </c>
      <c r="L1194" s="825">
        <v>500.01</v>
      </c>
      <c r="M1194" s="825">
        <v>4000.08</v>
      </c>
      <c r="N1194" s="822">
        <v>8</v>
      </c>
      <c r="O1194" s="826">
        <v>6</v>
      </c>
      <c r="P1194" s="825">
        <v>3500.07</v>
      </c>
      <c r="Q1194" s="827">
        <v>0.87500000000000011</v>
      </c>
      <c r="R1194" s="822">
        <v>7</v>
      </c>
      <c r="S1194" s="827">
        <v>0.875</v>
      </c>
      <c r="T1194" s="826">
        <v>5</v>
      </c>
      <c r="U1194" s="828">
        <v>0.83333333333333337</v>
      </c>
    </row>
    <row r="1195" spans="1:21" ht="14.45" customHeight="1" x14ac:dyDescent="0.2">
      <c r="A1195" s="821">
        <v>4</v>
      </c>
      <c r="B1195" s="822" t="s">
        <v>2195</v>
      </c>
      <c r="C1195" s="822" t="s">
        <v>2202</v>
      </c>
      <c r="D1195" s="823" t="s">
        <v>4680</v>
      </c>
      <c r="E1195" s="824" t="s">
        <v>2242</v>
      </c>
      <c r="F1195" s="822" t="s">
        <v>2198</v>
      </c>
      <c r="G1195" s="822" t="s">
        <v>2286</v>
      </c>
      <c r="H1195" s="822" t="s">
        <v>329</v>
      </c>
      <c r="I1195" s="822" t="s">
        <v>2627</v>
      </c>
      <c r="J1195" s="822" t="s">
        <v>2626</v>
      </c>
      <c r="K1195" s="822" t="s">
        <v>2609</v>
      </c>
      <c r="L1195" s="825">
        <v>250.12</v>
      </c>
      <c r="M1195" s="825">
        <v>3501.6800000000003</v>
      </c>
      <c r="N1195" s="822">
        <v>14</v>
      </c>
      <c r="O1195" s="826">
        <v>4</v>
      </c>
      <c r="P1195" s="825">
        <v>3501.6800000000003</v>
      </c>
      <c r="Q1195" s="827">
        <v>1</v>
      </c>
      <c r="R1195" s="822">
        <v>14</v>
      </c>
      <c r="S1195" s="827">
        <v>1</v>
      </c>
      <c r="T1195" s="826">
        <v>4</v>
      </c>
      <c r="U1195" s="828">
        <v>1</v>
      </c>
    </row>
    <row r="1196" spans="1:21" ht="14.45" customHeight="1" x14ac:dyDescent="0.2">
      <c r="A1196" s="821">
        <v>4</v>
      </c>
      <c r="B1196" s="822" t="s">
        <v>2195</v>
      </c>
      <c r="C1196" s="822" t="s">
        <v>2202</v>
      </c>
      <c r="D1196" s="823" t="s">
        <v>4680</v>
      </c>
      <c r="E1196" s="824" t="s">
        <v>2242</v>
      </c>
      <c r="F1196" s="822" t="s">
        <v>2198</v>
      </c>
      <c r="G1196" s="822" t="s">
        <v>2286</v>
      </c>
      <c r="H1196" s="822" t="s">
        <v>329</v>
      </c>
      <c r="I1196" s="822" t="s">
        <v>2635</v>
      </c>
      <c r="J1196" s="822" t="s">
        <v>2636</v>
      </c>
      <c r="K1196" s="822" t="s">
        <v>2637</v>
      </c>
      <c r="L1196" s="825">
        <v>131.83000000000001</v>
      </c>
      <c r="M1196" s="825">
        <v>131.83000000000001</v>
      </c>
      <c r="N1196" s="822">
        <v>1</v>
      </c>
      <c r="O1196" s="826">
        <v>1</v>
      </c>
      <c r="P1196" s="825">
        <v>131.83000000000001</v>
      </c>
      <c r="Q1196" s="827">
        <v>1</v>
      </c>
      <c r="R1196" s="822">
        <v>1</v>
      </c>
      <c r="S1196" s="827">
        <v>1</v>
      </c>
      <c r="T1196" s="826">
        <v>1</v>
      </c>
      <c r="U1196" s="828">
        <v>1</v>
      </c>
    </row>
    <row r="1197" spans="1:21" ht="14.45" customHeight="1" x14ac:dyDescent="0.2">
      <c r="A1197" s="821">
        <v>4</v>
      </c>
      <c r="B1197" s="822" t="s">
        <v>2195</v>
      </c>
      <c r="C1197" s="822" t="s">
        <v>2202</v>
      </c>
      <c r="D1197" s="823" t="s">
        <v>4680</v>
      </c>
      <c r="E1197" s="824" t="s">
        <v>2242</v>
      </c>
      <c r="F1197" s="822" t="s">
        <v>2198</v>
      </c>
      <c r="G1197" s="822" t="s">
        <v>2286</v>
      </c>
      <c r="H1197" s="822" t="s">
        <v>329</v>
      </c>
      <c r="I1197" s="822" t="s">
        <v>2638</v>
      </c>
      <c r="J1197" s="822" t="s">
        <v>2639</v>
      </c>
      <c r="K1197" s="822" t="s">
        <v>2640</v>
      </c>
      <c r="L1197" s="825">
        <v>538.20000000000005</v>
      </c>
      <c r="M1197" s="825">
        <v>1076.4000000000001</v>
      </c>
      <c r="N1197" s="822">
        <v>2</v>
      </c>
      <c r="O1197" s="826">
        <v>2</v>
      </c>
      <c r="P1197" s="825">
        <v>1076.4000000000001</v>
      </c>
      <c r="Q1197" s="827">
        <v>1</v>
      </c>
      <c r="R1197" s="822">
        <v>2</v>
      </c>
      <c r="S1197" s="827">
        <v>1</v>
      </c>
      <c r="T1197" s="826">
        <v>2</v>
      </c>
      <c r="U1197" s="828">
        <v>1</v>
      </c>
    </row>
    <row r="1198" spans="1:21" ht="14.45" customHeight="1" x14ac:dyDescent="0.2">
      <c r="A1198" s="821">
        <v>4</v>
      </c>
      <c r="B1198" s="822" t="s">
        <v>2195</v>
      </c>
      <c r="C1198" s="822" t="s">
        <v>2202</v>
      </c>
      <c r="D1198" s="823" t="s">
        <v>4680</v>
      </c>
      <c r="E1198" s="824" t="s">
        <v>2242</v>
      </c>
      <c r="F1198" s="822" t="s">
        <v>2198</v>
      </c>
      <c r="G1198" s="822" t="s">
        <v>2286</v>
      </c>
      <c r="H1198" s="822" t="s">
        <v>329</v>
      </c>
      <c r="I1198" s="822" t="s">
        <v>2641</v>
      </c>
      <c r="J1198" s="822" t="s">
        <v>2642</v>
      </c>
      <c r="K1198" s="822" t="s">
        <v>2643</v>
      </c>
      <c r="L1198" s="825">
        <v>259.02</v>
      </c>
      <c r="M1198" s="825">
        <v>259.02</v>
      </c>
      <c r="N1198" s="822">
        <v>1</v>
      </c>
      <c r="O1198" s="826">
        <v>1</v>
      </c>
      <c r="P1198" s="825">
        <v>259.02</v>
      </c>
      <c r="Q1198" s="827">
        <v>1</v>
      </c>
      <c r="R1198" s="822">
        <v>1</v>
      </c>
      <c r="S1198" s="827">
        <v>1</v>
      </c>
      <c r="T1198" s="826">
        <v>1</v>
      </c>
      <c r="U1198" s="828">
        <v>1</v>
      </c>
    </row>
    <row r="1199" spans="1:21" ht="14.45" customHeight="1" x14ac:dyDescent="0.2">
      <c r="A1199" s="821">
        <v>4</v>
      </c>
      <c r="B1199" s="822" t="s">
        <v>2195</v>
      </c>
      <c r="C1199" s="822" t="s">
        <v>2202</v>
      </c>
      <c r="D1199" s="823" t="s">
        <v>4680</v>
      </c>
      <c r="E1199" s="824" t="s">
        <v>2242</v>
      </c>
      <c r="F1199" s="822" t="s">
        <v>2198</v>
      </c>
      <c r="G1199" s="822" t="s">
        <v>2286</v>
      </c>
      <c r="H1199" s="822" t="s">
        <v>329</v>
      </c>
      <c r="I1199" s="822" t="s">
        <v>2644</v>
      </c>
      <c r="J1199" s="822" t="s">
        <v>2645</v>
      </c>
      <c r="K1199" s="822" t="s">
        <v>2646</v>
      </c>
      <c r="L1199" s="825">
        <v>127.72</v>
      </c>
      <c r="M1199" s="825">
        <v>127.72</v>
      </c>
      <c r="N1199" s="822">
        <v>1</v>
      </c>
      <c r="O1199" s="826">
        <v>1</v>
      </c>
      <c r="P1199" s="825">
        <v>127.72</v>
      </c>
      <c r="Q1199" s="827">
        <v>1</v>
      </c>
      <c r="R1199" s="822">
        <v>1</v>
      </c>
      <c r="S1199" s="827">
        <v>1</v>
      </c>
      <c r="T1199" s="826">
        <v>1</v>
      </c>
      <c r="U1199" s="828">
        <v>1</v>
      </c>
    </row>
    <row r="1200" spans="1:21" ht="14.45" customHeight="1" x14ac:dyDescent="0.2">
      <c r="A1200" s="821">
        <v>4</v>
      </c>
      <c r="B1200" s="822" t="s">
        <v>2195</v>
      </c>
      <c r="C1200" s="822" t="s">
        <v>2202</v>
      </c>
      <c r="D1200" s="823" t="s">
        <v>4680</v>
      </c>
      <c r="E1200" s="824" t="s">
        <v>2242</v>
      </c>
      <c r="F1200" s="822" t="s">
        <v>2198</v>
      </c>
      <c r="G1200" s="822" t="s">
        <v>2286</v>
      </c>
      <c r="H1200" s="822" t="s">
        <v>329</v>
      </c>
      <c r="I1200" s="822" t="s">
        <v>2647</v>
      </c>
      <c r="J1200" s="822" t="s">
        <v>2648</v>
      </c>
      <c r="K1200" s="822" t="s">
        <v>2649</v>
      </c>
      <c r="L1200" s="825">
        <v>500.01</v>
      </c>
      <c r="M1200" s="825">
        <v>3000.0600000000004</v>
      </c>
      <c r="N1200" s="822">
        <v>6</v>
      </c>
      <c r="O1200" s="826">
        <v>3</v>
      </c>
      <c r="P1200" s="825">
        <v>2500.0500000000002</v>
      </c>
      <c r="Q1200" s="827">
        <v>0.83333333333333326</v>
      </c>
      <c r="R1200" s="822">
        <v>5</v>
      </c>
      <c r="S1200" s="827">
        <v>0.83333333333333337</v>
      </c>
      <c r="T1200" s="826">
        <v>2</v>
      </c>
      <c r="U1200" s="828">
        <v>0.66666666666666663</v>
      </c>
    </row>
    <row r="1201" spans="1:21" ht="14.45" customHeight="1" x14ac:dyDescent="0.2">
      <c r="A1201" s="821">
        <v>4</v>
      </c>
      <c r="B1201" s="822" t="s">
        <v>2195</v>
      </c>
      <c r="C1201" s="822" t="s">
        <v>2202</v>
      </c>
      <c r="D1201" s="823" t="s">
        <v>4680</v>
      </c>
      <c r="E1201" s="824" t="s">
        <v>2242</v>
      </c>
      <c r="F1201" s="822" t="s">
        <v>2198</v>
      </c>
      <c r="G1201" s="822" t="s">
        <v>2286</v>
      </c>
      <c r="H1201" s="822" t="s">
        <v>329</v>
      </c>
      <c r="I1201" s="822" t="s">
        <v>2650</v>
      </c>
      <c r="J1201" s="822" t="s">
        <v>2651</v>
      </c>
      <c r="K1201" s="822" t="s">
        <v>2652</v>
      </c>
      <c r="L1201" s="825">
        <v>500.01</v>
      </c>
      <c r="M1201" s="825">
        <v>1000.02</v>
      </c>
      <c r="N1201" s="822">
        <v>2</v>
      </c>
      <c r="O1201" s="826">
        <v>2</v>
      </c>
      <c r="P1201" s="825">
        <v>1000.02</v>
      </c>
      <c r="Q1201" s="827">
        <v>1</v>
      </c>
      <c r="R1201" s="822">
        <v>2</v>
      </c>
      <c r="S1201" s="827">
        <v>1</v>
      </c>
      <c r="T1201" s="826">
        <v>2</v>
      </c>
      <c r="U1201" s="828">
        <v>1</v>
      </c>
    </row>
    <row r="1202" spans="1:21" ht="14.45" customHeight="1" x14ac:dyDescent="0.2">
      <c r="A1202" s="821">
        <v>4</v>
      </c>
      <c r="B1202" s="822" t="s">
        <v>2195</v>
      </c>
      <c r="C1202" s="822" t="s">
        <v>2202</v>
      </c>
      <c r="D1202" s="823" t="s">
        <v>4680</v>
      </c>
      <c r="E1202" s="824" t="s">
        <v>2242</v>
      </c>
      <c r="F1202" s="822" t="s">
        <v>2198</v>
      </c>
      <c r="G1202" s="822" t="s">
        <v>2286</v>
      </c>
      <c r="H1202" s="822" t="s">
        <v>329</v>
      </c>
      <c r="I1202" s="822" t="s">
        <v>2653</v>
      </c>
      <c r="J1202" s="822" t="s">
        <v>2654</v>
      </c>
      <c r="K1202" s="822" t="s">
        <v>2655</v>
      </c>
      <c r="L1202" s="825">
        <v>165.83</v>
      </c>
      <c r="M1202" s="825">
        <v>331.66</v>
      </c>
      <c r="N1202" s="822">
        <v>2</v>
      </c>
      <c r="O1202" s="826">
        <v>2</v>
      </c>
      <c r="P1202" s="825">
        <v>331.66</v>
      </c>
      <c r="Q1202" s="827">
        <v>1</v>
      </c>
      <c r="R1202" s="822">
        <v>2</v>
      </c>
      <c r="S1202" s="827">
        <v>1</v>
      </c>
      <c r="T1202" s="826">
        <v>2</v>
      </c>
      <c r="U1202" s="828">
        <v>1</v>
      </c>
    </row>
    <row r="1203" spans="1:21" ht="14.45" customHeight="1" x14ac:dyDescent="0.2">
      <c r="A1203" s="821">
        <v>4</v>
      </c>
      <c r="B1203" s="822" t="s">
        <v>2195</v>
      </c>
      <c r="C1203" s="822" t="s">
        <v>2202</v>
      </c>
      <c r="D1203" s="823" t="s">
        <v>4680</v>
      </c>
      <c r="E1203" s="824" t="s">
        <v>2242</v>
      </c>
      <c r="F1203" s="822" t="s">
        <v>2198</v>
      </c>
      <c r="G1203" s="822" t="s">
        <v>2286</v>
      </c>
      <c r="H1203" s="822" t="s">
        <v>329</v>
      </c>
      <c r="I1203" s="822" t="s">
        <v>2656</v>
      </c>
      <c r="J1203" s="822" t="s">
        <v>2657</v>
      </c>
      <c r="K1203" s="822" t="s">
        <v>2658</v>
      </c>
      <c r="L1203" s="825">
        <v>538.20000000000005</v>
      </c>
      <c r="M1203" s="825">
        <v>3229.2</v>
      </c>
      <c r="N1203" s="822">
        <v>6</v>
      </c>
      <c r="O1203" s="826">
        <v>4</v>
      </c>
      <c r="P1203" s="825">
        <v>3229.2</v>
      </c>
      <c r="Q1203" s="827">
        <v>1</v>
      </c>
      <c r="R1203" s="822">
        <v>6</v>
      </c>
      <c r="S1203" s="827">
        <v>1</v>
      </c>
      <c r="T1203" s="826">
        <v>4</v>
      </c>
      <c r="U1203" s="828">
        <v>1</v>
      </c>
    </row>
    <row r="1204" spans="1:21" ht="14.45" customHeight="1" x14ac:dyDescent="0.2">
      <c r="A1204" s="821">
        <v>4</v>
      </c>
      <c r="B1204" s="822" t="s">
        <v>2195</v>
      </c>
      <c r="C1204" s="822" t="s">
        <v>2202</v>
      </c>
      <c r="D1204" s="823" t="s">
        <v>4680</v>
      </c>
      <c r="E1204" s="824" t="s">
        <v>2242</v>
      </c>
      <c r="F1204" s="822" t="s">
        <v>2198</v>
      </c>
      <c r="G1204" s="822" t="s">
        <v>2286</v>
      </c>
      <c r="H1204" s="822" t="s">
        <v>329</v>
      </c>
      <c r="I1204" s="822" t="s">
        <v>2659</v>
      </c>
      <c r="J1204" s="822" t="s">
        <v>2660</v>
      </c>
      <c r="K1204" s="822" t="s">
        <v>2661</v>
      </c>
      <c r="L1204" s="825">
        <v>2691</v>
      </c>
      <c r="M1204" s="825">
        <v>8073</v>
      </c>
      <c r="N1204" s="822">
        <v>3</v>
      </c>
      <c r="O1204" s="826">
        <v>2</v>
      </c>
      <c r="P1204" s="825">
        <v>8073</v>
      </c>
      <c r="Q1204" s="827">
        <v>1</v>
      </c>
      <c r="R1204" s="822">
        <v>3</v>
      </c>
      <c r="S1204" s="827">
        <v>1</v>
      </c>
      <c r="T1204" s="826">
        <v>2</v>
      </c>
      <c r="U1204" s="828">
        <v>1</v>
      </c>
    </row>
    <row r="1205" spans="1:21" ht="14.45" customHeight="1" x14ac:dyDescent="0.2">
      <c r="A1205" s="821">
        <v>4</v>
      </c>
      <c r="B1205" s="822" t="s">
        <v>2195</v>
      </c>
      <c r="C1205" s="822" t="s">
        <v>2202</v>
      </c>
      <c r="D1205" s="823" t="s">
        <v>4680</v>
      </c>
      <c r="E1205" s="824" t="s">
        <v>2242</v>
      </c>
      <c r="F1205" s="822" t="s">
        <v>2198</v>
      </c>
      <c r="G1205" s="822" t="s">
        <v>2286</v>
      </c>
      <c r="H1205" s="822" t="s">
        <v>329</v>
      </c>
      <c r="I1205" s="822" t="s">
        <v>3399</v>
      </c>
      <c r="J1205" s="822" t="s">
        <v>3400</v>
      </c>
      <c r="K1205" s="822" t="s">
        <v>3401</v>
      </c>
      <c r="L1205" s="825">
        <v>200</v>
      </c>
      <c r="M1205" s="825">
        <v>400</v>
      </c>
      <c r="N1205" s="822">
        <v>2</v>
      </c>
      <c r="O1205" s="826">
        <v>2</v>
      </c>
      <c r="P1205" s="825">
        <v>400</v>
      </c>
      <c r="Q1205" s="827">
        <v>1</v>
      </c>
      <c r="R1205" s="822">
        <v>2</v>
      </c>
      <c r="S1205" s="827">
        <v>1</v>
      </c>
      <c r="T1205" s="826">
        <v>2</v>
      </c>
      <c r="U1205" s="828">
        <v>1</v>
      </c>
    </row>
    <row r="1206" spans="1:21" ht="14.45" customHeight="1" x14ac:dyDescent="0.2">
      <c r="A1206" s="821">
        <v>4</v>
      </c>
      <c r="B1206" s="822" t="s">
        <v>2195</v>
      </c>
      <c r="C1206" s="822" t="s">
        <v>2202</v>
      </c>
      <c r="D1206" s="823" t="s">
        <v>4680</v>
      </c>
      <c r="E1206" s="824" t="s">
        <v>2242</v>
      </c>
      <c r="F1206" s="822" t="s">
        <v>2198</v>
      </c>
      <c r="G1206" s="822" t="s">
        <v>2286</v>
      </c>
      <c r="H1206" s="822" t="s">
        <v>329</v>
      </c>
      <c r="I1206" s="822" t="s">
        <v>2677</v>
      </c>
      <c r="J1206" s="822" t="s">
        <v>2678</v>
      </c>
      <c r="K1206" s="822" t="s">
        <v>2679</v>
      </c>
      <c r="L1206" s="825">
        <v>500.01</v>
      </c>
      <c r="M1206" s="825">
        <v>10500.210000000001</v>
      </c>
      <c r="N1206" s="822">
        <v>21</v>
      </c>
      <c r="O1206" s="826">
        <v>7</v>
      </c>
      <c r="P1206" s="825">
        <v>10500.210000000001</v>
      </c>
      <c r="Q1206" s="827">
        <v>1</v>
      </c>
      <c r="R1206" s="822">
        <v>21</v>
      </c>
      <c r="S1206" s="827">
        <v>1</v>
      </c>
      <c r="T1206" s="826">
        <v>7</v>
      </c>
      <c r="U1206" s="828">
        <v>1</v>
      </c>
    </row>
    <row r="1207" spans="1:21" ht="14.45" customHeight="1" x14ac:dyDescent="0.2">
      <c r="A1207" s="821">
        <v>4</v>
      </c>
      <c r="B1207" s="822" t="s">
        <v>2195</v>
      </c>
      <c r="C1207" s="822" t="s">
        <v>2202</v>
      </c>
      <c r="D1207" s="823" t="s">
        <v>4680</v>
      </c>
      <c r="E1207" s="824" t="s">
        <v>2242</v>
      </c>
      <c r="F1207" s="822" t="s">
        <v>2198</v>
      </c>
      <c r="G1207" s="822" t="s">
        <v>2286</v>
      </c>
      <c r="H1207" s="822" t="s">
        <v>329</v>
      </c>
      <c r="I1207" s="822" t="s">
        <v>2683</v>
      </c>
      <c r="J1207" s="822" t="s">
        <v>2684</v>
      </c>
      <c r="K1207" s="822" t="s">
        <v>2685</v>
      </c>
      <c r="L1207" s="825">
        <v>484.6</v>
      </c>
      <c r="M1207" s="825">
        <v>969.2</v>
      </c>
      <c r="N1207" s="822">
        <v>2</v>
      </c>
      <c r="O1207" s="826">
        <v>1</v>
      </c>
      <c r="P1207" s="825">
        <v>969.2</v>
      </c>
      <c r="Q1207" s="827">
        <v>1</v>
      </c>
      <c r="R1207" s="822">
        <v>2</v>
      </c>
      <c r="S1207" s="827">
        <v>1</v>
      </c>
      <c r="T1207" s="826">
        <v>1</v>
      </c>
      <c r="U1207" s="828">
        <v>1</v>
      </c>
    </row>
    <row r="1208" spans="1:21" ht="14.45" customHeight="1" x14ac:dyDescent="0.2">
      <c r="A1208" s="821">
        <v>4</v>
      </c>
      <c r="B1208" s="822" t="s">
        <v>2195</v>
      </c>
      <c r="C1208" s="822" t="s">
        <v>2202</v>
      </c>
      <c r="D1208" s="823" t="s">
        <v>4680</v>
      </c>
      <c r="E1208" s="824" t="s">
        <v>2242</v>
      </c>
      <c r="F1208" s="822" t="s">
        <v>2198</v>
      </c>
      <c r="G1208" s="822" t="s">
        <v>2286</v>
      </c>
      <c r="H1208" s="822" t="s">
        <v>329</v>
      </c>
      <c r="I1208" s="822" t="s">
        <v>2686</v>
      </c>
      <c r="J1208" s="822" t="s">
        <v>2687</v>
      </c>
      <c r="K1208" s="822" t="s">
        <v>2688</v>
      </c>
      <c r="L1208" s="825">
        <v>208.05</v>
      </c>
      <c r="M1208" s="825">
        <v>4161</v>
      </c>
      <c r="N1208" s="822">
        <v>20</v>
      </c>
      <c r="O1208" s="826">
        <v>8</v>
      </c>
      <c r="P1208" s="825">
        <v>4161</v>
      </c>
      <c r="Q1208" s="827">
        <v>1</v>
      </c>
      <c r="R1208" s="822">
        <v>20</v>
      </c>
      <c r="S1208" s="827">
        <v>1</v>
      </c>
      <c r="T1208" s="826">
        <v>8</v>
      </c>
      <c r="U1208" s="828">
        <v>1</v>
      </c>
    </row>
    <row r="1209" spans="1:21" ht="14.45" customHeight="1" x14ac:dyDescent="0.2">
      <c r="A1209" s="821">
        <v>4</v>
      </c>
      <c r="B1209" s="822" t="s">
        <v>2195</v>
      </c>
      <c r="C1209" s="822" t="s">
        <v>2202</v>
      </c>
      <c r="D1209" s="823" t="s">
        <v>4680</v>
      </c>
      <c r="E1209" s="824" t="s">
        <v>2242</v>
      </c>
      <c r="F1209" s="822" t="s">
        <v>2198</v>
      </c>
      <c r="G1209" s="822" t="s">
        <v>2286</v>
      </c>
      <c r="H1209" s="822" t="s">
        <v>329</v>
      </c>
      <c r="I1209" s="822" t="s">
        <v>2689</v>
      </c>
      <c r="J1209" s="822" t="s">
        <v>2690</v>
      </c>
      <c r="K1209" s="822" t="s">
        <v>2691</v>
      </c>
      <c r="L1209" s="825">
        <v>299.72000000000003</v>
      </c>
      <c r="M1209" s="825">
        <v>3596.6400000000003</v>
      </c>
      <c r="N1209" s="822">
        <v>12</v>
      </c>
      <c r="O1209" s="826">
        <v>5</v>
      </c>
      <c r="P1209" s="825">
        <v>3596.6400000000003</v>
      </c>
      <c r="Q1209" s="827">
        <v>1</v>
      </c>
      <c r="R1209" s="822">
        <v>12</v>
      </c>
      <c r="S1209" s="827">
        <v>1</v>
      </c>
      <c r="T1209" s="826">
        <v>5</v>
      </c>
      <c r="U1209" s="828">
        <v>1</v>
      </c>
    </row>
    <row r="1210" spans="1:21" ht="14.45" customHeight="1" x14ac:dyDescent="0.2">
      <c r="A1210" s="821">
        <v>4</v>
      </c>
      <c r="B1210" s="822" t="s">
        <v>2195</v>
      </c>
      <c r="C1210" s="822" t="s">
        <v>2202</v>
      </c>
      <c r="D1210" s="823" t="s">
        <v>4680</v>
      </c>
      <c r="E1210" s="824" t="s">
        <v>2242</v>
      </c>
      <c r="F1210" s="822" t="s">
        <v>2198</v>
      </c>
      <c r="G1210" s="822" t="s">
        <v>2286</v>
      </c>
      <c r="H1210" s="822" t="s">
        <v>329</v>
      </c>
      <c r="I1210" s="822" t="s">
        <v>2694</v>
      </c>
      <c r="J1210" s="822" t="s">
        <v>2695</v>
      </c>
      <c r="K1210" s="822" t="s">
        <v>2696</v>
      </c>
      <c r="L1210" s="825">
        <v>180.25</v>
      </c>
      <c r="M1210" s="825">
        <v>1261.75</v>
      </c>
      <c r="N1210" s="822">
        <v>7</v>
      </c>
      <c r="O1210" s="826">
        <v>3</v>
      </c>
      <c r="P1210" s="825">
        <v>1261.75</v>
      </c>
      <c r="Q1210" s="827">
        <v>1</v>
      </c>
      <c r="R1210" s="822">
        <v>7</v>
      </c>
      <c r="S1210" s="827">
        <v>1</v>
      </c>
      <c r="T1210" s="826">
        <v>3</v>
      </c>
      <c r="U1210" s="828">
        <v>1</v>
      </c>
    </row>
    <row r="1211" spans="1:21" ht="14.45" customHeight="1" x14ac:dyDescent="0.2">
      <c r="A1211" s="821">
        <v>4</v>
      </c>
      <c r="B1211" s="822" t="s">
        <v>2195</v>
      </c>
      <c r="C1211" s="822" t="s">
        <v>2202</v>
      </c>
      <c r="D1211" s="823" t="s">
        <v>4680</v>
      </c>
      <c r="E1211" s="824" t="s">
        <v>2242</v>
      </c>
      <c r="F1211" s="822" t="s">
        <v>2198</v>
      </c>
      <c r="G1211" s="822" t="s">
        <v>2286</v>
      </c>
      <c r="H1211" s="822" t="s">
        <v>329</v>
      </c>
      <c r="I1211" s="822" t="s">
        <v>2700</v>
      </c>
      <c r="J1211" s="822" t="s">
        <v>2701</v>
      </c>
      <c r="K1211" s="822" t="s">
        <v>2702</v>
      </c>
      <c r="L1211" s="825">
        <v>556.46</v>
      </c>
      <c r="M1211" s="825">
        <v>1112.92</v>
      </c>
      <c r="N1211" s="822">
        <v>2</v>
      </c>
      <c r="O1211" s="826">
        <v>2</v>
      </c>
      <c r="P1211" s="825">
        <v>1112.92</v>
      </c>
      <c r="Q1211" s="827">
        <v>1</v>
      </c>
      <c r="R1211" s="822">
        <v>2</v>
      </c>
      <c r="S1211" s="827">
        <v>1</v>
      </c>
      <c r="T1211" s="826">
        <v>2</v>
      </c>
      <c r="U1211" s="828">
        <v>1</v>
      </c>
    </row>
    <row r="1212" spans="1:21" ht="14.45" customHeight="1" x14ac:dyDescent="0.2">
      <c r="A1212" s="821">
        <v>4</v>
      </c>
      <c r="B1212" s="822" t="s">
        <v>2195</v>
      </c>
      <c r="C1212" s="822" t="s">
        <v>2202</v>
      </c>
      <c r="D1212" s="823" t="s">
        <v>4680</v>
      </c>
      <c r="E1212" s="824" t="s">
        <v>2242</v>
      </c>
      <c r="F1212" s="822" t="s">
        <v>2198</v>
      </c>
      <c r="G1212" s="822" t="s">
        <v>2286</v>
      </c>
      <c r="H1212" s="822" t="s">
        <v>329</v>
      </c>
      <c r="I1212" s="822" t="s">
        <v>2703</v>
      </c>
      <c r="J1212" s="822" t="s">
        <v>2704</v>
      </c>
      <c r="K1212" s="822" t="s">
        <v>2705</v>
      </c>
      <c r="L1212" s="825">
        <v>367.84</v>
      </c>
      <c r="M1212" s="825">
        <v>1839.1999999999998</v>
      </c>
      <c r="N1212" s="822">
        <v>5</v>
      </c>
      <c r="O1212" s="826">
        <v>3</v>
      </c>
      <c r="P1212" s="825">
        <v>1839.1999999999998</v>
      </c>
      <c r="Q1212" s="827">
        <v>1</v>
      </c>
      <c r="R1212" s="822">
        <v>5</v>
      </c>
      <c r="S1212" s="827">
        <v>1</v>
      </c>
      <c r="T1212" s="826">
        <v>3</v>
      </c>
      <c r="U1212" s="828">
        <v>1</v>
      </c>
    </row>
    <row r="1213" spans="1:21" ht="14.45" customHeight="1" x14ac:dyDescent="0.2">
      <c r="A1213" s="821">
        <v>4</v>
      </c>
      <c r="B1213" s="822" t="s">
        <v>2195</v>
      </c>
      <c r="C1213" s="822" t="s">
        <v>2202</v>
      </c>
      <c r="D1213" s="823" t="s">
        <v>4680</v>
      </c>
      <c r="E1213" s="824" t="s">
        <v>2242</v>
      </c>
      <c r="F1213" s="822" t="s">
        <v>2198</v>
      </c>
      <c r="G1213" s="822" t="s">
        <v>2286</v>
      </c>
      <c r="H1213" s="822" t="s">
        <v>329</v>
      </c>
      <c r="I1213" s="822" t="s">
        <v>2706</v>
      </c>
      <c r="J1213" s="822" t="s">
        <v>2707</v>
      </c>
      <c r="K1213" s="822" t="s">
        <v>2708</v>
      </c>
      <c r="L1213" s="825">
        <v>495.94</v>
      </c>
      <c r="M1213" s="825">
        <v>1487.82</v>
      </c>
      <c r="N1213" s="822">
        <v>3</v>
      </c>
      <c r="O1213" s="826">
        <v>2</v>
      </c>
      <c r="P1213" s="825">
        <v>1487.82</v>
      </c>
      <c r="Q1213" s="827">
        <v>1</v>
      </c>
      <c r="R1213" s="822">
        <v>3</v>
      </c>
      <c r="S1213" s="827">
        <v>1</v>
      </c>
      <c r="T1213" s="826">
        <v>2</v>
      </c>
      <c r="U1213" s="828">
        <v>1</v>
      </c>
    </row>
    <row r="1214" spans="1:21" ht="14.45" customHeight="1" x14ac:dyDescent="0.2">
      <c r="A1214" s="821">
        <v>4</v>
      </c>
      <c r="B1214" s="822" t="s">
        <v>2195</v>
      </c>
      <c r="C1214" s="822" t="s">
        <v>2202</v>
      </c>
      <c r="D1214" s="823" t="s">
        <v>4680</v>
      </c>
      <c r="E1214" s="824" t="s">
        <v>2242</v>
      </c>
      <c r="F1214" s="822" t="s">
        <v>2198</v>
      </c>
      <c r="G1214" s="822" t="s">
        <v>2286</v>
      </c>
      <c r="H1214" s="822" t="s">
        <v>329</v>
      </c>
      <c r="I1214" s="822" t="s">
        <v>2709</v>
      </c>
      <c r="J1214" s="822" t="s">
        <v>2710</v>
      </c>
      <c r="K1214" s="822" t="s">
        <v>2711</v>
      </c>
      <c r="L1214" s="825">
        <v>249.41</v>
      </c>
      <c r="M1214" s="825">
        <v>4489.38</v>
      </c>
      <c r="N1214" s="822">
        <v>18</v>
      </c>
      <c r="O1214" s="826">
        <v>4</v>
      </c>
      <c r="P1214" s="825">
        <v>4489.38</v>
      </c>
      <c r="Q1214" s="827">
        <v>1</v>
      </c>
      <c r="R1214" s="822">
        <v>18</v>
      </c>
      <c r="S1214" s="827">
        <v>1</v>
      </c>
      <c r="T1214" s="826">
        <v>4</v>
      </c>
      <c r="U1214" s="828">
        <v>1</v>
      </c>
    </row>
    <row r="1215" spans="1:21" ht="14.45" customHeight="1" x14ac:dyDescent="0.2">
      <c r="A1215" s="821">
        <v>4</v>
      </c>
      <c r="B1215" s="822" t="s">
        <v>2195</v>
      </c>
      <c r="C1215" s="822" t="s">
        <v>2202</v>
      </c>
      <c r="D1215" s="823" t="s">
        <v>4680</v>
      </c>
      <c r="E1215" s="824" t="s">
        <v>2242</v>
      </c>
      <c r="F1215" s="822" t="s">
        <v>2198</v>
      </c>
      <c r="G1215" s="822" t="s">
        <v>2286</v>
      </c>
      <c r="H1215" s="822" t="s">
        <v>329</v>
      </c>
      <c r="I1215" s="822" t="s">
        <v>2715</v>
      </c>
      <c r="J1215" s="822" t="s">
        <v>2716</v>
      </c>
      <c r="K1215" s="822" t="s">
        <v>2717</v>
      </c>
      <c r="L1215" s="825">
        <v>1599.48</v>
      </c>
      <c r="M1215" s="825">
        <v>7997.4</v>
      </c>
      <c r="N1215" s="822">
        <v>5</v>
      </c>
      <c r="O1215" s="826">
        <v>2</v>
      </c>
      <c r="P1215" s="825">
        <v>7997.4</v>
      </c>
      <c r="Q1215" s="827">
        <v>1</v>
      </c>
      <c r="R1215" s="822">
        <v>5</v>
      </c>
      <c r="S1215" s="827">
        <v>1</v>
      </c>
      <c r="T1215" s="826">
        <v>2</v>
      </c>
      <c r="U1215" s="828">
        <v>1</v>
      </c>
    </row>
    <row r="1216" spans="1:21" ht="14.45" customHeight="1" x14ac:dyDescent="0.2">
      <c r="A1216" s="821">
        <v>4</v>
      </c>
      <c r="B1216" s="822" t="s">
        <v>2195</v>
      </c>
      <c r="C1216" s="822" t="s">
        <v>2202</v>
      </c>
      <c r="D1216" s="823" t="s">
        <v>4680</v>
      </c>
      <c r="E1216" s="824" t="s">
        <v>2242</v>
      </c>
      <c r="F1216" s="822" t="s">
        <v>2198</v>
      </c>
      <c r="G1216" s="822" t="s">
        <v>2286</v>
      </c>
      <c r="H1216" s="822" t="s">
        <v>329</v>
      </c>
      <c r="I1216" s="822" t="s">
        <v>2718</v>
      </c>
      <c r="J1216" s="822" t="s">
        <v>2719</v>
      </c>
      <c r="K1216" s="822" t="s">
        <v>2720</v>
      </c>
      <c r="L1216" s="825">
        <v>1158.6500000000001</v>
      </c>
      <c r="M1216" s="825">
        <v>60249.799999999988</v>
      </c>
      <c r="N1216" s="822">
        <v>52</v>
      </c>
      <c r="O1216" s="826">
        <v>10</v>
      </c>
      <c r="P1216" s="825">
        <v>60249.799999999988</v>
      </c>
      <c r="Q1216" s="827">
        <v>1</v>
      </c>
      <c r="R1216" s="822">
        <v>52</v>
      </c>
      <c r="S1216" s="827">
        <v>1</v>
      </c>
      <c r="T1216" s="826">
        <v>10</v>
      </c>
      <c r="U1216" s="828">
        <v>1</v>
      </c>
    </row>
    <row r="1217" spans="1:21" ht="14.45" customHeight="1" x14ac:dyDescent="0.2">
      <c r="A1217" s="821">
        <v>4</v>
      </c>
      <c r="B1217" s="822" t="s">
        <v>2195</v>
      </c>
      <c r="C1217" s="822" t="s">
        <v>2202</v>
      </c>
      <c r="D1217" s="823" t="s">
        <v>4680</v>
      </c>
      <c r="E1217" s="824" t="s">
        <v>2242</v>
      </c>
      <c r="F1217" s="822" t="s">
        <v>2198</v>
      </c>
      <c r="G1217" s="822" t="s">
        <v>2286</v>
      </c>
      <c r="H1217" s="822" t="s">
        <v>329</v>
      </c>
      <c r="I1217" s="822" t="s">
        <v>2724</v>
      </c>
      <c r="J1217" s="822" t="s">
        <v>2722</v>
      </c>
      <c r="K1217" s="822" t="s">
        <v>2725</v>
      </c>
      <c r="L1217" s="825">
        <v>2691</v>
      </c>
      <c r="M1217" s="825">
        <v>18837</v>
      </c>
      <c r="N1217" s="822">
        <v>7</v>
      </c>
      <c r="O1217" s="826">
        <v>3</v>
      </c>
      <c r="P1217" s="825">
        <v>18837</v>
      </c>
      <c r="Q1217" s="827">
        <v>1</v>
      </c>
      <c r="R1217" s="822">
        <v>7</v>
      </c>
      <c r="S1217" s="827">
        <v>1</v>
      </c>
      <c r="T1217" s="826">
        <v>3</v>
      </c>
      <c r="U1217" s="828">
        <v>1</v>
      </c>
    </row>
    <row r="1218" spans="1:21" ht="14.45" customHeight="1" x14ac:dyDescent="0.2">
      <c r="A1218" s="821">
        <v>4</v>
      </c>
      <c r="B1218" s="822" t="s">
        <v>2195</v>
      </c>
      <c r="C1218" s="822" t="s">
        <v>2202</v>
      </c>
      <c r="D1218" s="823" t="s">
        <v>4680</v>
      </c>
      <c r="E1218" s="824" t="s">
        <v>2242</v>
      </c>
      <c r="F1218" s="822" t="s">
        <v>2198</v>
      </c>
      <c r="G1218" s="822" t="s">
        <v>2286</v>
      </c>
      <c r="H1218" s="822" t="s">
        <v>329</v>
      </c>
      <c r="I1218" s="822" t="s">
        <v>2729</v>
      </c>
      <c r="J1218" s="822" t="s">
        <v>2730</v>
      </c>
      <c r="K1218" s="822" t="s">
        <v>2731</v>
      </c>
      <c r="L1218" s="825">
        <v>5504.22</v>
      </c>
      <c r="M1218" s="825">
        <v>5504.22</v>
      </c>
      <c r="N1218" s="822">
        <v>1</v>
      </c>
      <c r="O1218" s="826">
        <v>1</v>
      </c>
      <c r="P1218" s="825">
        <v>5504.22</v>
      </c>
      <c r="Q1218" s="827">
        <v>1</v>
      </c>
      <c r="R1218" s="822">
        <v>1</v>
      </c>
      <c r="S1218" s="827">
        <v>1</v>
      </c>
      <c r="T1218" s="826">
        <v>1</v>
      </c>
      <c r="U1218" s="828">
        <v>1</v>
      </c>
    </row>
    <row r="1219" spans="1:21" ht="14.45" customHeight="1" x14ac:dyDescent="0.2">
      <c r="A1219" s="821">
        <v>4</v>
      </c>
      <c r="B1219" s="822" t="s">
        <v>2195</v>
      </c>
      <c r="C1219" s="822" t="s">
        <v>2202</v>
      </c>
      <c r="D1219" s="823" t="s">
        <v>4680</v>
      </c>
      <c r="E1219" s="824" t="s">
        <v>2242</v>
      </c>
      <c r="F1219" s="822" t="s">
        <v>2198</v>
      </c>
      <c r="G1219" s="822" t="s">
        <v>2286</v>
      </c>
      <c r="H1219" s="822" t="s">
        <v>329</v>
      </c>
      <c r="I1219" s="822" t="s">
        <v>2429</v>
      </c>
      <c r="J1219" s="822" t="s">
        <v>2430</v>
      </c>
      <c r="K1219" s="822" t="s">
        <v>2431</v>
      </c>
      <c r="L1219" s="825">
        <v>500.25</v>
      </c>
      <c r="M1219" s="825">
        <v>7503.75</v>
      </c>
      <c r="N1219" s="822">
        <v>15</v>
      </c>
      <c r="O1219" s="826">
        <v>5</v>
      </c>
      <c r="P1219" s="825"/>
      <c r="Q1219" s="827">
        <v>0</v>
      </c>
      <c r="R1219" s="822"/>
      <c r="S1219" s="827">
        <v>0</v>
      </c>
      <c r="T1219" s="826"/>
      <c r="U1219" s="828">
        <v>0</v>
      </c>
    </row>
    <row r="1220" spans="1:21" ht="14.45" customHeight="1" x14ac:dyDescent="0.2">
      <c r="A1220" s="821">
        <v>4</v>
      </c>
      <c r="B1220" s="822" t="s">
        <v>2195</v>
      </c>
      <c r="C1220" s="822" t="s">
        <v>2202</v>
      </c>
      <c r="D1220" s="823" t="s">
        <v>4680</v>
      </c>
      <c r="E1220" s="824" t="s">
        <v>2242</v>
      </c>
      <c r="F1220" s="822" t="s">
        <v>2198</v>
      </c>
      <c r="G1220" s="822" t="s">
        <v>2286</v>
      </c>
      <c r="H1220" s="822" t="s">
        <v>329</v>
      </c>
      <c r="I1220" s="822" t="s">
        <v>2740</v>
      </c>
      <c r="J1220" s="822" t="s">
        <v>2741</v>
      </c>
      <c r="K1220" s="822" t="s">
        <v>2742</v>
      </c>
      <c r="L1220" s="825">
        <v>179.07</v>
      </c>
      <c r="M1220" s="825">
        <v>358.14</v>
      </c>
      <c r="N1220" s="822">
        <v>2</v>
      </c>
      <c r="O1220" s="826">
        <v>2</v>
      </c>
      <c r="P1220" s="825">
        <v>358.14</v>
      </c>
      <c r="Q1220" s="827">
        <v>1</v>
      </c>
      <c r="R1220" s="822">
        <v>2</v>
      </c>
      <c r="S1220" s="827">
        <v>1</v>
      </c>
      <c r="T1220" s="826">
        <v>2</v>
      </c>
      <c r="U1220" s="828">
        <v>1</v>
      </c>
    </row>
    <row r="1221" spans="1:21" ht="14.45" customHeight="1" x14ac:dyDescent="0.2">
      <c r="A1221" s="821">
        <v>4</v>
      </c>
      <c r="B1221" s="822" t="s">
        <v>2195</v>
      </c>
      <c r="C1221" s="822" t="s">
        <v>2202</v>
      </c>
      <c r="D1221" s="823" t="s">
        <v>4680</v>
      </c>
      <c r="E1221" s="824" t="s">
        <v>2242</v>
      </c>
      <c r="F1221" s="822" t="s">
        <v>2198</v>
      </c>
      <c r="G1221" s="822" t="s">
        <v>2286</v>
      </c>
      <c r="H1221" s="822" t="s">
        <v>329</v>
      </c>
      <c r="I1221" s="822" t="s">
        <v>3833</v>
      </c>
      <c r="J1221" s="822" t="s">
        <v>3417</v>
      </c>
      <c r="K1221" s="822" t="s">
        <v>3834</v>
      </c>
      <c r="L1221" s="825">
        <v>2794.5</v>
      </c>
      <c r="M1221" s="825">
        <v>50301</v>
      </c>
      <c r="N1221" s="822">
        <v>18</v>
      </c>
      <c r="O1221" s="826">
        <v>2</v>
      </c>
      <c r="P1221" s="825">
        <v>50301</v>
      </c>
      <c r="Q1221" s="827">
        <v>1</v>
      </c>
      <c r="R1221" s="822">
        <v>18</v>
      </c>
      <c r="S1221" s="827">
        <v>1</v>
      </c>
      <c r="T1221" s="826">
        <v>2</v>
      </c>
      <c r="U1221" s="828">
        <v>1</v>
      </c>
    </row>
    <row r="1222" spans="1:21" ht="14.45" customHeight="1" x14ac:dyDescent="0.2">
      <c r="A1222" s="821">
        <v>4</v>
      </c>
      <c r="B1222" s="822" t="s">
        <v>2195</v>
      </c>
      <c r="C1222" s="822" t="s">
        <v>2202</v>
      </c>
      <c r="D1222" s="823" t="s">
        <v>4680</v>
      </c>
      <c r="E1222" s="824" t="s">
        <v>2242</v>
      </c>
      <c r="F1222" s="822" t="s">
        <v>2198</v>
      </c>
      <c r="G1222" s="822" t="s">
        <v>2286</v>
      </c>
      <c r="H1222" s="822" t="s">
        <v>329</v>
      </c>
      <c r="I1222" s="822" t="s">
        <v>2752</v>
      </c>
      <c r="J1222" s="822" t="s">
        <v>2753</v>
      </c>
      <c r="K1222" s="822" t="s">
        <v>2754</v>
      </c>
      <c r="L1222" s="825">
        <v>381.51</v>
      </c>
      <c r="M1222" s="825">
        <v>381.51</v>
      </c>
      <c r="N1222" s="822">
        <v>1</v>
      </c>
      <c r="O1222" s="826">
        <v>1</v>
      </c>
      <c r="P1222" s="825">
        <v>381.51</v>
      </c>
      <c r="Q1222" s="827">
        <v>1</v>
      </c>
      <c r="R1222" s="822">
        <v>1</v>
      </c>
      <c r="S1222" s="827">
        <v>1</v>
      </c>
      <c r="T1222" s="826">
        <v>1</v>
      </c>
      <c r="U1222" s="828">
        <v>1</v>
      </c>
    </row>
    <row r="1223" spans="1:21" ht="14.45" customHeight="1" x14ac:dyDescent="0.2">
      <c r="A1223" s="821">
        <v>4</v>
      </c>
      <c r="B1223" s="822" t="s">
        <v>2195</v>
      </c>
      <c r="C1223" s="822" t="s">
        <v>2202</v>
      </c>
      <c r="D1223" s="823" t="s">
        <v>4680</v>
      </c>
      <c r="E1223" s="824" t="s">
        <v>2242</v>
      </c>
      <c r="F1223" s="822" t="s">
        <v>2198</v>
      </c>
      <c r="G1223" s="822" t="s">
        <v>2286</v>
      </c>
      <c r="H1223" s="822" t="s">
        <v>329</v>
      </c>
      <c r="I1223" s="822" t="s">
        <v>2755</v>
      </c>
      <c r="J1223" s="822" t="s">
        <v>2756</v>
      </c>
      <c r="K1223" s="822" t="s">
        <v>2757</v>
      </c>
      <c r="L1223" s="825">
        <v>304.75</v>
      </c>
      <c r="M1223" s="825">
        <v>1219</v>
      </c>
      <c r="N1223" s="822">
        <v>4</v>
      </c>
      <c r="O1223" s="826">
        <v>2</v>
      </c>
      <c r="P1223" s="825">
        <v>1219</v>
      </c>
      <c r="Q1223" s="827">
        <v>1</v>
      </c>
      <c r="R1223" s="822">
        <v>4</v>
      </c>
      <c r="S1223" s="827">
        <v>1</v>
      </c>
      <c r="T1223" s="826">
        <v>2</v>
      </c>
      <c r="U1223" s="828">
        <v>1</v>
      </c>
    </row>
    <row r="1224" spans="1:21" ht="14.45" customHeight="1" x14ac:dyDescent="0.2">
      <c r="A1224" s="821">
        <v>4</v>
      </c>
      <c r="B1224" s="822" t="s">
        <v>2195</v>
      </c>
      <c r="C1224" s="822" t="s">
        <v>2202</v>
      </c>
      <c r="D1224" s="823" t="s">
        <v>4680</v>
      </c>
      <c r="E1224" s="824" t="s">
        <v>2242</v>
      </c>
      <c r="F1224" s="822" t="s">
        <v>2198</v>
      </c>
      <c r="G1224" s="822" t="s">
        <v>2286</v>
      </c>
      <c r="H1224" s="822" t="s">
        <v>329</v>
      </c>
      <c r="I1224" s="822" t="s">
        <v>2761</v>
      </c>
      <c r="J1224" s="822" t="s">
        <v>2759</v>
      </c>
      <c r="K1224" s="822" t="s">
        <v>2762</v>
      </c>
      <c r="L1224" s="825">
        <v>784.14</v>
      </c>
      <c r="M1224" s="825">
        <v>11762.1</v>
      </c>
      <c r="N1224" s="822">
        <v>15</v>
      </c>
      <c r="O1224" s="826">
        <v>3</v>
      </c>
      <c r="P1224" s="825">
        <v>11762.1</v>
      </c>
      <c r="Q1224" s="827">
        <v>1</v>
      </c>
      <c r="R1224" s="822">
        <v>15</v>
      </c>
      <c r="S1224" s="827">
        <v>1</v>
      </c>
      <c r="T1224" s="826">
        <v>3</v>
      </c>
      <c r="U1224" s="828">
        <v>1</v>
      </c>
    </row>
    <row r="1225" spans="1:21" ht="14.45" customHeight="1" x14ac:dyDescent="0.2">
      <c r="A1225" s="821">
        <v>4</v>
      </c>
      <c r="B1225" s="822" t="s">
        <v>2195</v>
      </c>
      <c r="C1225" s="822" t="s">
        <v>2202</v>
      </c>
      <c r="D1225" s="823" t="s">
        <v>4680</v>
      </c>
      <c r="E1225" s="824" t="s">
        <v>2242</v>
      </c>
      <c r="F1225" s="822" t="s">
        <v>2198</v>
      </c>
      <c r="G1225" s="822" t="s">
        <v>2286</v>
      </c>
      <c r="H1225" s="822" t="s">
        <v>329</v>
      </c>
      <c r="I1225" s="822" t="s">
        <v>2763</v>
      </c>
      <c r="J1225" s="822" t="s">
        <v>2764</v>
      </c>
      <c r="K1225" s="822" t="s">
        <v>2765</v>
      </c>
      <c r="L1225" s="825">
        <v>1545.31</v>
      </c>
      <c r="M1225" s="825">
        <v>15453.1</v>
      </c>
      <c r="N1225" s="822">
        <v>10</v>
      </c>
      <c r="O1225" s="826">
        <v>2</v>
      </c>
      <c r="P1225" s="825">
        <v>15453.1</v>
      </c>
      <c r="Q1225" s="827">
        <v>1</v>
      </c>
      <c r="R1225" s="822">
        <v>10</v>
      </c>
      <c r="S1225" s="827">
        <v>1</v>
      </c>
      <c r="T1225" s="826">
        <v>2</v>
      </c>
      <c r="U1225" s="828">
        <v>1</v>
      </c>
    </row>
    <row r="1226" spans="1:21" ht="14.45" customHeight="1" x14ac:dyDescent="0.2">
      <c r="A1226" s="821">
        <v>4</v>
      </c>
      <c r="B1226" s="822" t="s">
        <v>2195</v>
      </c>
      <c r="C1226" s="822" t="s">
        <v>2202</v>
      </c>
      <c r="D1226" s="823" t="s">
        <v>4680</v>
      </c>
      <c r="E1226" s="824" t="s">
        <v>2242</v>
      </c>
      <c r="F1226" s="822" t="s">
        <v>2198</v>
      </c>
      <c r="G1226" s="822" t="s">
        <v>2286</v>
      </c>
      <c r="H1226" s="822" t="s">
        <v>329</v>
      </c>
      <c r="I1226" s="822" t="s">
        <v>2766</v>
      </c>
      <c r="J1226" s="822" t="s">
        <v>2767</v>
      </c>
      <c r="K1226" s="822" t="s">
        <v>2768</v>
      </c>
      <c r="L1226" s="825">
        <v>309</v>
      </c>
      <c r="M1226" s="825">
        <v>4017</v>
      </c>
      <c r="N1226" s="822">
        <v>13</v>
      </c>
      <c r="O1226" s="826">
        <v>4</v>
      </c>
      <c r="P1226" s="825">
        <v>4017</v>
      </c>
      <c r="Q1226" s="827">
        <v>1</v>
      </c>
      <c r="R1226" s="822">
        <v>13</v>
      </c>
      <c r="S1226" s="827">
        <v>1</v>
      </c>
      <c r="T1226" s="826">
        <v>4</v>
      </c>
      <c r="U1226" s="828">
        <v>1</v>
      </c>
    </row>
    <row r="1227" spans="1:21" ht="14.45" customHeight="1" x14ac:dyDescent="0.2">
      <c r="A1227" s="821">
        <v>4</v>
      </c>
      <c r="B1227" s="822" t="s">
        <v>2195</v>
      </c>
      <c r="C1227" s="822" t="s">
        <v>2202</v>
      </c>
      <c r="D1227" s="823" t="s">
        <v>4680</v>
      </c>
      <c r="E1227" s="824" t="s">
        <v>2242</v>
      </c>
      <c r="F1227" s="822" t="s">
        <v>2198</v>
      </c>
      <c r="G1227" s="822" t="s">
        <v>2286</v>
      </c>
      <c r="H1227" s="822" t="s">
        <v>329</v>
      </c>
      <c r="I1227" s="822" t="s">
        <v>3139</v>
      </c>
      <c r="J1227" s="822" t="s">
        <v>3140</v>
      </c>
      <c r="K1227" s="822" t="s">
        <v>3141</v>
      </c>
      <c r="L1227" s="825">
        <v>389.82</v>
      </c>
      <c r="M1227" s="825">
        <v>389.82</v>
      </c>
      <c r="N1227" s="822">
        <v>1</v>
      </c>
      <c r="O1227" s="826">
        <v>1</v>
      </c>
      <c r="P1227" s="825">
        <v>389.82</v>
      </c>
      <c r="Q1227" s="827">
        <v>1</v>
      </c>
      <c r="R1227" s="822">
        <v>1</v>
      </c>
      <c r="S1227" s="827">
        <v>1</v>
      </c>
      <c r="T1227" s="826">
        <v>1</v>
      </c>
      <c r="U1227" s="828">
        <v>1</v>
      </c>
    </row>
    <row r="1228" spans="1:21" ht="14.45" customHeight="1" x14ac:dyDescent="0.2">
      <c r="A1228" s="821">
        <v>4</v>
      </c>
      <c r="B1228" s="822" t="s">
        <v>2195</v>
      </c>
      <c r="C1228" s="822" t="s">
        <v>2202</v>
      </c>
      <c r="D1228" s="823" t="s">
        <v>4680</v>
      </c>
      <c r="E1228" s="824" t="s">
        <v>2242</v>
      </c>
      <c r="F1228" s="822" t="s">
        <v>2198</v>
      </c>
      <c r="G1228" s="822" t="s">
        <v>2286</v>
      </c>
      <c r="H1228" s="822" t="s">
        <v>329</v>
      </c>
      <c r="I1228" s="822" t="s">
        <v>2966</v>
      </c>
      <c r="J1228" s="822" t="s">
        <v>2967</v>
      </c>
      <c r="K1228" s="822" t="s">
        <v>2968</v>
      </c>
      <c r="L1228" s="825">
        <v>99.99</v>
      </c>
      <c r="M1228" s="825">
        <v>799.92</v>
      </c>
      <c r="N1228" s="822">
        <v>8</v>
      </c>
      <c r="O1228" s="826">
        <v>2</v>
      </c>
      <c r="P1228" s="825">
        <v>799.92</v>
      </c>
      <c r="Q1228" s="827">
        <v>1</v>
      </c>
      <c r="R1228" s="822">
        <v>8</v>
      </c>
      <c r="S1228" s="827">
        <v>1</v>
      </c>
      <c r="T1228" s="826">
        <v>2</v>
      </c>
      <c r="U1228" s="828">
        <v>1</v>
      </c>
    </row>
    <row r="1229" spans="1:21" ht="14.45" customHeight="1" x14ac:dyDescent="0.2">
      <c r="A1229" s="821">
        <v>4</v>
      </c>
      <c r="B1229" s="822" t="s">
        <v>2195</v>
      </c>
      <c r="C1229" s="822" t="s">
        <v>2202</v>
      </c>
      <c r="D1229" s="823" t="s">
        <v>4680</v>
      </c>
      <c r="E1229" s="824" t="s">
        <v>2242</v>
      </c>
      <c r="F1229" s="822" t="s">
        <v>2198</v>
      </c>
      <c r="G1229" s="822" t="s">
        <v>2286</v>
      </c>
      <c r="H1229" s="822" t="s">
        <v>329</v>
      </c>
      <c r="I1229" s="822" t="s">
        <v>2778</v>
      </c>
      <c r="J1229" s="822" t="s">
        <v>2779</v>
      </c>
      <c r="K1229" s="822" t="s">
        <v>2780</v>
      </c>
      <c r="L1229" s="825">
        <v>1797.87</v>
      </c>
      <c r="M1229" s="825">
        <v>3595.74</v>
      </c>
      <c r="N1229" s="822">
        <v>2</v>
      </c>
      <c r="O1229" s="826">
        <v>2</v>
      </c>
      <c r="P1229" s="825">
        <v>3595.74</v>
      </c>
      <c r="Q1229" s="827">
        <v>1</v>
      </c>
      <c r="R1229" s="822">
        <v>2</v>
      </c>
      <c r="S1229" s="827">
        <v>1</v>
      </c>
      <c r="T1229" s="826">
        <v>2</v>
      </c>
      <c r="U1229" s="828">
        <v>1</v>
      </c>
    </row>
    <row r="1230" spans="1:21" ht="14.45" customHeight="1" x14ac:dyDescent="0.2">
      <c r="A1230" s="821">
        <v>4</v>
      </c>
      <c r="B1230" s="822" t="s">
        <v>2195</v>
      </c>
      <c r="C1230" s="822" t="s">
        <v>2202</v>
      </c>
      <c r="D1230" s="823" t="s">
        <v>4680</v>
      </c>
      <c r="E1230" s="824" t="s">
        <v>2242</v>
      </c>
      <c r="F1230" s="822" t="s">
        <v>2198</v>
      </c>
      <c r="G1230" s="822" t="s">
        <v>2286</v>
      </c>
      <c r="H1230" s="822" t="s">
        <v>329</v>
      </c>
      <c r="I1230" s="822" t="s">
        <v>3835</v>
      </c>
      <c r="J1230" s="822" t="s">
        <v>3836</v>
      </c>
      <c r="K1230" s="822" t="s">
        <v>3837</v>
      </c>
      <c r="L1230" s="825">
        <v>853.94</v>
      </c>
      <c r="M1230" s="825">
        <v>1707.88</v>
      </c>
      <c r="N1230" s="822">
        <v>2</v>
      </c>
      <c r="O1230" s="826">
        <v>1</v>
      </c>
      <c r="P1230" s="825"/>
      <c r="Q1230" s="827">
        <v>0</v>
      </c>
      <c r="R1230" s="822"/>
      <c r="S1230" s="827">
        <v>0</v>
      </c>
      <c r="T1230" s="826"/>
      <c r="U1230" s="828">
        <v>0</v>
      </c>
    </row>
    <row r="1231" spans="1:21" ht="14.45" customHeight="1" x14ac:dyDescent="0.2">
      <c r="A1231" s="821">
        <v>4</v>
      </c>
      <c r="B1231" s="822" t="s">
        <v>2195</v>
      </c>
      <c r="C1231" s="822" t="s">
        <v>2202</v>
      </c>
      <c r="D1231" s="823" t="s">
        <v>4680</v>
      </c>
      <c r="E1231" s="824" t="s">
        <v>2242</v>
      </c>
      <c r="F1231" s="822" t="s">
        <v>2198</v>
      </c>
      <c r="G1231" s="822" t="s">
        <v>2286</v>
      </c>
      <c r="H1231" s="822" t="s">
        <v>329</v>
      </c>
      <c r="I1231" s="822" t="s">
        <v>2787</v>
      </c>
      <c r="J1231" s="822" t="s">
        <v>2788</v>
      </c>
      <c r="K1231" s="822" t="s">
        <v>2789</v>
      </c>
      <c r="L1231" s="825">
        <v>5413.14</v>
      </c>
      <c r="M1231" s="825">
        <v>5413.14</v>
      </c>
      <c r="N1231" s="822">
        <v>1</v>
      </c>
      <c r="O1231" s="826">
        <v>1</v>
      </c>
      <c r="P1231" s="825">
        <v>5413.14</v>
      </c>
      <c r="Q1231" s="827">
        <v>1</v>
      </c>
      <c r="R1231" s="822">
        <v>1</v>
      </c>
      <c r="S1231" s="827">
        <v>1</v>
      </c>
      <c r="T1231" s="826">
        <v>1</v>
      </c>
      <c r="U1231" s="828">
        <v>1</v>
      </c>
    </row>
    <row r="1232" spans="1:21" ht="14.45" customHeight="1" x14ac:dyDescent="0.2">
      <c r="A1232" s="821">
        <v>4</v>
      </c>
      <c r="B1232" s="822" t="s">
        <v>2195</v>
      </c>
      <c r="C1232" s="822" t="s">
        <v>2202</v>
      </c>
      <c r="D1232" s="823" t="s">
        <v>4680</v>
      </c>
      <c r="E1232" s="824" t="s">
        <v>2242</v>
      </c>
      <c r="F1232" s="822" t="s">
        <v>2198</v>
      </c>
      <c r="G1232" s="822" t="s">
        <v>2286</v>
      </c>
      <c r="H1232" s="822" t="s">
        <v>329</v>
      </c>
      <c r="I1232" s="822" t="s">
        <v>3838</v>
      </c>
      <c r="J1232" s="822" t="s">
        <v>3839</v>
      </c>
      <c r="K1232" s="822" t="s">
        <v>3840</v>
      </c>
      <c r="L1232" s="825">
        <v>1792.95</v>
      </c>
      <c r="M1232" s="825">
        <v>5378.85</v>
      </c>
      <c r="N1232" s="822">
        <v>3</v>
      </c>
      <c r="O1232" s="826">
        <v>2</v>
      </c>
      <c r="P1232" s="825">
        <v>1792.95</v>
      </c>
      <c r="Q1232" s="827">
        <v>0.33333333333333331</v>
      </c>
      <c r="R1232" s="822">
        <v>1</v>
      </c>
      <c r="S1232" s="827">
        <v>0.33333333333333331</v>
      </c>
      <c r="T1232" s="826">
        <v>1</v>
      </c>
      <c r="U1232" s="828">
        <v>0.5</v>
      </c>
    </row>
    <row r="1233" spans="1:21" ht="14.45" customHeight="1" x14ac:dyDescent="0.2">
      <c r="A1233" s="821">
        <v>4</v>
      </c>
      <c r="B1233" s="822" t="s">
        <v>2195</v>
      </c>
      <c r="C1233" s="822" t="s">
        <v>2202</v>
      </c>
      <c r="D1233" s="823" t="s">
        <v>4680</v>
      </c>
      <c r="E1233" s="824" t="s">
        <v>2242</v>
      </c>
      <c r="F1233" s="822" t="s">
        <v>2198</v>
      </c>
      <c r="G1233" s="822" t="s">
        <v>2286</v>
      </c>
      <c r="H1233" s="822" t="s">
        <v>329</v>
      </c>
      <c r="I1233" s="822" t="s">
        <v>2805</v>
      </c>
      <c r="J1233" s="822" t="s">
        <v>2806</v>
      </c>
      <c r="K1233" s="822" t="s">
        <v>2807</v>
      </c>
      <c r="L1233" s="825">
        <v>648</v>
      </c>
      <c r="M1233" s="825">
        <v>3888</v>
      </c>
      <c r="N1233" s="822">
        <v>6</v>
      </c>
      <c r="O1233" s="826">
        <v>1</v>
      </c>
      <c r="P1233" s="825">
        <v>3888</v>
      </c>
      <c r="Q1233" s="827">
        <v>1</v>
      </c>
      <c r="R1233" s="822">
        <v>6</v>
      </c>
      <c r="S1233" s="827">
        <v>1</v>
      </c>
      <c r="T1233" s="826">
        <v>1</v>
      </c>
      <c r="U1233" s="828">
        <v>1</v>
      </c>
    </row>
    <row r="1234" spans="1:21" ht="14.45" customHeight="1" x14ac:dyDescent="0.2">
      <c r="A1234" s="821">
        <v>4</v>
      </c>
      <c r="B1234" s="822" t="s">
        <v>2195</v>
      </c>
      <c r="C1234" s="822" t="s">
        <v>2202</v>
      </c>
      <c r="D1234" s="823" t="s">
        <v>4680</v>
      </c>
      <c r="E1234" s="824" t="s">
        <v>2242</v>
      </c>
      <c r="F1234" s="822" t="s">
        <v>2198</v>
      </c>
      <c r="G1234" s="822" t="s">
        <v>2286</v>
      </c>
      <c r="H1234" s="822" t="s">
        <v>329</v>
      </c>
      <c r="I1234" s="822" t="s">
        <v>2808</v>
      </c>
      <c r="J1234" s="822" t="s">
        <v>2809</v>
      </c>
      <c r="K1234" s="822" t="s">
        <v>2810</v>
      </c>
      <c r="L1234" s="825">
        <v>1516</v>
      </c>
      <c r="M1234" s="825">
        <v>6064</v>
      </c>
      <c r="N1234" s="822">
        <v>4</v>
      </c>
      <c r="O1234" s="826">
        <v>1</v>
      </c>
      <c r="P1234" s="825">
        <v>6064</v>
      </c>
      <c r="Q1234" s="827">
        <v>1</v>
      </c>
      <c r="R1234" s="822">
        <v>4</v>
      </c>
      <c r="S1234" s="827">
        <v>1</v>
      </c>
      <c r="T1234" s="826">
        <v>1</v>
      </c>
      <c r="U1234" s="828">
        <v>1</v>
      </c>
    </row>
    <row r="1235" spans="1:21" ht="14.45" customHeight="1" x14ac:dyDescent="0.2">
      <c r="A1235" s="821">
        <v>4</v>
      </c>
      <c r="B1235" s="822" t="s">
        <v>2195</v>
      </c>
      <c r="C1235" s="822" t="s">
        <v>2202</v>
      </c>
      <c r="D1235" s="823" t="s">
        <v>4680</v>
      </c>
      <c r="E1235" s="824" t="s">
        <v>2242</v>
      </c>
      <c r="F1235" s="822" t="s">
        <v>2198</v>
      </c>
      <c r="G1235" s="822" t="s">
        <v>2286</v>
      </c>
      <c r="H1235" s="822" t="s">
        <v>329</v>
      </c>
      <c r="I1235" s="822" t="s">
        <v>2811</v>
      </c>
      <c r="J1235" s="822" t="s">
        <v>2812</v>
      </c>
      <c r="K1235" s="822" t="s">
        <v>2813</v>
      </c>
      <c r="L1235" s="825">
        <v>103.99</v>
      </c>
      <c r="M1235" s="825">
        <v>623.93999999999994</v>
      </c>
      <c r="N1235" s="822">
        <v>6</v>
      </c>
      <c r="O1235" s="826">
        <v>1</v>
      </c>
      <c r="P1235" s="825">
        <v>623.93999999999994</v>
      </c>
      <c r="Q1235" s="827">
        <v>1</v>
      </c>
      <c r="R1235" s="822">
        <v>6</v>
      </c>
      <c r="S1235" s="827">
        <v>1</v>
      </c>
      <c r="T1235" s="826">
        <v>1</v>
      </c>
      <c r="U1235" s="828">
        <v>1</v>
      </c>
    </row>
    <row r="1236" spans="1:21" ht="14.45" customHeight="1" x14ac:dyDescent="0.2">
      <c r="A1236" s="821">
        <v>4</v>
      </c>
      <c r="B1236" s="822" t="s">
        <v>2195</v>
      </c>
      <c r="C1236" s="822" t="s">
        <v>2202</v>
      </c>
      <c r="D1236" s="823" t="s">
        <v>4680</v>
      </c>
      <c r="E1236" s="824" t="s">
        <v>2242</v>
      </c>
      <c r="F1236" s="822" t="s">
        <v>2198</v>
      </c>
      <c r="G1236" s="822" t="s">
        <v>2286</v>
      </c>
      <c r="H1236" s="822" t="s">
        <v>329</v>
      </c>
      <c r="I1236" s="822" t="s">
        <v>2814</v>
      </c>
      <c r="J1236" s="822" t="s">
        <v>2815</v>
      </c>
      <c r="K1236" s="822" t="s">
        <v>2816</v>
      </c>
      <c r="L1236" s="825">
        <v>430.96</v>
      </c>
      <c r="M1236" s="825">
        <v>430.96</v>
      </c>
      <c r="N1236" s="822">
        <v>1</v>
      </c>
      <c r="O1236" s="826">
        <v>1</v>
      </c>
      <c r="P1236" s="825">
        <v>430.96</v>
      </c>
      <c r="Q1236" s="827">
        <v>1</v>
      </c>
      <c r="R1236" s="822">
        <v>1</v>
      </c>
      <c r="S1236" s="827">
        <v>1</v>
      </c>
      <c r="T1236" s="826">
        <v>1</v>
      </c>
      <c r="U1236" s="828">
        <v>1</v>
      </c>
    </row>
    <row r="1237" spans="1:21" ht="14.45" customHeight="1" x14ac:dyDescent="0.2">
      <c r="A1237" s="821">
        <v>4</v>
      </c>
      <c r="B1237" s="822" t="s">
        <v>2195</v>
      </c>
      <c r="C1237" s="822" t="s">
        <v>2202</v>
      </c>
      <c r="D1237" s="823" t="s">
        <v>4680</v>
      </c>
      <c r="E1237" s="824" t="s">
        <v>2242</v>
      </c>
      <c r="F1237" s="822" t="s">
        <v>2198</v>
      </c>
      <c r="G1237" s="822" t="s">
        <v>2286</v>
      </c>
      <c r="H1237" s="822" t="s">
        <v>329</v>
      </c>
      <c r="I1237" s="822" t="s">
        <v>2819</v>
      </c>
      <c r="J1237" s="822" t="s">
        <v>2820</v>
      </c>
      <c r="K1237" s="822" t="s">
        <v>2584</v>
      </c>
      <c r="L1237" s="825">
        <v>495</v>
      </c>
      <c r="M1237" s="825">
        <v>495</v>
      </c>
      <c r="N1237" s="822">
        <v>1</v>
      </c>
      <c r="O1237" s="826">
        <v>1</v>
      </c>
      <c r="P1237" s="825">
        <v>495</v>
      </c>
      <c r="Q1237" s="827">
        <v>1</v>
      </c>
      <c r="R1237" s="822">
        <v>1</v>
      </c>
      <c r="S1237" s="827">
        <v>1</v>
      </c>
      <c r="T1237" s="826">
        <v>1</v>
      </c>
      <c r="U1237" s="828">
        <v>1</v>
      </c>
    </row>
    <row r="1238" spans="1:21" ht="14.45" customHeight="1" x14ac:dyDescent="0.2">
      <c r="A1238" s="821">
        <v>4</v>
      </c>
      <c r="B1238" s="822" t="s">
        <v>2195</v>
      </c>
      <c r="C1238" s="822" t="s">
        <v>2202</v>
      </c>
      <c r="D1238" s="823" t="s">
        <v>4680</v>
      </c>
      <c r="E1238" s="824" t="s">
        <v>2242</v>
      </c>
      <c r="F1238" s="822" t="s">
        <v>2198</v>
      </c>
      <c r="G1238" s="822" t="s">
        <v>2286</v>
      </c>
      <c r="H1238" s="822" t="s">
        <v>329</v>
      </c>
      <c r="I1238" s="822" t="s">
        <v>2827</v>
      </c>
      <c r="J1238" s="822" t="s">
        <v>2825</v>
      </c>
      <c r="K1238" s="822" t="s">
        <v>2829</v>
      </c>
      <c r="L1238" s="825">
        <v>2794.5</v>
      </c>
      <c r="M1238" s="825">
        <v>41917.5</v>
      </c>
      <c r="N1238" s="822">
        <v>15</v>
      </c>
      <c r="O1238" s="826">
        <v>2</v>
      </c>
      <c r="P1238" s="825">
        <v>41917.5</v>
      </c>
      <c r="Q1238" s="827">
        <v>1</v>
      </c>
      <c r="R1238" s="822">
        <v>15</v>
      </c>
      <c r="S1238" s="827">
        <v>1</v>
      </c>
      <c r="T1238" s="826">
        <v>2</v>
      </c>
      <c r="U1238" s="828">
        <v>1</v>
      </c>
    </row>
    <row r="1239" spans="1:21" ht="14.45" customHeight="1" x14ac:dyDescent="0.2">
      <c r="A1239" s="821">
        <v>4</v>
      </c>
      <c r="B1239" s="822" t="s">
        <v>2195</v>
      </c>
      <c r="C1239" s="822" t="s">
        <v>2202</v>
      </c>
      <c r="D1239" s="823" t="s">
        <v>4680</v>
      </c>
      <c r="E1239" s="824" t="s">
        <v>2242</v>
      </c>
      <c r="F1239" s="822" t="s">
        <v>2198</v>
      </c>
      <c r="G1239" s="822" t="s">
        <v>2286</v>
      </c>
      <c r="H1239" s="822" t="s">
        <v>329</v>
      </c>
      <c r="I1239" s="822" t="s">
        <v>3470</v>
      </c>
      <c r="J1239" s="822" t="s">
        <v>3471</v>
      </c>
      <c r="K1239" s="822" t="s">
        <v>3841</v>
      </c>
      <c r="L1239" s="825">
        <v>3001.5</v>
      </c>
      <c r="M1239" s="825">
        <v>9004.5</v>
      </c>
      <c r="N1239" s="822">
        <v>3</v>
      </c>
      <c r="O1239" s="826">
        <v>1</v>
      </c>
      <c r="P1239" s="825">
        <v>9004.5</v>
      </c>
      <c r="Q1239" s="827">
        <v>1</v>
      </c>
      <c r="R1239" s="822">
        <v>3</v>
      </c>
      <c r="S1239" s="827">
        <v>1</v>
      </c>
      <c r="T1239" s="826">
        <v>1</v>
      </c>
      <c r="U1239" s="828">
        <v>1</v>
      </c>
    </row>
    <row r="1240" spans="1:21" ht="14.45" customHeight="1" x14ac:dyDescent="0.2">
      <c r="A1240" s="821">
        <v>4</v>
      </c>
      <c r="B1240" s="822" t="s">
        <v>2195</v>
      </c>
      <c r="C1240" s="822" t="s">
        <v>2202</v>
      </c>
      <c r="D1240" s="823" t="s">
        <v>4680</v>
      </c>
      <c r="E1240" s="824" t="s">
        <v>2242</v>
      </c>
      <c r="F1240" s="822" t="s">
        <v>2198</v>
      </c>
      <c r="G1240" s="822" t="s">
        <v>2286</v>
      </c>
      <c r="H1240" s="822" t="s">
        <v>329</v>
      </c>
      <c r="I1240" s="822" t="s">
        <v>3470</v>
      </c>
      <c r="J1240" s="822" t="s">
        <v>3471</v>
      </c>
      <c r="K1240" s="822" t="s">
        <v>2837</v>
      </c>
      <c r="L1240" s="825">
        <v>3001.5</v>
      </c>
      <c r="M1240" s="825">
        <v>9004.5</v>
      </c>
      <c r="N1240" s="822">
        <v>3</v>
      </c>
      <c r="O1240" s="826">
        <v>1</v>
      </c>
      <c r="P1240" s="825">
        <v>9004.5</v>
      </c>
      <c r="Q1240" s="827">
        <v>1</v>
      </c>
      <c r="R1240" s="822">
        <v>3</v>
      </c>
      <c r="S1240" s="827">
        <v>1</v>
      </c>
      <c r="T1240" s="826">
        <v>1</v>
      </c>
      <c r="U1240" s="828">
        <v>1</v>
      </c>
    </row>
    <row r="1241" spans="1:21" ht="14.45" customHeight="1" x14ac:dyDescent="0.2">
      <c r="A1241" s="821">
        <v>4</v>
      </c>
      <c r="B1241" s="822" t="s">
        <v>2195</v>
      </c>
      <c r="C1241" s="822" t="s">
        <v>2202</v>
      </c>
      <c r="D1241" s="823" t="s">
        <v>4680</v>
      </c>
      <c r="E1241" s="824" t="s">
        <v>2242</v>
      </c>
      <c r="F1241" s="822" t="s">
        <v>2198</v>
      </c>
      <c r="G1241" s="822" t="s">
        <v>2286</v>
      </c>
      <c r="H1241" s="822" t="s">
        <v>329</v>
      </c>
      <c r="I1241" s="822" t="s">
        <v>2838</v>
      </c>
      <c r="J1241" s="822" t="s">
        <v>2631</v>
      </c>
      <c r="K1241" s="822" t="s">
        <v>2839</v>
      </c>
      <c r="L1241" s="825">
        <v>1545.31</v>
      </c>
      <c r="M1241" s="825">
        <v>18543.72</v>
      </c>
      <c r="N1241" s="822">
        <v>12</v>
      </c>
      <c r="O1241" s="826">
        <v>2</v>
      </c>
      <c r="P1241" s="825">
        <v>18543.72</v>
      </c>
      <c r="Q1241" s="827">
        <v>1</v>
      </c>
      <c r="R1241" s="822">
        <v>12</v>
      </c>
      <c r="S1241" s="827">
        <v>1</v>
      </c>
      <c r="T1241" s="826">
        <v>2</v>
      </c>
      <c r="U1241" s="828">
        <v>1</v>
      </c>
    </row>
    <row r="1242" spans="1:21" ht="14.45" customHeight="1" x14ac:dyDescent="0.2">
      <c r="A1242" s="821">
        <v>4</v>
      </c>
      <c r="B1242" s="822" t="s">
        <v>2195</v>
      </c>
      <c r="C1242" s="822" t="s">
        <v>2202</v>
      </c>
      <c r="D1242" s="823" t="s">
        <v>4680</v>
      </c>
      <c r="E1242" s="824" t="s">
        <v>2242</v>
      </c>
      <c r="F1242" s="822" t="s">
        <v>2198</v>
      </c>
      <c r="G1242" s="822" t="s">
        <v>2286</v>
      </c>
      <c r="H1242" s="822" t="s">
        <v>329</v>
      </c>
      <c r="I1242" s="822" t="s">
        <v>3604</v>
      </c>
      <c r="J1242" s="822" t="s">
        <v>2727</v>
      </c>
      <c r="K1242" s="822" t="s">
        <v>3605</v>
      </c>
      <c r="L1242" s="825">
        <v>2250.2199999999998</v>
      </c>
      <c r="M1242" s="825">
        <v>13501.32</v>
      </c>
      <c r="N1242" s="822">
        <v>6</v>
      </c>
      <c r="O1242" s="826">
        <v>2</v>
      </c>
      <c r="P1242" s="825">
        <v>13501.32</v>
      </c>
      <c r="Q1242" s="827">
        <v>1</v>
      </c>
      <c r="R1242" s="822">
        <v>6</v>
      </c>
      <c r="S1242" s="827">
        <v>1</v>
      </c>
      <c r="T1242" s="826">
        <v>2</v>
      </c>
      <c r="U1242" s="828">
        <v>1</v>
      </c>
    </row>
    <row r="1243" spans="1:21" ht="14.45" customHeight="1" x14ac:dyDescent="0.2">
      <c r="A1243" s="821">
        <v>4</v>
      </c>
      <c r="B1243" s="822" t="s">
        <v>2195</v>
      </c>
      <c r="C1243" s="822" t="s">
        <v>2202</v>
      </c>
      <c r="D1243" s="823" t="s">
        <v>4680</v>
      </c>
      <c r="E1243" s="824" t="s">
        <v>2242</v>
      </c>
      <c r="F1243" s="822" t="s">
        <v>2198</v>
      </c>
      <c r="G1243" s="822" t="s">
        <v>2286</v>
      </c>
      <c r="H1243" s="822" t="s">
        <v>329</v>
      </c>
      <c r="I1243" s="822" t="s">
        <v>3842</v>
      </c>
      <c r="J1243" s="822" t="s">
        <v>3407</v>
      </c>
      <c r="K1243" s="822" t="s">
        <v>3843</v>
      </c>
      <c r="L1243" s="825">
        <v>1499.69</v>
      </c>
      <c r="M1243" s="825">
        <v>17996.28</v>
      </c>
      <c r="N1243" s="822">
        <v>12</v>
      </c>
      <c r="O1243" s="826">
        <v>2</v>
      </c>
      <c r="P1243" s="825">
        <v>17996.28</v>
      </c>
      <c r="Q1243" s="827">
        <v>1</v>
      </c>
      <c r="R1243" s="822">
        <v>12</v>
      </c>
      <c r="S1243" s="827">
        <v>1</v>
      </c>
      <c r="T1243" s="826">
        <v>2</v>
      </c>
      <c r="U1243" s="828">
        <v>1</v>
      </c>
    </row>
    <row r="1244" spans="1:21" ht="14.45" customHeight="1" x14ac:dyDescent="0.2">
      <c r="A1244" s="821">
        <v>4</v>
      </c>
      <c r="B1244" s="822" t="s">
        <v>2195</v>
      </c>
      <c r="C1244" s="822" t="s">
        <v>2202</v>
      </c>
      <c r="D1244" s="823" t="s">
        <v>4680</v>
      </c>
      <c r="E1244" s="824" t="s">
        <v>2242</v>
      </c>
      <c r="F1244" s="822" t="s">
        <v>2198</v>
      </c>
      <c r="G1244" s="822" t="s">
        <v>2286</v>
      </c>
      <c r="H1244" s="822" t="s">
        <v>329</v>
      </c>
      <c r="I1244" s="822" t="s">
        <v>2871</v>
      </c>
      <c r="J1244" s="822" t="s">
        <v>2764</v>
      </c>
      <c r="K1244" s="822" t="s">
        <v>2872</v>
      </c>
      <c r="L1244" s="825">
        <v>1545.31</v>
      </c>
      <c r="M1244" s="825">
        <v>3090.62</v>
      </c>
      <c r="N1244" s="822">
        <v>2</v>
      </c>
      <c r="O1244" s="826">
        <v>1</v>
      </c>
      <c r="P1244" s="825">
        <v>3090.62</v>
      </c>
      <c r="Q1244" s="827">
        <v>1</v>
      </c>
      <c r="R1244" s="822">
        <v>2</v>
      </c>
      <c r="S1244" s="827">
        <v>1</v>
      </c>
      <c r="T1244" s="826">
        <v>1</v>
      </c>
      <c r="U1244" s="828">
        <v>1</v>
      </c>
    </row>
    <row r="1245" spans="1:21" ht="14.45" customHeight="1" x14ac:dyDescent="0.2">
      <c r="A1245" s="821">
        <v>4</v>
      </c>
      <c r="B1245" s="822" t="s">
        <v>2195</v>
      </c>
      <c r="C1245" s="822" t="s">
        <v>2202</v>
      </c>
      <c r="D1245" s="823" t="s">
        <v>4680</v>
      </c>
      <c r="E1245" s="824" t="s">
        <v>2242</v>
      </c>
      <c r="F1245" s="822" t="s">
        <v>2198</v>
      </c>
      <c r="G1245" s="822" t="s">
        <v>2286</v>
      </c>
      <c r="H1245" s="822" t="s">
        <v>329</v>
      </c>
      <c r="I1245" s="822" t="s">
        <v>3844</v>
      </c>
      <c r="J1245" s="822" t="s">
        <v>3845</v>
      </c>
      <c r="K1245" s="822" t="s">
        <v>3846</v>
      </c>
      <c r="L1245" s="825">
        <v>306.25</v>
      </c>
      <c r="M1245" s="825">
        <v>612.5</v>
      </c>
      <c r="N1245" s="822">
        <v>2</v>
      </c>
      <c r="O1245" s="826">
        <v>1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4</v>
      </c>
      <c r="B1246" s="822" t="s">
        <v>2195</v>
      </c>
      <c r="C1246" s="822" t="s">
        <v>2202</v>
      </c>
      <c r="D1246" s="823" t="s">
        <v>4680</v>
      </c>
      <c r="E1246" s="824" t="s">
        <v>2242</v>
      </c>
      <c r="F1246" s="822" t="s">
        <v>2198</v>
      </c>
      <c r="G1246" s="822" t="s">
        <v>2286</v>
      </c>
      <c r="H1246" s="822" t="s">
        <v>329</v>
      </c>
      <c r="I1246" s="822" t="s">
        <v>3507</v>
      </c>
      <c r="J1246" s="822" t="s">
        <v>2553</v>
      </c>
      <c r="K1246" s="822" t="s">
        <v>3508</v>
      </c>
      <c r="L1246" s="825">
        <v>517.5</v>
      </c>
      <c r="M1246" s="825">
        <v>1552.5</v>
      </c>
      <c r="N1246" s="822">
        <v>3</v>
      </c>
      <c r="O1246" s="826">
        <v>2</v>
      </c>
      <c r="P1246" s="825">
        <v>1552.5</v>
      </c>
      <c r="Q1246" s="827">
        <v>1</v>
      </c>
      <c r="R1246" s="822">
        <v>3</v>
      </c>
      <c r="S1246" s="827">
        <v>1</v>
      </c>
      <c r="T1246" s="826">
        <v>2</v>
      </c>
      <c r="U1246" s="828">
        <v>1</v>
      </c>
    </row>
    <row r="1247" spans="1:21" ht="14.45" customHeight="1" x14ac:dyDescent="0.2">
      <c r="A1247" s="821">
        <v>4</v>
      </c>
      <c r="B1247" s="822" t="s">
        <v>2195</v>
      </c>
      <c r="C1247" s="822" t="s">
        <v>2202</v>
      </c>
      <c r="D1247" s="823" t="s">
        <v>4680</v>
      </c>
      <c r="E1247" s="824" t="s">
        <v>2242</v>
      </c>
      <c r="F1247" s="822" t="s">
        <v>2198</v>
      </c>
      <c r="G1247" s="822" t="s">
        <v>2286</v>
      </c>
      <c r="H1247" s="822" t="s">
        <v>329</v>
      </c>
      <c r="I1247" s="822" t="s">
        <v>2882</v>
      </c>
      <c r="J1247" s="822" t="s">
        <v>2883</v>
      </c>
      <c r="K1247" s="822" t="s">
        <v>2884</v>
      </c>
      <c r="L1247" s="825">
        <v>2794.5</v>
      </c>
      <c r="M1247" s="825">
        <v>67068</v>
      </c>
      <c r="N1247" s="822">
        <v>24</v>
      </c>
      <c r="O1247" s="826">
        <v>3</v>
      </c>
      <c r="P1247" s="825">
        <v>67068</v>
      </c>
      <c r="Q1247" s="827">
        <v>1</v>
      </c>
      <c r="R1247" s="822">
        <v>24</v>
      </c>
      <c r="S1247" s="827">
        <v>1</v>
      </c>
      <c r="T1247" s="826">
        <v>3</v>
      </c>
      <c r="U1247" s="828">
        <v>1</v>
      </c>
    </row>
    <row r="1248" spans="1:21" ht="14.45" customHeight="1" x14ac:dyDescent="0.2">
      <c r="A1248" s="821">
        <v>4</v>
      </c>
      <c r="B1248" s="822" t="s">
        <v>2195</v>
      </c>
      <c r="C1248" s="822" t="s">
        <v>2202</v>
      </c>
      <c r="D1248" s="823" t="s">
        <v>4680</v>
      </c>
      <c r="E1248" s="824" t="s">
        <v>2242</v>
      </c>
      <c r="F1248" s="822" t="s">
        <v>2198</v>
      </c>
      <c r="G1248" s="822" t="s">
        <v>2286</v>
      </c>
      <c r="H1248" s="822" t="s">
        <v>329</v>
      </c>
      <c r="I1248" s="822" t="s">
        <v>3847</v>
      </c>
      <c r="J1248" s="822" t="s">
        <v>3848</v>
      </c>
      <c r="K1248" s="822" t="s">
        <v>2881</v>
      </c>
      <c r="L1248" s="825">
        <v>5416.5</v>
      </c>
      <c r="M1248" s="825">
        <v>5416.5</v>
      </c>
      <c r="N1248" s="822">
        <v>1</v>
      </c>
      <c r="O1248" s="826">
        <v>1</v>
      </c>
      <c r="P1248" s="825">
        <v>5416.5</v>
      </c>
      <c r="Q1248" s="827">
        <v>1</v>
      </c>
      <c r="R1248" s="822">
        <v>1</v>
      </c>
      <c r="S1248" s="827">
        <v>1</v>
      </c>
      <c r="T1248" s="826">
        <v>1</v>
      </c>
      <c r="U1248" s="828">
        <v>1</v>
      </c>
    </row>
    <row r="1249" spans="1:21" ht="14.45" customHeight="1" x14ac:dyDescent="0.2">
      <c r="A1249" s="821">
        <v>4</v>
      </c>
      <c r="B1249" s="822" t="s">
        <v>2195</v>
      </c>
      <c r="C1249" s="822" t="s">
        <v>2202</v>
      </c>
      <c r="D1249" s="823" t="s">
        <v>4680</v>
      </c>
      <c r="E1249" s="824" t="s">
        <v>2242</v>
      </c>
      <c r="F1249" s="822" t="s">
        <v>2198</v>
      </c>
      <c r="G1249" s="822" t="s">
        <v>2286</v>
      </c>
      <c r="H1249" s="822" t="s">
        <v>329</v>
      </c>
      <c r="I1249" s="822" t="s">
        <v>3849</v>
      </c>
      <c r="J1249" s="822" t="s">
        <v>3850</v>
      </c>
      <c r="K1249" s="822" t="s">
        <v>3851</v>
      </c>
      <c r="L1249" s="825">
        <v>2415</v>
      </c>
      <c r="M1249" s="825">
        <v>14490</v>
      </c>
      <c r="N1249" s="822">
        <v>6</v>
      </c>
      <c r="O1249" s="826">
        <v>1</v>
      </c>
      <c r="P1249" s="825">
        <v>14490</v>
      </c>
      <c r="Q1249" s="827">
        <v>1</v>
      </c>
      <c r="R1249" s="822">
        <v>6</v>
      </c>
      <c r="S1249" s="827">
        <v>1</v>
      </c>
      <c r="T1249" s="826">
        <v>1</v>
      </c>
      <c r="U1249" s="828">
        <v>1</v>
      </c>
    </row>
    <row r="1250" spans="1:21" ht="14.45" customHeight="1" x14ac:dyDescent="0.2">
      <c r="A1250" s="821">
        <v>4</v>
      </c>
      <c r="B1250" s="822" t="s">
        <v>2195</v>
      </c>
      <c r="C1250" s="822" t="s">
        <v>2202</v>
      </c>
      <c r="D1250" s="823" t="s">
        <v>4680</v>
      </c>
      <c r="E1250" s="824" t="s">
        <v>2242</v>
      </c>
      <c r="F1250" s="822" t="s">
        <v>2198</v>
      </c>
      <c r="G1250" s="822" t="s">
        <v>2286</v>
      </c>
      <c r="H1250" s="822" t="s">
        <v>329</v>
      </c>
      <c r="I1250" s="822" t="s">
        <v>3852</v>
      </c>
      <c r="J1250" s="822" t="s">
        <v>2776</v>
      </c>
      <c r="K1250" s="822" t="s">
        <v>3853</v>
      </c>
      <c r="L1250" s="825">
        <v>1052.25</v>
      </c>
      <c r="M1250" s="825">
        <v>4209</v>
      </c>
      <c r="N1250" s="822">
        <v>4</v>
      </c>
      <c r="O1250" s="826">
        <v>1</v>
      </c>
      <c r="P1250" s="825">
        <v>4209</v>
      </c>
      <c r="Q1250" s="827">
        <v>1</v>
      </c>
      <c r="R1250" s="822">
        <v>4</v>
      </c>
      <c r="S1250" s="827">
        <v>1</v>
      </c>
      <c r="T1250" s="826">
        <v>1</v>
      </c>
      <c r="U1250" s="828">
        <v>1</v>
      </c>
    </row>
    <row r="1251" spans="1:21" ht="14.45" customHeight="1" x14ac:dyDescent="0.2">
      <c r="A1251" s="821">
        <v>4</v>
      </c>
      <c r="B1251" s="822" t="s">
        <v>2195</v>
      </c>
      <c r="C1251" s="822" t="s">
        <v>2202</v>
      </c>
      <c r="D1251" s="823" t="s">
        <v>4680</v>
      </c>
      <c r="E1251" s="824" t="s">
        <v>2242</v>
      </c>
      <c r="F1251" s="822" t="s">
        <v>2198</v>
      </c>
      <c r="G1251" s="822" t="s">
        <v>2286</v>
      </c>
      <c r="H1251" s="822" t="s">
        <v>329</v>
      </c>
      <c r="I1251" s="822" t="s">
        <v>3854</v>
      </c>
      <c r="J1251" s="822" t="s">
        <v>2797</v>
      </c>
      <c r="K1251" s="822" t="s">
        <v>3855</v>
      </c>
      <c r="L1251" s="825">
        <v>2526.08</v>
      </c>
      <c r="M1251" s="825">
        <v>2526.08</v>
      </c>
      <c r="N1251" s="822">
        <v>1</v>
      </c>
      <c r="O1251" s="826">
        <v>1</v>
      </c>
      <c r="P1251" s="825">
        <v>2526.08</v>
      </c>
      <c r="Q1251" s="827">
        <v>1</v>
      </c>
      <c r="R1251" s="822">
        <v>1</v>
      </c>
      <c r="S1251" s="827">
        <v>1</v>
      </c>
      <c r="T1251" s="826">
        <v>1</v>
      </c>
      <c r="U1251" s="828">
        <v>1</v>
      </c>
    </row>
    <row r="1252" spans="1:21" ht="14.45" customHeight="1" x14ac:dyDescent="0.2">
      <c r="A1252" s="821">
        <v>4</v>
      </c>
      <c r="B1252" s="822" t="s">
        <v>2195</v>
      </c>
      <c r="C1252" s="822" t="s">
        <v>2202</v>
      </c>
      <c r="D1252" s="823" t="s">
        <v>4680</v>
      </c>
      <c r="E1252" s="824" t="s">
        <v>2242</v>
      </c>
      <c r="F1252" s="822" t="s">
        <v>2198</v>
      </c>
      <c r="G1252" s="822" t="s">
        <v>2286</v>
      </c>
      <c r="H1252" s="822" t="s">
        <v>329</v>
      </c>
      <c r="I1252" s="822" t="s">
        <v>3856</v>
      </c>
      <c r="J1252" s="822" t="s">
        <v>3857</v>
      </c>
      <c r="K1252" s="822" t="s">
        <v>3858</v>
      </c>
      <c r="L1252" s="825">
        <v>262.67</v>
      </c>
      <c r="M1252" s="825">
        <v>788.01</v>
      </c>
      <c r="N1252" s="822">
        <v>3</v>
      </c>
      <c r="O1252" s="826">
        <v>1</v>
      </c>
      <c r="P1252" s="825">
        <v>788.01</v>
      </c>
      <c r="Q1252" s="827">
        <v>1</v>
      </c>
      <c r="R1252" s="822">
        <v>3</v>
      </c>
      <c r="S1252" s="827">
        <v>1</v>
      </c>
      <c r="T1252" s="826">
        <v>1</v>
      </c>
      <c r="U1252" s="828">
        <v>1</v>
      </c>
    </row>
    <row r="1253" spans="1:21" ht="14.45" customHeight="1" x14ac:dyDescent="0.2">
      <c r="A1253" s="821">
        <v>4</v>
      </c>
      <c r="B1253" s="822" t="s">
        <v>2195</v>
      </c>
      <c r="C1253" s="822" t="s">
        <v>2202</v>
      </c>
      <c r="D1253" s="823" t="s">
        <v>4680</v>
      </c>
      <c r="E1253" s="824" t="s">
        <v>2243</v>
      </c>
      <c r="F1253" s="822" t="s">
        <v>2196</v>
      </c>
      <c r="G1253" s="822" t="s">
        <v>3544</v>
      </c>
      <c r="H1253" s="822" t="s">
        <v>329</v>
      </c>
      <c r="I1253" s="822" t="s">
        <v>3545</v>
      </c>
      <c r="J1253" s="822" t="s">
        <v>1355</v>
      </c>
      <c r="K1253" s="822" t="s">
        <v>3546</v>
      </c>
      <c r="L1253" s="825">
        <v>0</v>
      </c>
      <c r="M1253" s="825">
        <v>0</v>
      </c>
      <c r="N1253" s="822">
        <v>3</v>
      </c>
      <c r="O1253" s="826">
        <v>1</v>
      </c>
      <c r="P1253" s="825"/>
      <c r="Q1253" s="827"/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4</v>
      </c>
      <c r="B1254" s="822" t="s">
        <v>2195</v>
      </c>
      <c r="C1254" s="822" t="s">
        <v>2202</v>
      </c>
      <c r="D1254" s="823" t="s">
        <v>4680</v>
      </c>
      <c r="E1254" s="824" t="s">
        <v>2243</v>
      </c>
      <c r="F1254" s="822" t="s">
        <v>2196</v>
      </c>
      <c r="G1254" s="822" t="s">
        <v>3859</v>
      </c>
      <c r="H1254" s="822" t="s">
        <v>329</v>
      </c>
      <c r="I1254" s="822" t="s">
        <v>3860</v>
      </c>
      <c r="J1254" s="822" t="s">
        <v>3861</v>
      </c>
      <c r="K1254" s="822" t="s">
        <v>3862</v>
      </c>
      <c r="L1254" s="825">
        <v>86.02</v>
      </c>
      <c r="M1254" s="825">
        <v>86.02</v>
      </c>
      <c r="N1254" s="822">
        <v>1</v>
      </c>
      <c r="O1254" s="826">
        <v>1</v>
      </c>
      <c r="P1254" s="825"/>
      <c r="Q1254" s="827">
        <v>0</v>
      </c>
      <c r="R1254" s="822"/>
      <c r="S1254" s="827">
        <v>0</v>
      </c>
      <c r="T1254" s="826"/>
      <c r="U1254" s="828">
        <v>0</v>
      </c>
    </row>
    <row r="1255" spans="1:21" ht="14.45" customHeight="1" x14ac:dyDescent="0.2">
      <c r="A1255" s="821">
        <v>4</v>
      </c>
      <c r="B1255" s="822" t="s">
        <v>2195</v>
      </c>
      <c r="C1255" s="822" t="s">
        <v>2202</v>
      </c>
      <c r="D1255" s="823" t="s">
        <v>4680</v>
      </c>
      <c r="E1255" s="824" t="s">
        <v>2243</v>
      </c>
      <c r="F1255" s="822" t="s">
        <v>2196</v>
      </c>
      <c r="G1255" s="822" t="s">
        <v>2330</v>
      </c>
      <c r="H1255" s="822" t="s">
        <v>329</v>
      </c>
      <c r="I1255" s="822" t="s">
        <v>2331</v>
      </c>
      <c r="J1255" s="822" t="s">
        <v>2332</v>
      </c>
      <c r="K1255" s="822" t="s">
        <v>2333</v>
      </c>
      <c r="L1255" s="825">
        <v>0</v>
      </c>
      <c r="M1255" s="825">
        <v>0</v>
      </c>
      <c r="N1255" s="822">
        <v>2</v>
      </c>
      <c r="O1255" s="826">
        <v>1</v>
      </c>
      <c r="P1255" s="825">
        <v>0</v>
      </c>
      <c r="Q1255" s="827"/>
      <c r="R1255" s="822">
        <v>2</v>
      </c>
      <c r="S1255" s="827">
        <v>1</v>
      </c>
      <c r="T1255" s="826">
        <v>1</v>
      </c>
      <c r="U1255" s="828">
        <v>1</v>
      </c>
    </row>
    <row r="1256" spans="1:21" ht="14.45" customHeight="1" x14ac:dyDescent="0.2">
      <c r="A1256" s="821">
        <v>4</v>
      </c>
      <c r="B1256" s="822" t="s">
        <v>2195</v>
      </c>
      <c r="C1256" s="822" t="s">
        <v>2202</v>
      </c>
      <c r="D1256" s="823" t="s">
        <v>4680</v>
      </c>
      <c r="E1256" s="824" t="s">
        <v>2243</v>
      </c>
      <c r="F1256" s="822" t="s">
        <v>2196</v>
      </c>
      <c r="G1256" s="822" t="s">
        <v>2330</v>
      </c>
      <c r="H1256" s="822" t="s">
        <v>329</v>
      </c>
      <c r="I1256" s="822" t="s">
        <v>3051</v>
      </c>
      <c r="J1256" s="822" t="s">
        <v>2332</v>
      </c>
      <c r="K1256" s="822" t="s">
        <v>859</v>
      </c>
      <c r="L1256" s="825">
        <v>0</v>
      </c>
      <c r="M1256" s="825">
        <v>0</v>
      </c>
      <c r="N1256" s="822">
        <v>1</v>
      </c>
      <c r="O1256" s="826">
        <v>1</v>
      </c>
      <c r="P1256" s="825">
        <v>0</v>
      </c>
      <c r="Q1256" s="827"/>
      <c r="R1256" s="822">
        <v>1</v>
      </c>
      <c r="S1256" s="827">
        <v>1</v>
      </c>
      <c r="T1256" s="826">
        <v>1</v>
      </c>
      <c r="U1256" s="828">
        <v>1</v>
      </c>
    </row>
    <row r="1257" spans="1:21" ht="14.45" customHeight="1" x14ac:dyDescent="0.2">
      <c r="A1257" s="821">
        <v>4</v>
      </c>
      <c r="B1257" s="822" t="s">
        <v>2195</v>
      </c>
      <c r="C1257" s="822" t="s">
        <v>2202</v>
      </c>
      <c r="D1257" s="823" t="s">
        <v>4680</v>
      </c>
      <c r="E1257" s="824" t="s">
        <v>2243</v>
      </c>
      <c r="F1257" s="822" t="s">
        <v>2196</v>
      </c>
      <c r="G1257" s="822" t="s">
        <v>2255</v>
      </c>
      <c r="H1257" s="822" t="s">
        <v>329</v>
      </c>
      <c r="I1257" s="822" t="s">
        <v>3863</v>
      </c>
      <c r="J1257" s="822" t="s">
        <v>3864</v>
      </c>
      <c r="K1257" s="822" t="s">
        <v>3865</v>
      </c>
      <c r="L1257" s="825">
        <v>23.49</v>
      </c>
      <c r="M1257" s="825">
        <v>23.49</v>
      </c>
      <c r="N1257" s="822">
        <v>1</v>
      </c>
      <c r="O1257" s="826">
        <v>0.5</v>
      </c>
      <c r="P1257" s="825"/>
      <c r="Q1257" s="827">
        <v>0</v>
      </c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4</v>
      </c>
      <c r="B1258" s="822" t="s">
        <v>2195</v>
      </c>
      <c r="C1258" s="822" t="s">
        <v>2202</v>
      </c>
      <c r="D1258" s="823" t="s">
        <v>4680</v>
      </c>
      <c r="E1258" s="824" t="s">
        <v>2243</v>
      </c>
      <c r="F1258" s="822" t="s">
        <v>2196</v>
      </c>
      <c r="G1258" s="822" t="s">
        <v>3176</v>
      </c>
      <c r="H1258" s="822" t="s">
        <v>329</v>
      </c>
      <c r="I1258" s="822" t="s">
        <v>3741</v>
      </c>
      <c r="J1258" s="822" t="s">
        <v>1196</v>
      </c>
      <c r="K1258" s="822" t="s">
        <v>3178</v>
      </c>
      <c r="L1258" s="825">
        <v>91.11</v>
      </c>
      <c r="M1258" s="825">
        <v>91.11</v>
      </c>
      <c r="N1258" s="822">
        <v>1</v>
      </c>
      <c r="O1258" s="826">
        <v>1</v>
      </c>
      <c r="P1258" s="825">
        <v>91.11</v>
      </c>
      <c r="Q1258" s="827">
        <v>1</v>
      </c>
      <c r="R1258" s="822">
        <v>1</v>
      </c>
      <c r="S1258" s="827">
        <v>1</v>
      </c>
      <c r="T1258" s="826">
        <v>1</v>
      </c>
      <c r="U1258" s="828">
        <v>1</v>
      </c>
    </row>
    <row r="1259" spans="1:21" ht="14.45" customHeight="1" x14ac:dyDescent="0.2">
      <c r="A1259" s="821">
        <v>4</v>
      </c>
      <c r="B1259" s="822" t="s">
        <v>2195</v>
      </c>
      <c r="C1259" s="822" t="s">
        <v>2202</v>
      </c>
      <c r="D1259" s="823" t="s">
        <v>4680</v>
      </c>
      <c r="E1259" s="824" t="s">
        <v>2243</v>
      </c>
      <c r="F1259" s="822" t="s">
        <v>2196</v>
      </c>
      <c r="G1259" s="822" t="s">
        <v>3176</v>
      </c>
      <c r="H1259" s="822" t="s">
        <v>329</v>
      </c>
      <c r="I1259" s="822" t="s">
        <v>3551</v>
      </c>
      <c r="J1259" s="822" t="s">
        <v>1196</v>
      </c>
      <c r="K1259" s="822" t="s">
        <v>3552</v>
      </c>
      <c r="L1259" s="825">
        <v>182.22</v>
      </c>
      <c r="M1259" s="825">
        <v>182.22</v>
      </c>
      <c r="N1259" s="822">
        <v>1</v>
      </c>
      <c r="O1259" s="826">
        <v>1</v>
      </c>
      <c r="P1259" s="825">
        <v>182.22</v>
      </c>
      <c r="Q1259" s="827">
        <v>1</v>
      </c>
      <c r="R1259" s="822">
        <v>1</v>
      </c>
      <c r="S1259" s="827">
        <v>1</v>
      </c>
      <c r="T1259" s="826">
        <v>1</v>
      </c>
      <c r="U1259" s="828">
        <v>1</v>
      </c>
    </row>
    <row r="1260" spans="1:21" ht="14.45" customHeight="1" x14ac:dyDescent="0.2">
      <c r="A1260" s="821">
        <v>4</v>
      </c>
      <c r="B1260" s="822" t="s">
        <v>2195</v>
      </c>
      <c r="C1260" s="822" t="s">
        <v>2202</v>
      </c>
      <c r="D1260" s="823" t="s">
        <v>4680</v>
      </c>
      <c r="E1260" s="824" t="s">
        <v>2243</v>
      </c>
      <c r="F1260" s="822" t="s">
        <v>2196</v>
      </c>
      <c r="G1260" s="822" t="s">
        <v>3750</v>
      </c>
      <c r="H1260" s="822" t="s">
        <v>329</v>
      </c>
      <c r="I1260" s="822" t="s">
        <v>3751</v>
      </c>
      <c r="J1260" s="822" t="s">
        <v>3752</v>
      </c>
      <c r="K1260" s="822" t="s">
        <v>3753</v>
      </c>
      <c r="L1260" s="825">
        <v>121.07</v>
      </c>
      <c r="M1260" s="825">
        <v>121.07</v>
      </c>
      <c r="N1260" s="822">
        <v>1</v>
      </c>
      <c r="O1260" s="826">
        <v>1</v>
      </c>
      <c r="P1260" s="825"/>
      <c r="Q1260" s="827">
        <v>0</v>
      </c>
      <c r="R1260" s="822"/>
      <c r="S1260" s="827">
        <v>0</v>
      </c>
      <c r="T1260" s="826"/>
      <c r="U1260" s="828">
        <v>0</v>
      </c>
    </row>
    <row r="1261" spans="1:21" ht="14.45" customHeight="1" x14ac:dyDescent="0.2">
      <c r="A1261" s="821">
        <v>4</v>
      </c>
      <c r="B1261" s="822" t="s">
        <v>2195</v>
      </c>
      <c r="C1261" s="822" t="s">
        <v>2202</v>
      </c>
      <c r="D1261" s="823" t="s">
        <v>4680</v>
      </c>
      <c r="E1261" s="824" t="s">
        <v>2243</v>
      </c>
      <c r="F1261" s="822" t="s">
        <v>2196</v>
      </c>
      <c r="G1261" s="822" t="s">
        <v>2453</v>
      </c>
      <c r="H1261" s="822" t="s">
        <v>628</v>
      </c>
      <c r="I1261" s="822" t="s">
        <v>3196</v>
      </c>
      <c r="J1261" s="822" t="s">
        <v>770</v>
      </c>
      <c r="K1261" s="822" t="s">
        <v>3197</v>
      </c>
      <c r="L1261" s="825">
        <v>85.02</v>
      </c>
      <c r="M1261" s="825">
        <v>170.04</v>
      </c>
      <c r="N1261" s="822">
        <v>2</v>
      </c>
      <c r="O1261" s="826">
        <v>1.5</v>
      </c>
      <c r="P1261" s="825">
        <v>170.04</v>
      </c>
      <c r="Q1261" s="827">
        <v>1</v>
      </c>
      <c r="R1261" s="822">
        <v>2</v>
      </c>
      <c r="S1261" s="827">
        <v>1</v>
      </c>
      <c r="T1261" s="826">
        <v>1.5</v>
      </c>
      <c r="U1261" s="828">
        <v>1</v>
      </c>
    </row>
    <row r="1262" spans="1:21" ht="14.45" customHeight="1" x14ac:dyDescent="0.2">
      <c r="A1262" s="821">
        <v>4</v>
      </c>
      <c r="B1262" s="822" t="s">
        <v>2195</v>
      </c>
      <c r="C1262" s="822" t="s">
        <v>2202</v>
      </c>
      <c r="D1262" s="823" t="s">
        <v>4680</v>
      </c>
      <c r="E1262" s="824" t="s">
        <v>2243</v>
      </c>
      <c r="F1262" s="822" t="s">
        <v>2196</v>
      </c>
      <c r="G1262" s="822" t="s">
        <v>2271</v>
      </c>
      <c r="H1262" s="822" t="s">
        <v>329</v>
      </c>
      <c r="I1262" s="822" t="s">
        <v>2272</v>
      </c>
      <c r="J1262" s="822" t="s">
        <v>2273</v>
      </c>
      <c r="K1262" s="822" t="s">
        <v>2274</v>
      </c>
      <c r="L1262" s="825">
        <v>0</v>
      </c>
      <c r="M1262" s="825">
        <v>0</v>
      </c>
      <c r="N1262" s="822">
        <v>3</v>
      </c>
      <c r="O1262" s="826">
        <v>2.5</v>
      </c>
      <c r="P1262" s="825">
        <v>0</v>
      </c>
      <c r="Q1262" s="827"/>
      <c r="R1262" s="822">
        <v>3</v>
      </c>
      <c r="S1262" s="827">
        <v>1</v>
      </c>
      <c r="T1262" s="826">
        <v>2.5</v>
      </c>
      <c r="U1262" s="828">
        <v>1</v>
      </c>
    </row>
    <row r="1263" spans="1:21" ht="14.45" customHeight="1" x14ac:dyDescent="0.2">
      <c r="A1263" s="821">
        <v>4</v>
      </c>
      <c r="B1263" s="822" t="s">
        <v>2195</v>
      </c>
      <c r="C1263" s="822" t="s">
        <v>2202</v>
      </c>
      <c r="D1263" s="823" t="s">
        <v>4680</v>
      </c>
      <c r="E1263" s="824" t="s">
        <v>2243</v>
      </c>
      <c r="F1263" s="822" t="s">
        <v>2196</v>
      </c>
      <c r="G1263" s="822" t="s">
        <v>3066</v>
      </c>
      <c r="H1263" s="822" t="s">
        <v>329</v>
      </c>
      <c r="I1263" s="822" t="s">
        <v>3754</v>
      </c>
      <c r="J1263" s="822" t="s">
        <v>825</v>
      </c>
      <c r="K1263" s="822" t="s">
        <v>3755</v>
      </c>
      <c r="L1263" s="825">
        <v>45.03</v>
      </c>
      <c r="M1263" s="825">
        <v>45.03</v>
      </c>
      <c r="N1263" s="822">
        <v>1</v>
      </c>
      <c r="O1263" s="826">
        <v>1</v>
      </c>
      <c r="P1263" s="825">
        <v>45.03</v>
      </c>
      <c r="Q1263" s="827">
        <v>1</v>
      </c>
      <c r="R1263" s="822">
        <v>1</v>
      </c>
      <c r="S1263" s="827">
        <v>1</v>
      </c>
      <c r="T1263" s="826">
        <v>1</v>
      </c>
      <c r="U1263" s="828">
        <v>1</v>
      </c>
    </row>
    <row r="1264" spans="1:21" ht="14.45" customHeight="1" x14ac:dyDescent="0.2">
      <c r="A1264" s="821">
        <v>4</v>
      </c>
      <c r="B1264" s="822" t="s">
        <v>2195</v>
      </c>
      <c r="C1264" s="822" t="s">
        <v>2202</v>
      </c>
      <c r="D1264" s="823" t="s">
        <v>4680</v>
      </c>
      <c r="E1264" s="824" t="s">
        <v>2243</v>
      </c>
      <c r="F1264" s="822" t="s">
        <v>2196</v>
      </c>
      <c r="G1264" s="822" t="s">
        <v>3219</v>
      </c>
      <c r="H1264" s="822" t="s">
        <v>329</v>
      </c>
      <c r="I1264" s="822" t="s">
        <v>3763</v>
      </c>
      <c r="J1264" s="822" t="s">
        <v>661</v>
      </c>
      <c r="K1264" s="822" t="s">
        <v>3764</v>
      </c>
      <c r="L1264" s="825">
        <v>0</v>
      </c>
      <c r="M1264" s="825">
        <v>0</v>
      </c>
      <c r="N1264" s="822">
        <v>1</v>
      </c>
      <c r="O1264" s="826">
        <v>1</v>
      </c>
      <c r="P1264" s="825"/>
      <c r="Q1264" s="827"/>
      <c r="R1264" s="822"/>
      <c r="S1264" s="827">
        <v>0</v>
      </c>
      <c r="T1264" s="826"/>
      <c r="U1264" s="828">
        <v>0</v>
      </c>
    </row>
    <row r="1265" spans="1:21" ht="14.45" customHeight="1" x14ac:dyDescent="0.2">
      <c r="A1265" s="821">
        <v>4</v>
      </c>
      <c r="B1265" s="822" t="s">
        <v>2195</v>
      </c>
      <c r="C1265" s="822" t="s">
        <v>2202</v>
      </c>
      <c r="D1265" s="823" t="s">
        <v>4680</v>
      </c>
      <c r="E1265" s="824" t="s">
        <v>2243</v>
      </c>
      <c r="F1265" s="822" t="s">
        <v>2196</v>
      </c>
      <c r="G1265" s="822" t="s">
        <v>2312</v>
      </c>
      <c r="H1265" s="822" t="s">
        <v>628</v>
      </c>
      <c r="I1265" s="822" t="s">
        <v>2313</v>
      </c>
      <c r="J1265" s="822" t="s">
        <v>2001</v>
      </c>
      <c r="K1265" s="822" t="s">
        <v>2314</v>
      </c>
      <c r="L1265" s="825">
        <v>186.87</v>
      </c>
      <c r="M1265" s="825">
        <v>373.74</v>
      </c>
      <c r="N1265" s="822">
        <v>2</v>
      </c>
      <c r="O1265" s="826">
        <v>1</v>
      </c>
      <c r="P1265" s="825"/>
      <c r="Q1265" s="827">
        <v>0</v>
      </c>
      <c r="R1265" s="822"/>
      <c r="S1265" s="827">
        <v>0</v>
      </c>
      <c r="T1265" s="826"/>
      <c r="U1265" s="828">
        <v>0</v>
      </c>
    </row>
    <row r="1266" spans="1:21" ht="14.45" customHeight="1" x14ac:dyDescent="0.2">
      <c r="A1266" s="821">
        <v>4</v>
      </c>
      <c r="B1266" s="822" t="s">
        <v>2195</v>
      </c>
      <c r="C1266" s="822" t="s">
        <v>2202</v>
      </c>
      <c r="D1266" s="823" t="s">
        <v>4680</v>
      </c>
      <c r="E1266" s="824" t="s">
        <v>2243</v>
      </c>
      <c r="F1266" s="822" t="s">
        <v>2196</v>
      </c>
      <c r="G1266" s="822" t="s">
        <v>2925</v>
      </c>
      <c r="H1266" s="822" t="s">
        <v>329</v>
      </c>
      <c r="I1266" s="822" t="s">
        <v>2926</v>
      </c>
      <c r="J1266" s="822" t="s">
        <v>971</v>
      </c>
      <c r="K1266" s="822" t="s">
        <v>2927</v>
      </c>
      <c r="L1266" s="825">
        <v>760.22</v>
      </c>
      <c r="M1266" s="825">
        <v>51694.959999999992</v>
      </c>
      <c r="N1266" s="822">
        <v>68</v>
      </c>
      <c r="O1266" s="826">
        <v>23</v>
      </c>
      <c r="P1266" s="825">
        <v>28888.359999999997</v>
      </c>
      <c r="Q1266" s="827">
        <v>0.55882352941176472</v>
      </c>
      <c r="R1266" s="822">
        <v>38</v>
      </c>
      <c r="S1266" s="827">
        <v>0.55882352941176472</v>
      </c>
      <c r="T1266" s="826">
        <v>13.5</v>
      </c>
      <c r="U1266" s="828">
        <v>0.58695652173913049</v>
      </c>
    </row>
    <row r="1267" spans="1:21" ht="14.45" customHeight="1" x14ac:dyDescent="0.2">
      <c r="A1267" s="821">
        <v>4</v>
      </c>
      <c r="B1267" s="822" t="s">
        <v>2195</v>
      </c>
      <c r="C1267" s="822" t="s">
        <v>2202</v>
      </c>
      <c r="D1267" s="823" t="s">
        <v>4680</v>
      </c>
      <c r="E1267" s="824" t="s">
        <v>2243</v>
      </c>
      <c r="F1267" s="822" t="s">
        <v>2196</v>
      </c>
      <c r="G1267" s="822" t="s">
        <v>2925</v>
      </c>
      <c r="H1267" s="822" t="s">
        <v>329</v>
      </c>
      <c r="I1267" s="822" t="s">
        <v>3866</v>
      </c>
      <c r="J1267" s="822" t="s">
        <v>3637</v>
      </c>
      <c r="K1267" s="822" t="s">
        <v>3867</v>
      </c>
      <c r="L1267" s="825">
        <v>1520.46</v>
      </c>
      <c r="M1267" s="825">
        <v>1520.46</v>
      </c>
      <c r="N1267" s="822">
        <v>1</v>
      </c>
      <c r="O1267" s="826">
        <v>0.5</v>
      </c>
      <c r="P1267" s="825">
        <v>1520.46</v>
      </c>
      <c r="Q1267" s="827">
        <v>1</v>
      </c>
      <c r="R1267" s="822">
        <v>1</v>
      </c>
      <c r="S1267" s="827">
        <v>1</v>
      </c>
      <c r="T1267" s="826">
        <v>0.5</v>
      </c>
      <c r="U1267" s="828">
        <v>1</v>
      </c>
    </row>
    <row r="1268" spans="1:21" ht="14.45" customHeight="1" x14ac:dyDescent="0.2">
      <c r="A1268" s="821">
        <v>4</v>
      </c>
      <c r="B1268" s="822" t="s">
        <v>2195</v>
      </c>
      <c r="C1268" s="822" t="s">
        <v>2202</v>
      </c>
      <c r="D1268" s="823" t="s">
        <v>4680</v>
      </c>
      <c r="E1268" s="824" t="s">
        <v>2243</v>
      </c>
      <c r="F1268" s="822" t="s">
        <v>2196</v>
      </c>
      <c r="G1268" s="822" t="s">
        <v>2293</v>
      </c>
      <c r="H1268" s="822" t="s">
        <v>329</v>
      </c>
      <c r="I1268" s="822" t="s">
        <v>2294</v>
      </c>
      <c r="J1268" s="822" t="s">
        <v>703</v>
      </c>
      <c r="K1268" s="822" t="s">
        <v>2295</v>
      </c>
      <c r="L1268" s="825">
        <v>53.57</v>
      </c>
      <c r="M1268" s="825">
        <v>107.14</v>
      </c>
      <c r="N1268" s="822">
        <v>2</v>
      </c>
      <c r="O1268" s="826">
        <v>1</v>
      </c>
      <c r="P1268" s="825"/>
      <c r="Q1268" s="827">
        <v>0</v>
      </c>
      <c r="R1268" s="822"/>
      <c r="S1268" s="827">
        <v>0</v>
      </c>
      <c r="T1268" s="826"/>
      <c r="U1268" s="828">
        <v>0</v>
      </c>
    </row>
    <row r="1269" spans="1:21" ht="14.45" customHeight="1" x14ac:dyDescent="0.2">
      <c r="A1269" s="821">
        <v>4</v>
      </c>
      <c r="B1269" s="822" t="s">
        <v>2195</v>
      </c>
      <c r="C1269" s="822" t="s">
        <v>2202</v>
      </c>
      <c r="D1269" s="823" t="s">
        <v>4680</v>
      </c>
      <c r="E1269" s="824" t="s">
        <v>2243</v>
      </c>
      <c r="F1269" s="822" t="s">
        <v>2196</v>
      </c>
      <c r="G1269" s="822" t="s">
        <v>2296</v>
      </c>
      <c r="H1269" s="822" t="s">
        <v>329</v>
      </c>
      <c r="I1269" s="822" t="s">
        <v>3016</v>
      </c>
      <c r="J1269" s="822" t="s">
        <v>1405</v>
      </c>
      <c r="K1269" s="822" t="s">
        <v>3017</v>
      </c>
      <c r="L1269" s="825">
        <v>34.19</v>
      </c>
      <c r="M1269" s="825">
        <v>68.38</v>
      </c>
      <c r="N1269" s="822">
        <v>2</v>
      </c>
      <c r="O1269" s="826">
        <v>1</v>
      </c>
      <c r="P1269" s="825">
        <v>68.38</v>
      </c>
      <c r="Q1269" s="827">
        <v>1</v>
      </c>
      <c r="R1269" s="822">
        <v>2</v>
      </c>
      <c r="S1269" s="827">
        <v>1</v>
      </c>
      <c r="T1269" s="826">
        <v>1</v>
      </c>
      <c r="U1269" s="828">
        <v>1</v>
      </c>
    </row>
    <row r="1270" spans="1:21" ht="14.45" customHeight="1" x14ac:dyDescent="0.2">
      <c r="A1270" s="821">
        <v>4</v>
      </c>
      <c r="B1270" s="822" t="s">
        <v>2195</v>
      </c>
      <c r="C1270" s="822" t="s">
        <v>2202</v>
      </c>
      <c r="D1270" s="823" t="s">
        <v>4680</v>
      </c>
      <c r="E1270" s="824" t="s">
        <v>2243</v>
      </c>
      <c r="F1270" s="822" t="s">
        <v>2196</v>
      </c>
      <c r="G1270" s="822" t="s">
        <v>2267</v>
      </c>
      <c r="H1270" s="822" t="s">
        <v>628</v>
      </c>
      <c r="I1270" s="822" t="s">
        <v>2096</v>
      </c>
      <c r="J1270" s="822" t="s">
        <v>764</v>
      </c>
      <c r="K1270" s="822" t="s">
        <v>2097</v>
      </c>
      <c r="L1270" s="825">
        <v>736.33</v>
      </c>
      <c r="M1270" s="825">
        <v>1472.66</v>
      </c>
      <c r="N1270" s="822">
        <v>2</v>
      </c>
      <c r="O1270" s="826">
        <v>2</v>
      </c>
      <c r="P1270" s="825">
        <v>1472.66</v>
      </c>
      <c r="Q1270" s="827">
        <v>1</v>
      </c>
      <c r="R1270" s="822">
        <v>2</v>
      </c>
      <c r="S1270" s="827">
        <v>1</v>
      </c>
      <c r="T1270" s="826">
        <v>2</v>
      </c>
      <c r="U1270" s="828">
        <v>1</v>
      </c>
    </row>
    <row r="1271" spans="1:21" ht="14.45" customHeight="1" x14ac:dyDescent="0.2">
      <c r="A1271" s="821">
        <v>4</v>
      </c>
      <c r="B1271" s="822" t="s">
        <v>2195</v>
      </c>
      <c r="C1271" s="822" t="s">
        <v>2202</v>
      </c>
      <c r="D1271" s="823" t="s">
        <v>4680</v>
      </c>
      <c r="E1271" s="824" t="s">
        <v>2243</v>
      </c>
      <c r="F1271" s="822" t="s">
        <v>2196</v>
      </c>
      <c r="G1271" s="822" t="s">
        <v>2267</v>
      </c>
      <c r="H1271" s="822" t="s">
        <v>628</v>
      </c>
      <c r="I1271" s="822" t="s">
        <v>1777</v>
      </c>
      <c r="J1271" s="822" t="s">
        <v>764</v>
      </c>
      <c r="K1271" s="822" t="s">
        <v>1778</v>
      </c>
      <c r="L1271" s="825">
        <v>490.89</v>
      </c>
      <c r="M1271" s="825">
        <v>4418.0099999999993</v>
      </c>
      <c r="N1271" s="822">
        <v>9</v>
      </c>
      <c r="O1271" s="826">
        <v>5.5</v>
      </c>
      <c r="P1271" s="825">
        <v>3436.2299999999996</v>
      </c>
      <c r="Q1271" s="827">
        <v>0.77777777777777779</v>
      </c>
      <c r="R1271" s="822">
        <v>7</v>
      </c>
      <c r="S1271" s="827">
        <v>0.77777777777777779</v>
      </c>
      <c r="T1271" s="826">
        <v>5</v>
      </c>
      <c r="U1271" s="828">
        <v>0.90909090909090906</v>
      </c>
    </row>
    <row r="1272" spans="1:21" ht="14.45" customHeight="1" x14ac:dyDescent="0.2">
      <c r="A1272" s="821">
        <v>4</v>
      </c>
      <c r="B1272" s="822" t="s">
        <v>2195</v>
      </c>
      <c r="C1272" s="822" t="s">
        <v>2202</v>
      </c>
      <c r="D1272" s="823" t="s">
        <v>4680</v>
      </c>
      <c r="E1272" s="824" t="s">
        <v>2243</v>
      </c>
      <c r="F1272" s="822" t="s">
        <v>2196</v>
      </c>
      <c r="G1272" s="822" t="s">
        <v>3868</v>
      </c>
      <c r="H1272" s="822" t="s">
        <v>329</v>
      </c>
      <c r="I1272" s="822" t="s">
        <v>3869</v>
      </c>
      <c r="J1272" s="822" t="s">
        <v>3870</v>
      </c>
      <c r="K1272" s="822" t="s">
        <v>3871</v>
      </c>
      <c r="L1272" s="825">
        <v>84.45</v>
      </c>
      <c r="M1272" s="825">
        <v>168.9</v>
      </c>
      <c r="N1272" s="822">
        <v>2</v>
      </c>
      <c r="O1272" s="826">
        <v>1</v>
      </c>
      <c r="P1272" s="825">
        <v>168.9</v>
      </c>
      <c r="Q1272" s="827">
        <v>1</v>
      </c>
      <c r="R1272" s="822">
        <v>2</v>
      </c>
      <c r="S1272" s="827">
        <v>1</v>
      </c>
      <c r="T1272" s="826">
        <v>1</v>
      </c>
      <c r="U1272" s="828">
        <v>1</v>
      </c>
    </row>
    <row r="1273" spans="1:21" ht="14.45" customHeight="1" x14ac:dyDescent="0.2">
      <c r="A1273" s="821">
        <v>4</v>
      </c>
      <c r="B1273" s="822" t="s">
        <v>2195</v>
      </c>
      <c r="C1273" s="822" t="s">
        <v>2202</v>
      </c>
      <c r="D1273" s="823" t="s">
        <v>4680</v>
      </c>
      <c r="E1273" s="824" t="s">
        <v>2243</v>
      </c>
      <c r="F1273" s="822" t="s">
        <v>2196</v>
      </c>
      <c r="G1273" s="822" t="s">
        <v>2355</v>
      </c>
      <c r="H1273" s="822" t="s">
        <v>329</v>
      </c>
      <c r="I1273" s="822" t="s">
        <v>3872</v>
      </c>
      <c r="J1273" s="822" t="s">
        <v>784</v>
      </c>
      <c r="K1273" s="822" t="s">
        <v>3873</v>
      </c>
      <c r="L1273" s="825">
        <v>301.2</v>
      </c>
      <c r="M1273" s="825">
        <v>602.4</v>
      </c>
      <c r="N1273" s="822">
        <v>2</v>
      </c>
      <c r="O1273" s="826">
        <v>1</v>
      </c>
      <c r="P1273" s="825">
        <v>602.4</v>
      </c>
      <c r="Q1273" s="827">
        <v>1</v>
      </c>
      <c r="R1273" s="822">
        <v>2</v>
      </c>
      <c r="S1273" s="827">
        <v>1</v>
      </c>
      <c r="T1273" s="826">
        <v>1</v>
      </c>
      <c r="U1273" s="828">
        <v>1</v>
      </c>
    </row>
    <row r="1274" spans="1:21" ht="14.45" customHeight="1" x14ac:dyDescent="0.2">
      <c r="A1274" s="821">
        <v>4</v>
      </c>
      <c r="B1274" s="822" t="s">
        <v>2195</v>
      </c>
      <c r="C1274" s="822" t="s">
        <v>2202</v>
      </c>
      <c r="D1274" s="823" t="s">
        <v>4680</v>
      </c>
      <c r="E1274" s="824" t="s">
        <v>2243</v>
      </c>
      <c r="F1274" s="822" t="s">
        <v>2196</v>
      </c>
      <c r="G1274" s="822" t="s">
        <v>2355</v>
      </c>
      <c r="H1274" s="822" t="s">
        <v>329</v>
      </c>
      <c r="I1274" s="822" t="s">
        <v>2413</v>
      </c>
      <c r="J1274" s="822" t="s">
        <v>784</v>
      </c>
      <c r="K1274" s="822" t="s">
        <v>2414</v>
      </c>
      <c r="L1274" s="825">
        <v>57.64</v>
      </c>
      <c r="M1274" s="825">
        <v>115.28</v>
      </c>
      <c r="N1274" s="822">
        <v>2</v>
      </c>
      <c r="O1274" s="826">
        <v>2</v>
      </c>
      <c r="P1274" s="825">
        <v>115.28</v>
      </c>
      <c r="Q1274" s="827">
        <v>1</v>
      </c>
      <c r="R1274" s="822">
        <v>2</v>
      </c>
      <c r="S1274" s="827">
        <v>1</v>
      </c>
      <c r="T1274" s="826">
        <v>2</v>
      </c>
      <c r="U1274" s="828">
        <v>1</v>
      </c>
    </row>
    <row r="1275" spans="1:21" ht="14.45" customHeight="1" x14ac:dyDescent="0.2">
      <c r="A1275" s="821">
        <v>4</v>
      </c>
      <c r="B1275" s="822" t="s">
        <v>2195</v>
      </c>
      <c r="C1275" s="822" t="s">
        <v>2202</v>
      </c>
      <c r="D1275" s="823" t="s">
        <v>4680</v>
      </c>
      <c r="E1275" s="824" t="s">
        <v>2243</v>
      </c>
      <c r="F1275" s="822" t="s">
        <v>2196</v>
      </c>
      <c r="G1275" s="822" t="s">
        <v>2355</v>
      </c>
      <c r="H1275" s="822" t="s">
        <v>329</v>
      </c>
      <c r="I1275" s="822" t="s">
        <v>2356</v>
      </c>
      <c r="J1275" s="822" t="s">
        <v>784</v>
      </c>
      <c r="K1275" s="822" t="s">
        <v>2357</v>
      </c>
      <c r="L1275" s="825">
        <v>185.26</v>
      </c>
      <c r="M1275" s="825">
        <v>4260.9799999999996</v>
      </c>
      <c r="N1275" s="822">
        <v>23</v>
      </c>
      <c r="O1275" s="826">
        <v>17</v>
      </c>
      <c r="P1275" s="825">
        <v>2408.38</v>
      </c>
      <c r="Q1275" s="827">
        <v>0.56521739130434789</v>
      </c>
      <c r="R1275" s="822">
        <v>13</v>
      </c>
      <c r="S1275" s="827">
        <v>0.56521739130434778</v>
      </c>
      <c r="T1275" s="826">
        <v>11</v>
      </c>
      <c r="U1275" s="828">
        <v>0.6470588235294118</v>
      </c>
    </row>
    <row r="1276" spans="1:21" ht="14.45" customHeight="1" x14ac:dyDescent="0.2">
      <c r="A1276" s="821">
        <v>4</v>
      </c>
      <c r="B1276" s="822" t="s">
        <v>2195</v>
      </c>
      <c r="C1276" s="822" t="s">
        <v>2202</v>
      </c>
      <c r="D1276" s="823" t="s">
        <v>4680</v>
      </c>
      <c r="E1276" s="824" t="s">
        <v>2243</v>
      </c>
      <c r="F1276" s="822" t="s">
        <v>2196</v>
      </c>
      <c r="G1276" s="822" t="s">
        <v>2355</v>
      </c>
      <c r="H1276" s="822" t="s">
        <v>329</v>
      </c>
      <c r="I1276" s="822" t="s">
        <v>2356</v>
      </c>
      <c r="J1276" s="822" t="s">
        <v>784</v>
      </c>
      <c r="K1276" s="822" t="s">
        <v>2357</v>
      </c>
      <c r="L1276" s="825">
        <v>87.98</v>
      </c>
      <c r="M1276" s="825">
        <v>615.86</v>
      </c>
      <c r="N1276" s="822">
        <v>7</v>
      </c>
      <c r="O1276" s="826">
        <v>4</v>
      </c>
      <c r="P1276" s="825">
        <v>351.92</v>
      </c>
      <c r="Q1276" s="827">
        <v>0.5714285714285714</v>
      </c>
      <c r="R1276" s="822">
        <v>4</v>
      </c>
      <c r="S1276" s="827">
        <v>0.5714285714285714</v>
      </c>
      <c r="T1276" s="826">
        <v>2.5</v>
      </c>
      <c r="U1276" s="828">
        <v>0.625</v>
      </c>
    </row>
    <row r="1277" spans="1:21" ht="14.45" customHeight="1" x14ac:dyDescent="0.2">
      <c r="A1277" s="821">
        <v>4</v>
      </c>
      <c r="B1277" s="822" t="s">
        <v>2195</v>
      </c>
      <c r="C1277" s="822" t="s">
        <v>2202</v>
      </c>
      <c r="D1277" s="823" t="s">
        <v>4680</v>
      </c>
      <c r="E1277" s="824" t="s">
        <v>2243</v>
      </c>
      <c r="F1277" s="822" t="s">
        <v>2196</v>
      </c>
      <c r="G1277" s="822" t="s">
        <v>2355</v>
      </c>
      <c r="H1277" s="822" t="s">
        <v>329</v>
      </c>
      <c r="I1277" s="822" t="s">
        <v>3018</v>
      </c>
      <c r="J1277" s="822" t="s">
        <v>784</v>
      </c>
      <c r="K1277" s="822" t="s">
        <v>2357</v>
      </c>
      <c r="L1277" s="825">
        <v>301.2</v>
      </c>
      <c r="M1277" s="825">
        <v>301.2</v>
      </c>
      <c r="N1277" s="822">
        <v>1</v>
      </c>
      <c r="O1277" s="826">
        <v>1</v>
      </c>
      <c r="P1277" s="825">
        <v>301.2</v>
      </c>
      <c r="Q1277" s="827">
        <v>1</v>
      </c>
      <c r="R1277" s="822">
        <v>1</v>
      </c>
      <c r="S1277" s="827">
        <v>1</v>
      </c>
      <c r="T1277" s="826">
        <v>1</v>
      </c>
      <c r="U1277" s="828">
        <v>1</v>
      </c>
    </row>
    <row r="1278" spans="1:21" ht="14.45" customHeight="1" x14ac:dyDescent="0.2">
      <c r="A1278" s="821">
        <v>4</v>
      </c>
      <c r="B1278" s="822" t="s">
        <v>2195</v>
      </c>
      <c r="C1278" s="822" t="s">
        <v>2202</v>
      </c>
      <c r="D1278" s="823" t="s">
        <v>4680</v>
      </c>
      <c r="E1278" s="824" t="s">
        <v>2243</v>
      </c>
      <c r="F1278" s="822" t="s">
        <v>2196</v>
      </c>
      <c r="G1278" s="822" t="s">
        <v>2355</v>
      </c>
      <c r="H1278" s="822" t="s">
        <v>329</v>
      </c>
      <c r="I1278" s="822" t="s">
        <v>3018</v>
      </c>
      <c r="J1278" s="822" t="s">
        <v>784</v>
      </c>
      <c r="K1278" s="822" t="s">
        <v>2357</v>
      </c>
      <c r="L1278" s="825">
        <v>87.98</v>
      </c>
      <c r="M1278" s="825">
        <v>439.9</v>
      </c>
      <c r="N1278" s="822">
        <v>5</v>
      </c>
      <c r="O1278" s="826">
        <v>3</v>
      </c>
      <c r="P1278" s="825">
        <v>263.94</v>
      </c>
      <c r="Q1278" s="827">
        <v>0.6</v>
      </c>
      <c r="R1278" s="822">
        <v>3</v>
      </c>
      <c r="S1278" s="827">
        <v>0.6</v>
      </c>
      <c r="T1278" s="826">
        <v>1.5</v>
      </c>
      <c r="U1278" s="828">
        <v>0.5</v>
      </c>
    </row>
    <row r="1279" spans="1:21" ht="14.45" customHeight="1" x14ac:dyDescent="0.2">
      <c r="A1279" s="821">
        <v>4</v>
      </c>
      <c r="B1279" s="822" t="s">
        <v>2195</v>
      </c>
      <c r="C1279" s="822" t="s">
        <v>2202</v>
      </c>
      <c r="D1279" s="823" t="s">
        <v>4680</v>
      </c>
      <c r="E1279" s="824" t="s">
        <v>2243</v>
      </c>
      <c r="F1279" s="822" t="s">
        <v>2196</v>
      </c>
      <c r="G1279" s="822" t="s">
        <v>2270</v>
      </c>
      <c r="H1279" s="822" t="s">
        <v>628</v>
      </c>
      <c r="I1279" s="822" t="s">
        <v>1983</v>
      </c>
      <c r="J1279" s="822" t="s">
        <v>1758</v>
      </c>
      <c r="K1279" s="822" t="s">
        <v>1984</v>
      </c>
      <c r="L1279" s="825">
        <v>102.93</v>
      </c>
      <c r="M1279" s="825">
        <v>102.93</v>
      </c>
      <c r="N1279" s="822">
        <v>1</v>
      </c>
      <c r="O1279" s="826">
        <v>1</v>
      </c>
      <c r="P1279" s="825">
        <v>102.93</v>
      </c>
      <c r="Q1279" s="827">
        <v>1</v>
      </c>
      <c r="R1279" s="822">
        <v>1</v>
      </c>
      <c r="S1279" s="827">
        <v>1</v>
      </c>
      <c r="T1279" s="826">
        <v>1</v>
      </c>
      <c r="U1279" s="828">
        <v>1</v>
      </c>
    </row>
    <row r="1280" spans="1:21" ht="14.45" customHeight="1" x14ac:dyDescent="0.2">
      <c r="A1280" s="821">
        <v>4</v>
      </c>
      <c r="B1280" s="822" t="s">
        <v>2195</v>
      </c>
      <c r="C1280" s="822" t="s">
        <v>2202</v>
      </c>
      <c r="D1280" s="823" t="s">
        <v>4680</v>
      </c>
      <c r="E1280" s="824" t="s">
        <v>2243</v>
      </c>
      <c r="F1280" s="822" t="s">
        <v>2196</v>
      </c>
      <c r="G1280" s="822" t="s">
        <v>2270</v>
      </c>
      <c r="H1280" s="822" t="s">
        <v>329</v>
      </c>
      <c r="I1280" s="822" t="s">
        <v>2464</v>
      </c>
      <c r="J1280" s="822" t="s">
        <v>1758</v>
      </c>
      <c r="K1280" s="822" t="s">
        <v>2465</v>
      </c>
      <c r="L1280" s="825">
        <v>205.84</v>
      </c>
      <c r="M1280" s="825">
        <v>205.84</v>
      </c>
      <c r="N1280" s="822">
        <v>1</v>
      </c>
      <c r="O1280" s="826">
        <v>1</v>
      </c>
      <c r="P1280" s="825">
        <v>205.84</v>
      </c>
      <c r="Q1280" s="827">
        <v>1</v>
      </c>
      <c r="R1280" s="822">
        <v>1</v>
      </c>
      <c r="S1280" s="827">
        <v>1</v>
      </c>
      <c r="T1280" s="826">
        <v>1</v>
      </c>
      <c r="U1280" s="828">
        <v>1</v>
      </c>
    </row>
    <row r="1281" spans="1:21" ht="14.45" customHeight="1" x14ac:dyDescent="0.2">
      <c r="A1281" s="821">
        <v>4</v>
      </c>
      <c r="B1281" s="822" t="s">
        <v>2195</v>
      </c>
      <c r="C1281" s="822" t="s">
        <v>2202</v>
      </c>
      <c r="D1281" s="823" t="s">
        <v>4680</v>
      </c>
      <c r="E1281" s="824" t="s">
        <v>2243</v>
      </c>
      <c r="F1281" s="822" t="s">
        <v>2196</v>
      </c>
      <c r="G1281" s="822" t="s">
        <v>2358</v>
      </c>
      <c r="H1281" s="822" t="s">
        <v>329</v>
      </c>
      <c r="I1281" s="822" t="s">
        <v>2359</v>
      </c>
      <c r="J1281" s="822" t="s">
        <v>633</v>
      </c>
      <c r="K1281" s="822" t="s">
        <v>2360</v>
      </c>
      <c r="L1281" s="825">
        <v>127.91</v>
      </c>
      <c r="M1281" s="825">
        <v>383.73</v>
      </c>
      <c r="N1281" s="822">
        <v>3</v>
      </c>
      <c r="O1281" s="826">
        <v>2.5</v>
      </c>
      <c r="P1281" s="825">
        <v>127.91</v>
      </c>
      <c r="Q1281" s="827">
        <v>0.33333333333333331</v>
      </c>
      <c r="R1281" s="822">
        <v>1</v>
      </c>
      <c r="S1281" s="827">
        <v>0.33333333333333331</v>
      </c>
      <c r="T1281" s="826">
        <v>1</v>
      </c>
      <c r="U1281" s="828">
        <v>0.4</v>
      </c>
    </row>
    <row r="1282" spans="1:21" ht="14.45" customHeight="1" x14ac:dyDescent="0.2">
      <c r="A1282" s="821">
        <v>4</v>
      </c>
      <c r="B1282" s="822" t="s">
        <v>2195</v>
      </c>
      <c r="C1282" s="822" t="s">
        <v>2202</v>
      </c>
      <c r="D1282" s="823" t="s">
        <v>4680</v>
      </c>
      <c r="E1282" s="824" t="s">
        <v>2243</v>
      </c>
      <c r="F1282" s="822" t="s">
        <v>2196</v>
      </c>
      <c r="G1282" s="822" t="s">
        <v>2358</v>
      </c>
      <c r="H1282" s="822" t="s">
        <v>329</v>
      </c>
      <c r="I1282" s="822" t="s">
        <v>3874</v>
      </c>
      <c r="J1282" s="822" t="s">
        <v>643</v>
      </c>
      <c r="K1282" s="822" t="s">
        <v>3875</v>
      </c>
      <c r="L1282" s="825">
        <v>95.71</v>
      </c>
      <c r="M1282" s="825">
        <v>95.71</v>
      </c>
      <c r="N1282" s="822">
        <v>1</v>
      </c>
      <c r="O1282" s="826">
        <v>1</v>
      </c>
      <c r="P1282" s="825"/>
      <c r="Q1282" s="827">
        <v>0</v>
      </c>
      <c r="R1282" s="822"/>
      <c r="S1282" s="827">
        <v>0</v>
      </c>
      <c r="T1282" s="826"/>
      <c r="U1282" s="828">
        <v>0</v>
      </c>
    </row>
    <row r="1283" spans="1:21" ht="14.45" customHeight="1" x14ac:dyDescent="0.2">
      <c r="A1283" s="821">
        <v>4</v>
      </c>
      <c r="B1283" s="822" t="s">
        <v>2195</v>
      </c>
      <c r="C1283" s="822" t="s">
        <v>2202</v>
      </c>
      <c r="D1283" s="823" t="s">
        <v>4680</v>
      </c>
      <c r="E1283" s="824" t="s">
        <v>2243</v>
      </c>
      <c r="F1283" s="822" t="s">
        <v>2196</v>
      </c>
      <c r="G1283" s="822" t="s">
        <v>3254</v>
      </c>
      <c r="H1283" s="822" t="s">
        <v>329</v>
      </c>
      <c r="I1283" s="822" t="s">
        <v>3255</v>
      </c>
      <c r="J1283" s="822" t="s">
        <v>3256</v>
      </c>
      <c r="K1283" s="822" t="s">
        <v>3257</v>
      </c>
      <c r="L1283" s="825">
        <v>453.79</v>
      </c>
      <c r="M1283" s="825">
        <v>453.79</v>
      </c>
      <c r="N1283" s="822">
        <v>1</v>
      </c>
      <c r="O1283" s="826">
        <v>1</v>
      </c>
      <c r="P1283" s="825">
        <v>453.79</v>
      </c>
      <c r="Q1283" s="827">
        <v>1</v>
      </c>
      <c r="R1283" s="822">
        <v>1</v>
      </c>
      <c r="S1283" s="827">
        <v>1</v>
      </c>
      <c r="T1283" s="826">
        <v>1</v>
      </c>
      <c r="U1283" s="828">
        <v>1</v>
      </c>
    </row>
    <row r="1284" spans="1:21" ht="14.45" customHeight="1" x14ac:dyDescent="0.2">
      <c r="A1284" s="821">
        <v>4</v>
      </c>
      <c r="B1284" s="822" t="s">
        <v>2195</v>
      </c>
      <c r="C1284" s="822" t="s">
        <v>2202</v>
      </c>
      <c r="D1284" s="823" t="s">
        <v>4680</v>
      </c>
      <c r="E1284" s="824" t="s">
        <v>2243</v>
      </c>
      <c r="F1284" s="822" t="s">
        <v>2196</v>
      </c>
      <c r="G1284" s="822" t="s">
        <v>3876</v>
      </c>
      <c r="H1284" s="822" t="s">
        <v>329</v>
      </c>
      <c r="I1284" s="822" t="s">
        <v>3877</v>
      </c>
      <c r="J1284" s="822" t="s">
        <v>3878</v>
      </c>
      <c r="K1284" s="822" t="s">
        <v>3879</v>
      </c>
      <c r="L1284" s="825">
        <v>64.349999999999994</v>
      </c>
      <c r="M1284" s="825">
        <v>64.349999999999994</v>
      </c>
      <c r="N1284" s="822">
        <v>1</v>
      </c>
      <c r="O1284" s="826">
        <v>1</v>
      </c>
      <c r="P1284" s="825">
        <v>64.349999999999994</v>
      </c>
      <c r="Q1284" s="827">
        <v>1</v>
      </c>
      <c r="R1284" s="822">
        <v>1</v>
      </c>
      <c r="S1284" s="827">
        <v>1</v>
      </c>
      <c r="T1284" s="826">
        <v>1</v>
      </c>
      <c r="U1284" s="828">
        <v>1</v>
      </c>
    </row>
    <row r="1285" spans="1:21" ht="14.45" customHeight="1" x14ac:dyDescent="0.2">
      <c r="A1285" s="821">
        <v>4</v>
      </c>
      <c r="B1285" s="822" t="s">
        <v>2195</v>
      </c>
      <c r="C1285" s="822" t="s">
        <v>2202</v>
      </c>
      <c r="D1285" s="823" t="s">
        <v>4680</v>
      </c>
      <c r="E1285" s="824" t="s">
        <v>2243</v>
      </c>
      <c r="F1285" s="822" t="s">
        <v>2196</v>
      </c>
      <c r="G1285" s="822" t="s">
        <v>3571</v>
      </c>
      <c r="H1285" s="822" t="s">
        <v>329</v>
      </c>
      <c r="I1285" s="822" t="s">
        <v>3574</v>
      </c>
      <c r="J1285" s="822" t="s">
        <v>1269</v>
      </c>
      <c r="K1285" s="822" t="s">
        <v>3575</v>
      </c>
      <c r="L1285" s="825">
        <v>0</v>
      </c>
      <c r="M1285" s="825">
        <v>0</v>
      </c>
      <c r="N1285" s="822">
        <v>5</v>
      </c>
      <c r="O1285" s="826">
        <v>1</v>
      </c>
      <c r="P1285" s="825"/>
      <c r="Q1285" s="827"/>
      <c r="R1285" s="822"/>
      <c r="S1285" s="827">
        <v>0</v>
      </c>
      <c r="T1285" s="826"/>
      <c r="U1285" s="828">
        <v>0</v>
      </c>
    </row>
    <row r="1286" spans="1:21" ht="14.45" customHeight="1" x14ac:dyDescent="0.2">
      <c r="A1286" s="821">
        <v>4</v>
      </c>
      <c r="B1286" s="822" t="s">
        <v>2195</v>
      </c>
      <c r="C1286" s="822" t="s">
        <v>2202</v>
      </c>
      <c r="D1286" s="823" t="s">
        <v>4680</v>
      </c>
      <c r="E1286" s="824" t="s">
        <v>2243</v>
      </c>
      <c r="F1286" s="822" t="s">
        <v>2196</v>
      </c>
      <c r="G1286" s="822" t="s">
        <v>2281</v>
      </c>
      <c r="H1286" s="822" t="s">
        <v>628</v>
      </c>
      <c r="I1286" s="822" t="s">
        <v>1917</v>
      </c>
      <c r="J1286" s="822" t="s">
        <v>893</v>
      </c>
      <c r="K1286" s="822" t="s">
        <v>895</v>
      </c>
      <c r="L1286" s="825">
        <v>0</v>
      </c>
      <c r="M1286" s="825">
        <v>0</v>
      </c>
      <c r="N1286" s="822">
        <v>5</v>
      </c>
      <c r="O1286" s="826">
        <v>5</v>
      </c>
      <c r="P1286" s="825">
        <v>0</v>
      </c>
      <c r="Q1286" s="827"/>
      <c r="R1286" s="822">
        <v>1</v>
      </c>
      <c r="S1286" s="827">
        <v>0.2</v>
      </c>
      <c r="T1286" s="826">
        <v>1</v>
      </c>
      <c r="U1286" s="828">
        <v>0.2</v>
      </c>
    </row>
    <row r="1287" spans="1:21" ht="14.45" customHeight="1" x14ac:dyDescent="0.2">
      <c r="A1287" s="821">
        <v>4</v>
      </c>
      <c r="B1287" s="822" t="s">
        <v>2195</v>
      </c>
      <c r="C1287" s="822" t="s">
        <v>2202</v>
      </c>
      <c r="D1287" s="823" t="s">
        <v>4680</v>
      </c>
      <c r="E1287" s="824" t="s">
        <v>2243</v>
      </c>
      <c r="F1287" s="822" t="s">
        <v>2196</v>
      </c>
      <c r="G1287" s="822" t="s">
        <v>3029</v>
      </c>
      <c r="H1287" s="822" t="s">
        <v>329</v>
      </c>
      <c r="I1287" s="822" t="s">
        <v>3112</v>
      </c>
      <c r="J1287" s="822" t="s">
        <v>1175</v>
      </c>
      <c r="K1287" s="822" t="s">
        <v>3113</v>
      </c>
      <c r="L1287" s="825">
        <v>42.54</v>
      </c>
      <c r="M1287" s="825">
        <v>42.54</v>
      </c>
      <c r="N1287" s="822">
        <v>1</v>
      </c>
      <c r="O1287" s="826">
        <v>1</v>
      </c>
      <c r="P1287" s="825">
        <v>42.54</v>
      </c>
      <c r="Q1287" s="827">
        <v>1</v>
      </c>
      <c r="R1287" s="822">
        <v>1</v>
      </c>
      <c r="S1287" s="827">
        <v>1</v>
      </c>
      <c r="T1287" s="826">
        <v>1</v>
      </c>
      <c r="U1287" s="828">
        <v>1</v>
      </c>
    </row>
    <row r="1288" spans="1:21" ht="14.45" customHeight="1" x14ac:dyDescent="0.2">
      <c r="A1288" s="821">
        <v>4</v>
      </c>
      <c r="B1288" s="822" t="s">
        <v>2195</v>
      </c>
      <c r="C1288" s="822" t="s">
        <v>2202</v>
      </c>
      <c r="D1288" s="823" t="s">
        <v>4680</v>
      </c>
      <c r="E1288" s="824" t="s">
        <v>2243</v>
      </c>
      <c r="F1288" s="822" t="s">
        <v>2196</v>
      </c>
      <c r="G1288" s="822" t="s">
        <v>3029</v>
      </c>
      <c r="H1288" s="822" t="s">
        <v>329</v>
      </c>
      <c r="I1288" s="822" t="s">
        <v>3030</v>
      </c>
      <c r="J1288" s="822" t="s">
        <v>1175</v>
      </c>
      <c r="K1288" s="822" t="s">
        <v>1176</v>
      </c>
      <c r="L1288" s="825">
        <v>59.56</v>
      </c>
      <c r="M1288" s="825">
        <v>59.56</v>
      </c>
      <c r="N1288" s="822">
        <v>1</v>
      </c>
      <c r="O1288" s="826">
        <v>1</v>
      </c>
      <c r="P1288" s="825"/>
      <c r="Q1288" s="827">
        <v>0</v>
      </c>
      <c r="R1288" s="822"/>
      <c r="S1288" s="827">
        <v>0</v>
      </c>
      <c r="T1288" s="826"/>
      <c r="U1288" s="828">
        <v>0</v>
      </c>
    </row>
    <row r="1289" spans="1:21" ht="14.45" customHeight="1" x14ac:dyDescent="0.2">
      <c r="A1289" s="821">
        <v>4</v>
      </c>
      <c r="B1289" s="822" t="s">
        <v>2195</v>
      </c>
      <c r="C1289" s="822" t="s">
        <v>2202</v>
      </c>
      <c r="D1289" s="823" t="s">
        <v>4680</v>
      </c>
      <c r="E1289" s="824" t="s">
        <v>2243</v>
      </c>
      <c r="F1289" s="822" t="s">
        <v>2196</v>
      </c>
      <c r="G1289" s="822" t="s">
        <v>2948</v>
      </c>
      <c r="H1289" s="822" t="s">
        <v>329</v>
      </c>
      <c r="I1289" s="822" t="s">
        <v>2949</v>
      </c>
      <c r="J1289" s="822" t="s">
        <v>2950</v>
      </c>
      <c r="K1289" s="822" t="s">
        <v>2951</v>
      </c>
      <c r="L1289" s="825">
        <v>60.39</v>
      </c>
      <c r="M1289" s="825">
        <v>1328.58</v>
      </c>
      <c r="N1289" s="822">
        <v>22</v>
      </c>
      <c r="O1289" s="826">
        <v>9</v>
      </c>
      <c r="P1289" s="825">
        <v>785.06999999999994</v>
      </c>
      <c r="Q1289" s="827">
        <v>0.59090909090909094</v>
      </c>
      <c r="R1289" s="822">
        <v>13</v>
      </c>
      <c r="S1289" s="827">
        <v>0.59090909090909094</v>
      </c>
      <c r="T1289" s="826">
        <v>5</v>
      </c>
      <c r="U1289" s="828">
        <v>0.55555555555555558</v>
      </c>
    </row>
    <row r="1290" spans="1:21" ht="14.45" customHeight="1" x14ac:dyDescent="0.2">
      <c r="A1290" s="821">
        <v>4</v>
      </c>
      <c r="B1290" s="822" t="s">
        <v>2195</v>
      </c>
      <c r="C1290" s="822" t="s">
        <v>2202</v>
      </c>
      <c r="D1290" s="823" t="s">
        <v>4680</v>
      </c>
      <c r="E1290" s="824" t="s">
        <v>2243</v>
      </c>
      <c r="F1290" s="822" t="s">
        <v>2196</v>
      </c>
      <c r="G1290" s="822" t="s">
        <v>3283</v>
      </c>
      <c r="H1290" s="822" t="s">
        <v>329</v>
      </c>
      <c r="I1290" s="822" t="s">
        <v>3800</v>
      </c>
      <c r="J1290" s="822" t="s">
        <v>1353</v>
      </c>
      <c r="K1290" s="822" t="s">
        <v>3801</v>
      </c>
      <c r="L1290" s="825">
        <v>55.16</v>
      </c>
      <c r="M1290" s="825">
        <v>55.16</v>
      </c>
      <c r="N1290" s="822">
        <v>1</v>
      </c>
      <c r="O1290" s="826">
        <v>1</v>
      </c>
      <c r="P1290" s="825">
        <v>55.16</v>
      </c>
      <c r="Q1290" s="827">
        <v>1</v>
      </c>
      <c r="R1290" s="822">
        <v>1</v>
      </c>
      <c r="S1290" s="827">
        <v>1</v>
      </c>
      <c r="T1290" s="826">
        <v>1</v>
      </c>
      <c r="U1290" s="828">
        <v>1</v>
      </c>
    </row>
    <row r="1291" spans="1:21" ht="14.45" customHeight="1" x14ac:dyDescent="0.2">
      <c r="A1291" s="821">
        <v>4</v>
      </c>
      <c r="B1291" s="822" t="s">
        <v>2195</v>
      </c>
      <c r="C1291" s="822" t="s">
        <v>2202</v>
      </c>
      <c r="D1291" s="823" t="s">
        <v>4680</v>
      </c>
      <c r="E1291" s="824" t="s">
        <v>2243</v>
      </c>
      <c r="F1291" s="822" t="s">
        <v>2196</v>
      </c>
      <c r="G1291" s="822" t="s">
        <v>2415</v>
      </c>
      <c r="H1291" s="822" t="s">
        <v>329</v>
      </c>
      <c r="I1291" s="822" t="s">
        <v>2416</v>
      </c>
      <c r="J1291" s="822" t="s">
        <v>2417</v>
      </c>
      <c r="K1291" s="822" t="s">
        <v>2418</v>
      </c>
      <c r="L1291" s="825">
        <v>77.13</v>
      </c>
      <c r="M1291" s="825">
        <v>77.13</v>
      </c>
      <c r="N1291" s="822">
        <v>1</v>
      </c>
      <c r="O1291" s="826">
        <v>1</v>
      </c>
      <c r="P1291" s="825"/>
      <c r="Q1291" s="827">
        <v>0</v>
      </c>
      <c r="R1291" s="822"/>
      <c r="S1291" s="827">
        <v>0</v>
      </c>
      <c r="T1291" s="826"/>
      <c r="U1291" s="828">
        <v>0</v>
      </c>
    </row>
    <row r="1292" spans="1:21" ht="14.45" customHeight="1" x14ac:dyDescent="0.2">
      <c r="A1292" s="821">
        <v>4</v>
      </c>
      <c r="B1292" s="822" t="s">
        <v>2195</v>
      </c>
      <c r="C1292" s="822" t="s">
        <v>2202</v>
      </c>
      <c r="D1292" s="823" t="s">
        <v>4680</v>
      </c>
      <c r="E1292" s="824" t="s">
        <v>2243</v>
      </c>
      <c r="F1292" s="822" t="s">
        <v>2196</v>
      </c>
      <c r="G1292" s="822" t="s">
        <v>3117</v>
      </c>
      <c r="H1292" s="822" t="s">
        <v>329</v>
      </c>
      <c r="I1292" s="822" t="s">
        <v>3118</v>
      </c>
      <c r="J1292" s="822" t="s">
        <v>3119</v>
      </c>
      <c r="K1292" s="822" t="s">
        <v>3120</v>
      </c>
      <c r="L1292" s="825">
        <v>264</v>
      </c>
      <c r="M1292" s="825">
        <v>264</v>
      </c>
      <c r="N1292" s="822">
        <v>1</v>
      </c>
      <c r="O1292" s="826">
        <v>0.5</v>
      </c>
      <c r="P1292" s="825"/>
      <c r="Q1292" s="827">
        <v>0</v>
      </c>
      <c r="R1292" s="822"/>
      <c r="S1292" s="827">
        <v>0</v>
      </c>
      <c r="T1292" s="826"/>
      <c r="U1292" s="828">
        <v>0</v>
      </c>
    </row>
    <row r="1293" spans="1:21" ht="14.45" customHeight="1" x14ac:dyDescent="0.2">
      <c r="A1293" s="821">
        <v>4</v>
      </c>
      <c r="B1293" s="822" t="s">
        <v>2195</v>
      </c>
      <c r="C1293" s="822" t="s">
        <v>2202</v>
      </c>
      <c r="D1293" s="823" t="s">
        <v>4680</v>
      </c>
      <c r="E1293" s="824" t="s">
        <v>2243</v>
      </c>
      <c r="F1293" s="822" t="s">
        <v>2196</v>
      </c>
      <c r="G1293" s="822" t="s">
        <v>3880</v>
      </c>
      <c r="H1293" s="822" t="s">
        <v>329</v>
      </c>
      <c r="I1293" s="822" t="s">
        <v>3881</v>
      </c>
      <c r="J1293" s="822" t="s">
        <v>3882</v>
      </c>
      <c r="K1293" s="822" t="s">
        <v>2292</v>
      </c>
      <c r="L1293" s="825">
        <v>184.74</v>
      </c>
      <c r="M1293" s="825">
        <v>184.74</v>
      </c>
      <c r="N1293" s="822">
        <v>1</v>
      </c>
      <c r="O1293" s="826">
        <v>0.5</v>
      </c>
      <c r="P1293" s="825"/>
      <c r="Q1293" s="827">
        <v>0</v>
      </c>
      <c r="R1293" s="822"/>
      <c r="S1293" s="827">
        <v>0</v>
      </c>
      <c r="T1293" s="826"/>
      <c r="U1293" s="828">
        <v>0</v>
      </c>
    </row>
    <row r="1294" spans="1:21" ht="14.45" customHeight="1" x14ac:dyDescent="0.2">
      <c r="A1294" s="821">
        <v>4</v>
      </c>
      <c r="B1294" s="822" t="s">
        <v>2195</v>
      </c>
      <c r="C1294" s="822" t="s">
        <v>2202</v>
      </c>
      <c r="D1294" s="823" t="s">
        <v>4680</v>
      </c>
      <c r="E1294" s="824" t="s">
        <v>2243</v>
      </c>
      <c r="F1294" s="822" t="s">
        <v>2196</v>
      </c>
      <c r="G1294" s="822" t="s">
        <v>3031</v>
      </c>
      <c r="H1294" s="822" t="s">
        <v>628</v>
      </c>
      <c r="I1294" s="822" t="s">
        <v>2070</v>
      </c>
      <c r="J1294" s="822" t="s">
        <v>981</v>
      </c>
      <c r="K1294" s="822" t="s">
        <v>2071</v>
      </c>
      <c r="L1294" s="825">
        <v>0</v>
      </c>
      <c r="M1294" s="825">
        <v>0</v>
      </c>
      <c r="N1294" s="822">
        <v>1</v>
      </c>
      <c r="O1294" s="826">
        <v>1</v>
      </c>
      <c r="P1294" s="825">
        <v>0</v>
      </c>
      <c r="Q1294" s="827"/>
      <c r="R1294" s="822">
        <v>1</v>
      </c>
      <c r="S1294" s="827">
        <v>1</v>
      </c>
      <c r="T1294" s="826">
        <v>1</v>
      </c>
      <c r="U1294" s="828">
        <v>1</v>
      </c>
    </row>
    <row r="1295" spans="1:21" ht="14.45" customHeight="1" x14ac:dyDescent="0.2">
      <c r="A1295" s="821">
        <v>4</v>
      </c>
      <c r="B1295" s="822" t="s">
        <v>2195</v>
      </c>
      <c r="C1295" s="822" t="s">
        <v>2202</v>
      </c>
      <c r="D1295" s="823" t="s">
        <v>4680</v>
      </c>
      <c r="E1295" s="824" t="s">
        <v>2243</v>
      </c>
      <c r="F1295" s="822" t="s">
        <v>2196</v>
      </c>
      <c r="G1295" s="822" t="s">
        <v>3031</v>
      </c>
      <c r="H1295" s="822" t="s">
        <v>329</v>
      </c>
      <c r="I1295" s="822" t="s">
        <v>3883</v>
      </c>
      <c r="J1295" s="822" t="s">
        <v>3122</v>
      </c>
      <c r="K1295" s="822" t="s">
        <v>1940</v>
      </c>
      <c r="L1295" s="825">
        <v>0</v>
      </c>
      <c r="M1295" s="825">
        <v>0</v>
      </c>
      <c r="N1295" s="822">
        <v>1</v>
      </c>
      <c r="O1295" s="826">
        <v>0.5</v>
      </c>
      <c r="P1295" s="825"/>
      <c r="Q1295" s="827"/>
      <c r="R1295" s="822"/>
      <c r="S1295" s="827">
        <v>0</v>
      </c>
      <c r="T1295" s="826"/>
      <c r="U1295" s="828">
        <v>0</v>
      </c>
    </row>
    <row r="1296" spans="1:21" ht="14.45" customHeight="1" x14ac:dyDescent="0.2">
      <c r="A1296" s="821">
        <v>4</v>
      </c>
      <c r="B1296" s="822" t="s">
        <v>2195</v>
      </c>
      <c r="C1296" s="822" t="s">
        <v>2202</v>
      </c>
      <c r="D1296" s="823" t="s">
        <v>4680</v>
      </c>
      <c r="E1296" s="824" t="s">
        <v>2243</v>
      </c>
      <c r="F1296" s="822" t="s">
        <v>2196</v>
      </c>
      <c r="G1296" s="822" t="s">
        <v>2484</v>
      </c>
      <c r="H1296" s="822" t="s">
        <v>628</v>
      </c>
      <c r="I1296" s="822" t="s">
        <v>2485</v>
      </c>
      <c r="J1296" s="822" t="s">
        <v>830</v>
      </c>
      <c r="K1296" s="822" t="s">
        <v>2486</v>
      </c>
      <c r="L1296" s="825">
        <v>414.07</v>
      </c>
      <c r="M1296" s="825">
        <v>2484.42</v>
      </c>
      <c r="N1296" s="822">
        <v>6</v>
      </c>
      <c r="O1296" s="826">
        <v>4</v>
      </c>
      <c r="P1296" s="825">
        <v>1656.28</v>
      </c>
      <c r="Q1296" s="827">
        <v>0.66666666666666663</v>
      </c>
      <c r="R1296" s="822">
        <v>4</v>
      </c>
      <c r="S1296" s="827">
        <v>0.66666666666666663</v>
      </c>
      <c r="T1296" s="826">
        <v>3</v>
      </c>
      <c r="U1296" s="828">
        <v>0.75</v>
      </c>
    </row>
    <row r="1297" spans="1:21" ht="14.45" customHeight="1" x14ac:dyDescent="0.2">
      <c r="A1297" s="821">
        <v>4</v>
      </c>
      <c r="B1297" s="822" t="s">
        <v>2195</v>
      </c>
      <c r="C1297" s="822" t="s">
        <v>2202</v>
      </c>
      <c r="D1297" s="823" t="s">
        <v>4680</v>
      </c>
      <c r="E1297" s="824" t="s">
        <v>2243</v>
      </c>
      <c r="F1297" s="822" t="s">
        <v>2196</v>
      </c>
      <c r="G1297" s="822" t="s">
        <v>2309</v>
      </c>
      <c r="H1297" s="822" t="s">
        <v>329</v>
      </c>
      <c r="I1297" s="822" t="s">
        <v>2310</v>
      </c>
      <c r="J1297" s="822" t="s">
        <v>977</v>
      </c>
      <c r="K1297" s="822" t="s">
        <v>2311</v>
      </c>
      <c r="L1297" s="825">
        <v>50.32</v>
      </c>
      <c r="M1297" s="825">
        <v>301.92</v>
      </c>
      <c r="N1297" s="822">
        <v>6</v>
      </c>
      <c r="O1297" s="826">
        <v>6</v>
      </c>
      <c r="P1297" s="825">
        <v>251.6</v>
      </c>
      <c r="Q1297" s="827">
        <v>0.83333333333333326</v>
      </c>
      <c r="R1297" s="822">
        <v>5</v>
      </c>
      <c r="S1297" s="827">
        <v>0.83333333333333337</v>
      </c>
      <c r="T1297" s="826">
        <v>5</v>
      </c>
      <c r="U1297" s="828">
        <v>0.83333333333333337</v>
      </c>
    </row>
    <row r="1298" spans="1:21" ht="14.45" customHeight="1" x14ac:dyDescent="0.2">
      <c r="A1298" s="821">
        <v>4</v>
      </c>
      <c r="B1298" s="822" t="s">
        <v>2195</v>
      </c>
      <c r="C1298" s="822" t="s">
        <v>2202</v>
      </c>
      <c r="D1298" s="823" t="s">
        <v>4680</v>
      </c>
      <c r="E1298" s="824" t="s">
        <v>2243</v>
      </c>
      <c r="F1298" s="822" t="s">
        <v>2196</v>
      </c>
      <c r="G1298" s="822" t="s">
        <v>2259</v>
      </c>
      <c r="H1298" s="822" t="s">
        <v>628</v>
      </c>
      <c r="I1298" s="822" t="s">
        <v>1853</v>
      </c>
      <c r="J1298" s="822" t="s">
        <v>1068</v>
      </c>
      <c r="K1298" s="822" t="s">
        <v>1854</v>
      </c>
      <c r="L1298" s="825">
        <v>154.36000000000001</v>
      </c>
      <c r="M1298" s="825">
        <v>154.36000000000001</v>
      </c>
      <c r="N1298" s="822">
        <v>1</v>
      </c>
      <c r="O1298" s="826">
        <v>1</v>
      </c>
      <c r="P1298" s="825">
        <v>154.36000000000001</v>
      </c>
      <c r="Q1298" s="827">
        <v>1</v>
      </c>
      <c r="R1298" s="822">
        <v>1</v>
      </c>
      <c r="S1298" s="827">
        <v>1</v>
      </c>
      <c r="T1298" s="826">
        <v>1</v>
      </c>
      <c r="U1298" s="828">
        <v>1</v>
      </c>
    </row>
    <row r="1299" spans="1:21" ht="14.45" customHeight="1" x14ac:dyDescent="0.2">
      <c r="A1299" s="821">
        <v>4</v>
      </c>
      <c r="B1299" s="822" t="s">
        <v>2195</v>
      </c>
      <c r="C1299" s="822" t="s">
        <v>2202</v>
      </c>
      <c r="D1299" s="823" t="s">
        <v>4680</v>
      </c>
      <c r="E1299" s="824" t="s">
        <v>2243</v>
      </c>
      <c r="F1299" s="822" t="s">
        <v>2196</v>
      </c>
      <c r="G1299" s="822" t="s">
        <v>2259</v>
      </c>
      <c r="H1299" s="822" t="s">
        <v>329</v>
      </c>
      <c r="I1299" s="822" t="s">
        <v>2487</v>
      </c>
      <c r="J1299" s="822" t="s">
        <v>1068</v>
      </c>
      <c r="K1299" s="822" t="s">
        <v>2488</v>
      </c>
      <c r="L1299" s="825">
        <v>225.06</v>
      </c>
      <c r="M1299" s="825">
        <v>675.18000000000006</v>
      </c>
      <c r="N1299" s="822">
        <v>3</v>
      </c>
      <c r="O1299" s="826">
        <v>2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4</v>
      </c>
      <c r="B1300" s="822" t="s">
        <v>2195</v>
      </c>
      <c r="C1300" s="822" t="s">
        <v>2202</v>
      </c>
      <c r="D1300" s="823" t="s">
        <v>4680</v>
      </c>
      <c r="E1300" s="824" t="s">
        <v>2243</v>
      </c>
      <c r="F1300" s="822" t="s">
        <v>2196</v>
      </c>
      <c r="G1300" s="822" t="s">
        <v>2322</v>
      </c>
      <c r="H1300" s="822" t="s">
        <v>329</v>
      </c>
      <c r="I1300" s="822" t="s">
        <v>3704</v>
      </c>
      <c r="J1300" s="822" t="s">
        <v>1614</v>
      </c>
      <c r="K1300" s="822" t="s">
        <v>1615</v>
      </c>
      <c r="L1300" s="825">
        <v>374.79</v>
      </c>
      <c r="M1300" s="825">
        <v>126679.02</v>
      </c>
      <c r="N1300" s="822">
        <v>338</v>
      </c>
      <c r="O1300" s="826">
        <v>39</v>
      </c>
      <c r="P1300" s="825">
        <v>109438.68000000001</v>
      </c>
      <c r="Q1300" s="827">
        <v>0.86390532544378706</v>
      </c>
      <c r="R1300" s="822">
        <v>292</v>
      </c>
      <c r="S1300" s="827">
        <v>0.86390532544378695</v>
      </c>
      <c r="T1300" s="826">
        <v>34.5</v>
      </c>
      <c r="U1300" s="828">
        <v>0.88461538461538458</v>
      </c>
    </row>
    <row r="1301" spans="1:21" ht="14.45" customHeight="1" x14ac:dyDescent="0.2">
      <c r="A1301" s="821">
        <v>4</v>
      </c>
      <c r="B1301" s="822" t="s">
        <v>2195</v>
      </c>
      <c r="C1301" s="822" t="s">
        <v>2202</v>
      </c>
      <c r="D1301" s="823" t="s">
        <v>4680</v>
      </c>
      <c r="E1301" s="824" t="s">
        <v>2243</v>
      </c>
      <c r="F1301" s="822" t="s">
        <v>2196</v>
      </c>
      <c r="G1301" s="822" t="s">
        <v>2322</v>
      </c>
      <c r="H1301" s="822" t="s">
        <v>329</v>
      </c>
      <c r="I1301" s="822" t="s">
        <v>3884</v>
      </c>
      <c r="J1301" s="822" t="s">
        <v>3885</v>
      </c>
      <c r="K1301" s="822" t="s">
        <v>3886</v>
      </c>
      <c r="L1301" s="825">
        <v>374.79</v>
      </c>
      <c r="M1301" s="825">
        <v>12368.070000000002</v>
      </c>
      <c r="N1301" s="822">
        <v>33</v>
      </c>
      <c r="O1301" s="826">
        <v>3.5</v>
      </c>
      <c r="P1301" s="825">
        <v>1873.95</v>
      </c>
      <c r="Q1301" s="827">
        <v>0.15151515151515149</v>
      </c>
      <c r="R1301" s="822">
        <v>5</v>
      </c>
      <c r="S1301" s="827">
        <v>0.15151515151515152</v>
      </c>
      <c r="T1301" s="826">
        <v>1</v>
      </c>
      <c r="U1301" s="828">
        <v>0.2857142857142857</v>
      </c>
    </row>
    <row r="1302" spans="1:21" ht="14.45" customHeight="1" x14ac:dyDescent="0.2">
      <c r="A1302" s="821">
        <v>4</v>
      </c>
      <c r="B1302" s="822" t="s">
        <v>2195</v>
      </c>
      <c r="C1302" s="822" t="s">
        <v>2202</v>
      </c>
      <c r="D1302" s="823" t="s">
        <v>4680</v>
      </c>
      <c r="E1302" s="824" t="s">
        <v>2243</v>
      </c>
      <c r="F1302" s="822" t="s">
        <v>2196</v>
      </c>
      <c r="G1302" s="822" t="s">
        <v>2322</v>
      </c>
      <c r="H1302" s="822" t="s">
        <v>329</v>
      </c>
      <c r="I1302" s="822" t="s">
        <v>3887</v>
      </c>
      <c r="J1302" s="822" t="s">
        <v>3885</v>
      </c>
      <c r="K1302" s="822" t="s">
        <v>3886</v>
      </c>
      <c r="L1302" s="825">
        <v>374.79</v>
      </c>
      <c r="M1302" s="825">
        <v>3373.11</v>
      </c>
      <c r="N1302" s="822">
        <v>9</v>
      </c>
      <c r="O1302" s="826">
        <v>1</v>
      </c>
      <c r="P1302" s="825"/>
      <c r="Q1302" s="827">
        <v>0</v>
      </c>
      <c r="R1302" s="822"/>
      <c r="S1302" s="827">
        <v>0</v>
      </c>
      <c r="T1302" s="826"/>
      <c r="U1302" s="828">
        <v>0</v>
      </c>
    </row>
    <row r="1303" spans="1:21" ht="14.45" customHeight="1" x14ac:dyDescent="0.2">
      <c r="A1303" s="821">
        <v>4</v>
      </c>
      <c r="B1303" s="822" t="s">
        <v>2195</v>
      </c>
      <c r="C1303" s="822" t="s">
        <v>2202</v>
      </c>
      <c r="D1303" s="823" t="s">
        <v>4680</v>
      </c>
      <c r="E1303" s="824" t="s">
        <v>2243</v>
      </c>
      <c r="F1303" s="822" t="s">
        <v>2196</v>
      </c>
      <c r="G1303" s="822" t="s">
        <v>2322</v>
      </c>
      <c r="H1303" s="822" t="s">
        <v>329</v>
      </c>
      <c r="I1303" s="822" t="s">
        <v>2323</v>
      </c>
      <c r="J1303" s="822" t="s">
        <v>1614</v>
      </c>
      <c r="K1303" s="822" t="s">
        <v>1615</v>
      </c>
      <c r="L1303" s="825">
        <v>374.79</v>
      </c>
      <c r="M1303" s="825">
        <v>44974.8</v>
      </c>
      <c r="N1303" s="822">
        <v>120</v>
      </c>
      <c r="O1303" s="826">
        <v>12.5</v>
      </c>
      <c r="P1303" s="825">
        <v>25860.510000000002</v>
      </c>
      <c r="Q1303" s="827">
        <v>0.57499999999999996</v>
      </c>
      <c r="R1303" s="822">
        <v>69</v>
      </c>
      <c r="S1303" s="827">
        <v>0.57499999999999996</v>
      </c>
      <c r="T1303" s="826">
        <v>8</v>
      </c>
      <c r="U1303" s="828">
        <v>0.64</v>
      </c>
    </row>
    <row r="1304" spans="1:21" ht="14.45" customHeight="1" x14ac:dyDescent="0.2">
      <c r="A1304" s="821">
        <v>4</v>
      </c>
      <c r="B1304" s="822" t="s">
        <v>2195</v>
      </c>
      <c r="C1304" s="822" t="s">
        <v>2202</v>
      </c>
      <c r="D1304" s="823" t="s">
        <v>4680</v>
      </c>
      <c r="E1304" s="824" t="s">
        <v>2243</v>
      </c>
      <c r="F1304" s="822" t="s">
        <v>2196</v>
      </c>
      <c r="G1304" s="822" t="s">
        <v>2285</v>
      </c>
      <c r="H1304" s="822" t="s">
        <v>628</v>
      </c>
      <c r="I1304" s="822" t="s">
        <v>3827</v>
      </c>
      <c r="J1304" s="822" t="s">
        <v>3828</v>
      </c>
      <c r="K1304" s="822" t="s">
        <v>767</v>
      </c>
      <c r="L1304" s="825">
        <v>179.65</v>
      </c>
      <c r="M1304" s="825">
        <v>538.95000000000005</v>
      </c>
      <c r="N1304" s="822">
        <v>3</v>
      </c>
      <c r="O1304" s="826">
        <v>0.5</v>
      </c>
      <c r="P1304" s="825"/>
      <c r="Q1304" s="827">
        <v>0</v>
      </c>
      <c r="R1304" s="822"/>
      <c r="S1304" s="827">
        <v>0</v>
      </c>
      <c r="T1304" s="826"/>
      <c r="U1304" s="828">
        <v>0</v>
      </c>
    </row>
    <row r="1305" spans="1:21" ht="14.45" customHeight="1" x14ac:dyDescent="0.2">
      <c r="A1305" s="821">
        <v>4</v>
      </c>
      <c r="B1305" s="822" t="s">
        <v>2195</v>
      </c>
      <c r="C1305" s="822" t="s">
        <v>2202</v>
      </c>
      <c r="D1305" s="823" t="s">
        <v>4680</v>
      </c>
      <c r="E1305" s="824" t="s">
        <v>2243</v>
      </c>
      <c r="F1305" s="822" t="s">
        <v>2196</v>
      </c>
      <c r="G1305" s="822" t="s">
        <v>2285</v>
      </c>
      <c r="H1305" s="822" t="s">
        <v>628</v>
      </c>
      <c r="I1305" s="822" t="s">
        <v>1964</v>
      </c>
      <c r="J1305" s="822" t="s">
        <v>1027</v>
      </c>
      <c r="K1305" s="822" t="s">
        <v>767</v>
      </c>
      <c r="L1305" s="825">
        <v>179.65</v>
      </c>
      <c r="M1305" s="825">
        <v>538.95000000000005</v>
      </c>
      <c r="N1305" s="822">
        <v>3</v>
      </c>
      <c r="O1305" s="826">
        <v>0.5</v>
      </c>
      <c r="P1305" s="825"/>
      <c r="Q1305" s="827">
        <v>0</v>
      </c>
      <c r="R1305" s="822"/>
      <c r="S1305" s="827">
        <v>0</v>
      </c>
      <c r="T1305" s="826"/>
      <c r="U1305" s="828">
        <v>0</v>
      </c>
    </row>
    <row r="1306" spans="1:21" ht="14.45" customHeight="1" x14ac:dyDescent="0.2">
      <c r="A1306" s="821">
        <v>4</v>
      </c>
      <c r="B1306" s="822" t="s">
        <v>2195</v>
      </c>
      <c r="C1306" s="822" t="s">
        <v>2202</v>
      </c>
      <c r="D1306" s="823" t="s">
        <v>4680</v>
      </c>
      <c r="E1306" s="824" t="s">
        <v>2243</v>
      </c>
      <c r="F1306" s="822" t="s">
        <v>2196</v>
      </c>
      <c r="G1306" s="822" t="s">
        <v>2285</v>
      </c>
      <c r="H1306" s="822" t="s">
        <v>628</v>
      </c>
      <c r="I1306" s="822" t="s">
        <v>2085</v>
      </c>
      <c r="J1306" s="822" t="s">
        <v>1386</v>
      </c>
      <c r="K1306" s="822" t="s">
        <v>767</v>
      </c>
      <c r="L1306" s="825">
        <v>179.65</v>
      </c>
      <c r="M1306" s="825">
        <v>538.95000000000005</v>
      </c>
      <c r="N1306" s="822">
        <v>3</v>
      </c>
      <c r="O1306" s="826">
        <v>0.5</v>
      </c>
      <c r="P1306" s="825"/>
      <c r="Q1306" s="827">
        <v>0</v>
      </c>
      <c r="R1306" s="822"/>
      <c r="S1306" s="827">
        <v>0</v>
      </c>
      <c r="T1306" s="826"/>
      <c r="U1306" s="828">
        <v>0</v>
      </c>
    </row>
    <row r="1307" spans="1:21" ht="14.45" customHeight="1" x14ac:dyDescent="0.2">
      <c r="A1307" s="821">
        <v>4</v>
      </c>
      <c r="B1307" s="822" t="s">
        <v>2195</v>
      </c>
      <c r="C1307" s="822" t="s">
        <v>2202</v>
      </c>
      <c r="D1307" s="823" t="s">
        <v>4680</v>
      </c>
      <c r="E1307" s="824" t="s">
        <v>2243</v>
      </c>
      <c r="F1307" s="822" t="s">
        <v>2196</v>
      </c>
      <c r="G1307" s="822" t="s">
        <v>2285</v>
      </c>
      <c r="H1307" s="822" t="s">
        <v>628</v>
      </c>
      <c r="I1307" s="822" t="s">
        <v>1978</v>
      </c>
      <c r="J1307" s="822" t="s">
        <v>1979</v>
      </c>
      <c r="K1307" s="822" t="s">
        <v>767</v>
      </c>
      <c r="L1307" s="825">
        <v>179.65</v>
      </c>
      <c r="M1307" s="825">
        <v>538.95000000000005</v>
      </c>
      <c r="N1307" s="822">
        <v>3</v>
      </c>
      <c r="O1307" s="826">
        <v>0.5</v>
      </c>
      <c r="P1307" s="825"/>
      <c r="Q1307" s="827">
        <v>0</v>
      </c>
      <c r="R1307" s="822"/>
      <c r="S1307" s="827">
        <v>0</v>
      </c>
      <c r="T1307" s="826"/>
      <c r="U1307" s="828">
        <v>0</v>
      </c>
    </row>
    <row r="1308" spans="1:21" ht="14.45" customHeight="1" x14ac:dyDescent="0.2">
      <c r="A1308" s="821">
        <v>4</v>
      </c>
      <c r="B1308" s="822" t="s">
        <v>2195</v>
      </c>
      <c r="C1308" s="822" t="s">
        <v>2202</v>
      </c>
      <c r="D1308" s="823" t="s">
        <v>4680</v>
      </c>
      <c r="E1308" s="824" t="s">
        <v>2243</v>
      </c>
      <c r="F1308" s="822" t="s">
        <v>2197</v>
      </c>
      <c r="G1308" s="822" t="s">
        <v>2286</v>
      </c>
      <c r="H1308" s="822" t="s">
        <v>329</v>
      </c>
      <c r="I1308" s="822" t="s">
        <v>2492</v>
      </c>
      <c r="J1308" s="822" t="s">
        <v>2288</v>
      </c>
      <c r="K1308" s="822"/>
      <c r="L1308" s="825">
        <v>0</v>
      </c>
      <c r="M1308" s="825">
        <v>0</v>
      </c>
      <c r="N1308" s="822">
        <v>4</v>
      </c>
      <c r="O1308" s="826">
        <v>4</v>
      </c>
      <c r="P1308" s="825">
        <v>0</v>
      </c>
      <c r="Q1308" s="827"/>
      <c r="R1308" s="822">
        <v>2</v>
      </c>
      <c r="S1308" s="827">
        <v>0.5</v>
      </c>
      <c r="T1308" s="826">
        <v>2</v>
      </c>
      <c r="U1308" s="828">
        <v>0.5</v>
      </c>
    </row>
    <row r="1309" spans="1:21" ht="14.45" customHeight="1" x14ac:dyDescent="0.2">
      <c r="A1309" s="821">
        <v>4</v>
      </c>
      <c r="B1309" s="822" t="s">
        <v>2195</v>
      </c>
      <c r="C1309" s="822" t="s">
        <v>2202</v>
      </c>
      <c r="D1309" s="823" t="s">
        <v>4680</v>
      </c>
      <c r="E1309" s="824" t="s">
        <v>2243</v>
      </c>
      <c r="F1309" s="822" t="s">
        <v>2197</v>
      </c>
      <c r="G1309" s="822" t="s">
        <v>2286</v>
      </c>
      <c r="H1309" s="822" t="s">
        <v>329</v>
      </c>
      <c r="I1309" s="822" t="s">
        <v>2272</v>
      </c>
      <c r="J1309" s="822" t="s">
        <v>2288</v>
      </c>
      <c r="K1309" s="822"/>
      <c r="L1309" s="825">
        <v>0</v>
      </c>
      <c r="M1309" s="825">
        <v>0</v>
      </c>
      <c r="N1309" s="822">
        <v>1</v>
      </c>
      <c r="O1309" s="826">
        <v>0.5</v>
      </c>
      <c r="P1309" s="825">
        <v>0</v>
      </c>
      <c r="Q1309" s="827"/>
      <c r="R1309" s="822">
        <v>1</v>
      </c>
      <c r="S1309" s="827">
        <v>1</v>
      </c>
      <c r="T1309" s="826">
        <v>0.5</v>
      </c>
      <c r="U1309" s="828">
        <v>1</v>
      </c>
    </row>
    <row r="1310" spans="1:21" ht="14.45" customHeight="1" x14ac:dyDescent="0.2">
      <c r="A1310" s="821">
        <v>4</v>
      </c>
      <c r="B1310" s="822" t="s">
        <v>2195</v>
      </c>
      <c r="C1310" s="822" t="s">
        <v>2202</v>
      </c>
      <c r="D1310" s="823" t="s">
        <v>4680</v>
      </c>
      <c r="E1310" s="824" t="s">
        <v>2243</v>
      </c>
      <c r="F1310" s="822" t="s">
        <v>2197</v>
      </c>
      <c r="G1310" s="822" t="s">
        <v>2286</v>
      </c>
      <c r="H1310" s="822" t="s">
        <v>329</v>
      </c>
      <c r="I1310" s="822" t="s">
        <v>3888</v>
      </c>
      <c r="J1310" s="822" t="s">
        <v>2288</v>
      </c>
      <c r="K1310" s="822"/>
      <c r="L1310" s="825">
        <v>0</v>
      </c>
      <c r="M1310" s="825">
        <v>0</v>
      </c>
      <c r="N1310" s="822">
        <v>2</v>
      </c>
      <c r="O1310" s="826">
        <v>2</v>
      </c>
      <c r="P1310" s="825">
        <v>0</v>
      </c>
      <c r="Q1310" s="827"/>
      <c r="R1310" s="822">
        <v>2</v>
      </c>
      <c r="S1310" s="827">
        <v>1</v>
      </c>
      <c r="T1310" s="826">
        <v>2</v>
      </c>
      <c r="U1310" s="828">
        <v>1</v>
      </c>
    </row>
    <row r="1311" spans="1:21" ht="14.45" customHeight="1" x14ac:dyDescent="0.2">
      <c r="A1311" s="821">
        <v>4</v>
      </c>
      <c r="B1311" s="822" t="s">
        <v>2195</v>
      </c>
      <c r="C1311" s="822" t="s">
        <v>2202</v>
      </c>
      <c r="D1311" s="823" t="s">
        <v>4680</v>
      </c>
      <c r="E1311" s="824" t="s">
        <v>2243</v>
      </c>
      <c r="F1311" s="822" t="s">
        <v>2197</v>
      </c>
      <c r="G1311" s="822" t="s">
        <v>2286</v>
      </c>
      <c r="H1311" s="822" t="s">
        <v>329</v>
      </c>
      <c r="I1311" s="822" t="s">
        <v>2287</v>
      </c>
      <c r="J1311" s="822" t="s">
        <v>2288</v>
      </c>
      <c r="K1311" s="822"/>
      <c r="L1311" s="825">
        <v>0</v>
      </c>
      <c r="M1311" s="825">
        <v>0</v>
      </c>
      <c r="N1311" s="822">
        <v>7</v>
      </c>
      <c r="O1311" s="826">
        <v>6</v>
      </c>
      <c r="P1311" s="825">
        <v>0</v>
      </c>
      <c r="Q1311" s="827"/>
      <c r="R1311" s="822">
        <v>7</v>
      </c>
      <c r="S1311" s="827">
        <v>1</v>
      </c>
      <c r="T1311" s="826">
        <v>6</v>
      </c>
      <c r="U1311" s="828">
        <v>1</v>
      </c>
    </row>
    <row r="1312" spans="1:21" ht="14.45" customHeight="1" x14ac:dyDescent="0.2">
      <c r="A1312" s="821">
        <v>4</v>
      </c>
      <c r="B1312" s="822" t="s">
        <v>2195</v>
      </c>
      <c r="C1312" s="822" t="s">
        <v>2202</v>
      </c>
      <c r="D1312" s="823" t="s">
        <v>4680</v>
      </c>
      <c r="E1312" s="824" t="s">
        <v>2243</v>
      </c>
      <c r="F1312" s="822" t="s">
        <v>2198</v>
      </c>
      <c r="G1312" s="822" t="s">
        <v>2286</v>
      </c>
      <c r="H1312" s="822" t="s">
        <v>329</v>
      </c>
      <c r="I1312" s="822" t="s">
        <v>2389</v>
      </c>
      <c r="J1312" s="822" t="s">
        <v>2390</v>
      </c>
      <c r="K1312" s="822" t="s">
        <v>2391</v>
      </c>
      <c r="L1312" s="825">
        <v>410.41</v>
      </c>
      <c r="M1312" s="825">
        <v>10670.659999999998</v>
      </c>
      <c r="N1312" s="822">
        <v>26</v>
      </c>
      <c r="O1312" s="826">
        <v>26</v>
      </c>
      <c r="P1312" s="825">
        <v>10260.249999999998</v>
      </c>
      <c r="Q1312" s="827">
        <v>0.96153846153846156</v>
      </c>
      <c r="R1312" s="822">
        <v>25</v>
      </c>
      <c r="S1312" s="827">
        <v>0.96153846153846156</v>
      </c>
      <c r="T1312" s="826">
        <v>25</v>
      </c>
      <c r="U1312" s="828">
        <v>0.96153846153846156</v>
      </c>
    </row>
    <row r="1313" spans="1:21" ht="14.45" customHeight="1" x14ac:dyDescent="0.2">
      <c r="A1313" s="821">
        <v>4</v>
      </c>
      <c r="B1313" s="822" t="s">
        <v>2195</v>
      </c>
      <c r="C1313" s="822" t="s">
        <v>2202</v>
      </c>
      <c r="D1313" s="823" t="s">
        <v>4680</v>
      </c>
      <c r="E1313" s="824" t="s">
        <v>2243</v>
      </c>
      <c r="F1313" s="822" t="s">
        <v>2198</v>
      </c>
      <c r="G1313" s="822" t="s">
        <v>2286</v>
      </c>
      <c r="H1313" s="822" t="s">
        <v>329</v>
      </c>
      <c r="I1313" s="822" t="s">
        <v>2496</v>
      </c>
      <c r="J1313" s="822" t="s">
        <v>2390</v>
      </c>
      <c r="K1313" s="822" t="s">
        <v>2497</v>
      </c>
      <c r="L1313" s="825">
        <v>582.98</v>
      </c>
      <c r="M1313" s="825">
        <v>1748.94</v>
      </c>
      <c r="N1313" s="822">
        <v>3</v>
      </c>
      <c r="O1313" s="826">
        <v>3</v>
      </c>
      <c r="P1313" s="825"/>
      <c r="Q1313" s="827">
        <v>0</v>
      </c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4</v>
      </c>
      <c r="B1314" s="822" t="s">
        <v>2195</v>
      </c>
      <c r="C1314" s="822" t="s">
        <v>2202</v>
      </c>
      <c r="D1314" s="823" t="s">
        <v>4680</v>
      </c>
      <c r="E1314" s="824" t="s">
        <v>2243</v>
      </c>
      <c r="F1314" s="822" t="s">
        <v>2198</v>
      </c>
      <c r="G1314" s="822" t="s">
        <v>2286</v>
      </c>
      <c r="H1314" s="822" t="s">
        <v>329</v>
      </c>
      <c r="I1314" s="822" t="s">
        <v>2585</v>
      </c>
      <c r="J1314" s="822" t="s">
        <v>2586</v>
      </c>
      <c r="K1314" s="822" t="s">
        <v>2587</v>
      </c>
      <c r="L1314" s="825">
        <v>700.35</v>
      </c>
      <c r="M1314" s="825">
        <v>2801.4</v>
      </c>
      <c r="N1314" s="822">
        <v>4</v>
      </c>
      <c r="O1314" s="826">
        <v>4</v>
      </c>
      <c r="P1314" s="825">
        <v>2801.4</v>
      </c>
      <c r="Q1314" s="827">
        <v>1</v>
      </c>
      <c r="R1314" s="822">
        <v>4</v>
      </c>
      <c r="S1314" s="827">
        <v>1</v>
      </c>
      <c r="T1314" s="826">
        <v>4</v>
      </c>
      <c r="U1314" s="828">
        <v>1</v>
      </c>
    </row>
    <row r="1315" spans="1:21" ht="14.45" customHeight="1" x14ac:dyDescent="0.2">
      <c r="A1315" s="821">
        <v>4</v>
      </c>
      <c r="B1315" s="822" t="s">
        <v>2195</v>
      </c>
      <c r="C1315" s="822" t="s">
        <v>2202</v>
      </c>
      <c r="D1315" s="823" t="s">
        <v>4680</v>
      </c>
      <c r="E1315" s="824" t="s">
        <v>2243</v>
      </c>
      <c r="F1315" s="822" t="s">
        <v>2198</v>
      </c>
      <c r="G1315" s="822" t="s">
        <v>2286</v>
      </c>
      <c r="H1315" s="822" t="s">
        <v>329</v>
      </c>
      <c r="I1315" s="822" t="s">
        <v>3139</v>
      </c>
      <c r="J1315" s="822" t="s">
        <v>3140</v>
      </c>
      <c r="K1315" s="822" t="s">
        <v>3141</v>
      </c>
      <c r="L1315" s="825">
        <v>389.82</v>
      </c>
      <c r="M1315" s="825">
        <v>389.82</v>
      </c>
      <c r="N1315" s="822">
        <v>1</v>
      </c>
      <c r="O1315" s="826">
        <v>1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4</v>
      </c>
      <c r="B1316" s="822" t="s">
        <v>2195</v>
      </c>
      <c r="C1316" s="822" t="s">
        <v>2202</v>
      </c>
      <c r="D1316" s="823" t="s">
        <v>4680</v>
      </c>
      <c r="E1316" s="824" t="s">
        <v>2243</v>
      </c>
      <c r="F1316" s="822" t="s">
        <v>2198</v>
      </c>
      <c r="G1316" s="822" t="s">
        <v>2286</v>
      </c>
      <c r="H1316" s="822" t="s">
        <v>329</v>
      </c>
      <c r="I1316" s="822" t="s">
        <v>2963</v>
      </c>
      <c r="J1316" s="822" t="s">
        <v>2964</v>
      </c>
      <c r="K1316" s="822" t="s">
        <v>2965</v>
      </c>
      <c r="L1316" s="825">
        <v>389.82</v>
      </c>
      <c r="M1316" s="825">
        <v>389.82</v>
      </c>
      <c r="N1316" s="822">
        <v>1</v>
      </c>
      <c r="O1316" s="826">
        <v>1</v>
      </c>
      <c r="P1316" s="825">
        <v>389.82</v>
      </c>
      <c r="Q1316" s="827">
        <v>1</v>
      </c>
      <c r="R1316" s="822">
        <v>1</v>
      </c>
      <c r="S1316" s="827">
        <v>1</v>
      </c>
      <c r="T1316" s="826">
        <v>1</v>
      </c>
      <c r="U1316" s="828">
        <v>1</v>
      </c>
    </row>
    <row r="1317" spans="1:21" ht="14.45" customHeight="1" x14ac:dyDescent="0.2">
      <c r="A1317" s="821">
        <v>4</v>
      </c>
      <c r="B1317" s="822" t="s">
        <v>2195</v>
      </c>
      <c r="C1317" s="822" t="s">
        <v>2202</v>
      </c>
      <c r="D1317" s="823" t="s">
        <v>4680</v>
      </c>
      <c r="E1317" s="824" t="s">
        <v>2243</v>
      </c>
      <c r="F1317" s="822" t="s">
        <v>2198</v>
      </c>
      <c r="G1317" s="822" t="s">
        <v>2286</v>
      </c>
      <c r="H1317" s="822" t="s">
        <v>329</v>
      </c>
      <c r="I1317" s="822" t="s">
        <v>2772</v>
      </c>
      <c r="J1317" s="822" t="s">
        <v>2773</v>
      </c>
      <c r="K1317" s="822" t="s">
        <v>2774</v>
      </c>
      <c r="L1317" s="825">
        <v>99.99</v>
      </c>
      <c r="M1317" s="825">
        <v>199.98</v>
      </c>
      <c r="N1317" s="822">
        <v>2</v>
      </c>
      <c r="O1317" s="826">
        <v>1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4</v>
      </c>
      <c r="B1318" s="822" t="s">
        <v>2195</v>
      </c>
      <c r="C1318" s="822" t="s">
        <v>2202</v>
      </c>
      <c r="D1318" s="823" t="s">
        <v>4680</v>
      </c>
      <c r="E1318" s="824" t="s">
        <v>2243</v>
      </c>
      <c r="F1318" s="822" t="s">
        <v>2198</v>
      </c>
      <c r="G1318" s="822" t="s">
        <v>2286</v>
      </c>
      <c r="H1318" s="822" t="s">
        <v>329</v>
      </c>
      <c r="I1318" s="822" t="s">
        <v>2966</v>
      </c>
      <c r="J1318" s="822" t="s">
        <v>2967</v>
      </c>
      <c r="K1318" s="822" t="s">
        <v>2968</v>
      </c>
      <c r="L1318" s="825">
        <v>99.99</v>
      </c>
      <c r="M1318" s="825">
        <v>199.98</v>
      </c>
      <c r="N1318" s="822">
        <v>2</v>
      </c>
      <c r="O1318" s="826">
        <v>1</v>
      </c>
      <c r="P1318" s="825"/>
      <c r="Q1318" s="827">
        <v>0</v>
      </c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4</v>
      </c>
      <c r="B1319" s="822" t="s">
        <v>2195</v>
      </c>
      <c r="C1319" s="822" t="s">
        <v>2202</v>
      </c>
      <c r="D1319" s="823" t="s">
        <v>4680</v>
      </c>
      <c r="E1319" s="824" t="s">
        <v>2244</v>
      </c>
      <c r="F1319" s="822" t="s">
        <v>2196</v>
      </c>
      <c r="G1319" s="822" t="s">
        <v>2903</v>
      </c>
      <c r="H1319" s="822" t="s">
        <v>329</v>
      </c>
      <c r="I1319" s="822" t="s">
        <v>3889</v>
      </c>
      <c r="J1319" s="822" t="s">
        <v>673</v>
      </c>
      <c r="K1319" s="822" t="s">
        <v>1190</v>
      </c>
      <c r="L1319" s="825">
        <v>117.03</v>
      </c>
      <c r="M1319" s="825">
        <v>234.06</v>
      </c>
      <c r="N1319" s="822">
        <v>2</v>
      </c>
      <c r="O1319" s="826">
        <v>1.5</v>
      </c>
      <c r="P1319" s="825">
        <v>234.06</v>
      </c>
      <c r="Q1319" s="827">
        <v>1</v>
      </c>
      <c r="R1319" s="822">
        <v>2</v>
      </c>
      <c r="S1319" s="827">
        <v>1</v>
      </c>
      <c r="T1319" s="826">
        <v>1.5</v>
      </c>
      <c r="U1319" s="828">
        <v>1</v>
      </c>
    </row>
    <row r="1320" spans="1:21" ht="14.45" customHeight="1" x14ac:dyDescent="0.2">
      <c r="A1320" s="821">
        <v>4</v>
      </c>
      <c r="B1320" s="822" t="s">
        <v>2195</v>
      </c>
      <c r="C1320" s="822" t="s">
        <v>2202</v>
      </c>
      <c r="D1320" s="823" t="s">
        <v>4680</v>
      </c>
      <c r="E1320" s="824" t="s">
        <v>2244</v>
      </c>
      <c r="F1320" s="822" t="s">
        <v>2196</v>
      </c>
      <c r="G1320" s="822" t="s">
        <v>2449</v>
      </c>
      <c r="H1320" s="822" t="s">
        <v>329</v>
      </c>
      <c r="I1320" s="822" t="s">
        <v>2450</v>
      </c>
      <c r="J1320" s="822" t="s">
        <v>2451</v>
      </c>
      <c r="K1320" s="822" t="s">
        <v>2452</v>
      </c>
      <c r="L1320" s="825">
        <v>1771.84</v>
      </c>
      <c r="M1320" s="825">
        <v>5315.5199999999995</v>
      </c>
      <c r="N1320" s="822">
        <v>3</v>
      </c>
      <c r="O1320" s="826">
        <v>0.5</v>
      </c>
      <c r="P1320" s="825">
        <v>5315.5199999999995</v>
      </c>
      <c r="Q1320" s="827">
        <v>1</v>
      </c>
      <c r="R1320" s="822">
        <v>3</v>
      </c>
      <c r="S1320" s="827">
        <v>1</v>
      </c>
      <c r="T1320" s="826">
        <v>0.5</v>
      </c>
      <c r="U1320" s="828">
        <v>1</v>
      </c>
    </row>
    <row r="1321" spans="1:21" ht="14.45" customHeight="1" x14ac:dyDescent="0.2">
      <c r="A1321" s="821">
        <v>4</v>
      </c>
      <c r="B1321" s="822" t="s">
        <v>2195</v>
      </c>
      <c r="C1321" s="822" t="s">
        <v>2202</v>
      </c>
      <c r="D1321" s="823" t="s">
        <v>4680</v>
      </c>
      <c r="E1321" s="824" t="s">
        <v>2244</v>
      </c>
      <c r="F1321" s="822" t="s">
        <v>2196</v>
      </c>
      <c r="G1321" s="822" t="s">
        <v>2453</v>
      </c>
      <c r="H1321" s="822" t="s">
        <v>628</v>
      </c>
      <c r="I1321" s="822" t="s">
        <v>3196</v>
      </c>
      <c r="J1321" s="822" t="s">
        <v>770</v>
      </c>
      <c r="K1321" s="822" t="s">
        <v>3197</v>
      </c>
      <c r="L1321" s="825">
        <v>85.02</v>
      </c>
      <c r="M1321" s="825">
        <v>85.02</v>
      </c>
      <c r="N1321" s="822">
        <v>1</v>
      </c>
      <c r="O1321" s="826">
        <v>0.5</v>
      </c>
      <c r="P1321" s="825">
        <v>85.02</v>
      </c>
      <c r="Q1321" s="827">
        <v>1</v>
      </c>
      <c r="R1321" s="822">
        <v>1</v>
      </c>
      <c r="S1321" s="827">
        <v>1</v>
      </c>
      <c r="T1321" s="826">
        <v>0.5</v>
      </c>
      <c r="U1321" s="828">
        <v>1</v>
      </c>
    </row>
    <row r="1322" spans="1:21" ht="14.45" customHeight="1" x14ac:dyDescent="0.2">
      <c r="A1322" s="821">
        <v>4</v>
      </c>
      <c r="B1322" s="822" t="s">
        <v>2195</v>
      </c>
      <c r="C1322" s="822" t="s">
        <v>2202</v>
      </c>
      <c r="D1322" s="823" t="s">
        <v>4680</v>
      </c>
      <c r="E1322" s="824" t="s">
        <v>2244</v>
      </c>
      <c r="F1322" s="822" t="s">
        <v>2196</v>
      </c>
      <c r="G1322" s="822" t="s">
        <v>3890</v>
      </c>
      <c r="H1322" s="822" t="s">
        <v>628</v>
      </c>
      <c r="I1322" s="822" t="s">
        <v>2095</v>
      </c>
      <c r="J1322" s="822" t="s">
        <v>1995</v>
      </c>
      <c r="K1322" s="822" t="s">
        <v>859</v>
      </c>
      <c r="L1322" s="825">
        <v>31.23</v>
      </c>
      <c r="M1322" s="825">
        <v>156.15</v>
      </c>
      <c r="N1322" s="822">
        <v>5</v>
      </c>
      <c r="O1322" s="826">
        <v>1.5</v>
      </c>
      <c r="P1322" s="825">
        <v>156.15</v>
      </c>
      <c r="Q1322" s="827">
        <v>1</v>
      </c>
      <c r="R1322" s="822">
        <v>5</v>
      </c>
      <c r="S1322" s="827">
        <v>1</v>
      </c>
      <c r="T1322" s="826">
        <v>1.5</v>
      </c>
      <c r="U1322" s="828">
        <v>1</v>
      </c>
    </row>
    <row r="1323" spans="1:21" ht="14.45" customHeight="1" x14ac:dyDescent="0.2">
      <c r="A1323" s="821">
        <v>4</v>
      </c>
      <c r="B1323" s="822" t="s">
        <v>2195</v>
      </c>
      <c r="C1323" s="822" t="s">
        <v>2202</v>
      </c>
      <c r="D1323" s="823" t="s">
        <v>4680</v>
      </c>
      <c r="E1323" s="824" t="s">
        <v>2244</v>
      </c>
      <c r="F1323" s="822" t="s">
        <v>2196</v>
      </c>
      <c r="G1323" s="822" t="s">
        <v>2315</v>
      </c>
      <c r="H1323" s="822" t="s">
        <v>329</v>
      </c>
      <c r="I1323" s="822" t="s">
        <v>3891</v>
      </c>
      <c r="J1323" s="822" t="s">
        <v>2317</v>
      </c>
      <c r="K1323" s="822" t="s">
        <v>636</v>
      </c>
      <c r="L1323" s="825">
        <v>58.62</v>
      </c>
      <c r="M1323" s="825">
        <v>58.62</v>
      </c>
      <c r="N1323" s="822">
        <v>1</v>
      </c>
      <c r="O1323" s="826">
        <v>1</v>
      </c>
      <c r="P1323" s="825">
        <v>58.62</v>
      </c>
      <c r="Q1323" s="827">
        <v>1</v>
      </c>
      <c r="R1323" s="822">
        <v>1</v>
      </c>
      <c r="S1323" s="827">
        <v>1</v>
      </c>
      <c r="T1323" s="826">
        <v>1</v>
      </c>
      <c r="U1323" s="828">
        <v>1</v>
      </c>
    </row>
    <row r="1324" spans="1:21" ht="14.45" customHeight="1" x14ac:dyDescent="0.2">
      <c r="A1324" s="821">
        <v>4</v>
      </c>
      <c r="B1324" s="822" t="s">
        <v>2195</v>
      </c>
      <c r="C1324" s="822" t="s">
        <v>2202</v>
      </c>
      <c r="D1324" s="823" t="s">
        <v>4680</v>
      </c>
      <c r="E1324" s="824" t="s">
        <v>2244</v>
      </c>
      <c r="F1324" s="822" t="s">
        <v>2196</v>
      </c>
      <c r="G1324" s="822" t="s">
        <v>3892</v>
      </c>
      <c r="H1324" s="822" t="s">
        <v>329</v>
      </c>
      <c r="I1324" s="822" t="s">
        <v>3893</v>
      </c>
      <c r="J1324" s="822" t="s">
        <v>3894</v>
      </c>
      <c r="K1324" s="822" t="s">
        <v>3895</v>
      </c>
      <c r="L1324" s="825">
        <v>237.31</v>
      </c>
      <c r="M1324" s="825">
        <v>237.31</v>
      </c>
      <c r="N1324" s="822">
        <v>1</v>
      </c>
      <c r="O1324" s="826">
        <v>1</v>
      </c>
      <c r="P1324" s="825">
        <v>237.31</v>
      </c>
      <c r="Q1324" s="827">
        <v>1</v>
      </c>
      <c r="R1324" s="822">
        <v>1</v>
      </c>
      <c r="S1324" s="827">
        <v>1</v>
      </c>
      <c r="T1324" s="826">
        <v>1</v>
      </c>
      <c r="U1324" s="828">
        <v>1</v>
      </c>
    </row>
    <row r="1325" spans="1:21" ht="14.45" customHeight="1" x14ac:dyDescent="0.2">
      <c r="A1325" s="821">
        <v>4</v>
      </c>
      <c r="B1325" s="822" t="s">
        <v>2195</v>
      </c>
      <c r="C1325" s="822" t="s">
        <v>2202</v>
      </c>
      <c r="D1325" s="823" t="s">
        <v>4680</v>
      </c>
      <c r="E1325" s="824" t="s">
        <v>2244</v>
      </c>
      <c r="F1325" s="822" t="s">
        <v>2196</v>
      </c>
      <c r="G1325" s="822" t="s">
        <v>3892</v>
      </c>
      <c r="H1325" s="822" t="s">
        <v>329</v>
      </c>
      <c r="I1325" s="822" t="s">
        <v>3896</v>
      </c>
      <c r="J1325" s="822" t="s">
        <v>3897</v>
      </c>
      <c r="K1325" s="822" t="s">
        <v>3898</v>
      </c>
      <c r="L1325" s="825">
        <v>110.74</v>
      </c>
      <c r="M1325" s="825">
        <v>110.74</v>
      </c>
      <c r="N1325" s="822">
        <v>1</v>
      </c>
      <c r="O1325" s="826">
        <v>1</v>
      </c>
      <c r="P1325" s="825">
        <v>110.74</v>
      </c>
      <c r="Q1325" s="827">
        <v>1</v>
      </c>
      <c r="R1325" s="822">
        <v>1</v>
      </c>
      <c r="S1325" s="827">
        <v>1</v>
      </c>
      <c r="T1325" s="826">
        <v>1</v>
      </c>
      <c r="U1325" s="828">
        <v>1</v>
      </c>
    </row>
    <row r="1326" spans="1:21" ht="14.45" customHeight="1" x14ac:dyDescent="0.2">
      <c r="A1326" s="821">
        <v>4</v>
      </c>
      <c r="B1326" s="822" t="s">
        <v>2195</v>
      </c>
      <c r="C1326" s="822" t="s">
        <v>2202</v>
      </c>
      <c r="D1326" s="823" t="s">
        <v>4680</v>
      </c>
      <c r="E1326" s="824" t="s">
        <v>2244</v>
      </c>
      <c r="F1326" s="822" t="s">
        <v>2196</v>
      </c>
      <c r="G1326" s="822" t="s">
        <v>3892</v>
      </c>
      <c r="H1326" s="822" t="s">
        <v>628</v>
      </c>
      <c r="I1326" s="822" t="s">
        <v>3899</v>
      </c>
      <c r="J1326" s="822" t="s">
        <v>3894</v>
      </c>
      <c r="K1326" s="822" t="s">
        <v>3900</v>
      </c>
      <c r="L1326" s="825">
        <v>237.31</v>
      </c>
      <c r="M1326" s="825">
        <v>237.31</v>
      </c>
      <c r="N1326" s="822">
        <v>1</v>
      </c>
      <c r="O1326" s="826">
        <v>0.5</v>
      </c>
      <c r="P1326" s="825">
        <v>237.31</v>
      </c>
      <c r="Q1326" s="827">
        <v>1</v>
      </c>
      <c r="R1326" s="822">
        <v>1</v>
      </c>
      <c r="S1326" s="827">
        <v>1</v>
      </c>
      <c r="T1326" s="826">
        <v>0.5</v>
      </c>
      <c r="U1326" s="828">
        <v>1</v>
      </c>
    </row>
    <row r="1327" spans="1:21" ht="14.45" customHeight="1" x14ac:dyDescent="0.2">
      <c r="A1327" s="821">
        <v>4</v>
      </c>
      <c r="B1327" s="822" t="s">
        <v>2195</v>
      </c>
      <c r="C1327" s="822" t="s">
        <v>2202</v>
      </c>
      <c r="D1327" s="823" t="s">
        <v>4680</v>
      </c>
      <c r="E1327" s="824" t="s">
        <v>2244</v>
      </c>
      <c r="F1327" s="822" t="s">
        <v>2196</v>
      </c>
      <c r="G1327" s="822" t="s">
        <v>3901</v>
      </c>
      <c r="H1327" s="822" t="s">
        <v>329</v>
      </c>
      <c r="I1327" s="822" t="s">
        <v>3902</v>
      </c>
      <c r="J1327" s="822" t="s">
        <v>3903</v>
      </c>
      <c r="K1327" s="822" t="s">
        <v>3904</v>
      </c>
      <c r="L1327" s="825">
        <v>891.23</v>
      </c>
      <c r="M1327" s="825">
        <v>2673.69</v>
      </c>
      <c r="N1327" s="822">
        <v>3</v>
      </c>
      <c r="O1327" s="826">
        <v>2</v>
      </c>
      <c r="P1327" s="825">
        <v>2673.69</v>
      </c>
      <c r="Q1327" s="827">
        <v>1</v>
      </c>
      <c r="R1327" s="822">
        <v>3</v>
      </c>
      <c r="S1327" s="827">
        <v>1</v>
      </c>
      <c r="T1327" s="826">
        <v>2</v>
      </c>
      <c r="U1327" s="828">
        <v>1</v>
      </c>
    </row>
    <row r="1328" spans="1:21" ht="14.45" customHeight="1" x14ac:dyDescent="0.2">
      <c r="A1328" s="821">
        <v>4</v>
      </c>
      <c r="B1328" s="822" t="s">
        <v>2195</v>
      </c>
      <c r="C1328" s="822" t="s">
        <v>2202</v>
      </c>
      <c r="D1328" s="823" t="s">
        <v>4680</v>
      </c>
      <c r="E1328" s="824" t="s">
        <v>2244</v>
      </c>
      <c r="F1328" s="822" t="s">
        <v>2196</v>
      </c>
      <c r="G1328" s="822" t="s">
        <v>3901</v>
      </c>
      <c r="H1328" s="822" t="s">
        <v>329</v>
      </c>
      <c r="I1328" s="822" t="s">
        <v>3905</v>
      </c>
      <c r="J1328" s="822" t="s">
        <v>3903</v>
      </c>
      <c r="K1328" s="822" t="s">
        <v>3906</v>
      </c>
      <c r="L1328" s="825">
        <v>891.23</v>
      </c>
      <c r="M1328" s="825">
        <v>2673.69</v>
      </c>
      <c r="N1328" s="822">
        <v>3</v>
      </c>
      <c r="O1328" s="826">
        <v>0.5</v>
      </c>
      <c r="P1328" s="825">
        <v>2673.69</v>
      </c>
      <c r="Q1328" s="827">
        <v>1</v>
      </c>
      <c r="R1328" s="822">
        <v>3</v>
      </c>
      <c r="S1328" s="827">
        <v>1</v>
      </c>
      <c r="T1328" s="826">
        <v>0.5</v>
      </c>
      <c r="U1328" s="828">
        <v>1</v>
      </c>
    </row>
    <row r="1329" spans="1:21" ht="14.45" customHeight="1" x14ac:dyDescent="0.2">
      <c r="A1329" s="821">
        <v>4</v>
      </c>
      <c r="B1329" s="822" t="s">
        <v>2195</v>
      </c>
      <c r="C1329" s="822" t="s">
        <v>2202</v>
      </c>
      <c r="D1329" s="823" t="s">
        <v>4680</v>
      </c>
      <c r="E1329" s="824" t="s">
        <v>2244</v>
      </c>
      <c r="F1329" s="822" t="s">
        <v>2196</v>
      </c>
      <c r="G1329" s="822" t="s">
        <v>3254</v>
      </c>
      <c r="H1329" s="822" t="s">
        <v>329</v>
      </c>
      <c r="I1329" s="822" t="s">
        <v>3255</v>
      </c>
      <c r="J1329" s="822" t="s">
        <v>3256</v>
      </c>
      <c r="K1329" s="822" t="s">
        <v>3257</v>
      </c>
      <c r="L1329" s="825">
        <v>453.79</v>
      </c>
      <c r="M1329" s="825">
        <v>907.58</v>
      </c>
      <c r="N1329" s="822">
        <v>2</v>
      </c>
      <c r="O1329" s="826">
        <v>1</v>
      </c>
      <c r="P1329" s="825">
        <v>907.58</v>
      </c>
      <c r="Q1329" s="827">
        <v>1</v>
      </c>
      <c r="R1329" s="822">
        <v>2</v>
      </c>
      <c r="S1329" s="827">
        <v>1</v>
      </c>
      <c r="T1329" s="826">
        <v>1</v>
      </c>
      <c r="U1329" s="828">
        <v>1</v>
      </c>
    </row>
    <row r="1330" spans="1:21" ht="14.45" customHeight="1" x14ac:dyDescent="0.2">
      <c r="A1330" s="821">
        <v>4</v>
      </c>
      <c r="B1330" s="822" t="s">
        <v>2195</v>
      </c>
      <c r="C1330" s="822" t="s">
        <v>2202</v>
      </c>
      <c r="D1330" s="823" t="s">
        <v>4680</v>
      </c>
      <c r="E1330" s="824" t="s">
        <v>2244</v>
      </c>
      <c r="F1330" s="822" t="s">
        <v>2196</v>
      </c>
      <c r="G1330" s="822" t="s">
        <v>2299</v>
      </c>
      <c r="H1330" s="822" t="s">
        <v>329</v>
      </c>
      <c r="I1330" s="822" t="s">
        <v>3907</v>
      </c>
      <c r="J1330" s="822" t="s">
        <v>2301</v>
      </c>
      <c r="K1330" s="822" t="s">
        <v>2908</v>
      </c>
      <c r="L1330" s="825">
        <v>279.52999999999997</v>
      </c>
      <c r="M1330" s="825">
        <v>279.52999999999997</v>
      </c>
      <c r="N1330" s="822">
        <v>1</v>
      </c>
      <c r="O1330" s="826">
        <v>0.5</v>
      </c>
      <c r="P1330" s="825">
        <v>279.52999999999997</v>
      </c>
      <c r="Q1330" s="827">
        <v>1</v>
      </c>
      <c r="R1330" s="822">
        <v>1</v>
      </c>
      <c r="S1330" s="827">
        <v>1</v>
      </c>
      <c r="T1330" s="826">
        <v>0.5</v>
      </c>
      <c r="U1330" s="828">
        <v>1</v>
      </c>
    </row>
    <row r="1331" spans="1:21" ht="14.45" customHeight="1" x14ac:dyDescent="0.2">
      <c r="A1331" s="821">
        <v>4</v>
      </c>
      <c r="B1331" s="822" t="s">
        <v>2195</v>
      </c>
      <c r="C1331" s="822" t="s">
        <v>2202</v>
      </c>
      <c r="D1331" s="823" t="s">
        <v>4680</v>
      </c>
      <c r="E1331" s="824" t="s">
        <v>2244</v>
      </c>
      <c r="F1331" s="822" t="s">
        <v>2196</v>
      </c>
      <c r="G1331" s="822" t="s">
        <v>3298</v>
      </c>
      <c r="H1331" s="822" t="s">
        <v>628</v>
      </c>
      <c r="I1331" s="822" t="s">
        <v>3908</v>
      </c>
      <c r="J1331" s="822" t="s">
        <v>3909</v>
      </c>
      <c r="K1331" s="822" t="s">
        <v>3910</v>
      </c>
      <c r="L1331" s="825">
        <v>0</v>
      </c>
      <c r="M1331" s="825">
        <v>0</v>
      </c>
      <c r="N1331" s="822">
        <v>3</v>
      </c>
      <c r="O1331" s="826">
        <v>1.5</v>
      </c>
      <c r="P1331" s="825">
        <v>0</v>
      </c>
      <c r="Q1331" s="827"/>
      <c r="R1331" s="822">
        <v>3</v>
      </c>
      <c r="S1331" s="827">
        <v>1</v>
      </c>
      <c r="T1331" s="826">
        <v>1.5</v>
      </c>
      <c r="U1331" s="828">
        <v>1</v>
      </c>
    </row>
    <row r="1332" spans="1:21" ht="14.45" customHeight="1" x14ac:dyDescent="0.2">
      <c r="A1332" s="821">
        <v>4</v>
      </c>
      <c r="B1332" s="822" t="s">
        <v>2195</v>
      </c>
      <c r="C1332" s="822" t="s">
        <v>2202</v>
      </c>
      <c r="D1332" s="823" t="s">
        <v>4680</v>
      </c>
      <c r="E1332" s="824" t="s">
        <v>2244</v>
      </c>
      <c r="F1332" s="822" t="s">
        <v>2196</v>
      </c>
      <c r="G1332" s="822" t="s">
        <v>3031</v>
      </c>
      <c r="H1332" s="822" t="s">
        <v>329</v>
      </c>
      <c r="I1332" s="822" t="s">
        <v>3305</v>
      </c>
      <c r="J1332" s="822" t="s">
        <v>3306</v>
      </c>
      <c r="K1332" s="822" t="s">
        <v>3304</v>
      </c>
      <c r="L1332" s="825">
        <v>0</v>
      </c>
      <c r="M1332" s="825">
        <v>0</v>
      </c>
      <c r="N1332" s="822">
        <v>1</v>
      </c>
      <c r="O1332" s="826">
        <v>1</v>
      </c>
      <c r="P1332" s="825">
        <v>0</v>
      </c>
      <c r="Q1332" s="827"/>
      <c r="R1332" s="822">
        <v>1</v>
      </c>
      <c r="S1332" s="827">
        <v>1</v>
      </c>
      <c r="T1332" s="826">
        <v>1</v>
      </c>
      <c r="U1332" s="828">
        <v>1</v>
      </c>
    </row>
    <row r="1333" spans="1:21" ht="14.45" customHeight="1" x14ac:dyDescent="0.2">
      <c r="A1333" s="821">
        <v>4</v>
      </c>
      <c r="B1333" s="822" t="s">
        <v>2195</v>
      </c>
      <c r="C1333" s="822" t="s">
        <v>2202</v>
      </c>
      <c r="D1333" s="823" t="s">
        <v>4680</v>
      </c>
      <c r="E1333" s="824" t="s">
        <v>2245</v>
      </c>
      <c r="F1333" s="822" t="s">
        <v>2196</v>
      </c>
      <c r="G1333" s="822" t="s">
        <v>3045</v>
      </c>
      <c r="H1333" s="822" t="s">
        <v>628</v>
      </c>
      <c r="I1333" s="822" t="s">
        <v>3152</v>
      </c>
      <c r="J1333" s="822" t="s">
        <v>1932</v>
      </c>
      <c r="K1333" s="822" t="s">
        <v>3153</v>
      </c>
      <c r="L1333" s="825">
        <v>46.81</v>
      </c>
      <c r="M1333" s="825">
        <v>46.81</v>
      </c>
      <c r="N1333" s="822">
        <v>1</v>
      </c>
      <c r="O1333" s="826">
        <v>1</v>
      </c>
      <c r="P1333" s="825">
        <v>46.81</v>
      </c>
      <c r="Q1333" s="827">
        <v>1</v>
      </c>
      <c r="R1333" s="822">
        <v>1</v>
      </c>
      <c r="S1333" s="827">
        <v>1</v>
      </c>
      <c r="T1333" s="826">
        <v>1</v>
      </c>
      <c r="U1333" s="828">
        <v>1</v>
      </c>
    </row>
    <row r="1334" spans="1:21" ht="14.45" customHeight="1" x14ac:dyDescent="0.2">
      <c r="A1334" s="821">
        <v>4</v>
      </c>
      <c r="B1334" s="822" t="s">
        <v>2195</v>
      </c>
      <c r="C1334" s="822" t="s">
        <v>2202</v>
      </c>
      <c r="D1334" s="823" t="s">
        <v>4680</v>
      </c>
      <c r="E1334" s="824" t="s">
        <v>2245</v>
      </c>
      <c r="F1334" s="822" t="s">
        <v>2196</v>
      </c>
      <c r="G1334" s="822" t="s">
        <v>3046</v>
      </c>
      <c r="H1334" s="822" t="s">
        <v>329</v>
      </c>
      <c r="I1334" s="822" t="s">
        <v>3911</v>
      </c>
      <c r="J1334" s="822" t="s">
        <v>3912</v>
      </c>
      <c r="K1334" s="822" t="s">
        <v>3913</v>
      </c>
      <c r="L1334" s="825">
        <v>0</v>
      </c>
      <c r="M1334" s="825">
        <v>0</v>
      </c>
      <c r="N1334" s="822">
        <v>2</v>
      </c>
      <c r="O1334" s="826">
        <v>0.5</v>
      </c>
      <c r="P1334" s="825">
        <v>0</v>
      </c>
      <c r="Q1334" s="827"/>
      <c r="R1334" s="822">
        <v>2</v>
      </c>
      <c r="S1334" s="827">
        <v>1</v>
      </c>
      <c r="T1334" s="826">
        <v>0.5</v>
      </c>
      <c r="U1334" s="828">
        <v>1</v>
      </c>
    </row>
    <row r="1335" spans="1:21" ht="14.45" customHeight="1" x14ac:dyDescent="0.2">
      <c r="A1335" s="821">
        <v>4</v>
      </c>
      <c r="B1335" s="822" t="s">
        <v>2195</v>
      </c>
      <c r="C1335" s="822" t="s">
        <v>2202</v>
      </c>
      <c r="D1335" s="823" t="s">
        <v>4680</v>
      </c>
      <c r="E1335" s="824" t="s">
        <v>2245</v>
      </c>
      <c r="F1335" s="822" t="s">
        <v>2196</v>
      </c>
      <c r="G1335" s="822" t="s">
        <v>2392</v>
      </c>
      <c r="H1335" s="822" t="s">
        <v>628</v>
      </c>
      <c r="I1335" s="822" t="s">
        <v>3914</v>
      </c>
      <c r="J1335" s="822" t="s">
        <v>2394</v>
      </c>
      <c r="K1335" s="822" t="s">
        <v>3915</v>
      </c>
      <c r="L1335" s="825">
        <v>119.7</v>
      </c>
      <c r="M1335" s="825">
        <v>359.1</v>
      </c>
      <c r="N1335" s="822">
        <v>3</v>
      </c>
      <c r="O1335" s="826">
        <v>1</v>
      </c>
      <c r="P1335" s="825">
        <v>359.1</v>
      </c>
      <c r="Q1335" s="827">
        <v>1</v>
      </c>
      <c r="R1335" s="822">
        <v>3</v>
      </c>
      <c r="S1335" s="827">
        <v>1</v>
      </c>
      <c r="T1335" s="826">
        <v>1</v>
      </c>
      <c r="U1335" s="828">
        <v>1</v>
      </c>
    </row>
    <row r="1336" spans="1:21" ht="14.45" customHeight="1" x14ac:dyDescent="0.2">
      <c r="A1336" s="821">
        <v>4</v>
      </c>
      <c r="B1336" s="822" t="s">
        <v>2195</v>
      </c>
      <c r="C1336" s="822" t="s">
        <v>2202</v>
      </c>
      <c r="D1336" s="823" t="s">
        <v>4680</v>
      </c>
      <c r="E1336" s="824" t="s">
        <v>2245</v>
      </c>
      <c r="F1336" s="822" t="s">
        <v>2196</v>
      </c>
      <c r="G1336" s="822" t="s">
        <v>2326</v>
      </c>
      <c r="H1336" s="822" t="s">
        <v>329</v>
      </c>
      <c r="I1336" s="822" t="s">
        <v>2327</v>
      </c>
      <c r="J1336" s="822" t="s">
        <v>2328</v>
      </c>
      <c r="K1336" s="822" t="s">
        <v>2329</v>
      </c>
      <c r="L1336" s="825">
        <v>97.96</v>
      </c>
      <c r="M1336" s="825">
        <v>97.96</v>
      </c>
      <c r="N1336" s="822">
        <v>1</v>
      </c>
      <c r="O1336" s="826">
        <v>1</v>
      </c>
      <c r="P1336" s="825">
        <v>97.96</v>
      </c>
      <c r="Q1336" s="827">
        <v>1</v>
      </c>
      <c r="R1336" s="822">
        <v>1</v>
      </c>
      <c r="S1336" s="827">
        <v>1</v>
      </c>
      <c r="T1336" s="826">
        <v>1</v>
      </c>
      <c r="U1336" s="828">
        <v>1</v>
      </c>
    </row>
    <row r="1337" spans="1:21" ht="14.45" customHeight="1" x14ac:dyDescent="0.2">
      <c r="A1337" s="821">
        <v>4</v>
      </c>
      <c r="B1337" s="822" t="s">
        <v>2195</v>
      </c>
      <c r="C1337" s="822" t="s">
        <v>2202</v>
      </c>
      <c r="D1337" s="823" t="s">
        <v>4680</v>
      </c>
      <c r="E1337" s="824" t="s">
        <v>2245</v>
      </c>
      <c r="F1337" s="822" t="s">
        <v>2196</v>
      </c>
      <c r="G1337" s="822" t="s">
        <v>2255</v>
      </c>
      <c r="H1337" s="822" t="s">
        <v>329</v>
      </c>
      <c r="I1337" s="822" t="s">
        <v>2256</v>
      </c>
      <c r="J1337" s="822" t="s">
        <v>2257</v>
      </c>
      <c r="K1337" s="822" t="s">
        <v>2258</v>
      </c>
      <c r="L1337" s="825">
        <v>35.25</v>
      </c>
      <c r="M1337" s="825">
        <v>35.25</v>
      </c>
      <c r="N1337" s="822">
        <v>1</v>
      </c>
      <c r="O1337" s="826">
        <v>1</v>
      </c>
      <c r="P1337" s="825">
        <v>35.25</v>
      </c>
      <c r="Q1337" s="827">
        <v>1</v>
      </c>
      <c r="R1337" s="822">
        <v>1</v>
      </c>
      <c r="S1337" s="827">
        <v>1</v>
      </c>
      <c r="T1337" s="826">
        <v>1</v>
      </c>
      <c r="U1337" s="828">
        <v>1</v>
      </c>
    </row>
    <row r="1338" spans="1:21" ht="14.45" customHeight="1" x14ac:dyDescent="0.2">
      <c r="A1338" s="821">
        <v>4</v>
      </c>
      <c r="B1338" s="822" t="s">
        <v>2195</v>
      </c>
      <c r="C1338" s="822" t="s">
        <v>2202</v>
      </c>
      <c r="D1338" s="823" t="s">
        <v>4680</v>
      </c>
      <c r="E1338" s="824" t="s">
        <v>2245</v>
      </c>
      <c r="F1338" s="822" t="s">
        <v>2196</v>
      </c>
      <c r="G1338" s="822" t="s">
        <v>3176</v>
      </c>
      <c r="H1338" s="822" t="s">
        <v>329</v>
      </c>
      <c r="I1338" s="822" t="s">
        <v>3180</v>
      </c>
      <c r="J1338" s="822" t="s">
        <v>1196</v>
      </c>
      <c r="K1338" s="822" t="s">
        <v>3181</v>
      </c>
      <c r="L1338" s="825">
        <v>273.33</v>
      </c>
      <c r="M1338" s="825">
        <v>273.33</v>
      </c>
      <c r="N1338" s="822">
        <v>1</v>
      </c>
      <c r="O1338" s="826">
        <v>1</v>
      </c>
      <c r="P1338" s="825">
        <v>273.33</v>
      </c>
      <c r="Q1338" s="827">
        <v>1</v>
      </c>
      <c r="R1338" s="822">
        <v>1</v>
      </c>
      <c r="S1338" s="827">
        <v>1</v>
      </c>
      <c r="T1338" s="826">
        <v>1</v>
      </c>
      <c r="U1338" s="828">
        <v>1</v>
      </c>
    </row>
    <row r="1339" spans="1:21" ht="14.45" customHeight="1" x14ac:dyDescent="0.2">
      <c r="A1339" s="821">
        <v>4</v>
      </c>
      <c r="B1339" s="822" t="s">
        <v>2195</v>
      </c>
      <c r="C1339" s="822" t="s">
        <v>2202</v>
      </c>
      <c r="D1339" s="823" t="s">
        <v>4680</v>
      </c>
      <c r="E1339" s="824" t="s">
        <v>2245</v>
      </c>
      <c r="F1339" s="822" t="s">
        <v>2196</v>
      </c>
      <c r="G1339" s="822" t="s">
        <v>3176</v>
      </c>
      <c r="H1339" s="822" t="s">
        <v>329</v>
      </c>
      <c r="I1339" s="822" t="s">
        <v>3553</v>
      </c>
      <c r="J1339" s="822" t="s">
        <v>1196</v>
      </c>
      <c r="K1339" s="822" t="s">
        <v>3554</v>
      </c>
      <c r="L1339" s="825">
        <v>273.33</v>
      </c>
      <c r="M1339" s="825">
        <v>819.99</v>
      </c>
      <c r="N1339" s="822">
        <v>3</v>
      </c>
      <c r="O1339" s="826">
        <v>3</v>
      </c>
      <c r="P1339" s="825">
        <v>546.66</v>
      </c>
      <c r="Q1339" s="827">
        <v>0.66666666666666663</v>
      </c>
      <c r="R1339" s="822">
        <v>2</v>
      </c>
      <c r="S1339" s="827">
        <v>0.66666666666666663</v>
      </c>
      <c r="T1339" s="826">
        <v>2</v>
      </c>
      <c r="U1339" s="828">
        <v>0.66666666666666663</v>
      </c>
    </row>
    <row r="1340" spans="1:21" ht="14.45" customHeight="1" x14ac:dyDescent="0.2">
      <c r="A1340" s="821">
        <v>4</v>
      </c>
      <c r="B1340" s="822" t="s">
        <v>2195</v>
      </c>
      <c r="C1340" s="822" t="s">
        <v>2202</v>
      </c>
      <c r="D1340" s="823" t="s">
        <v>4680</v>
      </c>
      <c r="E1340" s="824" t="s">
        <v>2245</v>
      </c>
      <c r="F1340" s="822" t="s">
        <v>2196</v>
      </c>
      <c r="G1340" s="822" t="s">
        <v>3916</v>
      </c>
      <c r="H1340" s="822" t="s">
        <v>329</v>
      </c>
      <c r="I1340" s="822" t="s">
        <v>3917</v>
      </c>
      <c r="J1340" s="822" t="s">
        <v>3918</v>
      </c>
      <c r="K1340" s="822" t="s">
        <v>3919</v>
      </c>
      <c r="L1340" s="825">
        <v>93.49</v>
      </c>
      <c r="M1340" s="825">
        <v>280.46999999999997</v>
      </c>
      <c r="N1340" s="822">
        <v>3</v>
      </c>
      <c r="O1340" s="826">
        <v>2</v>
      </c>
      <c r="P1340" s="825">
        <v>280.46999999999997</v>
      </c>
      <c r="Q1340" s="827">
        <v>1</v>
      </c>
      <c r="R1340" s="822">
        <v>3</v>
      </c>
      <c r="S1340" s="827">
        <v>1</v>
      </c>
      <c r="T1340" s="826">
        <v>2</v>
      </c>
      <c r="U1340" s="828">
        <v>1</v>
      </c>
    </row>
    <row r="1341" spans="1:21" ht="14.45" customHeight="1" x14ac:dyDescent="0.2">
      <c r="A1341" s="821">
        <v>4</v>
      </c>
      <c r="B1341" s="822" t="s">
        <v>2195</v>
      </c>
      <c r="C1341" s="822" t="s">
        <v>2202</v>
      </c>
      <c r="D1341" s="823" t="s">
        <v>4680</v>
      </c>
      <c r="E1341" s="824" t="s">
        <v>2245</v>
      </c>
      <c r="F1341" s="822" t="s">
        <v>2196</v>
      </c>
      <c r="G1341" s="822" t="s">
        <v>3916</v>
      </c>
      <c r="H1341" s="822" t="s">
        <v>329</v>
      </c>
      <c r="I1341" s="822" t="s">
        <v>3920</v>
      </c>
      <c r="J1341" s="822" t="s">
        <v>3918</v>
      </c>
      <c r="K1341" s="822" t="s">
        <v>3921</v>
      </c>
      <c r="L1341" s="825">
        <v>186.99</v>
      </c>
      <c r="M1341" s="825">
        <v>373.98</v>
      </c>
      <c r="N1341" s="822">
        <v>2</v>
      </c>
      <c r="O1341" s="826">
        <v>1</v>
      </c>
      <c r="P1341" s="825">
        <v>373.98</v>
      </c>
      <c r="Q1341" s="827">
        <v>1</v>
      </c>
      <c r="R1341" s="822">
        <v>2</v>
      </c>
      <c r="S1341" s="827">
        <v>1</v>
      </c>
      <c r="T1341" s="826">
        <v>1</v>
      </c>
      <c r="U1341" s="828">
        <v>1</v>
      </c>
    </row>
    <row r="1342" spans="1:21" ht="14.45" customHeight="1" x14ac:dyDescent="0.2">
      <c r="A1342" s="821">
        <v>4</v>
      </c>
      <c r="B1342" s="822" t="s">
        <v>2195</v>
      </c>
      <c r="C1342" s="822" t="s">
        <v>2202</v>
      </c>
      <c r="D1342" s="823" t="s">
        <v>4680</v>
      </c>
      <c r="E1342" s="824" t="s">
        <v>2245</v>
      </c>
      <c r="F1342" s="822" t="s">
        <v>2196</v>
      </c>
      <c r="G1342" s="822" t="s">
        <v>3922</v>
      </c>
      <c r="H1342" s="822" t="s">
        <v>329</v>
      </c>
      <c r="I1342" s="822" t="s">
        <v>3923</v>
      </c>
      <c r="J1342" s="822" t="s">
        <v>1500</v>
      </c>
      <c r="K1342" s="822" t="s">
        <v>1501</v>
      </c>
      <c r="L1342" s="825">
        <v>0</v>
      </c>
      <c r="M1342" s="825">
        <v>0</v>
      </c>
      <c r="N1342" s="822">
        <v>6</v>
      </c>
      <c r="O1342" s="826">
        <v>5.5</v>
      </c>
      <c r="P1342" s="825">
        <v>0</v>
      </c>
      <c r="Q1342" s="827"/>
      <c r="R1342" s="822">
        <v>4</v>
      </c>
      <c r="S1342" s="827">
        <v>0.66666666666666663</v>
      </c>
      <c r="T1342" s="826">
        <v>4</v>
      </c>
      <c r="U1342" s="828">
        <v>0.72727272727272729</v>
      </c>
    </row>
    <row r="1343" spans="1:21" ht="14.45" customHeight="1" x14ac:dyDescent="0.2">
      <c r="A1343" s="821">
        <v>4</v>
      </c>
      <c r="B1343" s="822" t="s">
        <v>2195</v>
      </c>
      <c r="C1343" s="822" t="s">
        <v>2202</v>
      </c>
      <c r="D1343" s="823" t="s">
        <v>4680</v>
      </c>
      <c r="E1343" s="824" t="s">
        <v>2245</v>
      </c>
      <c r="F1343" s="822" t="s">
        <v>2196</v>
      </c>
      <c r="G1343" s="822" t="s">
        <v>3066</v>
      </c>
      <c r="H1343" s="822" t="s">
        <v>329</v>
      </c>
      <c r="I1343" s="822" t="s">
        <v>3067</v>
      </c>
      <c r="J1343" s="822" t="s">
        <v>821</v>
      </c>
      <c r="K1343" s="822" t="s">
        <v>3068</v>
      </c>
      <c r="L1343" s="825">
        <v>75.05</v>
      </c>
      <c r="M1343" s="825">
        <v>75.05</v>
      </c>
      <c r="N1343" s="822">
        <v>1</v>
      </c>
      <c r="O1343" s="826">
        <v>1</v>
      </c>
      <c r="P1343" s="825">
        <v>75.05</v>
      </c>
      <c r="Q1343" s="827">
        <v>1</v>
      </c>
      <c r="R1343" s="822">
        <v>1</v>
      </c>
      <c r="S1343" s="827">
        <v>1</v>
      </c>
      <c r="T1343" s="826">
        <v>1</v>
      </c>
      <c r="U1343" s="828">
        <v>1</v>
      </c>
    </row>
    <row r="1344" spans="1:21" ht="14.45" customHeight="1" x14ac:dyDescent="0.2">
      <c r="A1344" s="821">
        <v>4</v>
      </c>
      <c r="B1344" s="822" t="s">
        <v>2195</v>
      </c>
      <c r="C1344" s="822" t="s">
        <v>2202</v>
      </c>
      <c r="D1344" s="823" t="s">
        <v>4680</v>
      </c>
      <c r="E1344" s="824" t="s">
        <v>2245</v>
      </c>
      <c r="F1344" s="822" t="s">
        <v>2196</v>
      </c>
      <c r="G1344" s="822" t="s">
        <v>3555</v>
      </c>
      <c r="H1344" s="822" t="s">
        <v>329</v>
      </c>
      <c r="I1344" s="822" t="s">
        <v>3924</v>
      </c>
      <c r="J1344" s="822" t="s">
        <v>3925</v>
      </c>
      <c r="K1344" s="822" t="s">
        <v>3926</v>
      </c>
      <c r="L1344" s="825">
        <v>0</v>
      </c>
      <c r="M1344" s="825">
        <v>0</v>
      </c>
      <c r="N1344" s="822">
        <v>1</v>
      </c>
      <c r="O1344" s="826">
        <v>1</v>
      </c>
      <c r="P1344" s="825">
        <v>0</v>
      </c>
      <c r="Q1344" s="827"/>
      <c r="R1344" s="822">
        <v>1</v>
      </c>
      <c r="S1344" s="827">
        <v>1</v>
      </c>
      <c r="T1344" s="826">
        <v>1</v>
      </c>
      <c r="U1344" s="828">
        <v>1</v>
      </c>
    </row>
    <row r="1345" spans="1:21" ht="14.45" customHeight="1" x14ac:dyDescent="0.2">
      <c r="A1345" s="821">
        <v>4</v>
      </c>
      <c r="B1345" s="822" t="s">
        <v>2195</v>
      </c>
      <c r="C1345" s="822" t="s">
        <v>2202</v>
      </c>
      <c r="D1345" s="823" t="s">
        <v>4680</v>
      </c>
      <c r="E1345" s="824" t="s">
        <v>2245</v>
      </c>
      <c r="F1345" s="822" t="s">
        <v>2196</v>
      </c>
      <c r="G1345" s="822" t="s">
        <v>3075</v>
      </c>
      <c r="H1345" s="822" t="s">
        <v>329</v>
      </c>
      <c r="I1345" s="822" t="s">
        <v>3076</v>
      </c>
      <c r="J1345" s="822" t="s">
        <v>1103</v>
      </c>
      <c r="K1345" s="822" t="s">
        <v>1372</v>
      </c>
      <c r="L1345" s="825">
        <v>111.72</v>
      </c>
      <c r="M1345" s="825">
        <v>223.44</v>
      </c>
      <c r="N1345" s="822">
        <v>2</v>
      </c>
      <c r="O1345" s="826">
        <v>1</v>
      </c>
      <c r="P1345" s="825">
        <v>223.44</v>
      </c>
      <c r="Q1345" s="827">
        <v>1</v>
      </c>
      <c r="R1345" s="822">
        <v>2</v>
      </c>
      <c r="S1345" s="827">
        <v>1</v>
      </c>
      <c r="T1345" s="826">
        <v>1</v>
      </c>
      <c r="U1345" s="828">
        <v>1</v>
      </c>
    </row>
    <row r="1346" spans="1:21" ht="14.45" customHeight="1" x14ac:dyDescent="0.2">
      <c r="A1346" s="821">
        <v>4</v>
      </c>
      <c r="B1346" s="822" t="s">
        <v>2195</v>
      </c>
      <c r="C1346" s="822" t="s">
        <v>2202</v>
      </c>
      <c r="D1346" s="823" t="s">
        <v>4680</v>
      </c>
      <c r="E1346" s="824" t="s">
        <v>2245</v>
      </c>
      <c r="F1346" s="822" t="s">
        <v>2196</v>
      </c>
      <c r="G1346" s="822" t="s">
        <v>3075</v>
      </c>
      <c r="H1346" s="822" t="s">
        <v>329</v>
      </c>
      <c r="I1346" s="822" t="s">
        <v>3927</v>
      </c>
      <c r="J1346" s="822" t="s">
        <v>1103</v>
      </c>
      <c r="K1346" s="822" t="s">
        <v>1372</v>
      </c>
      <c r="L1346" s="825">
        <v>111.72</v>
      </c>
      <c r="M1346" s="825">
        <v>223.44</v>
      </c>
      <c r="N1346" s="822">
        <v>2</v>
      </c>
      <c r="O1346" s="826">
        <v>1</v>
      </c>
      <c r="P1346" s="825">
        <v>223.44</v>
      </c>
      <c r="Q1346" s="827">
        <v>1</v>
      </c>
      <c r="R1346" s="822">
        <v>2</v>
      </c>
      <c r="S1346" s="827">
        <v>1</v>
      </c>
      <c r="T1346" s="826">
        <v>1</v>
      </c>
      <c r="U1346" s="828">
        <v>1</v>
      </c>
    </row>
    <row r="1347" spans="1:21" ht="14.45" customHeight="1" x14ac:dyDescent="0.2">
      <c r="A1347" s="821">
        <v>4</v>
      </c>
      <c r="B1347" s="822" t="s">
        <v>2195</v>
      </c>
      <c r="C1347" s="822" t="s">
        <v>2202</v>
      </c>
      <c r="D1347" s="823" t="s">
        <v>4680</v>
      </c>
      <c r="E1347" s="824" t="s">
        <v>2245</v>
      </c>
      <c r="F1347" s="822" t="s">
        <v>2196</v>
      </c>
      <c r="G1347" s="822" t="s">
        <v>2921</v>
      </c>
      <c r="H1347" s="822" t="s">
        <v>329</v>
      </c>
      <c r="I1347" s="822" t="s">
        <v>3004</v>
      </c>
      <c r="J1347" s="822" t="s">
        <v>2923</v>
      </c>
      <c r="K1347" s="822" t="s">
        <v>3005</v>
      </c>
      <c r="L1347" s="825">
        <v>132.97999999999999</v>
      </c>
      <c r="M1347" s="825">
        <v>265.95999999999998</v>
      </c>
      <c r="N1347" s="822">
        <v>2</v>
      </c>
      <c r="O1347" s="826">
        <v>1</v>
      </c>
      <c r="P1347" s="825">
        <v>265.95999999999998</v>
      </c>
      <c r="Q1347" s="827">
        <v>1</v>
      </c>
      <c r="R1347" s="822">
        <v>2</v>
      </c>
      <c r="S1347" s="827">
        <v>1</v>
      </c>
      <c r="T1347" s="826">
        <v>1</v>
      </c>
      <c r="U1347" s="828">
        <v>1</v>
      </c>
    </row>
    <row r="1348" spans="1:21" ht="14.45" customHeight="1" x14ac:dyDescent="0.2">
      <c r="A1348" s="821">
        <v>4</v>
      </c>
      <c r="B1348" s="822" t="s">
        <v>2195</v>
      </c>
      <c r="C1348" s="822" t="s">
        <v>2202</v>
      </c>
      <c r="D1348" s="823" t="s">
        <v>4680</v>
      </c>
      <c r="E1348" s="824" t="s">
        <v>2245</v>
      </c>
      <c r="F1348" s="822" t="s">
        <v>2196</v>
      </c>
      <c r="G1348" s="822" t="s">
        <v>2460</v>
      </c>
      <c r="H1348" s="822" t="s">
        <v>329</v>
      </c>
      <c r="I1348" s="822" t="s">
        <v>2461</v>
      </c>
      <c r="J1348" s="822" t="s">
        <v>760</v>
      </c>
      <c r="K1348" s="822" t="s">
        <v>761</v>
      </c>
      <c r="L1348" s="825">
        <v>248.55</v>
      </c>
      <c r="M1348" s="825">
        <v>5965.2000000000007</v>
      </c>
      <c r="N1348" s="822">
        <v>24</v>
      </c>
      <c r="O1348" s="826">
        <v>24</v>
      </c>
      <c r="P1348" s="825">
        <v>2485.5</v>
      </c>
      <c r="Q1348" s="827">
        <v>0.41666666666666663</v>
      </c>
      <c r="R1348" s="822">
        <v>10</v>
      </c>
      <c r="S1348" s="827">
        <v>0.41666666666666669</v>
      </c>
      <c r="T1348" s="826">
        <v>10</v>
      </c>
      <c r="U1348" s="828">
        <v>0.41666666666666669</v>
      </c>
    </row>
    <row r="1349" spans="1:21" ht="14.45" customHeight="1" x14ac:dyDescent="0.2">
      <c r="A1349" s="821">
        <v>4</v>
      </c>
      <c r="B1349" s="822" t="s">
        <v>2195</v>
      </c>
      <c r="C1349" s="822" t="s">
        <v>2202</v>
      </c>
      <c r="D1349" s="823" t="s">
        <v>4680</v>
      </c>
      <c r="E1349" s="824" t="s">
        <v>2245</v>
      </c>
      <c r="F1349" s="822" t="s">
        <v>2196</v>
      </c>
      <c r="G1349" s="822" t="s">
        <v>2267</v>
      </c>
      <c r="H1349" s="822" t="s">
        <v>628</v>
      </c>
      <c r="I1349" s="822" t="s">
        <v>3645</v>
      </c>
      <c r="J1349" s="822" t="s">
        <v>764</v>
      </c>
      <c r="K1349" s="822" t="s">
        <v>3646</v>
      </c>
      <c r="L1349" s="825">
        <v>368.16</v>
      </c>
      <c r="M1349" s="825">
        <v>368.16</v>
      </c>
      <c r="N1349" s="822">
        <v>1</v>
      </c>
      <c r="O1349" s="826">
        <v>1</v>
      </c>
      <c r="P1349" s="825"/>
      <c r="Q1349" s="827">
        <v>0</v>
      </c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4</v>
      </c>
      <c r="B1350" s="822" t="s">
        <v>2195</v>
      </c>
      <c r="C1350" s="822" t="s">
        <v>2202</v>
      </c>
      <c r="D1350" s="823" t="s">
        <v>4680</v>
      </c>
      <c r="E1350" s="824" t="s">
        <v>2245</v>
      </c>
      <c r="F1350" s="822" t="s">
        <v>2196</v>
      </c>
      <c r="G1350" s="822" t="s">
        <v>2267</v>
      </c>
      <c r="H1350" s="822" t="s">
        <v>628</v>
      </c>
      <c r="I1350" s="822" t="s">
        <v>2096</v>
      </c>
      <c r="J1350" s="822" t="s">
        <v>764</v>
      </c>
      <c r="K1350" s="822" t="s">
        <v>2097</v>
      </c>
      <c r="L1350" s="825">
        <v>736.33</v>
      </c>
      <c r="M1350" s="825">
        <v>736.33</v>
      </c>
      <c r="N1350" s="822">
        <v>1</v>
      </c>
      <c r="O1350" s="826">
        <v>1</v>
      </c>
      <c r="P1350" s="825"/>
      <c r="Q1350" s="827">
        <v>0</v>
      </c>
      <c r="R1350" s="822"/>
      <c r="S1350" s="827">
        <v>0</v>
      </c>
      <c r="T1350" s="826"/>
      <c r="U1350" s="828">
        <v>0</v>
      </c>
    </row>
    <row r="1351" spans="1:21" ht="14.45" customHeight="1" x14ac:dyDescent="0.2">
      <c r="A1351" s="821">
        <v>4</v>
      </c>
      <c r="B1351" s="822" t="s">
        <v>2195</v>
      </c>
      <c r="C1351" s="822" t="s">
        <v>2202</v>
      </c>
      <c r="D1351" s="823" t="s">
        <v>4680</v>
      </c>
      <c r="E1351" s="824" t="s">
        <v>2245</v>
      </c>
      <c r="F1351" s="822" t="s">
        <v>2196</v>
      </c>
      <c r="G1351" s="822" t="s">
        <v>2267</v>
      </c>
      <c r="H1351" s="822" t="s">
        <v>628</v>
      </c>
      <c r="I1351" s="822" t="s">
        <v>1777</v>
      </c>
      <c r="J1351" s="822" t="s">
        <v>764</v>
      </c>
      <c r="K1351" s="822" t="s">
        <v>1778</v>
      </c>
      <c r="L1351" s="825">
        <v>490.89</v>
      </c>
      <c r="M1351" s="825">
        <v>981.78</v>
      </c>
      <c r="N1351" s="822">
        <v>2</v>
      </c>
      <c r="O1351" s="826">
        <v>1</v>
      </c>
      <c r="P1351" s="825">
        <v>981.78</v>
      </c>
      <c r="Q1351" s="827">
        <v>1</v>
      </c>
      <c r="R1351" s="822">
        <v>2</v>
      </c>
      <c r="S1351" s="827">
        <v>1</v>
      </c>
      <c r="T1351" s="826">
        <v>1</v>
      </c>
      <c r="U1351" s="828">
        <v>1</v>
      </c>
    </row>
    <row r="1352" spans="1:21" ht="14.45" customHeight="1" x14ac:dyDescent="0.2">
      <c r="A1352" s="821">
        <v>4</v>
      </c>
      <c r="B1352" s="822" t="s">
        <v>2195</v>
      </c>
      <c r="C1352" s="822" t="s">
        <v>2202</v>
      </c>
      <c r="D1352" s="823" t="s">
        <v>4680</v>
      </c>
      <c r="E1352" s="824" t="s">
        <v>2245</v>
      </c>
      <c r="F1352" s="822" t="s">
        <v>2196</v>
      </c>
      <c r="G1352" s="822" t="s">
        <v>2410</v>
      </c>
      <c r="H1352" s="822" t="s">
        <v>329</v>
      </c>
      <c r="I1352" s="822" t="s">
        <v>2411</v>
      </c>
      <c r="J1352" s="822" t="s">
        <v>2412</v>
      </c>
      <c r="K1352" s="822" t="s">
        <v>638</v>
      </c>
      <c r="L1352" s="825">
        <v>174.59</v>
      </c>
      <c r="M1352" s="825">
        <v>523.77</v>
      </c>
      <c r="N1352" s="822">
        <v>3</v>
      </c>
      <c r="O1352" s="826">
        <v>0.5</v>
      </c>
      <c r="P1352" s="825">
        <v>523.77</v>
      </c>
      <c r="Q1352" s="827">
        <v>1</v>
      </c>
      <c r="R1352" s="822">
        <v>3</v>
      </c>
      <c r="S1352" s="827">
        <v>1</v>
      </c>
      <c r="T1352" s="826">
        <v>0.5</v>
      </c>
      <c r="U1352" s="828">
        <v>1</v>
      </c>
    </row>
    <row r="1353" spans="1:21" ht="14.45" customHeight="1" x14ac:dyDescent="0.2">
      <c r="A1353" s="821">
        <v>4</v>
      </c>
      <c r="B1353" s="822" t="s">
        <v>2195</v>
      </c>
      <c r="C1353" s="822" t="s">
        <v>2202</v>
      </c>
      <c r="D1353" s="823" t="s">
        <v>4680</v>
      </c>
      <c r="E1353" s="824" t="s">
        <v>2245</v>
      </c>
      <c r="F1353" s="822" t="s">
        <v>2196</v>
      </c>
      <c r="G1353" s="822" t="s">
        <v>2355</v>
      </c>
      <c r="H1353" s="822" t="s">
        <v>329</v>
      </c>
      <c r="I1353" s="822" t="s">
        <v>2356</v>
      </c>
      <c r="J1353" s="822" t="s">
        <v>784</v>
      </c>
      <c r="K1353" s="822" t="s">
        <v>2357</v>
      </c>
      <c r="L1353" s="825">
        <v>185.26</v>
      </c>
      <c r="M1353" s="825">
        <v>741.04</v>
      </c>
      <c r="N1353" s="822">
        <v>4</v>
      </c>
      <c r="O1353" s="826">
        <v>2</v>
      </c>
      <c r="P1353" s="825">
        <v>741.04</v>
      </c>
      <c r="Q1353" s="827">
        <v>1</v>
      </c>
      <c r="R1353" s="822">
        <v>4</v>
      </c>
      <c r="S1353" s="827">
        <v>1</v>
      </c>
      <c r="T1353" s="826">
        <v>2</v>
      </c>
      <c r="U1353" s="828">
        <v>1</v>
      </c>
    </row>
    <row r="1354" spans="1:21" ht="14.45" customHeight="1" x14ac:dyDescent="0.2">
      <c r="A1354" s="821">
        <v>4</v>
      </c>
      <c r="B1354" s="822" t="s">
        <v>2195</v>
      </c>
      <c r="C1354" s="822" t="s">
        <v>2202</v>
      </c>
      <c r="D1354" s="823" t="s">
        <v>4680</v>
      </c>
      <c r="E1354" s="824" t="s">
        <v>2245</v>
      </c>
      <c r="F1354" s="822" t="s">
        <v>2196</v>
      </c>
      <c r="G1354" s="822" t="s">
        <v>2355</v>
      </c>
      <c r="H1354" s="822" t="s">
        <v>329</v>
      </c>
      <c r="I1354" s="822" t="s">
        <v>3018</v>
      </c>
      <c r="J1354" s="822" t="s">
        <v>784</v>
      </c>
      <c r="K1354" s="822" t="s">
        <v>2357</v>
      </c>
      <c r="L1354" s="825">
        <v>87.98</v>
      </c>
      <c r="M1354" s="825">
        <v>87.98</v>
      </c>
      <c r="N1354" s="822">
        <v>1</v>
      </c>
      <c r="O1354" s="826">
        <v>1</v>
      </c>
      <c r="P1354" s="825">
        <v>87.98</v>
      </c>
      <c r="Q1354" s="827">
        <v>1</v>
      </c>
      <c r="R1354" s="822">
        <v>1</v>
      </c>
      <c r="S1354" s="827">
        <v>1</v>
      </c>
      <c r="T1354" s="826">
        <v>1</v>
      </c>
      <c r="U1354" s="828">
        <v>1</v>
      </c>
    </row>
    <row r="1355" spans="1:21" ht="14.45" customHeight="1" x14ac:dyDescent="0.2">
      <c r="A1355" s="821">
        <v>4</v>
      </c>
      <c r="B1355" s="822" t="s">
        <v>2195</v>
      </c>
      <c r="C1355" s="822" t="s">
        <v>2202</v>
      </c>
      <c r="D1355" s="823" t="s">
        <v>4680</v>
      </c>
      <c r="E1355" s="824" t="s">
        <v>2245</v>
      </c>
      <c r="F1355" s="822" t="s">
        <v>2196</v>
      </c>
      <c r="G1355" s="822" t="s">
        <v>2270</v>
      </c>
      <c r="H1355" s="822" t="s">
        <v>628</v>
      </c>
      <c r="I1355" s="822" t="s">
        <v>1983</v>
      </c>
      <c r="J1355" s="822" t="s">
        <v>1758</v>
      </c>
      <c r="K1355" s="822" t="s">
        <v>1984</v>
      </c>
      <c r="L1355" s="825">
        <v>102.93</v>
      </c>
      <c r="M1355" s="825">
        <v>102.93</v>
      </c>
      <c r="N1355" s="822">
        <v>1</v>
      </c>
      <c r="O1355" s="826">
        <v>1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4</v>
      </c>
      <c r="B1356" s="822" t="s">
        <v>2195</v>
      </c>
      <c r="C1356" s="822" t="s">
        <v>2202</v>
      </c>
      <c r="D1356" s="823" t="s">
        <v>4680</v>
      </c>
      <c r="E1356" s="824" t="s">
        <v>2245</v>
      </c>
      <c r="F1356" s="822" t="s">
        <v>2196</v>
      </c>
      <c r="G1356" s="822" t="s">
        <v>2275</v>
      </c>
      <c r="H1356" s="822" t="s">
        <v>329</v>
      </c>
      <c r="I1356" s="822" t="s">
        <v>2276</v>
      </c>
      <c r="J1356" s="822" t="s">
        <v>1441</v>
      </c>
      <c r="K1356" s="822" t="s">
        <v>2277</v>
      </c>
      <c r="L1356" s="825">
        <v>45.56</v>
      </c>
      <c r="M1356" s="825">
        <v>182.24</v>
      </c>
      <c r="N1356" s="822">
        <v>4</v>
      </c>
      <c r="O1356" s="826">
        <v>1.5</v>
      </c>
      <c r="P1356" s="825">
        <v>136.68</v>
      </c>
      <c r="Q1356" s="827">
        <v>0.75</v>
      </c>
      <c r="R1356" s="822">
        <v>3</v>
      </c>
      <c r="S1356" s="827">
        <v>0.75</v>
      </c>
      <c r="T1356" s="826">
        <v>1</v>
      </c>
      <c r="U1356" s="828">
        <v>0.66666666666666663</v>
      </c>
    </row>
    <row r="1357" spans="1:21" ht="14.45" customHeight="1" x14ac:dyDescent="0.2">
      <c r="A1357" s="821">
        <v>4</v>
      </c>
      <c r="B1357" s="822" t="s">
        <v>2195</v>
      </c>
      <c r="C1357" s="822" t="s">
        <v>2202</v>
      </c>
      <c r="D1357" s="823" t="s">
        <v>4680</v>
      </c>
      <c r="E1357" s="824" t="s">
        <v>2245</v>
      </c>
      <c r="F1357" s="822" t="s">
        <v>2196</v>
      </c>
      <c r="G1357" s="822" t="s">
        <v>2367</v>
      </c>
      <c r="H1357" s="822" t="s">
        <v>329</v>
      </c>
      <c r="I1357" s="822" t="s">
        <v>2368</v>
      </c>
      <c r="J1357" s="822" t="s">
        <v>2369</v>
      </c>
      <c r="K1357" s="822" t="s">
        <v>2370</v>
      </c>
      <c r="L1357" s="825">
        <v>0</v>
      </c>
      <c r="M1357" s="825">
        <v>0</v>
      </c>
      <c r="N1357" s="822">
        <v>4</v>
      </c>
      <c r="O1357" s="826">
        <v>2</v>
      </c>
      <c r="P1357" s="825">
        <v>0</v>
      </c>
      <c r="Q1357" s="827"/>
      <c r="R1357" s="822">
        <v>4</v>
      </c>
      <c r="S1357" s="827">
        <v>1</v>
      </c>
      <c r="T1357" s="826">
        <v>2</v>
      </c>
      <c r="U1357" s="828">
        <v>1</v>
      </c>
    </row>
    <row r="1358" spans="1:21" ht="14.45" customHeight="1" x14ac:dyDescent="0.2">
      <c r="A1358" s="821">
        <v>4</v>
      </c>
      <c r="B1358" s="822" t="s">
        <v>2195</v>
      </c>
      <c r="C1358" s="822" t="s">
        <v>2202</v>
      </c>
      <c r="D1358" s="823" t="s">
        <v>4680</v>
      </c>
      <c r="E1358" s="824" t="s">
        <v>2245</v>
      </c>
      <c r="F1358" s="822" t="s">
        <v>2196</v>
      </c>
      <c r="G1358" s="822" t="s">
        <v>2281</v>
      </c>
      <c r="H1358" s="822" t="s">
        <v>628</v>
      </c>
      <c r="I1358" s="822" t="s">
        <v>1917</v>
      </c>
      <c r="J1358" s="822" t="s">
        <v>893</v>
      </c>
      <c r="K1358" s="822" t="s">
        <v>895</v>
      </c>
      <c r="L1358" s="825">
        <v>0</v>
      </c>
      <c r="M1358" s="825">
        <v>0</v>
      </c>
      <c r="N1358" s="822">
        <v>4</v>
      </c>
      <c r="O1358" s="826">
        <v>3</v>
      </c>
      <c r="P1358" s="825">
        <v>0</v>
      </c>
      <c r="Q1358" s="827"/>
      <c r="R1358" s="822">
        <v>2</v>
      </c>
      <c r="S1358" s="827">
        <v>0.5</v>
      </c>
      <c r="T1358" s="826">
        <v>1.5</v>
      </c>
      <c r="U1358" s="828">
        <v>0.5</v>
      </c>
    </row>
    <row r="1359" spans="1:21" ht="14.45" customHeight="1" x14ac:dyDescent="0.2">
      <c r="A1359" s="821">
        <v>4</v>
      </c>
      <c r="B1359" s="822" t="s">
        <v>2195</v>
      </c>
      <c r="C1359" s="822" t="s">
        <v>2202</v>
      </c>
      <c r="D1359" s="823" t="s">
        <v>4680</v>
      </c>
      <c r="E1359" s="824" t="s">
        <v>2245</v>
      </c>
      <c r="F1359" s="822" t="s">
        <v>2196</v>
      </c>
      <c r="G1359" s="822" t="s">
        <v>2281</v>
      </c>
      <c r="H1359" s="822" t="s">
        <v>628</v>
      </c>
      <c r="I1359" s="822" t="s">
        <v>3928</v>
      </c>
      <c r="J1359" s="822" t="s">
        <v>893</v>
      </c>
      <c r="K1359" s="822" t="s">
        <v>3929</v>
      </c>
      <c r="L1359" s="825">
        <v>61.49</v>
      </c>
      <c r="M1359" s="825">
        <v>61.49</v>
      </c>
      <c r="N1359" s="822">
        <v>1</v>
      </c>
      <c r="O1359" s="826">
        <v>1</v>
      </c>
      <c r="P1359" s="825">
        <v>61.49</v>
      </c>
      <c r="Q1359" s="827">
        <v>1</v>
      </c>
      <c r="R1359" s="822">
        <v>1</v>
      </c>
      <c r="S1359" s="827">
        <v>1</v>
      </c>
      <c r="T1359" s="826">
        <v>1</v>
      </c>
      <c r="U1359" s="828">
        <v>1</v>
      </c>
    </row>
    <row r="1360" spans="1:21" ht="14.45" customHeight="1" x14ac:dyDescent="0.2">
      <c r="A1360" s="821">
        <v>4</v>
      </c>
      <c r="B1360" s="822" t="s">
        <v>2195</v>
      </c>
      <c r="C1360" s="822" t="s">
        <v>2202</v>
      </c>
      <c r="D1360" s="823" t="s">
        <v>4680</v>
      </c>
      <c r="E1360" s="824" t="s">
        <v>2245</v>
      </c>
      <c r="F1360" s="822" t="s">
        <v>2196</v>
      </c>
      <c r="G1360" s="822" t="s">
        <v>3029</v>
      </c>
      <c r="H1360" s="822" t="s">
        <v>329</v>
      </c>
      <c r="I1360" s="822" t="s">
        <v>3791</v>
      </c>
      <c r="J1360" s="822" t="s">
        <v>1127</v>
      </c>
      <c r="K1360" s="822" t="s">
        <v>3113</v>
      </c>
      <c r="L1360" s="825">
        <v>42.54</v>
      </c>
      <c r="M1360" s="825">
        <v>42.54</v>
      </c>
      <c r="N1360" s="822">
        <v>1</v>
      </c>
      <c r="O1360" s="826">
        <v>1</v>
      </c>
      <c r="P1360" s="825">
        <v>42.54</v>
      </c>
      <c r="Q1360" s="827">
        <v>1</v>
      </c>
      <c r="R1360" s="822">
        <v>1</v>
      </c>
      <c r="S1360" s="827">
        <v>1</v>
      </c>
      <c r="T1360" s="826">
        <v>1</v>
      </c>
      <c r="U1360" s="828">
        <v>1</v>
      </c>
    </row>
    <row r="1361" spans="1:21" ht="14.45" customHeight="1" x14ac:dyDescent="0.2">
      <c r="A1361" s="821">
        <v>4</v>
      </c>
      <c r="B1361" s="822" t="s">
        <v>2195</v>
      </c>
      <c r="C1361" s="822" t="s">
        <v>2202</v>
      </c>
      <c r="D1361" s="823" t="s">
        <v>4680</v>
      </c>
      <c r="E1361" s="824" t="s">
        <v>2245</v>
      </c>
      <c r="F1361" s="822" t="s">
        <v>2196</v>
      </c>
      <c r="G1361" s="822" t="s">
        <v>3029</v>
      </c>
      <c r="H1361" s="822" t="s">
        <v>329</v>
      </c>
      <c r="I1361" s="822" t="s">
        <v>3030</v>
      </c>
      <c r="J1361" s="822" t="s">
        <v>1175</v>
      </c>
      <c r="K1361" s="822" t="s">
        <v>1176</v>
      </c>
      <c r="L1361" s="825">
        <v>59.56</v>
      </c>
      <c r="M1361" s="825">
        <v>59.56</v>
      </c>
      <c r="N1361" s="822">
        <v>1</v>
      </c>
      <c r="O1361" s="826">
        <v>0.5</v>
      </c>
      <c r="P1361" s="825"/>
      <c r="Q1361" s="827">
        <v>0</v>
      </c>
      <c r="R1361" s="822"/>
      <c r="S1361" s="827">
        <v>0</v>
      </c>
      <c r="T1361" s="826"/>
      <c r="U1361" s="828">
        <v>0</v>
      </c>
    </row>
    <row r="1362" spans="1:21" ht="14.45" customHeight="1" x14ac:dyDescent="0.2">
      <c r="A1362" s="821">
        <v>4</v>
      </c>
      <c r="B1362" s="822" t="s">
        <v>2195</v>
      </c>
      <c r="C1362" s="822" t="s">
        <v>2202</v>
      </c>
      <c r="D1362" s="823" t="s">
        <v>4680</v>
      </c>
      <c r="E1362" s="824" t="s">
        <v>2245</v>
      </c>
      <c r="F1362" s="822" t="s">
        <v>2196</v>
      </c>
      <c r="G1362" s="822" t="s">
        <v>3031</v>
      </c>
      <c r="H1362" s="822" t="s">
        <v>329</v>
      </c>
      <c r="I1362" s="822" t="s">
        <v>3305</v>
      </c>
      <c r="J1362" s="822" t="s">
        <v>3306</v>
      </c>
      <c r="K1362" s="822" t="s">
        <v>3304</v>
      </c>
      <c r="L1362" s="825">
        <v>0</v>
      </c>
      <c r="M1362" s="825">
        <v>0</v>
      </c>
      <c r="N1362" s="822">
        <v>1</v>
      </c>
      <c r="O1362" s="826">
        <v>1</v>
      </c>
      <c r="P1362" s="825">
        <v>0</v>
      </c>
      <c r="Q1362" s="827"/>
      <c r="R1362" s="822">
        <v>1</v>
      </c>
      <c r="S1362" s="827">
        <v>1</v>
      </c>
      <c r="T1362" s="826">
        <v>1</v>
      </c>
      <c r="U1362" s="828">
        <v>1</v>
      </c>
    </row>
    <row r="1363" spans="1:21" ht="14.45" customHeight="1" x14ac:dyDescent="0.2">
      <c r="A1363" s="821">
        <v>4</v>
      </c>
      <c r="B1363" s="822" t="s">
        <v>2195</v>
      </c>
      <c r="C1363" s="822" t="s">
        <v>2202</v>
      </c>
      <c r="D1363" s="823" t="s">
        <v>4680</v>
      </c>
      <c r="E1363" s="824" t="s">
        <v>2245</v>
      </c>
      <c r="F1363" s="822" t="s">
        <v>2196</v>
      </c>
      <c r="G1363" s="822" t="s">
        <v>3031</v>
      </c>
      <c r="H1363" s="822" t="s">
        <v>628</v>
      </c>
      <c r="I1363" s="822" t="s">
        <v>1935</v>
      </c>
      <c r="J1363" s="822" t="s">
        <v>981</v>
      </c>
      <c r="K1363" s="822" t="s">
        <v>1936</v>
      </c>
      <c r="L1363" s="825">
        <v>0</v>
      </c>
      <c r="M1363" s="825">
        <v>0</v>
      </c>
      <c r="N1363" s="822">
        <v>1</v>
      </c>
      <c r="O1363" s="826">
        <v>1</v>
      </c>
      <c r="P1363" s="825">
        <v>0</v>
      </c>
      <c r="Q1363" s="827"/>
      <c r="R1363" s="822">
        <v>1</v>
      </c>
      <c r="S1363" s="827">
        <v>1</v>
      </c>
      <c r="T1363" s="826">
        <v>1</v>
      </c>
      <c r="U1363" s="828">
        <v>1</v>
      </c>
    </row>
    <row r="1364" spans="1:21" ht="14.45" customHeight="1" x14ac:dyDescent="0.2">
      <c r="A1364" s="821">
        <v>4</v>
      </c>
      <c r="B1364" s="822" t="s">
        <v>2195</v>
      </c>
      <c r="C1364" s="822" t="s">
        <v>2202</v>
      </c>
      <c r="D1364" s="823" t="s">
        <v>4680</v>
      </c>
      <c r="E1364" s="824" t="s">
        <v>2245</v>
      </c>
      <c r="F1364" s="822" t="s">
        <v>2196</v>
      </c>
      <c r="G1364" s="822" t="s">
        <v>3930</v>
      </c>
      <c r="H1364" s="822" t="s">
        <v>329</v>
      </c>
      <c r="I1364" s="822" t="s">
        <v>3931</v>
      </c>
      <c r="J1364" s="822" t="s">
        <v>3932</v>
      </c>
      <c r="K1364" s="822" t="s">
        <v>3933</v>
      </c>
      <c r="L1364" s="825">
        <v>654.95000000000005</v>
      </c>
      <c r="M1364" s="825">
        <v>2619.8000000000002</v>
      </c>
      <c r="N1364" s="822">
        <v>4</v>
      </c>
      <c r="O1364" s="826">
        <v>4</v>
      </c>
      <c r="P1364" s="825">
        <v>654.95000000000005</v>
      </c>
      <c r="Q1364" s="827">
        <v>0.25</v>
      </c>
      <c r="R1364" s="822">
        <v>1</v>
      </c>
      <c r="S1364" s="827">
        <v>0.25</v>
      </c>
      <c r="T1364" s="826">
        <v>1</v>
      </c>
      <c r="U1364" s="828">
        <v>0.25</v>
      </c>
    </row>
    <row r="1365" spans="1:21" ht="14.45" customHeight="1" x14ac:dyDescent="0.2">
      <c r="A1365" s="821">
        <v>4</v>
      </c>
      <c r="B1365" s="822" t="s">
        <v>2195</v>
      </c>
      <c r="C1365" s="822" t="s">
        <v>2202</v>
      </c>
      <c r="D1365" s="823" t="s">
        <v>4680</v>
      </c>
      <c r="E1365" s="824" t="s">
        <v>2245</v>
      </c>
      <c r="F1365" s="822" t="s">
        <v>2196</v>
      </c>
      <c r="G1365" s="822" t="s">
        <v>2259</v>
      </c>
      <c r="H1365" s="822" t="s">
        <v>628</v>
      </c>
      <c r="I1365" s="822" t="s">
        <v>1853</v>
      </c>
      <c r="J1365" s="822" t="s">
        <v>1068</v>
      </c>
      <c r="K1365" s="822" t="s">
        <v>1854</v>
      </c>
      <c r="L1365" s="825">
        <v>154.36000000000001</v>
      </c>
      <c r="M1365" s="825">
        <v>926.16000000000008</v>
      </c>
      <c r="N1365" s="822">
        <v>6</v>
      </c>
      <c r="O1365" s="826">
        <v>4</v>
      </c>
      <c r="P1365" s="825">
        <v>617.44000000000005</v>
      </c>
      <c r="Q1365" s="827">
        <v>0.66666666666666663</v>
      </c>
      <c r="R1365" s="822">
        <v>4</v>
      </c>
      <c r="S1365" s="827">
        <v>0.66666666666666663</v>
      </c>
      <c r="T1365" s="826">
        <v>3</v>
      </c>
      <c r="U1365" s="828">
        <v>0.75</v>
      </c>
    </row>
    <row r="1366" spans="1:21" ht="14.45" customHeight="1" x14ac:dyDescent="0.2">
      <c r="A1366" s="821">
        <v>4</v>
      </c>
      <c r="B1366" s="822" t="s">
        <v>2195</v>
      </c>
      <c r="C1366" s="822" t="s">
        <v>2202</v>
      </c>
      <c r="D1366" s="823" t="s">
        <v>4680</v>
      </c>
      <c r="E1366" s="824" t="s">
        <v>2245</v>
      </c>
      <c r="F1366" s="822" t="s">
        <v>2196</v>
      </c>
      <c r="G1366" s="822" t="s">
        <v>2259</v>
      </c>
      <c r="H1366" s="822" t="s">
        <v>329</v>
      </c>
      <c r="I1366" s="822" t="s">
        <v>2487</v>
      </c>
      <c r="J1366" s="822" t="s">
        <v>1068</v>
      </c>
      <c r="K1366" s="822" t="s">
        <v>2488</v>
      </c>
      <c r="L1366" s="825">
        <v>225.06</v>
      </c>
      <c r="M1366" s="825">
        <v>225.06</v>
      </c>
      <c r="N1366" s="822">
        <v>1</v>
      </c>
      <c r="O1366" s="826">
        <v>1</v>
      </c>
      <c r="P1366" s="825"/>
      <c r="Q1366" s="827">
        <v>0</v>
      </c>
      <c r="R1366" s="822"/>
      <c r="S1366" s="827">
        <v>0</v>
      </c>
      <c r="T1366" s="826"/>
      <c r="U1366" s="828">
        <v>0</v>
      </c>
    </row>
    <row r="1367" spans="1:21" ht="14.45" customHeight="1" x14ac:dyDescent="0.2">
      <c r="A1367" s="821">
        <v>4</v>
      </c>
      <c r="B1367" s="822" t="s">
        <v>2195</v>
      </c>
      <c r="C1367" s="822" t="s">
        <v>2202</v>
      </c>
      <c r="D1367" s="823" t="s">
        <v>4680</v>
      </c>
      <c r="E1367" s="824" t="s">
        <v>2245</v>
      </c>
      <c r="F1367" s="822" t="s">
        <v>2196</v>
      </c>
      <c r="G1367" s="822" t="s">
        <v>2423</v>
      </c>
      <c r="H1367" s="822" t="s">
        <v>329</v>
      </c>
      <c r="I1367" s="822" t="s">
        <v>2424</v>
      </c>
      <c r="J1367" s="822" t="s">
        <v>2425</v>
      </c>
      <c r="K1367" s="822" t="s">
        <v>2426</v>
      </c>
      <c r="L1367" s="825">
        <v>248.55</v>
      </c>
      <c r="M1367" s="825">
        <v>248.55</v>
      </c>
      <c r="N1367" s="822">
        <v>1</v>
      </c>
      <c r="O1367" s="826">
        <v>1</v>
      </c>
      <c r="P1367" s="825">
        <v>248.55</v>
      </c>
      <c r="Q1367" s="827">
        <v>1</v>
      </c>
      <c r="R1367" s="822">
        <v>1</v>
      </c>
      <c r="S1367" s="827">
        <v>1</v>
      </c>
      <c r="T1367" s="826">
        <v>1</v>
      </c>
      <c r="U1367" s="828">
        <v>1</v>
      </c>
    </row>
    <row r="1368" spans="1:21" ht="14.45" customHeight="1" x14ac:dyDescent="0.2">
      <c r="A1368" s="821">
        <v>4</v>
      </c>
      <c r="B1368" s="822" t="s">
        <v>2195</v>
      </c>
      <c r="C1368" s="822" t="s">
        <v>2202</v>
      </c>
      <c r="D1368" s="823" t="s">
        <v>4680</v>
      </c>
      <c r="E1368" s="824" t="s">
        <v>2245</v>
      </c>
      <c r="F1368" s="822" t="s">
        <v>2196</v>
      </c>
      <c r="G1368" s="822" t="s">
        <v>2423</v>
      </c>
      <c r="H1368" s="822" t="s">
        <v>329</v>
      </c>
      <c r="I1368" s="822" t="s">
        <v>2489</v>
      </c>
      <c r="J1368" s="822" t="s">
        <v>2490</v>
      </c>
      <c r="K1368" s="822" t="s">
        <v>2491</v>
      </c>
      <c r="L1368" s="825">
        <v>248.55</v>
      </c>
      <c r="M1368" s="825">
        <v>248.55</v>
      </c>
      <c r="N1368" s="822">
        <v>1</v>
      </c>
      <c r="O1368" s="826">
        <v>1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4</v>
      </c>
      <c r="B1369" s="822" t="s">
        <v>2195</v>
      </c>
      <c r="C1369" s="822" t="s">
        <v>2202</v>
      </c>
      <c r="D1369" s="823" t="s">
        <v>4680</v>
      </c>
      <c r="E1369" s="824" t="s">
        <v>2245</v>
      </c>
      <c r="F1369" s="822" t="s">
        <v>2196</v>
      </c>
      <c r="G1369" s="822" t="s">
        <v>2427</v>
      </c>
      <c r="H1369" s="822" t="s">
        <v>329</v>
      </c>
      <c r="I1369" s="822" t="s">
        <v>2428</v>
      </c>
      <c r="J1369" s="822" t="s">
        <v>1287</v>
      </c>
      <c r="K1369" s="822" t="s">
        <v>1288</v>
      </c>
      <c r="L1369" s="825">
        <v>121.92</v>
      </c>
      <c r="M1369" s="825">
        <v>487.68</v>
      </c>
      <c r="N1369" s="822">
        <v>4</v>
      </c>
      <c r="O1369" s="826">
        <v>1</v>
      </c>
      <c r="P1369" s="825">
        <v>487.68</v>
      </c>
      <c r="Q1369" s="827">
        <v>1</v>
      </c>
      <c r="R1369" s="822">
        <v>4</v>
      </c>
      <c r="S1369" s="827">
        <v>1</v>
      </c>
      <c r="T1369" s="826">
        <v>1</v>
      </c>
      <c r="U1369" s="828">
        <v>1</v>
      </c>
    </row>
    <row r="1370" spans="1:21" ht="14.45" customHeight="1" x14ac:dyDescent="0.2">
      <c r="A1370" s="821">
        <v>4</v>
      </c>
      <c r="B1370" s="822" t="s">
        <v>2195</v>
      </c>
      <c r="C1370" s="822" t="s">
        <v>2202</v>
      </c>
      <c r="D1370" s="823" t="s">
        <v>4680</v>
      </c>
      <c r="E1370" s="824" t="s">
        <v>2245</v>
      </c>
      <c r="F1370" s="822" t="s">
        <v>2197</v>
      </c>
      <c r="G1370" s="822" t="s">
        <v>2286</v>
      </c>
      <c r="H1370" s="822" t="s">
        <v>329</v>
      </c>
      <c r="I1370" s="822" t="s">
        <v>2492</v>
      </c>
      <c r="J1370" s="822" t="s">
        <v>2288</v>
      </c>
      <c r="K1370" s="822"/>
      <c r="L1370" s="825">
        <v>0</v>
      </c>
      <c r="M1370" s="825">
        <v>0</v>
      </c>
      <c r="N1370" s="822">
        <v>1</v>
      </c>
      <c r="O1370" s="826">
        <v>1</v>
      </c>
      <c r="P1370" s="825">
        <v>0</v>
      </c>
      <c r="Q1370" s="827"/>
      <c r="R1370" s="822">
        <v>1</v>
      </c>
      <c r="S1370" s="827">
        <v>1</v>
      </c>
      <c r="T1370" s="826">
        <v>1</v>
      </c>
      <c r="U1370" s="828">
        <v>1</v>
      </c>
    </row>
    <row r="1371" spans="1:21" ht="14.45" customHeight="1" x14ac:dyDescent="0.2">
      <c r="A1371" s="821">
        <v>4</v>
      </c>
      <c r="B1371" s="822" t="s">
        <v>2195</v>
      </c>
      <c r="C1371" s="822" t="s">
        <v>2202</v>
      </c>
      <c r="D1371" s="823" t="s">
        <v>4680</v>
      </c>
      <c r="E1371" s="824" t="s">
        <v>2245</v>
      </c>
      <c r="F1371" s="822" t="s">
        <v>2197</v>
      </c>
      <c r="G1371" s="822" t="s">
        <v>2286</v>
      </c>
      <c r="H1371" s="822" t="s">
        <v>329</v>
      </c>
      <c r="I1371" s="822" t="s">
        <v>2287</v>
      </c>
      <c r="J1371" s="822" t="s">
        <v>2288</v>
      </c>
      <c r="K1371" s="822"/>
      <c r="L1371" s="825">
        <v>0</v>
      </c>
      <c r="M1371" s="825">
        <v>0</v>
      </c>
      <c r="N1371" s="822">
        <v>7</v>
      </c>
      <c r="O1371" s="826">
        <v>6.5</v>
      </c>
      <c r="P1371" s="825">
        <v>0</v>
      </c>
      <c r="Q1371" s="827"/>
      <c r="R1371" s="822">
        <v>7</v>
      </c>
      <c r="S1371" s="827">
        <v>1</v>
      </c>
      <c r="T1371" s="826">
        <v>6.5</v>
      </c>
      <c r="U1371" s="828">
        <v>1</v>
      </c>
    </row>
    <row r="1372" spans="1:21" ht="14.45" customHeight="1" x14ac:dyDescent="0.2">
      <c r="A1372" s="821">
        <v>4</v>
      </c>
      <c r="B1372" s="822" t="s">
        <v>2195</v>
      </c>
      <c r="C1372" s="822" t="s">
        <v>2202</v>
      </c>
      <c r="D1372" s="823" t="s">
        <v>4680</v>
      </c>
      <c r="E1372" s="824" t="s">
        <v>2245</v>
      </c>
      <c r="F1372" s="822" t="s">
        <v>2198</v>
      </c>
      <c r="G1372" s="822" t="s">
        <v>2286</v>
      </c>
      <c r="H1372" s="822" t="s">
        <v>329</v>
      </c>
      <c r="I1372" s="822" t="s">
        <v>3934</v>
      </c>
      <c r="J1372" s="822" t="s">
        <v>3935</v>
      </c>
      <c r="K1372" s="822" t="s">
        <v>3936</v>
      </c>
      <c r="L1372" s="825">
        <v>0</v>
      </c>
      <c r="M1372" s="825">
        <v>0</v>
      </c>
      <c r="N1372" s="822">
        <v>1</v>
      </c>
      <c r="O1372" s="826">
        <v>1</v>
      </c>
      <c r="P1372" s="825"/>
      <c r="Q1372" s="827"/>
      <c r="R1372" s="822"/>
      <c r="S1372" s="827">
        <v>0</v>
      </c>
      <c r="T1372" s="826"/>
      <c r="U1372" s="828">
        <v>0</v>
      </c>
    </row>
    <row r="1373" spans="1:21" ht="14.45" customHeight="1" x14ac:dyDescent="0.2">
      <c r="A1373" s="821">
        <v>4</v>
      </c>
      <c r="B1373" s="822" t="s">
        <v>2195</v>
      </c>
      <c r="C1373" s="822" t="s">
        <v>2202</v>
      </c>
      <c r="D1373" s="823" t="s">
        <v>4680</v>
      </c>
      <c r="E1373" s="824" t="s">
        <v>2245</v>
      </c>
      <c r="F1373" s="822" t="s">
        <v>2198</v>
      </c>
      <c r="G1373" s="822" t="s">
        <v>2286</v>
      </c>
      <c r="H1373" s="822" t="s">
        <v>329</v>
      </c>
      <c r="I1373" s="822" t="s">
        <v>2493</v>
      </c>
      <c r="J1373" s="822" t="s">
        <v>2494</v>
      </c>
      <c r="K1373" s="822" t="s">
        <v>2495</v>
      </c>
      <c r="L1373" s="825">
        <v>599.44000000000005</v>
      </c>
      <c r="M1373" s="825">
        <v>1798.3200000000002</v>
      </c>
      <c r="N1373" s="822">
        <v>3</v>
      </c>
      <c r="O1373" s="826">
        <v>3</v>
      </c>
      <c r="P1373" s="825"/>
      <c r="Q1373" s="827">
        <v>0</v>
      </c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4</v>
      </c>
      <c r="B1374" s="822" t="s">
        <v>2195</v>
      </c>
      <c r="C1374" s="822" t="s">
        <v>2202</v>
      </c>
      <c r="D1374" s="823" t="s">
        <v>4680</v>
      </c>
      <c r="E1374" s="824" t="s">
        <v>2245</v>
      </c>
      <c r="F1374" s="822" t="s">
        <v>2198</v>
      </c>
      <c r="G1374" s="822" t="s">
        <v>2286</v>
      </c>
      <c r="H1374" s="822" t="s">
        <v>329</v>
      </c>
      <c r="I1374" s="822" t="s">
        <v>2389</v>
      </c>
      <c r="J1374" s="822" t="s">
        <v>2390</v>
      </c>
      <c r="K1374" s="822" t="s">
        <v>2391</v>
      </c>
      <c r="L1374" s="825">
        <v>410.41</v>
      </c>
      <c r="M1374" s="825">
        <v>7387.3799999999983</v>
      </c>
      <c r="N1374" s="822">
        <v>18</v>
      </c>
      <c r="O1374" s="826">
        <v>18</v>
      </c>
      <c r="P1374" s="825">
        <v>7387.3799999999983</v>
      </c>
      <c r="Q1374" s="827">
        <v>1</v>
      </c>
      <c r="R1374" s="822">
        <v>18</v>
      </c>
      <c r="S1374" s="827">
        <v>1</v>
      </c>
      <c r="T1374" s="826">
        <v>18</v>
      </c>
      <c r="U1374" s="828">
        <v>1</v>
      </c>
    </row>
    <row r="1375" spans="1:21" ht="14.45" customHeight="1" x14ac:dyDescent="0.2">
      <c r="A1375" s="821">
        <v>4</v>
      </c>
      <c r="B1375" s="822" t="s">
        <v>2195</v>
      </c>
      <c r="C1375" s="822" t="s">
        <v>2202</v>
      </c>
      <c r="D1375" s="823" t="s">
        <v>4680</v>
      </c>
      <c r="E1375" s="824" t="s">
        <v>2245</v>
      </c>
      <c r="F1375" s="822" t="s">
        <v>2198</v>
      </c>
      <c r="G1375" s="822" t="s">
        <v>2286</v>
      </c>
      <c r="H1375" s="822" t="s">
        <v>329</v>
      </c>
      <c r="I1375" s="822" t="s">
        <v>2496</v>
      </c>
      <c r="J1375" s="822" t="s">
        <v>2390</v>
      </c>
      <c r="K1375" s="822" t="s">
        <v>2497</v>
      </c>
      <c r="L1375" s="825">
        <v>582.98</v>
      </c>
      <c r="M1375" s="825">
        <v>1165.96</v>
      </c>
      <c r="N1375" s="822">
        <v>2</v>
      </c>
      <c r="O1375" s="826">
        <v>2</v>
      </c>
      <c r="P1375" s="825"/>
      <c r="Q1375" s="827">
        <v>0</v>
      </c>
      <c r="R1375" s="822"/>
      <c r="S1375" s="827">
        <v>0</v>
      </c>
      <c r="T1375" s="826"/>
      <c r="U1375" s="828">
        <v>0</v>
      </c>
    </row>
    <row r="1376" spans="1:21" ht="14.45" customHeight="1" x14ac:dyDescent="0.2">
      <c r="A1376" s="821">
        <v>4</v>
      </c>
      <c r="B1376" s="822" t="s">
        <v>2195</v>
      </c>
      <c r="C1376" s="822" t="s">
        <v>2202</v>
      </c>
      <c r="D1376" s="823" t="s">
        <v>4680</v>
      </c>
      <c r="E1376" s="824" t="s">
        <v>2245</v>
      </c>
      <c r="F1376" s="822" t="s">
        <v>2198</v>
      </c>
      <c r="G1376" s="822" t="s">
        <v>2286</v>
      </c>
      <c r="H1376" s="822" t="s">
        <v>329</v>
      </c>
      <c r="I1376" s="822" t="s">
        <v>3327</v>
      </c>
      <c r="J1376" s="822" t="s">
        <v>3328</v>
      </c>
      <c r="K1376" s="822" t="s">
        <v>3329</v>
      </c>
      <c r="L1376" s="825">
        <v>2415</v>
      </c>
      <c r="M1376" s="825">
        <v>33810</v>
      </c>
      <c r="N1376" s="822">
        <v>14</v>
      </c>
      <c r="O1376" s="826">
        <v>3</v>
      </c>
      <c r="P1376" s="825">
        <v>33810</v>
      </c>
      <c r="Q1376" s="827">
        <v>1</v>
      </c>
      <c r="R1376" s="822">
        <v>14</v>
      </c>
      <c r="S1376" s="827">
        <v>1</v>
      </c>
      <c r="T1376" s="826">
        <v>3</v>
      </c>
      <c r="U1376" s="828">
        <v>1</v>
      </c>
    </row>
    <row r="1377" spans="1:21" ht="14.45" customHeight="1" x14ac:dyDescent="0.2">
      <c r="A1377" s="821">
        <v>4</v>
      </c>
      <c r="B1377" s="822" t="s">
        <v>2195</v>
      </c>
      <c r="C1377" s="822" t="s">
        <v>2202</v>
      </c>
      <c r="D1377" s="823" t="s">
        <v>4680</v>
      </c>
      <c r="E1377" s="824" t="s">
        <v>2245</v>
      </c>
      <c r="F1377" s="822" t="s">
        <v>2198</v>
      </c>
      <c r="G1377" s="822" t="s">
        <v>2286</v>
      </c>
      <c r="H1377" s="822" t="s">
        <v>329</v>
      </c>
      <c r="I1377" s="822" t="s">
        <v>3330</v>
      </c>
      <c r="J1377" s="822" t="s">
        <v>2499</v>
      </c>
      <c r="K1377" s="822" t="s">
        <v>3331</v>
      </c>
      <c r="L1377" s="825">
        <v>1500.75</v>
      </c>
      <c r="M1377" s="825">
        <v>16508.25</v>
      </c>
      <c r="N1377" s="822">
        <v>11</v>
      </c>
      <c r="O1377" s="826">
        <v>2</v>
      </c>
      <c r="P1377" s="825">
        <v>16508.25</v>
      </c>
      <c r="Q1377" s="827">
        <v>1</v>
      </c>
      <c r="R1377" s="822">
        <v>11</v>
      </c>
      <c r="S1377" s="827">
        <v>1</v>
      </c>
      <c r="T1377" s="826">
        <v>2</v>
      </c>
      <c r="U1377" s="828">
        <v>1</v>
      </c>
    </row>
    <row r="1378" spans="1:21" ht="14.45" customHeight="1" x14ac:dyDescent="0.2">
      <c r="A1378" s="821">
        <v>4</v>
      </c>
      <c r="B1378" s="822" t="s">
        <v>2195</v>
      </c>
      <c r="C1378" s="822" t="s">
        <v>2202</v>
      </c>
      <c r="D1378" s="823" t="s">
        <v>4680</v>
      </c>
      <c r="E1378" s="824" t="s">
        <v>2245</v>
      </c>
      <c r="F1378" s="822" t="s">
        <v>2198</v>
      </c>
      <c r="G1378" s="822" t="s">
        <v>2286</v>
      </c>
      <c r="H1378" s="822" t="s">
        <v>329</v>
      </c>
      <c r="I1378" s="822" t="s">
        <v>3332</v>
      </c>
      <c r="J1378" s="822" t="s">
        <v>2785</v>
      </c>
      <c r="K1378" s="822" t="s">
        <v>3333</v>
      </c>
      <c r="L1378" s="825">
        <v>2001</v>
      </c>
      <c r="M1378" s="825">
        <v>18009</v>
      </c>
      <c r="N1378" s="822">
        <v>9</v>
      </c>
      <c r="O1378" s="826">
        <v>1</v>
      </c>
      <c r="P1378" s="825">
        <v>18009</v>
      </c>
      <c r="Q1378" s="827">
        <v>1</v>
      </c>
      <c r="R1378" s="822">
        <v>9</v>
      </c>
      <c r="S1378" s="827">
        <v>1</v>
      </c>
      <c r="T1378" s="826">
        <v>1</v>
      </c>
      <c r="U1378" s="828">
        <v>1</v>
      </c>
    </row>
    <row r="1379" spans="1:21" ht="14.45" customHeight="1" x14ac:dyDescent="0.2">
      <c r="A1379" s="821">
        <v>4</v>
      </c>
      <c r="B1379" s="822" t="s">
        <v>2195</v>
      </c>
      <c r="C1379" s="822" t="s">
        <v>2202</v>
      </c>
      <c r="D1379" s="823" t="s">
        <v>4680</v>
      </c>
      <c r="E1379" s="824" t="s">
        <v>2245</v>
      </c>
      <c r="F1379" s="822" t="s">
        <v>2198</v>
      </c>
      <c r="G1379" s="822" t="s">
        <v>2286</v>
      </c>
      <c r="H1379" s="822" t="s">
        <v>329</v>
      </c>
      <c r="I1379" s="822" t="s">
        <v>3334</v>
      </c>
      <c r="J1379" s="822" t="s">
        <v>3335</v>
      </c>
      <c r="K1379" s="822" t="s">
        <v>3336</v>
      </c>
      <c r="L1379" s="825">
        <v>2794.5</v>
      </c>
      <c r="M1379" s="825">
        <v>47506.5</v>
      </c>
      <c r="N1379" s="822">
        <v>17</v>
      </c>
      <c r="O1379" s="826">
        <v>2</v>
      </c>
      <c r="P1379" s="825">
        <v>47506.5</v>
      </c>
      <c r="Q1379" s="827">
        <v>1</v>
      </c>
      <c r="R1379" s="822">
        <v>17</v>
      </c>
      <c r="S1379" s="827">
        <v>1</v>
      </c>
      <c r="T1379" s="826">
        <v>2</v>
      </c>
      <c r="U1379" s="828">
        <v>1</v>
      </c>
    </row>
    <row r="1380" spans="1:21" ht="14.45" customHeight="1" x14ac:dyDescent="0.2">
      <c r="A1380" s="821">
        <v>4</v>
      </c>
      <c r="B1380" s="822" t="s">
        <v>2195</v>
      </c>
      <c r="C1380" s="822" t="s">
        <v>2202</v>
      </c>
      <c r="D1380" s="823" t="s">
        <v>4680</v>
      </c>
      <c r="E1380" s="824" t="s">
        <v>2245</v>
      </c>
      <c r="F1380" s="822" t="s">
        <v>2198</v>
      </c>
      <c r="G1380" s="822" t="s">
        <v>2286</v>
      </c>
      <c r="H1380" s="822" t="s">
        <v>329</v>
      </c>
      <c r="I1380" s="822" t="s">
        <v>2501</v>
      </c>
      <c r="J1380" s="822" t="s">
        <v>2502</v>
      </c>
      <c r="K1380" s="822" t="s">
        <v>2503</v>
      </c>
      <c r="L1380" s="825">
        <v>2794.5</v>
      </c>
      <c r="M1380" s="825">
        <v>50301</v>
      </c>
      <c r="N1380" s="822">
        <v>18</v>
      </c>
      <c r="O1380" s="826">
        <v>2</v>
      </c>
      <c r="P1380" s="825">
        <v>50301</v>
      </c>
      <c r="Q1380" s="827">
        <v>1</v>
      </c>
      <c r="R1380" s="822">
        <v>18</v>
      </c>
      <c r="S1380" s="827">
        <v>1</v>
      </c>
      <c r="T1380" s="826">
        <v>2</v>
      </c>
      <c r="U1380" s="828">
        <v>1</v>
      </c>
    </row>
    <row r="1381" spans="1:21" ht="14.45" customHeight="1" x14ac:dyDescent="0.2">
      <c r="A1381" s="821">
        <v>4</v>
      </c>
      <c r="B1381" s="822" t="s">
        <v>2195</v>
      </c>
      <c r="C1381" s="822" t="s">
        <v>2202</v>
      </c>
      <c r="D1381" s="823" t="s">
        <v>4680</v>
      </c>
      <c r="E1381" s="824" t="s">
        <v>2245</v>
      </c>
      <c r="F1381" s="822" t="s">
        <v>2198</v>
      </c>
      <c r="G1381" s="822" t="s">
        <v>2286</v>
      </c>
      <c r="H1381" s="822" t="s">
        <v>329</v>
      </c>
      <c r="I1381" s="822" t="s">
        <v>3337</v>
      </c>
      <c r="J1381" s="822" t="s">
        <v>2502</v>
      </c>
      <c r="K1381" s="822" t="s">
        <v>3338</v>
      </c>
      <c r="L1381" s="825">
        <v>1253.5</v>
      </c>
      <c r="M1381" s="825">
        <v>7521</v>
      </c>
      <c r="N1381" s="822">
        <v>6</v>
      </c>
      <c r="O1381" s="826">
        <v>2</v>
      </c>
      <c r="P1381" s="825">
        <v>7521</v>
      </c>
      <c r="Q1381" s="827">
        <v>1</v>
      </c>
      <c r="R1381" s="822">
        <v>6</v>
      </c>
      <c r="S1381" s="827">
        <v>1</v>
      </c>
      <c r="T1381" s="826">
        <v>2</v>
      </c>
      <c r="U1381" s="828">
        <v>1</v>
      </c>
    </row>
    <row r="1382" spans="1:21" ht="14.45" customHeight="1" x14ac:dyDescent="0.2">
      <c r="A1382" s="821">
        <v>4</v>
      </c>
      <c r="B1382" s="822" t="s">
        <v>2195</v>
      </c>
      <c r="C1382" s="822" t="s">
        <v>2202</v>
      </c>
      <c r="D1382" s="823" t="s">
        <v>4680</v>
      </c>
      <c r="E1382" s="824" t="s">
        <v>2245</v>
      </c>
      <c r="F1382" s="822" t="s">
        <v>2198</v>
      </c>
      <c r="G1382" s="822" t="s">
        <v>2286</v>
      </c>
      <c r="H1382" s="822" t="s">
        <v>329</v>
      </c>
      <c r="I1382" s="822" t="s">
        <v>3597</v>
      </c>
      <c r="J1382" s="822" t="s">
        <v>3598</v>
      </c>
      <c r="K1382" s="822" t="s">
        <v>3599</v>
      </c>
      <c r="L1382" s="825">
        <v>1656</v>
      </c>
      <c r="M1382" s="825">
        <v>3312</v>
      </c>
      <c r="N1382" s="822">
        <v>2</v>
      </c>
      <c r="O1382" s="826">
        <v>1</v>
      </c>
      <c r="P1382" s="825">
        <v>3312</v>
      </c>
      <c r="Q1382" s="827">
        <v>1</v>
      </c>
      <c r="R1382" s="822">
        <v>2</v>
      </c>
      <c r="S1382" s="827">
        <v>1</v>
      </c>
      <c r="T1382" s="826">
        <v>1</v>
      </c>
      <c r="U1382" s="828">
        <v>1</v>
      </c>
    </row>
    <row r="1383" spans="1:21" ht="14.45" customHeight="1" x14ac:dyDescent="0.2">
      <c r="A1383" s="821">
        <v>4</v>
      </c>
      <c r="B1383" s="822" t="s">
        <v>2195</v>
      </c>
      <c r="C1383" s="822" t="s">
        <v>2202</v>
      </c>
      <c r="D1383" s="823" t="s">
        <v>4680</v>
      </c>
      <c r="E1383" s="824" t="s">
        <v>2245</v>
      </c>
      <c r="F1383" s="822" t="s">
        <v>2198</v>
      </c>
      <c r="G1383" s="822" t="s">
        <v>2286</v>
      </c>
      <c r="H1383" s="822" t="s">
        <v>329</v>
      </c>
      <c r="I1383" s="822" t="s">
        <v>2504</v>
      </c>
      <c r="J1383" s="822" t="s">
        <v>2505</v>
      </c>
      <c r="K1383" s="822" t="s">
        <v>2506</v>
      </c>
      <c r="L1383" s="825">
        <v>1500.75</v>
      </c>
      <c r="M1383" s="825">
        <v>4502.25</v>
      </c>
      <c r="N1383" s="822">
        <v>3</v>
      </c>
      <c r="O1383" s="826">
        <v>1</v>
      </c>
      <c r="P1383" s="825">
        <v>4502.25</v>
      </c>
      <c r="Q1383" s="827">
        <v>1</v>
      </c>
      <c r="R1383" s="822">
        <v>3</v>
      </c>
      <c r="S1383" s="827">
        <v>1</v>
      </c>
      <c r="T1383" s="826">
        <v>1</v>
      </c>
      <c r="U1383" s="828">
        <v>1</v>
      </c>
    </row>
    <row r="1384" spans="1:21" ht="14.45" customHeight="1" x14ac:dyDescent="0.2">
      <c r="A1384" s="821">
        <v>4</v>
      </c>
      <c r="B1384" s="822" t="s">
        <v>2195</v>
      </c>
      <c r="C1384" s="822" t="s">
        <v>2202</v>
      </c>
      <c r="D1384" s="823" t="s">
        <v>4680</v>
      </c>
      <c r="E1384" s="824" t="s">
        <v>2245</v>
      </c>
      <c r="F1384" s="822" t="s">
        <v>2198</v>
      </c>
      <c r="G1384" s="822" t="s">
        <v>2286</v>
      </c>
      <c r="H1384" s="822" t="s">
        <v>329</v>
      </c>
      <c r="I1384" s="822" t="s">
        <v>2507</v>
      </c>
      <c r="J1384" s="822" t="s">
        <v>2505</v>
      </c>
      <c r="K1384" s="822" t="s">
        <v>2508</v>
      </c>
      <c r="L1384" s="825">
        <v>1500.75</v>
      </c>
      <c r="M1384" s="825">
        <v>27013.5</v>
      </c>
      <c r="N1384" s="822">
        <v>18</v>
      </c>
      <c r="O1384" s="826">
        <v>2</v>
      </c>
      <c r="P1384" s="825">
        <v>27013.5</v>
      </c>
      <c r="Q1384" s="827">
        <v>1</v>
      </c>
      <c r="R1384" s="822">
        <v>18</v>
      </c>
      <c r="S1384" s="827">
        <v>1</v>
      </c>
      <c r="T1384" s="826">
        <v>2</v>
      </c>
      <c r="U1384" s="828">
        <v>1</v>
      </c>
    </row>
    <row r="1385" spans="1:21" ht="14.45" customHeight="1" x14ac:dyDescent="0.2">
      <c r="A1385" s="821">
        <v>4</v>
      </c>
      <c r="B1385" s="822" t="s">
        <v>2195</v>
      </c>
      <c r="C1385" s="822" t="s">
        <v>2202</v>
      </c>
      <c r="D1385" s="823" t="s">
        <v>4680</v>
      </c>
      <c r="E1385" s="824" t="s">
        <v>2245</v>
      </c>
      <c r="F1385" s="822" t="s">
        <v>2198</v>
      </c>
      <c r="G1385" s="822" t="s">
        <v>2286</v>
      </c>
      <c r="H1385" s="822" t="s">
        <v>329</v>
      </c>
      <c r="I1385" s="822" t="s">
        <v>3339</v>
      </c>
      <c r="J1385" s="822" t="s">
        <v>3340</v>
      </c>
      <c r="K1385" s="822" t="s">
        <v>3341</v>
      </c>
      <c r="L1385" s="825">
        <v>5416.5</v>
      </c>
      <c r="M1385" s="825">
        <v>21666</v>
      </c>
      <c r="N1385" s="822">
        <v>4</v>
      </c>
      <c r="O1385" s="826">
        <v>2</v>
      </c>
      <c r="P1385" s="825">
        <v>21666</v>
      </c>
      <c r="Q1385" s="827">
        <v>1</v>
      </c>
      <c r="R1385" s="822">
        <v>4</v>
      </c>
      <c r="S1385" s="827">
        <v>1</v>
      </c>
      <c r="T1385" s="826">
        <v>2</v>
      </c>
      <c r="U1385" s="828">
        <v>1</v>
      </c>
    </row>
    <row r="1386" spans="1:21" ht="14.45" customHeight="1" x14ac:dyDescent="0.2">
      <c r="A1386" s="821">
        <v>4</v>
      </c>
      <c r="B1386" s="822" t="s">
        <v>2195</v>
      </c>
      <c r="C1386" s="822" t="s">
        <v>2202</v>
      </c>
      <c r="D1386" s="823" t="s">
        <v>4680</v>
      </c>
      <c r="E1386" s="824" t="s">
        <v>2245</v>
      </c>
      <c r="F1386" s="822" t="s">
        <v>2198</v>
      </c>
      <c r="G1386" s="822" t="s">
        <v>2286</v>
      </c>
      <c r="H1386" s="822" t="s">
        <v>329</v>
      </c>
      <c r="I1386" s="822" t="s">
        <v>2512</v>
      </c>
      <c r="J1386" s="822" t="s">
        <v>2513</v>
      </c>
      <c r="K1386" s="822" t="s">
        <v>2514</v>
      </c>
      <c r="L1386" s="825">
        <v>180</v>
      </c>
      <c r="M1386" s="825">
        <v>6120</v>
      </c>
      <c r="N1386" s="822">
        <v>34</v>
      </c>
      <c r="O1386" s="826">
        <v>24</v>
      </c>
      <c r="P1386" s="825">
        <v>5940</v>
      </c>
      <c r="Q1386" s="827">
        <v>0.97058823529411764</v>
      </c>
      <c r="R1386" s="822">
        <v>33</v>
      </c>
      <c r="S1386" s="827">
        <v>0.97058823529411764</v>
      </c>
      <c r="T1386" s="826">
        <v>23</v>
      </c>
      <c r="U1386" s="828">
        <v>0.95833333333333337</v>
      </c>
    </row>
    <row r="1387" spans="1:21" ht="14.45" customHeight="1" x14ac:dyDescent="0.2">
      <c r="A1387" s="821">
        <v>4</v>
      </c>
      <c r="B1387" s="822" t="s">
        <v>2195</v>
      </c>
      <c r="C1387" s="822" t="s">
        <v>2202</v>
      </c>
      <c r="D1387" s="823" t="s">
        <v>4680</v>
      </c>
      <c r="E1387" s="824" t="s">
        <v>2245</v>
      </c>
      <c r="F1387" s="822" t="s">
        <v>2198</v>
      </c>
      <c r="G1387" s="822" t="s">
        <v>2286</v>
      </c>
      <c r="H1387" s="822" t="s">
        <v>329</v>
      </c>
      <c r="I1387" s="822" t="s">
        <v>2515</v>
      </c>
      <c r="J1387" s="822" t="s">
        <v>2516</v>
      </c>
      <c r="K1387" s="822" t="s">
        <v>2517</v>
      </c>
      <c r="L1387" s="825">
        <v>139.01</v>
      </c>
      <c r="M1387" s="825">
        <v>1946.1399999999999</v>
      </c>
      <c r="N1387" s="822">
        <v>14</v>
      </c>
      <c r="O1387" s="826">
        <v>11</v>
      </c>
      <c r="P1387" s="825">
        <v>1946.1399999999999</v>
      </c>
      <c r="Q1387" s="827">
        <v>1</v>
      </c>
      <c r="R1387" s="822">
        <v>14</v>
      </c>
      <c r="S1387" s="827">
        <v>1</v>
      </c>
      <c r="T1387" s="826">
        <v>11</v>
      </c>
      <c r="U1387" s="828">
        <v>1</v>
      </c>
    </row>
    <row r="1388" spans="1:21" ht="14.45" customHeight="1" x14ac:dyDescent="0.2">
      <c r="A1388" s="821">
        <v>4</v>
      </c>
      <c r="B1388" s="822" t="s">
        <v>2195</v>
      </c>
      <c r="C1388" s="822" t="s">
        <v>2202</v>
      </c>
      <c r="D1388" s="823" t="s">
        <v>4680</v>
      </c>
      <c r="E1388" s="824" t="s">
        <v>2245</v>
      </c>
      <c r="F1388" s="822" t="s">
        <v>2198</v>
      </c>
      <c r="G1388" s="822" t="s">
        <v>2286</v>
      </c>
      <c r="H1388" s="822" t="s">
        <v>329</v>
      </c>
      <c r="I1388" s="822" t="s">
        <v>2518</v>
      </c>
      <c r="J1388" s="822" t="s">
        <v>2519</v>
      </c>
      <c r="K1388" s="822" t="s">
        <v>2520</v>
      </c>
      <c r="L1388" s="825">
        <v>180</v>
      </c>
      <c r="M1388" s="825">
        <v>360</v>
      </c>
      <c r="N1388" s="822">
        <v>2</v>
      </c>
      <c r="O1388" s="826">
        <v>2</v>
      </c>
      <c r="P1388" s="825">
        <v>360</v>
      </c>
      <c r="Q1388" s="827">
        <v>1</v>
      </c>
      <c r="R1388" s="822">
        <v>2</v>
      </c>
      <c r="S1388" s="827">
        <v>1</v>
      </c>
      <c r="T1388" s="826">
        <v>2</v>
      </c>
      <c r="U1388" s="828">
        <v>1</v>
      </c>
    </row>
    <row r="1389" spans="1:21" ht="14.45" customHeight="1" x14ac:dyDescent="0.2">
      <c r="A1389" s="821">
        <v>4</v>
      </c>
      <c r="B1389" s="822" t="s">
        <v>2195</v>
      </c>
      <c r="C1389" s="822" t="s">
        <v>2202</v>
      </c>
      <c r="D1389" s="823" t="s">
        <v>4680</v>
      </c>
      <c r="E1389" s="824" t="s">
        <v>2245</v>
      </c>
      <c r="F1389" s="822" t="s">
        <v>2198</v>
      </c>
      <c r="G1389" s="822" t="s">
        <v>2286</v>
      </c>
      <c r="H1389" s="822" t="s">
        <v>329</v>
      </c>
      <c r="I1389" s="822" t="s">
        <v>3937</v>
      </c>
      <c r="J1389" s="822" t="s">
        <v>3343</v>
      </c>
      <c r="K1389" s="822" t="s">
        <v>3938</v>
      </c>
      <c r="L1389" s="825">
        <v>5261.49</v>
      </c>
      <c r="M1389" s="825">
        <v>5261.49</v>
      </c>
      <c r="N1389" s="822">
        <v>1</v>
      </c>
      <c r="O1389" s="826">
        <v>1</v>
      </c>
      <c r="P1389" s="825">
        <v>5261.49</v>
      </c>
      <c r="Q1389" s="827">
        <v>1</v>
      </c>
      <c r="R1389" s="822">
        <v>1</v>
      </c>
      <c r="S1389" s="827">
        <v>1</v>
      </c>
      <c r="T1389" s="826">
        <v>1</v>
      </c>
      <c r="U1389" s="828">
        <v>1</v>
      </c>
    </row>
    <row r="1390" spans="1:21" ht="14.45" customHeight="1" x14ac:dyDescent="0.2">
      <c r="A1390" s="821">
        <v>4</v>
      </c>
      <c r="B1390" s="822" t="s">
        <v>2195</v>
      </c>
      <c r="C1390" s="822" t="s">
        <v>2202</v>
      </c>
      <c r="D1390" s="823" t="s">
        <v>4680</v>
      </c>
      <c r="E1390" s="824" t="s">
        <v>2245</v>
      </c>
      <c r="F1390" s="822" t="s">
        <v>2198</v>
      </c>
      <c r="G1390" s="822" t="s">
        <v>2286</v>
      </c>
      <c r="H1390" s="822" t="s">
        <v>329</v>
      </c>
      <c r="I1390" s="822" t="s">
        <v>2521</v>
      </c>
      <c r="J1390" s="822" t="s">
        <v>2522</v>
      </c>
      <c r="K1390" s="822" t="s">
        <v>2523</v>
      </c>
      <c r="L1390" s="825">
        <v>5335.93</v>
      </c>
      <c r="M1390" s="825">
        <v>5335.93</v>
      </c>
      <c r="N1390" s="822">
        <v>1</v>
      </c>
      <c r="O1390" s="826">
        <v>1</v>
      </c>
      <c r="P1390" s="825">
        <v>5335.93</v>
      </c>
      <c r="Q1390" s="827">
        <v>1</v>
      </c>
      <c r="R1390" s="822">
        <v>1</v>
      </c>
      <c r="S1390" s="827">
        <v>1</v>
      </c>
      <c r="T1390" s="826">
        <v>1</v>
      </c>
      <c r="U1390" s="828">
        <v>1</v>
      </c>
    </row>
    <row r="1391" spans="1:21" ht="14.45" customHeight="1" x14ac:dyDescent="0.2">
      <c r="A1391" s="821">
        <v>4</v>
      </c>
      <c r="B1391" s="822" t="s">
        <v>2195</v>
      </c>
      <c r="C1391" s="822" t="s">
        <v>2202</v>
      </c>
      <c r="D1391" s="823" t="s">
        <v>4680</v>
      </c>
      <c r="E1391" s="824" t="s">
        <v>2245</v>
      </c>
      <c r="F1391" s="822" t="s">
        <v>2198</v>
      </c>
      <c r="G1391" s="822" t="s">
        <v>2286</v>
      </c>
      <c r="H1391" s="822" t="s">
        <v>329</v>
      </c>
      <c r="I1391" s="822" t="s">
        <v>3345</v>
      </c>
      <c r="J1391" s="822" t="s">
        <v>2522</v>
      </c>
      <c r="K1391" s="822" t="s">
        <v>3346</v>
      </c>
      <c r="L1391" s="825">
        <v>2794.44</v>
      </c>
      <c r="M1391" s="825">
        <v>27944.399999999998</v>
      </c>
      <c r="N1391" s="822">
        <v>10</v>
      </c>
      <c r="O1391" s="826">
        <v>2</v>
      </c>
      <c r="P1391" s="825">
        <v>27944.399999999998</v>
      </c>
      <c r="Q1391" s="827">
        <v>1</v>
      </c>
      <c r="R1391" s="822">
        <v>10</v>
      </c>
      <c r="S1391" s="827">
        <v>1</v>
      </c>
      <c r="T1391" s="826">
        <v>2</v>
      </c>
      <c r="U1391" s="828">
        <v>1</v>
      </c>
    </row>
    <row r="1392" spans="1:21" ht="14.45" customHeight="1" x14ac:dyDescent="0.2">
      <c r="A1392" s="821">
        <v>4</v>
      </c>
      <c r="B1392" s="822" t="s">
        <v>2195</v>
      </c>
      <c r="C1392" s="822" t="s">
        <v>2202</v>
      </c>
      <c r="D1392" s="823" t="s">
        <v>4680</v>
      </c>
      <c r="E1392" s="824" t="s">
        <v>2245</v>
      </c>
      <c r="F1392" s="822" t="s">
        <v>2198</v>
      </c>
      <c r="G1392" s="822" t="s">
        <v>2286</v>
      </c>
      <c r="H1392" s="822" t="s">
        <v>329</v>
      </c>
      <c r="I1392" s="822" t="s">
        <v>2524</v>
      </c>
      <c r="J1392" s="822" t="s">
        <v>2522</v>
      </c>
      <c r="K1392" s="822" t="s">
        <v>2525</v>
      </c>
      <c r="L1392" s="825">
        <v>2794.44</v>
      </c>
      <c r="M1392" s="825">
        <v>25149.96</v>
      </c>
      <c r="N1392" s="822">
        <v>9</v>
      </c>
      <c r="O1392" s="826">
        <v>1</v>
      </c>
      <c r="P1392" s="825">
        <v>25149.96</v>
      </c>
      <c r="Q1392" s="827">
        <v>1</v>
      </c>
      <c r="R1392" s="822">
        <v>9</v>
      </c>
      <c r="S1392" s="827">
        <v>1</v>
      </c>
      <c r="T1392" s="826">
        <v>1</v>
      </c>
      <c r="U1392" s="828">
        <v>1</v>
      </c>
    </row>
    <row r="1393" spans="1:21" ht="14.45" customHeight="1" x14ac:dyDescent="0.2">
      <c r="A1393" s="821">
        <v>4</v>
      </c>
      <c r="B1393" s="822" t="s">
        <v>2195</v>
      </c>
      <c r="C1393" s="822" t="s">
        <v>2202</v>
      </c>
      <c r="D1393" s="823" t="s">
        <v>4680</v>
      </c>
      <c r="E1393" s="824" t="s">
        <v>2245</v>
      </c>
      <c r="F1393" s="822" t="s">
        <v>2198</v>
      </c>
      <c r="G1393" s="822" t="s">
        <v>2286</v>
      </c>
      <c r="H1393" s="822" t="s">
        <v>329</v>
      </c>
      <c r="I1393" s="822" t="s">
        <v>2528</v>
      </c>
      <c r="J1393" s="822" t="s">
        <v>2529</v>
      </c>
      <c r="K1393" s="822" t="s">
        <v>2530</v>
      </c>
      <c r="L1393" s="825">
        <v>308.98</v>
      </c>
      <c r="M1393" s="825">
        <v>4016.7400000000002</v>
      </c>
      <c r="N1393" s="822">
        <v>13</v>
      </c>
      <c r="O1393" s="826">
        <v>5</v>
      </c>
      <c r="P1393" s="825">
        <v>3398.78</v>
      </c>
      <c r="Q1393" s="827">
        <v>0.84615384615384615</v>
      </c>
      <c r="R1393" s="822">
        <v>11</v>
      </c>
      <c r="S1393" s="827">
        <v>0.84615384615384615</v>
      </c>
      <c r="T1393" s="826">
        <v>4</v>
      </c>
      <c r="U1393" s="828">
        <v>0.8</v>
      </c>
    </row>
    <row r="1394" spans="1:21" ht="14.45" customHeight="1" x14ac:dyDescent="0.2">
      <c r="A1394" s="821">
        <v>4</v>
      </c>
      <c r="B1394" s="822" t="s">
        <v>2195</v>
      </c>
      <c r="C1394" s="822" t="s">
        <v>2202</v>
      </c>
      <c r="D1394" s="823" t="s">
        <v>4680</v>
      </c>
      <c r="E1394" s="824" t="s">
        <v>2245</v>
      </c>
      <c r="F1394" s="822" t="s">
        <v>2198</v>
      </c>
      <c r="G1394" s="822" t="s">
        <v>2286</v>
      </c>
      <c r="H1394" s="822" t="s">
        <v>329</v>
      </c>
      <c r="I1394" s="822" t="s">
        <v>2531</v>
      </c>
      <c r="J1394" s="822" t="s">
        <v>2532</v>
      </c>
      <c r="K1394" s="822" t="s">
        <v>2533</v>
      </c>
      <c r="L1394" s="825">
        <v>291.17</v>
      </c>
      <c r="M1394" s="825">
        <v>13102.650000000001</v>
      </c>
      <c r="N1394" s="822">
        <v>45</v>
      </c>
      <c r="O1394" s="826">
        <v>28</v>
      </c>
      <c r="P1394" s="825">
        <v>12229.140000000001</v>
      </c>
      <c r="Q1394" s="827">
        <v>0.93333333333333335</v>
      </c>
      <c r="R1394" s="822">
        <v>42</v>
      </c>
      <c r="S1394" s="827">
        <v>0.93333333333333335</v>
      </c>
      <c r="T1394" s="826">
        <v>26</v>
      </c>
      <c r="U1394" s="828">
        <v>0.9285714285714286</v>
      </c>
    </row>
    <row r="1395" spans="1:21" ht="14.45" customHeight="1" x14ac:dyDescent="0.2">
      <c r="A1395" s="821">
        <v>4</v>
      </c>
      <c r="B1395" s="822" t="s">
        <v>2195</v>
      </c>
      <c r="C1395" s="822" t="s">
        <v>2202</v>
      </c>
      <c r="D1395" s="823" t="s">
        <v>4680</v>
      </c>
      <c r="E1395" s="824" t="s">
        <v>2245</v>
      </c>
      <c r="F1395" s="822" t="s">
        <v>2198</v>
      </c>
      <c r="G1395" s="822" t="s">
        <v>2286</v>
      </c>
      <c r="H1395" s="822" t="s">
        <v>329</v>
      </c>
      <c r="I1395" s="822" t="s">
        <v>2534</v>
      </c>
      <c r="J1395" s="822" t="s">
        <v>2535</v>
      </c>
      <c r="K1395" s="822" t="s">
        <v>2536</v>
      </c>
      <c r="L1395" s="825">
        <v>227.99</v>
      </c>
      <c r="M1395" s="825">
        <v>683.97</v>
      </c>
      <c r="N1395" s="822">
        <v>3</v>
      </c>
      <c r="O1395" s="826">
        <v>3</v>
      </c>
      <c r="P1395" s="825">
        <v>683.97</v>
      </c>
      <c r="Q1395" s="827">
        <v>1</v>
      </c>
      <c r="R1395" s="822">
        <v>3</v>
      </c>
      <c r="S1395" s="827">
        <v>1</v>
      </c>
      <c r="T1395" s="826">
        <v>3</v>
      </c>
      <c r="U1395" s="828">
        <v>1</v>
      </c>
    </row>
    <row r="1396" spans="1:21" ht="14.45" customHeight="1" x14ac:dyDescent="0.2">
      <c r="A1396" s="821">
        <v>4</v>
      </c>
      <c r="B1396" s="822" t="s">
        <v>2195</v>
      </c>
      <c r="C1396" s="822" t="s">
        <v>2202</v>
      </c>
      <c r="D1396" s="823" t="s">
        <v>4680</v>
      </c>
      <c r="E1396" s="824" t="s">
        <v>2245</v>
      </c>
      <c r="F1396" s="822" t="s">
        <v>2198</v>
      </c>
      <c r="G1396" s="822" t="s">
        <v>2286</v>
      </c>
      <c r="H1396" s="822" t="s">
        <v>329</v>
      </c>
      <c r="I1396" s="822" t="s">
        <v>2537</v>
      </c>
      <c r="J1396" s="822" t="s">
        <v>2538</v>
      </c>
      <c r="K1396" s="822" t="s">
        <v>2539</v>
      </c>
      <c r="L1396" s="825">
        <v>577.75</v>
      </c>
      <c r="M1396" s="825">
        <v>3466.5</v>
      </c>
      <c r="N1396" s="822">
        <v>6</v>
      </c>
      <c r="O1396" s="826">
        <v>4</v>
      </c>
      <c r="P1396" s="825">
        <v>2311</v>
      </c>
      <c r="Q1396" s="827">
        <v>0.66666666666666663</v>
      </c>
      <c r="R1396" s="822">
        <v>4</v>
      </c>
      <c r="S1396" s="827">
        <v>0.66666666666666663</v>
      </c>
      <c r="T1396" s="826">
        <v>3</v>
      </c>
      <c r="U1396" s="828">
        <v>0.75</v>
      </c>
    </row>
    <row r="1397" spans="1:21" ht="14.45" customHeight="1" x14ac:dyDescent="0.2">
      <c r="A1397" s="821">
        <v>4</v>
      </c>
      <c r="B1397" s="822" t="s">
        <v>2195</v>
      </c>
      <c r="C1397" s="822" t="s">
        <v>2202</v>
      </c>
      <c r="D1397" s="823" t="s">
        <v>4680</v>
      </c>
      <c r="E1397" s="824" t="s">
        <v>2245</v>
      </c>
      <c r="F1397" s="822" t="s">
        <v>2198</v>
      </c>
      <c r="G1397" s="822" t="s">
        <v>2286</v>
      </c>
      <c r="H1397" s="822" t="s">
        <v>329</v>
      </c>
      <c r="I1397" s="822" t="s">
        <v>2540</v>
      </c>
      <c r="J1397" s="822" t="s">
        <v>2541</v>
      </c>
      <c r="K1397" s="822" t="s">
        <v>2542</v>
      </c>
      <c r="L1397" s="825">
        <v>1240.3</v>
      </c>
      <c r="M1397" s="825">
        <v>21085.1</v>
      </c>
      <c r="N1397" s="822">
        <v>17</v>
      </c>
      <c r="O1397" s="826">
        <v>5</v>
      </c>
      <c r="P1397" s="825">
        <v>18604.5</v>
      </c>
      <c r="Q1397" s="827">
        <v>0.88235294117647067</v>
      </c>
      <c r="R1397" s="822">
        <v>15</v>
      </c>
      <c r="S1397" s="827">
        <v>0.88235294117647056</v>
      </c>
      <c r="T1397" s="826">
        <v>4</v>
      </c>
      <c r="U1397" s="828">
        <v>0.8</v>
      </c>
    </row>
    <row r="1398" spans="1:21" ht="14.45" customHeight="1" x14ac:dyDescent="0.2">
      <c r="A1398" s="821">
        <v>4</v>
      </c>
      <c r="B1398" s="822" t="s">
        <v>2195</v>
      </c>
      <c r="C1398" s="822" t="s">
        <v>2202</v>
      </c>
      <c r="D1398" s="823" t="s">
        <v>4680</v>
      </c>
      <c r="E1398" s="824" t="s">
        <v>2245</v>
      </c>
      <c r="F1398" s="822" t="s">
        <v>2198</v>
      </c>
      <c r="G1398" s="822" t="s">
        <v>2286</v>
      </c>
      <c r="H1398" s="822" t="s">
        <v>329</v>
      </c>
      <c r="I1398" s="822" t="s">
        <v>2543</v>
      </c>
      <c r="J1398" s="822" t="s">
        <v>2544</v>
      </c>
      <c r="K1398" s="822" t="s">
        <v>2545</v>
      </c>
      <c r="L1398" s="825">
        <v>323.08999999999997</v>
      </c>
      <c r="M1398" s="825">
        <v>4523.26</v>
      </c>
      <c r="N1398" s="822">
        <v>14</v>
      </c>
      <c r="O1398" s="826">
        <v>8</v>
      </c>
      <c r="P1398" s="825">
        <v>3877.0800000000004</v>
      </c>
      <c r="Q1398" s="827">
        <v>0.85714285714285721</v>
      </c>
      <c r="R1398" s="822">
        <v>12</v>
      </c>
      <c r="S1398" s="827">
        <v>0.8571428571428571</v>
      </c>
      <c r="T1398" s="826">
        <v>7</v>
      </c>
      <c r="U1398" s="828">
        <v>0.875</v>
      </c>
    </row>
    <row r="1399" spans="1:21" ht="14.45" customHeight="1" x14ac:dyDescent="0.2">
      <c r="A1399" s="821">
        <v>4</v>
      </c>
      <c r="B1399" s="822" t="s">
        <v>2195</v>
      </c>
      <c r="C1399" s="822" t="s">
        <v>2202</v>
      </c>
      <c r="D1399" s="823" t="s">
        <v>4680</v>
      </c>
      <c r="E1399" s="824" t="s">
        <v>2245</v>
      </c>
      <c r="F1399" s="822" t="s">
        <v>2198</v>
      </c>
      <c r="G1399" s="822" t="s">
        <v>2286</v>
      </c>
      <c r="H1399" s="822" t="s">
        <v>329</v>
      </c>
      <c r="I1399" s="822" t="s">
        <v>2546</v>
      </c>
      <c r="J1399" s="822" t="s">
        <v>2547</v>
      </c>
      <c r="K1399" s="822" t="s">
        <v>2548</v>
      </c>
      <c r="L1399" s="825">
        <v>345.66</v>
      </c>
      <c r="M1399" s="825">
        <v>691.32</v>
      </c>
      <c r="N1399" s="822">
        <v>2</v>
      </c>
      <c r="O1399" s="826">
        <v>2</v>
      </c>
      <c r="P1399" s="825">
        <v>345.66</v>
      </c>
      <c r="Q1399" s="827">
        <v>0.5</v>
      </c>
      <c r="R1399" s="822">
        <v>1</v>
      </c>
      <c r="S1399" s="827">
        <v>0.5</v>
      </c>
      <c r="T1399" s="826">
        <v>1</v>
      </c>
      <c r="U1399" s="828">
        <v>0.5</v>
      </c>
    </row>
    <row r="1400" spans="1:21" ht="14.45" customHeight="1" x14ac:dyDescent="0.2">
      <c r="A1400" s="821">
        <v>4</v>
      </c>
      <c r="B1400" s="822" t="s">
        <v>2195</v>
      </c>
      <c r="C1400" s="822" t="s">
        <v>2202</v>
      </c>
      <c r="D1400" s="823" t="s">
        <v>4680</v>
      </c>
      <c r="E1400" s="824" t="s">
        <v>2245</v>
      </c>
      <c r="F1400" s="822" t="s">
        <v>2198</v>
      </c>
      <c r="G1400" s="822" t="s">
        <v>2286</v>
      </c>
      <c r="H1400" s="822" t="s">
        <v>329</v>
      </c>
      <c r="I1400" s="822" t="s">
        <v>3353</v>
      </c>
      <c r="J1400" s="822" t="s">
        <v>3354</v>
      </c>
      <c r="K1400" s="822" t="s">
        <v>3355</v>
      </c>
      <c r="L1400" s="825">
        <v>268.29000000000002</v>
      </c>
      <c r="M1400" s="825">
        <v>268.29000000000002</v>
      </c>
      <c r="N1400" s="822">
        <v>1</v>
      </c>
      <c r="O1400" s="826">
        <v>1</v>
      </c>
      <c r="P1400" s="825">
        <v>268.29000000000002</v>
      </c>
      <c r="Q1400" s="827">
        <v>1</v>
      </c>
      <c r="R1400" s="822">
        <v>1</v>
      </c>
      <c r="S1400" s="827">
        <v>1</v>
      </c>
      <c r="T1400" s="826">
        <v>1</v>
      </c>
      <c r="U1400" s="828">
        <v>1</v>
      </c>
    </row>
    <row r="1401" spans="1:21" ht="14.45" customHeight="1" x14ac:dyDescent="0.2">
      <c r="A1401" s="821">
        <v>4</v>
      </c>
      <c r="B1401" s="822" t="s">
        <v>2195</v>
      </c>
      <c r="C1401" s="822" t="s">
        <v>2202</v>
      </c>
      <c r="D1401" s="823" t="s">
        <v>4680</v>
      </c>
      <c r="E1401" s="824" t="s">
        <v>2245</v>
      </c>
      <c r="F1401" s="822" t="s">
        <v>2198</v>
      </c>
      <c r="G1401" s="822" t="s">
        <v>2286</v>
      </c>
      <c r="H1401" s="822" t="s">
        <v>329</v>
      </c>
      <c r="I1401" s="822" t="s">
        <v>3356</v>
      </c>
      <c r="J1401" s="822" t="s">
        <v>3357</v>
      </c>
      <c r="K1401" s="822" t="s">
        <v>3358</v>
      </c>
      <c r="L1401" s="825">
        <v>5416.5</v>
      </c>
      <c r="M1401" s="825">
        <v>21666</v>
      </c>
      <c r="N1401" s="822">
        <v>4</v>
      </c>
      <c r="O1401" s="826">
        <v>4</v>
      </c>
      <c r="P1401" s="825">
        <v>21666</v>
      </c>
      <c r="Q1401" s="827">
        <v>1</v>
      </c>
      <c r="R1401" s="822">
        <v>4</v>
      </c>
      <c r="S1401" s="827">
        <v>1</v>
      </c>
      <c r="T1401" s="826">
        <v>4</v>
      </c>
      <c r="U1401" s="828">
        <v>1</v>
      </c>
    </row>
    <row r="1402" spans="1:21" ht="14.45" customHeight="1" x14ac:dyDescent="0.2">
      <c r="A1402" s="821">
        <v>4</v>
      </c>
      <c r="B1402" s="822" t="s">
        <v>2195</v>
      </c>
      <c r="C1402" s="822" t="s">
        <v>2202</v>
      </c>
      <c r="D1402" s="823" t="s">
        <v>4680</v>
      </c>
      <c r="E1402" s="824" t="s">
        <v>2245</v>
      </c>
      <c r="F1402" s="822" t="s">
        <v>2198</v>
      </c>
      <c r="G1402" s="822" t="s">
        <v>2286</v>
      </c>
      <c r="H1402" s="822" t="s">
        <v>329</v>
      </c>
      <c r="I1402" s="822" t="s">
        <v>3600</v>
      </c>
      <c r="J1402" s="822" t="s">
        <v>3601</v>
      </c>
      <c r="K1402" s="822" t="s">
        <v>3602</v>
      </c>
      <c r="L1402" s="825">
        <v>2794.5</v>
      </c>
      <c r="M1402" s="825">
        <v>8383.5</v>
      </c>
      <c r="N1402" s="822">
        <v>3</v>
      </c>
      <c r="O1402" s="826">
        <v>1</v>
      </c>
      <c r="P1402" s="825">
        <v>8383.5</v>
      </c>
      <c r="Q1402" s="827">
        <v>1</v>
      </c>
      <c r="R1402" s="822">
        <v>3</v>
      </c>
      <c r="S1402" s="827">
        <v>1</v>
      </c>
      <c r="T1402" s="826">
        <v>1</v>
      </c>
      <c r="U1402" s="828">
        <v>1</v>
      </c>
    </row>
    <row r="1403" spans="1:21" ht="14.45" customHeight="1" x14ac:dyDescent="0.2">
      <c r="A1403" s="821">
        <v>4</v>
      </c>
      <c r="B1403" s="822" t="s">
        <v>2195</v>
      </c>
      <c r="C1403" s="822" t="s">
        <v>2202</v>
      </c>
      <c r="D1403" s="823" t="s">
        <v>4680</v>
      </c>
      <c r="E1403" s="824" t="s">
        <v>2245</v>
      </c>
      <c r="F1403" s="822" t="s">
        <v>2198</v>
      </c>
      <c r="G1403" s="822" t="s">
        <v>2286</v>
      </c>
      <c r="H1403" s="822" t="s">
        <v>329</v>
      </c>
      <c r="I1403" s="822" t="s">
        <v>3359</v>
      </c>
      <c r="J1403" s="822" t="s">
        <v>3360</v>
      </c>
      <c r="K1403" s="822" t="s">
        <v>3361</v>
      </c>
      <c r="L1403" s="825">
        <v>359.95</v>
      </c>
      <c r="M1403" s="825">
        <v>1079.8499999999999</v>
      </c>
      <c r="N1403" s="822">
        <v>3</v>
      </c>
      <c r="O1403" s="826">
        <v>3</v>
      </c>
      <c r="P1403" s="825">
        <v>1079.8499999999999</v>
      </c>
      <c r="Q1403" s="827">
        <v>1</v>
      </c>
      <c r="R1403" s="822">
        <v>3</v>
      </c>
      <c r="S1403" s="827">
        <v>1</v>
      </c>
      <c r="T1403" s="826">
        <v>3</v>
      </c>
      <c r="U1403" s="828">
        <v>1</v>
      </c>
    </row>
    <row r="1404" spans="1:21" ht="14.45" customHeight="1" x14ac:dyDescent="0.2">
      <c r="A1404" s="821">
        <v>4</v>
      </c>
      <c r="B1404" s="822" t="s">
        <v>2195</v>
      </c>
      <c r="C1404" s="822" t="s">
        <v>2202</v>
      </c>
      <c r="D1404" s="823" t="s">
        <v>4680</v>
      </c>
      <c r="E1404" s="824" t="s">
        <v>2245</v>
      </c>
      <c r="F1404" s="822" t="s">
        <v>2198</v>
      </c>
      <c r="G1404" s="822" t="s">
        <v>2286</v>
      </c>
      <c r="H1404" s="822" t="s">
        <v>329</v>
      </c>
      <c r="I1404" s="822" t="s">
        <v>2549</v>
      </c>
      <c r="J1404" s="822" t="s">
        <v>2550</v>
      </c>
      <c r="K1404" s="822" t="s">
        <v>2551</v>
      </c>
      <c r="L1404" s="825">
        <v>202.33</v>
      </c>
      <c r="M1404" s="825">
        <v>1011.6500000000001</v>
      </c>
      <c r="N1404" s="822">
        <v>5</v>
      </c>
      <c r="O1404" s="826">
        <v>4</v>
      </c>
      <c r="P1404" s="825">
        <v>1011.6500000000001</v>
      </c>
      <c r="Q1404" s="827">
        <v>1</v>
      </c>
      <c r="R1404" s="822">
        <v>5</v>
      </c>
      <c r="S1404" s="827">
        <v>1</v>
      </c>
      <c r="T1404" s="826">
        <v>4</v>
      </c>
      <c r="U1404" s="828">
        <v>1</v>
      </c>
    </row>
    <row r="1405" spans="1:21" ht="14.45" customHeight="1" x14ac:dyDescent="0.2">
      <c r="A1405" s="821">
        <v>4</v>
      </c>
      <c r="B1405" s="822" t="s">
        <v>2195</v>
      </c>
      <c r="C1405" s="822" t="s">
        <v>2202</v>
      </c>
      <c r="D1405" s="823" t="s">
        <v>4680</v>
      </c>
      <c r="E1405" s="824" t="s">
        <v>2245</v>
      </c>
      <c r="F1405" s="822" t="s">
        <v>2198</v>
      </c>
      <c r="G1405" s="822" t="s">
        <v>2286</v>
      </c>
      <c r="H1405" s="822" t="s">
        <v>329</v>
      </c>
      <c r="I1405" s="822" t="s">
        <v>2552</v>
      </c>
      <c r="J1405" s="822" t="s">
        <v>2553</v>
      </c>
      <c r="K1405" s="822" t="s">
        <v>2554</v>
      </c>
      <c r="L1405" s="825">
        <v>460</v>
      </c>
      <c r="M1405" s="825">
        <v>4600</v>
      </c>
      <c r="N1405" s="822">
        <v>10</v>
      </c>
      <c r="O1405" s="826">
        <v>5</v>
      </c>
      <c r="P1405" s="825">
        <v>4600</v>
      </c>
      <c r="Q1405" s="827">
        <v>1</v>
      </c>
      <c r="R1405" s="822">
        <v>10</v>
      </c>
      <c r="S1405" s="827">
        <v>1</v>
      </c>
      <c r="T1405" s="826">
        <v>5</v>
      </c>
      <c r="U1405" s="828">
        <v>1</v>
      </c>
    </row>
    <row r="1406" spans="1:21" ht="14.45" customHeight="1" x14ac:dyDescent="0.2">
      <c r="A1406" s="821">
        <v>4</v>
      </c>
      <c r="B1406" s="822" t="s">
        <v>2195</v>
      </c>
      <c r="C1406" s="822" t="s">
        <v>2202</v>
      </c>
      <c r="D1406" s="823" t="s">
        <v>4680</v>
      </c>
      <c r="E1406" s="824" t="s">
        <v>2245</v>
      </c>
      <c r="F1406" s="822" t="s">
        <v>2198</v>
      </c>
      <c r="G1406" s="822" t="s">
        <v>2286</v>
      </c>
      <c r="H1406" s="822" t="s">
        <v>329</v>
      </c>
      <c r="I1406" s="822" t="s">
        <v>2555</v>
      </c>
      <c r="J1406" s="822" t="s">
        <v>2556</v>
      </c>
      <c r="K1406" s="822" t="s">
        <v>2557</v>
      </c>
      <c r="L1406" s="825">
        <v>490.13</v>
      </c>
      <c r="M1406" s="825">
        <v>980.26</v>
      </c>
      <c r="N1406" s="822">
        <v>2</v>
      </c>
      <c r="O1406" s="826">
        <v>2</v>
      </c>
      <c r="P1406" s="825">
        <v>980.26</v>
      </c>
      <c r="Q1406" s="827">
        <v>1</v>
      </c>
      <c r="R1406" s="822">
        <v>2</v>
      </c>
      <c r="S1406" s="827">
        <v>1</v>
      </c>
      <c r="T1406" s="826">
        <v>2</v>
      </c>
      <c r="U1406" s="828">
        <v>1</v>
      </c>
    </row>
    <row r="1407" spans="1:21" ht="14.45" customHeight="1" x14ac:dyDescent="0.2">
      <c r="A1407" s="821">
        <v>4</v>
      </c>
      <c r="B1407" s="822" t="s">
        <v>2195</v>
      </c>
      <c r="C1407" s="822" t="s">
        <v>2202</v>
      </c>
      <c r="D1407" s="823" t="s">
        <v>4680</v>
      </c>
      <c r="E1407" s="824" t="s">
        <v>2245</v>
      </c>
      <c r="F1407" s="822" t="s">
        <v>2198</v>
      </c>
      <c r="G1407" s="822" t="s">
        <v>2286</v>
      </c>
      <c r="H1407" s="822" t="s">
        <v>329</v>
      </c>
      <c r="I1407" s="822" t="s">
        <v>2558</v>
      </c>
      <c r="J1407" s="822" t="s">
        <v>2559</v>
      </c>
      <c r="K1407" s="822" t="s">
        <v>2560</v>
      </c>
      <c r="L1407" s="825">
        <v>300.01</v>
      </c>
      <c r="M1407" s="825">
        <v>1800.06</v>
      </c>
      <c r="N1407" s="822">
        <v>6</v>
      </c>
      <c r="O1407" s="826">
        <v>4</v>
      </c>
      <c r="P1407" s="825">
        <v>1500.05</v>
      </c>
      <c r="Q1407" s="827">
        <v>0.83333333333333337</v>
      </c>
      <c r="R1407" s="822">
        <v>5</v>
      </c>
      <c r="S1407" s="827">
        <v>0.83333333333333337</v>
      </c>
      <c r="T1407" s="826">
        <v>3</v>
      </c>
      <c r="U1407" s="828">
        <v>0.75</v>
      </c>
    </row>
    <row r="1408" spans="1:21" ht="14.45" customHeight="1" x14ac:dyDescent="0.2">
      <c r="A1408" s="821">
        <v>4</v>
      </c>
      <c r="B1408" s="822" t="s">
        <v>2195</v>
      </c>
      <c r="C1408" s="822" t="s">
        <v>2202</v>
      </c>
      <c r="D1408" s="823" t="s">
        <v>4680</v>
      </c>
      <c r="E1408" s="824" t="s">
        <v>2245</v>
      </c>
      <c r="F1408" s="822" t="s">
        <v>2198</v>
      </c>
      <c r="G1408" s="822" t="s">
        <v>2286</v>
      </c>
      <c r="H1408" s="822" t="s">
        <v>329</v>
      </c>
      <c r="I1408" s="822" t="s">
        <v>2561</v>
      </c>
      <c r="J1408" s="822" t="s">
        <v>2559</v>
      </c>
      <c r="K1408" s="822" t="s">
        <v>2562</v>
      </c>
      <c r="L1408" s="825">
        <v>306.43</v>
      </c>
      <c r="M1408" s="825">
        <v>5515.74</v>
      </c>
      <c r="N1408" s="822">
        <v>18</v>
      </c>
      <c r="O1408" s="826">
        <v>7</v>
      </c>
      <c r="P1408" s="825">
        <v>5515.74</v>
      </c>
      <c r="Q1408" s="827">
        <v>1</v>
      </c>
      <c r="R1408" s="822">
        <v>18</v>
      </c>
      <c r="S1408" s="827">
        <v>1</v>
      </c>
      <c r="T1408" s="826">
        <v>7</v>
      </c>
      <c r="U1408" s="828">
        <v>1</v>
      </c>
    </row>
    <row r="1409" spans="1:21" ht="14.45" customHeight="1" x14ac:dyDescent="0.2">
      <c r="A1409" s="821">
        <v>4</v>
      </c>
      <c r="B1409" s="822" t="s">
        <v>2195</v>
      </c>
      <c r="C1409" s="822" t="s">
        <v>2202</v>
      </c>
      <c r="D1409" s="823" t="s">
        <v>4680</v>
      </c>
      <c r="E1409" s="824" t="s">
        <v>2245</v>
      </c>
      <c r="F1409" s="822" t="s">
        <v>2198</v>
      </c>
      <c r="G1409" s="822" t="s">
        <v>2286</v>
      </c>
      <c r="H1409" s="822" t="s">
        <v>329</v>
      </c>
      <c r="I1409" s="822" t="s">
        <v>2565</v>
      </c>
      <c r="J1409" s="822" t="s">
        <v>2566</v>
      </c>
      <c r="K1409" s="822" t="s">
        <v>2567</v>
      </c>
      <c r="L1409" s="825">
        <v>499.93</v>
      </c>
      <c r="M1409" s="825">
        <v>3499.51</v>
      </c>
      <c r="N1409" s="822">
        <v>7</v>
      </c>
      <c r="O1409" s="826">
        <v>3</v>
      </c>
      <c r="P1409" s="825">
        <v>3499.51</v>
      </c>
      <c r="Q1409" s="827">
        <v>1</v>
      </c>
      <c r="R1409" s="822">
        <v>7</v>
      </c>
      <c r="S1409" s="827">
        <v>1</v>
      </c>
      <c r="T1409" s="826">
        <v>3</v>
      </c>
      <c r="U1409" s="828">
        <v>1</v>
      </c>
    </row>
    <row r="1410" spans="1:21" ht="14.45" customHeight="1" x14ac:dyDescent="0.2">
      <c r="A1410" s="821">
        <v>4</v>
      </c>
      <c r="B1410" s="822" t="s">
        <v>2195</v>
      </c>
      <c r="C1410" s="822" t="s">
        <v>2202</v>
      </c>
      <c r="D1410" s="823" t="s">
        <v>4680</v>
      </c>
      <c r="E1410" s="824" t="s">
        <v>2245</v>
      </c>
      <c r="F1410" s="822" t="s">
        <v>2198</v>
      </c>
      <c r="G1410" s="822" t="s">
        <v>2286</v>
      </c>
      <c r="H1410" s="822" t="s">
        <v>329</v>
      </c>
      <c r="I1410" s="822" t="s">
        <v>2568</v>
      </c>
      <c r="J1410" s="822" t="s">
        <v>2566</v>
      </c>
      <c r="K1410" s="822" t="s">
        <v>2569</v>
      </c>
      <c r="L1410" s="825">
        <v>1000.31</v>
      </c>
      <c r="M1410" s="825">
        <v>1000.31</v>
      </c>
      <c r="N1410" s="822">
        <v>1</v>
      </c>
      <c r="O1410" s="826">
        <v>1</v>
      </c>
      <c r="P1410" s="825">
        <v>1000.31</v>
      </c>
      <c r="Q1410" s="827">
        <v>1</v>
      </c>
      <c r="R1410" s="822">
        <v>1</v>
      </c>
      <c r="S1410" s="827">
        <v>1</v>
      </c>
      <c r="T1410" s="826">
        <v>1</v>
      </c>
      <c r="U1410" s="828">
        <v>1</v>
      </c>
    </row>
    <row r="1411" spans="1:21" ht="14.45" customHeight="1" x14ac:dyDescent="0.2">
      <c r="A1411" s="821">
        <v>4</v>
      </c>
      <c r="B1411" s="822" t="s">
        <v>2195</v>
      </c>
      <c r="C1411" s="822" t="s">
        <v>2202</v>
      </c>
      <c r="D1411" s="823" t="s">
        <v>4680</v>
      </c>
      <c r="E1411" s="824" t="s">
        <v>2245</v>
      </c>
      <c r="F1411" s="822" t="s">
        <v>2198</v>
      </c>
      <c r="G1411" s="822" t="s">
        <v>2286</v>
      </c>
      <c r="H1411" s="822" t="s">
        <v>329</v>
      </c>
      <c r="I1411" s="822" t="s">
        <v>2570</v>
      </c>
      <c r="J1411" s="822" t="s">
        <v>2571</v>
      </c>
      <c r="K1411" s="822" t="s">
        <v>2572</v>
      </c>
      <c r="L1411" s="825">
        <v>2155.9899999999998</v>
      </c>
      <c r="M1411" s="825">
        <v>10779.949999999999</v>
      </c>
      <c r="N1411" s="822">
        <v>5</v>
      </c>
      <c r="O1411" s="826">
        <v>1</v>
      </c>
      <c r="P1411" s="825">
        <v>10779.949999999999</v>
      </c>
      <c r="Q1411" s="827">
        <v>1</v>
      </c>
      <c r="R1411" s="822">
        <v>5</v>
      </c>
      <c r="S1411" s="827">
        <v>1</v>
      </c>
      <c r="T1411" s="826">
        <v>1</v>
      </c>
      <c r="U1411" s="828">
        <v>1</v>
      </c>
    </row>
    <row r="1412" spans="1:21" ht="14.45" customHeight="1" x14ac:dyDescent="0.2">
      <c r="A1412" s="821">
        <v>4</v>
      </c>
      <c r="B1412" s="822" t="s">
        <v>2195</v>
      </c>
      <c r="C1412" s="822" t="s">
        <v>2202</v>
      </c>
      <c r="D1412" s="823" t="s">
        <v>4680</v>
      </c>
      <c r="E1412" s="824" t="s">
        <v>2245</v>
      </c>
      <c r="F1412" s="822" t="s">
        <v>2198</v>
      </c>
      <c r="G1412" s="822" t="s">
        <v>2286</v>
      </c>
      <c r="H1412" s="822" t="s">
        <v>329</v>
      </c>
      <c r="I1412" s="822" t="s">
        <v>3367</v>
      </c>
      <c r="J1412" s="822" t="s">
        <v>3368</v>
      </c>
      <c r="K1412" s="822" t="s">
        <v>3369</v>
      </c>
      <c r="L1412" s="825">
        <v>2793.05</v>
      </c>
      <c r="M1412" s="825">
        <v>8379.1500000000015</v>
      </c>
      <c r="N1412" s="822">
        <v>3</v>
      </c>
      <c r="O1412" s="826">
        <v>1</v>
      </c>
      <c r="P1412" s="825">
        <v>8379.1500000000015</v>
      </c>
      <c r="Q1412" s="827">
        <v>1</v>
      </c>
      <c r="R1412" s="822">
        <v>3</v>
      </c>
      <c r="S1412" s="827">
        <v>1</v>
      </c>
      <c r="T1412" s="826">
        <v>1</v>
      </c>
      <c r="U1412" s="828">
        <v>1</v>
      </c>
    </row>
    <row r="1413" spans="1:21" ht="14.45" customHeight="1" x14ac:dyDescent="0.2">
      <c r="A1413" s="821">
        <v>4</v>
      </c>
      <c r="B1413" s="822" t="s">
        <v>2195</v>
      </c>
      <c r="C1413" s="822" t="s">
        <v>2202</v>
      </c>
      <c r="D1413" s="823" t="s">
        <v>4680</v>
      </c>
      <c r="E1413" s="824" t="s">
        <v>2245</v>
      </c>
      <c r="F1413" s="822" t="s">
        <v>2198</v>
      </c>
      <c r="G1413" s="822" t="s">
        <v>2286</v>
      </c>
      <c r="H1413" s="822" t="s">
        <v>329</v>
      </c>
      <c r="I1413" s="822" t="s">
        <v>2573</v>
      </c>
      <c r="J1413" s="822" t="s">
        <v>2574</v>
      </c>
      <c r="K1413" s="822" t="s">
        <v>2575</v>
      </c>
      <c r="L1413" s="825">
        <v>2794</v>
      </c>
      <c r="M1413" s="825">
        <v>231902</v>
      </c>
      <c r="N1413" s="822">
        <v>83</v>
      </c>
      <c r="O1413" s="826">
        <v>10</v>
      </c>
      <c r="P1413" s="825">
        <v>181610</v>
      </c>
      <c r="Q1413" s="827">
        <v>0.7831325301204819</v>
      </c>
      <c r="R1413" s="822">
        <v>65</v>
      </c>
      <c r="S1413" s="827">
        <v>0.7831325301204819</v>
      </c>
      <c r="T1413" s="826">
        <v>8</v>
      </c>
      <c r="U1413" s="828">
        <v>0.8</v>
      </c>
    </row>
    <row r="1414" spans="1:21" ht="14.45" customHeight="1" x14ac:dyDescent="0.2">
      <c r="A1414" s="821">
        <v>4</v>
      </c>
      <c r="B1414" s="822" t="s">
        <v>2195</v>
      </c>
      <c r="C1414" s="822" t="s">
        <v>2202</v>
      </c>
      <c r="D1414" s="823" t="s">
        <v>4680</v>
      </c>
      <c r="E1414" s="824" t="s">
        <v>2245</v>
      </c>
      <c r="F1414" s="822" t="s">
        <v>2198</v>
      </c>
      <c r="G1414" s="822" t="s">
        <v>2286</v>
      </c>
      <c r="H1414" s="822" t="s">
        <v>329</v>
      </c>
      <c r="I1414" s="822" t="s">
        <v>3939</v>
      </c>
      <c r="J1414" s="822" t="s">
        <v>3940</v>
      </c>
      <c r="K1414" s="822" t="s">
        <v>3941</v>
      </c>
      <c r="L1414" s="825">
        <v>828</v>
      </c>
      <c r="M1414" s="825">
        <v>8280</v>
      </c>
      <c r="N1414" s="822">
        <v>10</v>
      </c>
      <c r="O1414" s="826">
        <v>1</v>
      </c>
      <c r="P1414" s="825">
        <v>8280</v>
      </c>
      <c r="Q1414" s="827">
        <v>1</v>
      </c>
      <c r="R1414" s="822">
        <v>10</v>
      </c>
      <c r="S1414" s="827">
        <v>1</v>
      </c>
      <c r="T1414" s="826">
        <v>1</v>
      </c>
      <c r="U1414" s="828">
        <v>1</v>
      </c>
    </row>
    <row r="1415" spans="1:21" ht="14.45" customHeight="1" x14ac:dyDescent="0.2">
      <c r="A1415" s="821">
        <v>4</v>
      </c>
      <c r="B1415" s="822" t="s">
        <v>2195</v>
      </c>
      <c r="C1415" s="822" t="s">
        <v>2202</v>
      </c>
      <c r="D1415" s="823" t="s">
        <v>4680</v>
      </c>
      <c r="E1415" s="824" t="s">
        <v>2245</v>
      </c>
      <c r="F1415" s="822" t="s">
        <v>2198</v>
      </c>
      <c r="G1415" s="822" t="s">
        <v>2286</v>
      </c>
      <c r="H1415" s="822" t="s">
        <v>329</v>
      </c>
      <c r="I1415" s="822" t="s">
        <v>2579</v>
      </c>
      <c r="J1415" s="822" t="s">
        <v>2580</v>
      </c>
      <c r="K1415" s="822" t="s">
        <v>2581</v>
      </c>
      <c r="L1415" s="825">
        <v>300.14999999999998</v>
      </c>
      <c r="M1415" s="825">
        <v>1200.5999999999999</v>
      </c>
      <c r="N1415" s="822">
        <v>4</v>
      </c>
      <c r="O1415" s="826">
        <v>4</v>
      </c>
      <c r="P1415" s="825">
        <v>1200.5999999999999</v>
      </c>
      <c r="Q1415" s="827">
        <v>1</v>
      </c>
      <c r="R1415" s="822">
        <v>4</v>
      </c>
      <c r="S1415" s="827">
        <v>1</v>
      </c>
      <c r="T1415" s="826">
        <v>4</v>
      </c>
      <c r="U1415" s="828">
        <v>1</v>
      </c>
    </row>
    <row r="1416" spans="1:21" ht="14.45" customHeight="1" x14ac:dyDescent="0.2">
      <c r="A1416" s="821">
        <v>4</v>
      </c>
      <c r="B1416" s="822" t="s">
        <v>2195</v>
      </c>
      <c r="C1416" s="822" t="s">
        <v>2202</v>
      </c>
      <c r="D1416" s="823" t="s">
        <v>4680</v>
      </c>
      <c r="E1416" s="824" t="s">
        <v>2245</v>
      </c>
      <c r="F1416" s="822" t="s">
        <v>2198</v>
      </c>
      <c r="G1416" s="822" t="s">
        <v>2286</v>
      </c>
      <c r="H1416" s="822" t="s">
        <v>329</v>
      </c>
      <c r="I1416" s="822" t="s">
        <v>3370</v>
      </c>
      <c r="J1416" s="822" t="s">
        <v>3371</v>
      </c>
      <c r="K1416" s="822" t="s">
        <v>3372</v>
      </c>
      <c r="L1416" s="825">
        <v>300.01</v>
      </c>
      <c r="M1416" s="825">
        <v>7500.25</v>
      </c>
      <c r="N1416" s="822">
        <v>25</v>
      </c>
      <c r="O1416" s="826">
        <v>6</v>
      </c>
      <c r="P1416" s="825">
        <v>7500.25</v>
      </c>
      <c r="Q1416" s="827">
        <v>1</v>
      </c>
      <c r="R1416" s="822">
        <v>25</v>
      </c>
      <c r="S1416" s="827">
        <v>1</v>
      </c>
      <c r="T1416" s="826">
        <v>6</v>
      </c>
      <c r="U1416" s="828">
        <v>1</v>
      </c>
    </row>
    <row r="1417" spans="1:21" ht="14.45" customHeight="1" x14ac:dyDescent="0.2">
      <c r="A1417" s="821">
        <v>4</v>
      </c>
      <c r="B1417" s="822" t="s">
        <v>2195</v>
      </c>
      <c r="C1417" s="822" t="s">
        <v>2202</v>
      </c>
      <c r="D1417" s="823" t="s">
        <v>4680</v>
      </c>
      <c r="E1417" s="824" t="s">
        <v>2245</v>
      </c>
      <c r="F1417" s="822" t="s">
        <v>2198</v>
      </c>
      <c r="G1417" s="822" t="s">
        <v>2286</v>
      </c>
      <c r="H1417" s="822" t="s">
        <v>329</v>
      </c>
      <c r="I1417" s="822" t="s">
        <v>3376</v>
      </c>
      <c r="J1417" s="822" t="s">
        <v>3377</v>
      </c>
      <c r="K1417" s="822" t="s">
        <v>3378</v>
      </c>
      <c r="L1417" s="825">
        <v>490.27</v>
      </c>
      <c r="M1417" s="825">
        <v>1470.81</v>
      </c>
      <c r="N1417" s="822">
        <v>3</v>
      </c>
      <c r="O1417" s="826">
        <v>3</v>
      </c>
      <c r="P1417" s="825">
        <v>980.54</v>
      </c>
      <c r="Q1417" s="827">
        <v>0.66666666666666663</v>
      </c>
      <c r="R1417" s="822">
        <v>2</v>
      </c>
      <c r="S1417" s="827">
        <v>0.66666666666666663</v>
      </c>
      <c r="T1417" s="826">
        <v>2</v>
      </c>
      <c r="U1417" s="828">
        <v>0.66666666666666663</v>
      </c>
    </row>
    <row r="1418" spans="1:21" ht="14.45" customHeight="1" x14ac:dyDescent="0.2">
      <c r="A1418" s="821">
        <v>4</v>
      </c>
      <c r="B1418" s="822" t="s">
        <v>2195</v>
      </c>
      <c r="C1418" s="822" t="s">
        <v>2202</v>
      </c>
      <c r="D1418" s="823" t="s">
        <v>4680</v>
      </c>
      <c r="E1418" s="824" t="s">
        <v>2245</v>
      </c>
      <c r="F1418" s="822" t="s">
        <v>2198</v>
      </c>
      <c r="G1418" s="822" t="s">
        <v>2286</v>
      </c>
      <c r="H1418" s="822" t="s">
        <v>329</v>
      </c>
      <c r="I1418" s="822" t="s">
        <v>2594</v>
      </c>
      <c r="J1418" s="822" t="s">
        <v>2595</v>
      </c>
      <c r="K1418" s="822" t="s">
        <v>2596</v>
      </c>
      <c r="L1418" s="825">
        <v>984.33</v>
      </c>
      <c r="M1418" s="825">
        <v>1968.66</v>
      </c>
      <c r="N1418" s="822">
        <v>2</v>
      </c>
      <c r="O1418" s="826">
        <v>2</v>
      </c>
      <c r="P1418" s="825">
        <v>1968.66</v>
      </c>
      <c r="Q1418" s="827">
        <v>1</v>
      </c>
      <c r="R1418" s="822">
        <v>2</v>
      </c>
      <c r="S1418" s="827">
        <v>1</v>
      </c>
      <c r="T1418" s="826">
        <v>2</v>
      </c>
      <c r="U1418" s="828">
        <v>1</v>
      </c>
    </row>
    <row r="1419" spans="1:21" ht="14.45" customHeight="1" x14ac:dyDescent="0.2">
      <c r="A1419" s="821">
        <v>4</v>
      </c>
      <c r="B1419" s="822" t="s">
        <v>2195</v>
      </c>
      <c r="C1419" s="822" t="s">
        <v>2202</v>
      </c>
      <c r="D1419" s="823" t="s">
        <v>4680</v>
      </c>
      <c r="E1419" s="824" t="s">
        <v>2245</v>
      </c>
      <c r="F1419" s="822" t="s">
        <v>2198</v>
      </c>
      <c r="G1419" s="822" t="s">
        <v>2286</v>
      </c>
      <c r="H1419" s="822" t="s">
        <v>329</v>
      </c>
      <c r="I1419" s="822" t="s">
        <v>2597</v>
      </c>
      <c r="J1419" s="822" t="s">
        <v>2598</v>
      </c>
      <c r="K1419" s="822" t="s">
        <v>2599</v>
      </c>
      <c r="L1419" s="825">
        <v>1710.12</v>
      </c>
      <c r="M1419" s="825">
        <v>13680.959999999997</v>
      </c>
      <c r="N1419" s="822">
        <v>8</v>
      </c>
      <c r="O1419" s="826">
        <v>4</v>
      </c>
      <c r="P1419" s="825">
        <v>13680.959999999997</v>
      </c>
      <c r="Q1419" s="827">
        <v>1</v>
      </c>
      <c r="R1419" s="822">
        <v>8</v>
      </c>
      <c r="S1419" s="827">
        <v>1</v>
      </c>
      <c r="T1419" s="826">
        <v>4</v>
      </c>
      <c r="U1419" s="828">
        <v>1</v>
      </c>
    </row>
    <row r="1420" spans="1:21" ht="14.45" customHeight="1" x14ac:dyDescent="0.2">
      <c r="A1420" s="821">
        <v>4</v>
      </c>
      <c r="B1420" s="822" t="s">
        <v>2195</v>
      </c>
      <c r="C1420" s="822" t="s">
        <v>2202</v>
      </c>
      <c r="D1420" s="823" t="s">
        <v>4680</v>
      </c>
      <c r="E1420" s="824" t="s">
        <v>2245</v>
      </c>
      <c r="F1420" s="822" t="s">
        <v>2198</v>
      </c>
      <c r="G1420" s="822" t="s">
        <v>2286</v>
      </c>
      <c r="H1420" s="822" t="s">
        <v>329</v>
      </c>
      <c r="I1420" s="822" t="s">
        <v>2600</v>
      </c>
      <c r="J1420" s="822" t="s">
        <v>2601</v>
      </c>
      <c r="K1420" s="822" t="s">
        <v>2602</v>
      </c>
      <c r="L1420" s="825">
        <v>1678.84</v>
      </c>
      <c r="M1420" s="825">
        <v>57080.56</v>
      </c>
      <c r="N1420" s="822">
        <v>34</v>
      </c>
      <c r="O1420" s="826">
        <v>10</v>
      </c>
      <c r="P1420" s="825">
        <v>57080.56</v>
      </c>
      <c r="Q1420" s="827">
        <v>1</v>
      </c>
      <c r="R1420" s="822">
        <v>34</v>
      </c>
      <c r="S1420" s="827">
        <v>1</v>
      </c>
      <c r="T1420" s="826">
        <v>10</v>
      </c>
      <c r="U1420" s="828">
        <v>1</v>
      </c>
    </row>
    <row r="1421" spans="1:21" ht="14.45" customHeight="1" x14ac:dyDescent="0.2">
      <c r="A1421" s="821">
        <v>4</v>
      </c>
      <c r="B1421" s="822" t="s">
        <v>2195</v>
      </c>
      <c r="C1421" s="822" t="s">
        <v>2202</v>
      </c>
      <c r="D1421" s="823" t="s">
        <v>4680</v>
      </c>
      <c r="E1421" s="824" t="s">
        <v>2245</v>
      </c>
      <c r="F1421" s="822" t="s">
        <v>2198</v>
      </c>
      <c r="G1421" s="822" t="s">
        <v>2286</v>
      </c>
      <c r="H1421" s="822" t="s">
        <v>329</v>
      </c>
      <c r="I1421" s="822" t="s">
        <v>2603</v>
      </c>
      <c r="J1421" s="822" t="s">
        <v>2598</v>
      </c>
      <c r="K1421" s="822" t="s">
        <v>2604</v>
      </c>
      <c r="L1421" s="825">
        <v>2052.09</v>
      </c>
      <c r="M1421" s="825">
        <v>4104.18</v>
      </c>
      <c r="N1421" s="822">
        <v>2</v>
      </c>
      <c r="O1421" s="826">
        <v>1</v>
      </c>
      <c r="P1421" s="825">
        <v>4104.18</v>
      </c>
      <c r="Q1421" s="827">
        <v>1</v>
      </c>
      <c r="R1421" s="822">
        <v>2</v>
      </c>
      <c r="S1421" s="827">
        <v>1</v>
      </c>
      <c r="T1421" s="826">
        <v>1</v>
      </c>
      <c r="U1421" s="828">
        <v>1</v>
      </c>
    </row>
    <row r="1422" spans="1:21" ht="14.45" customHeight="1" x14ac:dyDescent="0.2">
      <c r="A1422" s="821">
        <v>4</v>
      </c>
      <c r="B1422" s="822" t="s">
        <v>2195</v>
      </c>
      <c r="C1422" s="822" t="s">
        <v>2202</v>
      </c>
      <c r="D1422" s="823" t="s">
        <v>4680</v>
      </c>
      <c r="E1422" s="824" t="s">
        <v>2245</v>
      </c>
      <c r="F1422" s="822" t="s">
        <v>2198</v>
      </c>
      <c r="G1422" s="822" t="s">
        <v>2286</v>
      </c>
      <c r="H1422" s="822" t="s">
        <v>329</v>
      </c>
      <c r="I1422" s="822" t="s">
        <v>2605</v>
      </c>
      <c r="J1422" s="822" t="s">
        <v>2606</v>
      </c>
      <c r="K1422" s="822" t="s">
        <v>2607</v>
      </c>
      <c r="L1422" s="825">
        <v>1000</v>
      </c>
      <c r="M1422" s="825">
        <v>10000</v>
      </c>
      <c r="N1422" s="822">
        <v>10</v>
      </c>
      <c r="O1422" s="826">
        <v>7</v>
      </c>
      <c r="P1422" s="825">
        <v>10000</v>
      </c>
      <c r="Q1422" s="827">
        <v>1</v>
      </c>
      <c r="R1422" s="822">
        <v>10</v>
      </c>
      <c r="S1422" s="827">
        <v>1</v>
      </c>
      <c r="T1422" s="826">
        <v>7</v>
      </c>
      <c r="U1422" s="828">
        <v>1</v>
      </c>
    </row>
    <row r="1423" spans="1:21" ht="14.45" customHeight="1" x14ac:dyDescent="0.2">
      <c r="A1423" s="821">
        <v>4</v>
      </c>
      <c r="B1423" s="822" t="s">
        <v>2195</v>
      </c>
      <c r="C1423" s="822" t="s">
        <v>2202</v>
      </c>
      <c r="D1423" s="823" t="s">
        <v>4680</v>
      </c>
      <c r="E1423" s="824" t="s">
        <v>2245</v>
      </c>
      <c r="F1423" s="822" t="s">
        <v>2198</v>
      </c>
      <c r="G1423" s="822" t="s">
        <v>2286</v>
      </c>
      <c r="H1423" s="822" t="s">
        <v>329</v>
      </c>
      <c r="I1423" s="822" t="s">
        <v>2608</v>
      </c>
      <c r="J1423" s="822" t="s">
        <v>2606</v>
      </c>
      <c r="K1423" s="822" t="s">
        <v>2609</v>
      </c>
      <c r="L1423" s="825">
        <v>500.01</v>
      </c>
      <c r="M1423" s="825">
        <v>6000.12</v>
      </c>
      <c r="N1423" s="822">
        <v>12</v>
      </c>
      <c r="O1423" s="826">
        <v>6</v>
      </c>
      <c r="P1423" s="825">
        <v>6000.12</v>
      </c>
      <c r="Q1423" s="827">
        <v>1</v>
      </c>
      <c r="R1423" s="822">
        <v>12</v>
      </c>
      <c r="S1423" s="827">
        <v>1</v>
      </c>
      <c r="T1423" s="826">
        <v>6</v>
      </c>
      <c r="U1423" s="828">
        <v>1</v>
      </c>
    </row>
    <row r="1424" spans="1:21" ht="14.45" customHeight="1" x14ac:dyDescent="0.2">
      <c r="A1424" s="821">
        <v>4</v>
      </c>
      <c r="B1424" s="822" t="s">
        <v>2195</v>
      </c>
      <c r="C1424" s="822" t="s">
        <v>2202</v>
      </c>
      <c r="D1424" s="823" t="s">
        <v>4680</v>
      </c>
      <c r="E1424" s="824" t="s">
        <v>2245</v>
      </c>
      <c r="F1424" s="822" t="s">
        <v>2198</v>
      </c>
      <c r="G1424" s="822" t="s">
        <v>2286</v>
      </c>
      <c r="H1424" s="822" t="s">
        <v>329</v>
      </c>
      <c r="I1424" s="822" t="s">
        <v>2610</v>
      </c>
      <c r="J1424" s="822" t="s">
        <v>2611</v>
      </c>
      <c r="K1424" s="822" t="s">
        <v>2612</v>
      </c>
      <c r="L1424" s="825">
        <v>1500.75</v>
      </c>
      <c r="M1424" s="825">
        <v>48024</v>
      </c>
      <c r="N1424" s="822">
        <v>32</v>
      </c>
      <c r="O1424" s="826">
        <v>6</v>
      </c>
      <c r="P1424" s="825">
        <v>34517.25</v>
      </c>
      <c r="Q1424" s="827">
        <v>0.71875</v>
      </c>
      <c r="R1424" s="822">
        <v>23</v>
      </c>
      <c r="S1424" s="827">
        <v>0.71875</v>
      </c>
      <c r="T1424" s="826">
        <v>5</v>
      </c>
      <c r="U1424" s="828">
        <v>0.83333333333333337</v>
      </c>
    </row>
    <row r="1425" spans="1:21" ht="14.45" customHeight="1" x14ac:dyDescent="0.2">
      <c r="A1425" s="821">
        <v>4</v>
      </c>
      <c r="B1425" s="822" t="s">
        <v>2195</v>
      </c>
      <c r="C1425" s="822" t="s">
        <v>2202</v>
      </c>
      <c r="D1425" s="823" t="s">
        <v>4680</v>
      </c>
      <c r="E1425" s="824" t="s">
        <v>2245</v>
      </c>
      <c r="F1425" s="822" t="s">
        <v>2198</v>
      </c>
      <c r="G1425" s="822" t="s">
        <v>2286</v>
      </c>
      <c r="H1425" s="822" t="s">
        <v>329</v>
      </c>
      <c r="I1425" s="822" t="s">
        <v>3379</v>
      </c>
      <c r="J1425" s="822" t="s">
        <v>2611</v>
      </c>
      <c r="K1425" s="822" t="s">
        <v>3380</v>
      </c>
      <c r="L1425" s="825">
        <v>1500.75</v>
      </c>
      <c r="M1425" s="825">
        <v>18009</v>
      </c>
      <c r="N1425" s="822">
        <v>12</v>
      </c>
      <c r="O1425" s="826">
        <v>3</v>
      </c>
      <c r="P1425" s="825">
        <v>18009</v>
      </c>
      <c r="Q1425" s="827">
        <v>1</v>
      </c>
      <c r="R1425" s="822">
        <v>12</v>
      </c>
      <c r="S1425" s="827">
        <v>1</v>
      </c>
      <c r="T1425" s="826">
        <v>3</v>
      </c>
      <c r="U1425" s="828">
        <v>1</v>
      </c>
    </row>
    <row r="1426" spans="1:21" ht="14.45" customHeight="1" x14ac:dyDescent="0.2">
      <c r="A1426" s="821">
        <v>4</v>
      </c>
      <c r="B1426" s="822" t="s">
        <v>2195</v>
      </c>
      <c r="C1426" s="822" t="s">
        <v>2202</v>
      </c>
      <c r="D1426" s="823" t="s">
        <v>4680</v>
      </c>
      <c r="E1426" s="824" t="s">
        <v>2245</v>
      </c>
      <c r="F1426" s="822" t="s">
        <v>2198</v>
      </c>
      <c r="G1426" s="822" t="s">
        <v>2286</v>
      </c>
      <c r="H1426" s="822" t="s">
        <v>329</v>
      </c>
      <c r="I1426" s="822" t="s">
        <v>2613</v>
      </c>
      <c r="J1426" s="822" t="s">
        <v>2614</v>
      </c>
      <c r="K1426" s="822" t="s">
        <v>3381</v>
      </c>
      <c r="L1426" s="825">
        <v>897.65</v>
      </c>
      <c r="M1426" s="825">
        <v>897.65</v>
      </c>
      <c r="N1426" s="822">
        <v>1</v>
      </c>
      <c r="O1426" s="826">
        <v>1</v>
      </c>
      <c r="P1426" s="825">
        <v>897.65</v>
      </c>
      <c r="Q1426" s="827">
        <v>1</v>
      </c>
      <c r="R1426" s="822">
        <v>1</v>
      </c>
      <c r="S1426" s="827">
        <v>1</v>
      </c>
      <c r="T1426" s="826">
        <v>1</v>
      </c>
      <c r="U1426" s="828">
        <v>1</v>
      </c>
    </row>
    <row r="1427" spans="1:21" ht="14.45" customHeight="1" x14ac:dyDescent="0.2">
      <c r="A1427" s="821">
        <v>4</v>
      </c>
      <c r="B1427" s="822" t="s">
        <v>2195</v>
      </c>
      <c r="C1427" s="822" t="s">
        <v>2202</v>
      </c>
      <c r="D1427" s="823" t="s">
        <v>4680</v>
      </c>
      <c r="E1427" s="824" t="s">
        <v>2245</v>
      </c>
      <c r="F1427" s="822" t="s">
        <v>2198</v>
      </c>
      <c r="G1427" s="822" t="s">
        <v>2286</v>
      </c>
      <c r="H1427" s="822" t="s">
        <v>329</v>
      </c>
      <c r="I1427" s="822" t="s">
        <v>2616</v>
      </c>
      <c r="J1427" s="822" t="s">
        <v>2617</v>
      </c>
      <c r="K1427" s="822" t="s">
        <v>2618</v>
      </c>
      <c r="L1427" s="825">
        <v>1500.75</v>
      </c>
      <c r="M1427" s="825">
        <v>39019.5</v>
      </c>
      <c r="N1427" s="822">
        <v>26</v>
      </c>
      <c r="O1427" s="826">
        <v>5</v>
      </c>
      <c r="P1427" s="825">
        <v>39019.5</v>
      </c>
      <c r="Q1427" s="827">
        <v>1</v>
      </c>
      <c r="R1427" s="822">
        <v>26</v>
      </c>
      <c r="S1427" s="827">
        <v>1</v>
      </c>
      <c r="T1427" s="826">
        <v>5</v>
      </c>
      <c r="U1427" s="828">
        <v>1</v>
      </c>
    </row>
    <row r="1428" spans="1:21" ht="14.45" customHeight="1" x14ac:dyDescent="0.2">
      <c r="A1428" s="821">
        <v>4</v>
      </c>
      <c r="B1428" s="822" t="s">
        <v>2195</v>
      </c>
      <c r="C1428" s="822" t="s">
        <v>2202</v>
      </c>
      <c r="D1428" s="823" t="s">
        <v>4680</v>
      </c>
      <c r="E1428" s="824" t="s">
        <v>2245</v>
      </c>
      <c r="F1428" s="822" t="s">
        <v>2198</v>
      </c>
      <c r="G1428" s="822" t="s">
        <v>2286</v>
      </c>
      <c r="H1428" s="822" t="s">
        <v>329</v>
      </c>
      <c r="I1428" s="822" t="s">
        <v>3382</v>
      </c>
      <c r="J1428" s="822" t="s">
        <v>2833</v>
      </c>
      <c r="K1428" s="822" t="s">
        <v>3383</v>
      </c>
      <c r="L1428" s="825">
        <v>2415</v>
      </c>
      <c r="M1428" s="825">
        <v>9660</v>
      </c>
      <c r="N1428" s="822">
        <v>4</v>
      </c>
      <c r="O1428" s="826">
        <v>1</v>
      </c>
      <c r="P1428" s="825">
        <v>9660</v>
      </c>
      <c r="Q1428" s="827">
        <v>1</v>
      </c>
      <c r="R1428" s="822">
        <v>4</v>
      </c>
      <c r="S1428" s="827">
        <v>1</v>
      </c>
      <c r="T1428" s="826">
        <v>1</v>
      </c>
      <c r="U1428" s="828">
        <v>1</v>
      </c>
    </row>
    <row r="1429" spans="1:21" ht="14.45" customHeight="1" x14ac:dyDescent="0.2">
      <c r="A1429" s="821">
        <v>4</v>
      </c>
      <c r="B1429" s="822" t="s">
        <v>2195</v>
      </c>
      <c r="C1429" s="822" t="s">
        <v>2202</v>
      </c>
      <c r="D1429" s="823" t="s">
        <v>4680</v>
      </c>
      <c r="E1429" s="824" t="s">
        <v>2245</v>
      </c>
      <c r="F1429" s="822" t="s">
        <v>2198</v>
      </c>
      <c r="G1429" s="822" t="s">
        <v>2286</v>
      </c>
      <c r="H1429" s="822" t="s">
        <v>329</v>
      </c>
      <c r="I1429" s="822" t="s">
        <v>2619</v>
      </c>
      <c r="J1429" s="822" t="s">
        <v>2620</v>
      </c>
      <c r="K1429" s="822" t="s">
        <v>2621</v>
      </c>
      <c r="L1429" s="825">
        <v>784.14</v>
      </c>
      <c r="M1429" s="825">
        <v>23524.199999999997</v>
      </c>
      <c r="N1429" s="822">
        <v>30</v>
      </c>
      <c r="O1429" s="826">
        <v>7</v>
      </c>
      <c r="P1429" s="825">
        <v>23524.199999999997</v>
      </c>
      <c r="Q1429" s="827">
        <v>1</v>
      </c>
      <c r="R1429" s="822">
        <v>30</v>
      </c>
      <c r="S1429" s="827">
        <v>1</v>
      </c>
      <c r="T1429" s="826">
        <v>7</v>
      </c>
      <c r="U1429" s="828">
        <v>1</v>
      </c>
    </row>
    <row r="1430" spans="1:21" ht="14.45" customHeight="1" x14ac:dyDescent="0.2">
      <c r="A1430" s="821">
        <v>4</v>
      </c>
      <c r="B1430" s="822" t="s">
        <v>2195</v>
      </c>
      <c r="C1430" s="822" t="s">
        <v>2202</v>
      </c>
      <c r="D1430" s="823" t="s">
        <v>4680</v>
      </c>
      <c r="E1430" s="824" t="s">
        <v>2245</v>
      </c>
      <c r="F1430" s="822" t="s">
        <v>2198</v>
      </c>
      <c r="G1430" s="822" t="s">
        <v>2286</v>
      </c>
      <c r="H1430" s="822" t="s">
        <v>329</v>
      </c>
      <c r="I1430" s="822" t="s">
        <v>2622</v>
      </c>
      <c r="J1430" s="822" t="s">
        <v>2623</v>
      </c>
      <c r="K1430" s="822" t="s">
        <v>2624</v>
      </c>
      <c r="L1430" s="825">
        <v>1079.99</v>
      </c>
      <c r="M1430" s="825">
        <v>8639.92</v>
      </c>
      <c r="N1430" s="822">
        <v>8</v>
      </c>
      <c r="O1430" s="826">
        <v>8</v>
      </c>
      <c r="P1430" s="825">
        <v>8639.92</v>
      </c>
      <c r="Q1430" s="827">
        <v>1</v>
      </c>
      <c r="R1430" s="822">
        <v>8</v>
      </c>
      <c r="S1430" s="827">
        <v>1</v>
      </c>
      <c r="T1430" s="826">
        <v>8</v>
      </c>
      <c r="U1430" s="828">
        <v>1</v>
      </c>
    </row>
    <row r="1431" spans="1:21" ht="14.45" customHeight="1" x14ac:dyDescent="0.2">
      <c r="A1431" s="821">
        <v>4</v>
      </c>
      <c r="B1431" s="822" t="s">
        <v>2195</v>
      </c>
      <c r="C1431" s="822" t="s">
        <v>2202</v>
      </c>
      <c r="D1431" s="823" t="s">
        <v>4680</v>
      </c>
      <c r="E1431" s="824" t="s">
        <v>2245</v>
      </c>
      <c r="F1431" s="822" t="s">
        <v>2198</v>
      </c>
      <c r="G1431" s="822" t="s">
        <v>2286</v>
      </c>
      <c r="H1431" s="822" t="s">
        <v>329</v>
      </c>
      <c r="I1431" s="822" t="s">
        <v>2625</v>
      </c>
      <c r="J1431" s="822" t="s">
        <v>2626</v>
      </c>
      <c r="K1431" s="822" t="s">
        <v>2607</v>
      </c>
      <c r="L1431" s="825">
        <v>500.01</v>
      </c>
      <c r="M1431" s="825">
        <v>13000.260000000004</v>
      </c>
      <c r="N1431" s="822">
        <v>26</v>
      </c>
      <c r="O1431" s="826">
        <v>15</v>
      </c>
      <c r="P1431" s="825">
        <v>11500.230000000003</v>
      </c>
      <c r="Q1431" s="827">
        <v>0.88461538461538458</v>
      </c>
      <c r="R1431" s="822">
        <v>23</v>
      </c>
      <c r="S1431" s="827">
        <v>0.88461538461538458</v>
      </c>
      <c r="T1431" s="826">
        <v>13</v>
      </c>
      <c r="U1431" s="828">
        <v>0.8666666666666667</v>
      </c>
    </row>
    <row r="1432" spans="1:21" ht="14.45" customHeight="1" x14ac:dyDescent="0.2">
      <c r="A1432" s="821">
        <v>4</v>
      </c>
      <c r="B1432" s="822" t="s">
        <v>2195</v>
      </c>
      <c r="C1432" s="822" t="s">
        <v>2202</v>
      </c>
      <c r="D1432" s="823" t="s">
        <v>4680</v>
      </c>
      <c r="E1432" s="824" t="s">
        <v>2245</v>
      </c>
      <c r="F1432" s="822" t="s">
        <v>2198</v>
      </c>
      <c r="G1432" s="822" t="s">
        <v>2286</v>
      </c>
      <c r="H1432" s="822" t="s">
        <v>329</v>
      </c>
      <c r="I1432" s="822" t="s">
        <v>3384</v>
      </c>
      <c r="J1432" s="822" t="s">
        <v>2631</v>
      </c>
      <c r="K1432" s="822" t="s">
        <v>3385</v>
      </c>
      <c r="L1432" s="825">
        <v>1545.31</v>
      </c>
      <c r="M1432" s="825">
        <v>35542.129999999997</v>
      </c>
      <c r="N1432" s="822">
        <v>23</v>
      </c>
      <c r="O1432" s="826">
        <v>7</v>
      </c>
      <c r="P1432" s="825">
        <v>35542.129999999997</v>
      </c>
      <c r="Q1432" s="827">
        <v>1</v>
      </c>
      <c r="R1432" s="822">
        <v>23</v>
      </c>
      <c r="S1432" s="827">
        <v>1</v>
      </c>
      <c r="T1432" s="826">
        <v>7</v>
      </c>
      <c r="U1432" s="828">
        <v>1</v>
      </c>
    </row>
    <row r="1433" spans="1:21" ht="14.45" customHeight="1" x14ac:dyDescent="0.2">
      <c r="A1433" s="821">
        <v>4</v>
      </c>
      <c r="B1433" s="822" t="s">
        <v>2195</v>
      </c>
      <c r="C1433" s="822" t="s">
        <v>2202</v>
      </c>
      <c r="D1433" s="823" t="s">
        <v>4680</v>
      </c>
      <c r="E1433" s="824" t="s">
        <v>2245</v>
      </c>
      <c r="F1433" s="822" t="s">
        <v>2198</v>
      </c>
      <c r="G1433" s="822" t="s">
        <v>2286</v>
      </c>
      <c r="H1433" s="822" t="s">
        <v>329</v>
      </c>
      <c r="I1433" s="822" t="s">
        <v>2627</v>
      </c>
      <c r="J1433" s="822" t="s">
        <v>2626</v>
      </c>
      <c r="K1433" s="822" t="s">
        <v>2609</v>
      </c>
      <c r="L1433" s="825">
        <v>250.12</v>
      </c>
      <c r="M1433" s="825">
        <v>19509.359999999997</v>
      </c>
      <c r="N1433" s="822">
        <v>78</v>
      </c>
      <c r="O1433" s="826">
        <v>26</v>
      </c>
      <c r="P1433" s="825">
        <v>17008.159999999996</v>
      </c>
      <c r="Q1433" s="827">
        <v>0.8717948717948717</v>
      </c>
      <c r="R1433" s="822">
        <v>68</v>
      </c>
      <c r="S1433" s="827">
        <v>0.87179487179487181</v>
      </c>
      <c r="T1433" s="826">
        <v>24</v>
      </c>
      <c r="U1433" s="828">
        <v>0.92307692307692313</v>
      </c>
    </row>
    <row r="1434" spans="1:21" ht="14.45" customHeight="1" x14ac:dyDescent="0.2">
      <c r="A1434" s="821">
        <v>4</v>
      </c>
      <c r="B1434" s="822" t="s">
        <v>2195</v>
      </c>
      <c r="C1434" s="822" t="s">
        <v>2202</v>
      </c>
      <c r="D1434" s="823" t="s">
        <v>4680</v>
      </c>
      <c r="E1434" s="824" t="s">
        <v>2245</v>
      </c>
      <c r="F1434" s="822" t="s">
        <v>2198</v>
      </c>
      <c r="G1434" s="822" t="s">
        <v>2286</v>
      </c>
      <c r="H1434" s="822" t="s">
        <v>329</v>
      </c>
      <c r="I1434" s="822" t="s">
        <v>2628</v>
      </c>
      <c r="J1434" s="822" t="s">
        <v>2617</v>
      </c>
      <c r="K1434" s="822" t="s">
        <v>2629</v>
      </c>
      <c r="L1434" s="825">
        <v>1500.75</v>
      </c>
      <c r="M1434" s="825">
        <v>24012</v>
      </c>
      <c r="N1434" s="822">
        <v>16</v>
      </c>
      <c r="O1434" s="826">
        <v>4</v>
      </c>
      <c r="P1434" s="825">
        <v>24012</v>
      </c>
      <c r="Q1434" s="827">
        <v>1</v>
      </c>
      <c r="R1434" s="822">
        <v>16</v>
      </c>
      <c r="S1434" s="827">
        <v>1</v>
      </c>
      <c r="T1434" s="826">
        <v>4</v>
      </c>
      <c r="U1434" s="828">
        <v>1</v>
      </c>
    </row>
    <row r="1435" spans="1:21" ht="14.45" customHeight="1" x14ac:dyDescent="0.2">
      <c r="A1435" s="821">
        <v>4</v>
      </c>
      <c r="B1435" s="822" t="s">
        <v>2195</v>
      </c>
      <c r="C1435" s="822" t="s">
        <v>2202</v>
      </c>
      <c r="D1435" s="823" t="s">
        <v>4680</v>
      </c>
      <c r="E1435" s="824" t="s">
        <v>2245</v>
      </c>
      <c r="F1435" s="822" t="s">
        <v>2198</v>
      </c>
      <c r="G1435" s="822" t="s">
        <v>2286</v>
      </c>
      <c r="H1435" s="822" t="s">
        <v>329</v>
      </c>
      <c r="I1435" s="822" t="s">
        <v>2630</v>
      </c>
      <c r="J1435" s="822" t="s">
        <v>2631</v>
      </c>
      <c r="K1435" s="822" t="s">
        <v>2632</v>
      </c>
      <c r="L1435" s="825">
        <v>1545.31</v>
      </c>
      <c r="M1435" s="825">
        <v>16998.41</v>
      </c>
      <c r="N1435" s="822">
        <v>11</v>
      </c>
      <c r="O1435" s="826">
        <v>4</v>
      </c>
      <c r="P1435" s="825">
        <v>16998.41</v>
      </c>
      <c r="Q1435" s="827">
        <v>1</v>
      </c>
      <c r="R1435" s="822">
        <v>11</v>
      </c>
      <c r="S1435" s="827">
        <v>1</v>
      </c>
      <c r="T1435" s="826">
        <v>4</v>
      </c>
      <c r="U1435" s="828">
        <v>1</v>
      </c>
    </row>
    <row r="1436" spans="1:21" ht="14.45" customHeight="1" x14ac:dyDescent="0.2">
      <c r="A1436" s="821">
        <v>4</v>
      </c>
      <c r="B1436" s="822" t="s">
        <v>2195</v>
      </c>
      <c r="C1436" s="822" t="s">
        <v>2202</v>
      </c>
      <c r="D1436" s="823" t="s">
        <v>4680</v>
      </c>
      <c r="E1436" s="824" t="s">
        <v>2245</v>
      </c>
      <c r="F1436" s="822" t="s">
        <v>2198</v>
      </c>
      <c r="G1436" s="822" t="s">
        <v>2286</v>
      </c>
      <c r="H1436" s="822" t="s">
        <v>329</v>
      </c>
      <c r="I1436" s="822" t="s">
        <v>3386</v>
      </c>
      <c r="J1436" s="822" t="s">
        <v>3387</v>
      </c>
      <c r="K1436" s="822" t="s">
        <v>3388</v>
      </c>
      <c r="L1436" s="825">
        <v>1805.5</v>
      </c>
      <c r="M1436" s="825">
        <v>57776</v>
      </c>
      <c r="N1436" s="822">
        <v>32</v>
      </c>
      <c r="O1436" s="826">
        <v>4</v>
      </c>
      <c r="P1436" s="825">
        <v>57776</v>
      </c>
      <c r="Q1436" s="827">
        <v>1</v>
      </c>
      <c r="R1436" s="822">
        <v>32</v>
      </c>
      <c r="S1436" s="827">
        <v>1</v>
      </c>
      <c r="T1436" s="826">
        <v>4</v>
      </c>
      <c r="U1436" s="828">
        <v>1</v>
      </c>
    </row>
    <row r="1437" spans="1:21" ht="14.45" customHeight="1" x14ac:dyDescent="0.2">
      <c r="A1437" s="821">
        <v>4</v>
      </c>
      <c r="B1437" s="822" t="s">
        <v>2195</v>
      </c>
      <c r="C1437" s="822" t="s">
        <v>2202</v>
      </c>
      <c r="D1437" s="823" t="s">
        <v>4680</v>
      </c>
      <c r="E1437" s="824" t="s">
        <v>2245</v>
      </c>
      <c r="F1437" s="822" t="s">
        <v>2198</v>
      </c>
      <c r="G1437" s="822" t="s">
        <v>2286</v>
      </c>
      <c r="H1437" s="822" t="s">
        <v>329</v>
      </c>
      <c r="I1437" s="822" t="s">
        <v>3389</v>
      </c>
      <c r="J1437" s="822" t="s">
        <v>2836</v>
      </c>
      <c r="K1437" s="822" t="s">
        <v>3390</v>
      </c>
      <c r="L1437" s="825">
        <v>3001.5</v>
      </c>
      <c r="M1437" s="825">
        <v>9004.5</v>
      </c>
      <c r="N1437" s="822">
        <v>3</v>
      </c>
      <c r="O1437" s="826">
        <v>1</v>
      </c>
      <c r="P1437" s="825">
        <v>9004.5</v>
      </c>
      <c r="Q1437" s="827">
        <v>1</v>
      </c>
      <c r="R1437" s="822">
        <v>3</v>
      </c>
      <c r="S1437" s="827">
        <v>1</v>
      </c>
      <c r="T1437" s="826">
        <v>1</v>
      </c>
      <c r="U1437" s="828">
        <v>1</v>
      </c>
    </row>
    <row r="1438" spans="1:21" ht="14.45" customHeight="1" x14ac:dyDescent="0.2">
      <c r="A1438" s="821">
        <v>4</v>
      </c>
      <c r="B1438" s="822" t="s">
        <v>2195</v>
      </c>
      <c r="C1438" s="822" t="s">
        <v>2202</v>
      </c>
      <c r="D1438" s="823" t="s">
        <v>4680</v>
      </c>
      <c r="E1438" s="824" t="s">
        <v>2245</v>
      </c>
      <c r="F1438" s="822" t="s">
        <v>2198</v>
      </c>
      <c r="G1438" s="822" t="s">
        <v>2286</v>
      </c>
      <c r="H1438" s="822" t="s">
        <v>329</v>
      </c>
      <c r="I1438" s="822" t="s">
        <v>2633</v>
      </c>
      <c r="J1438" s="822" t="s">
        <v>2620</v>
      </c>
      <c r="K1438" s="822" t="s">
        <v>2634</v>
      </c>
      <c r="L1438" s="825">
        <v>784.14</v>
      </c>
      <c r="M1438" s="825">
        <v>33718.019999999997</v>
      </c>
      <c r="N1438" s="822">
        <v>43</v>
      </c>
      <c r="O1438" s="826">
        <v>8</v>
      </c>
      <c r="P1438" s="825">
        <v>31365.599999999999</v>
      </c>
      <c r="Q1438" s="827">
        <v>0.93023255813953498</v>
      </c>
      <c r="R1438" s="822">
        <v>40</v>
      </c>
      <c r="S1438" s="827">
        <v>0.93023255813953487</v>
      </c>
      <c r="T1438" s="826">
        <v>7</v>
      </c>
      <c r="U1438" s="828">
        <v>0.875</v>
      </c>
    </row>
    <row r="1439" spans="1:21" ht="14.45" customHeight="1" x14ac:dyDescent="0.2">
      <c r="A1439" s="821">
        <v>4</v>
      </c>
      <c r="B1439" s="822" t="s">
        <v>2195</v>
      </c>
      <c r="C1439" s="822" t="s">
        <v>2202</v>
      </c>
      <c r="D1439" s="823" t="s">
        <v>4680</v>
      </c>
      <c r="E1439" s="824" t="s">
        <v>2245</v>
      </c>
      <c r="F1439" s="822" t="s">
        <v>2198</v>
      </c>
      <c r="G1439" s="822" t="s">
        <v>2286</v>
      </c>
      <c r="H1439" s="822" t="s">
        <v>329</v>
      </c>
      <c r="I1439" s="822" t="s">
        <v>2635</v>
      </c>
      <c r="J1439" s="822" t="s">
        <v>2636</v>
      </c>
      <c r="K1439" s="822" t="s">
        <v>2637</v>
      </c>
      <c r="L1439" s="825">
        <v>131.83000000000001</v>
      </c>
      <c r="M1439" s="825">
        <v>131.83000000000001</v>
      </c>
      <c r="N1439" s="822">
        <v>1</v>
      </c>
      <c r="O1439" s="826">
        <v>1</v>
      </c>
      <c r="P1439" s="825">
        <v>131.83000000000001</v>
      </c>
      <c r="Q1439" s="827">
        <v>1</v>
      </c>
      <c r="R1439" s="822">
        <v>1</v>
      </c>
      <c r="S1439" s="827">
        <v>1</v>
      </c>
      <c r="T1439" s="826">
        <v>1</v>
      </c>
      <c r="U1439" s="828">
        <v>1</v>
      </c>
    </row>
    <row r="1440" spans="1:21" ht="14.45" customHeight="1" x14ac:dyDescent="0.2">
      <c r="A1440" s="821">
        <v>4</v>
      </c>
      <c r="B1440" s="822" t="s">
        <v>2195</v>
      </c>
      <c r="C1440" s="822" t="s">
        <v>2202</v>
      </c>
      <c r="D1440" s="823" t="s">
        <v>4680</v>
      </c>
      <c r="E1440" s="824" t="s">
        <v>2245</v>
      </c>
      <c r="F1440" s="822" t="s">
        <v>2198</v>
      </c>
      <c r="G1440" s="822" t="s">
        <v>2286</v>
      </c>
      <c r="H1440" s="822" t="s">
        <v>329</v>
      </c>
      <c r="I1440" s="822" t="s">
        <v>2638</v>
      </c>
      <c r="J1440" s="822" t="s">
        <v>2639</v>
      </c>
      <c r="K1440" s="822" t="s">
        <v>2640</v>
      </c>
      <c r="L1440" s="825">
        <v>538.20000000000005</v>
      </c>
      <c r="M1440" s="825">
        <v>8073.0000000000009</v>
      </c>
      <c r="N1440" s="822">
        <v>15</v>
      </c>
      <c r="O1440" s="826">
        <v>7</v>
      </c>
      <c r="P1440" s="825">
        <v>8073.0000000000009</v>
      </c>
      <c r="Q1440" s="827">
        <v>1</v>
      </c>
      <c r="R1440" s="822">
        <v>15</v>
      </c>
      <c r="S1440" s="827">
        <v>1</v>
      </c>
      <c r="T1440" s="826">
        <v>7</v>
      </c>
      <c r="U1440" s="828">
        <v>1</v>
      </c>
    </row>
    <row r="1441" spans="1:21" ht="14.45" customHeight="1" x14ac:dyDescent="0.2">
      <c r="A1441" s="821">
        <v>4</v>
      </c>
      <c r="B1441" s="822" t="s">
        <v>2195</v>
      </c>
      <c r="C1441" s="822" t="s">
        <v>2202</v>
      </c>
      <c r="D1441" s="823" t="s">
        <v>4680</v>
      </c>
      <c r="E1441" s="824" t="s">
        <v>2245</v>
      </c>
      <c r="F1441" s="822" t="s">
        <v>2198</v>
      </c>
      <c r="G1441" s="822" t="s">
        <v>2286</v>
      </c>
      <c r="H1441" s="822" t="s">
        <v>329</v>
      </c>
      <c r="I1441" s="822" t="s">
        <v>2641</v>
      </c>
      <c r="J1441" s="822" t="s">
        <v>2642</v>
      </c>
      <c r="K1441" s="822" t="s">
        <v>2643</v>
      </c>
      <c r="L1441" s="825">
        <v>259.02</v>
      </c>
      <c r="M1441" s="825">
        <v>1813.1399999999999</v>
      </c>
      <c r="N1441" s="822">
        <v>7</v>
      </c>
      <c r="O1441" s="826">
        <v>4</v>
      </c>
      <c r="P1441" s="825">
        <v>1813.1399999999999</v>
      </c>
      <c r="Q1441" s="827">
        <v>1</v>
      </c>
      <c r="R1441" s="822">
        <v>7</v>
      </c>
      <c r="S1441" s="827">
        <v>1</v>
      </c>
      <c r="T1441" s="826">
        <v>4</v>
      </c>
      <c r="U1441" s="828">
        <v>1</v>
      </c>
    </row>
    <row r="1442" spans="1:21" ht="14.45" customHeight="1" x14ac:dyDescent="0.2">
      <c r="A1442" s="821">
        <v>4</v>
      </c>
      <c r="B1442" s="822" t="s">
        <v>2195</v>
      </c>
      <c r="C1442" s="822" t="s">
        <v>2202</v>
      </c>
      <c r="D1442" s="823" t="s">
        <v>4680</v>
      </c>
      <c r="E1442" s="824" t="s">
        <v>2245</v>
      </c>
      <c r="F1442" s="822" t="s">
        <v>2198</v>
      </c>
      <c r="G1442" s="822" t="s">
        <v>2286</v>
      </c>
      <c r="H1442" s="822" t="s">
        <v>329</v>
      </c>
      <c r="I1442" s="822" t="s">
        <v>2644</v>
      </c>
      <c r="J1442" s="822" t="s">
        <v>2645</v>
      </c>
      <c r="K1442" s="822" t="s">
        <v>2646</v>
      </c>
      <c r="L1442" s="825">
        <v>127.72</v>
      </c>
      <c r="M1442" s="825">
        <v>2043.52</v>
      </c>
      <c r="N1442" s="822">
        <v>16</v>
      </c>
      <c r="O1442" s="826">
        <v>4</v>
      </c>
      <c r="P1442" s="825">
        <v>1532.64</v>
      </c>
      <c r="Q1442" s="827">
        <v>0.75000000000000011</v>
      </c>
      <c r="R1442" s="822">
        <v>12</v>
      </c>
      <c r="S1442" s="827">
        <v>0.75</v>
      </c>
      <c r="T1442" s="826">
        <v>3</v>
      </c>
      <c r="U1442" s="828">
        <v>0.75</v>
      </c>
    </row>
    <row r="1443" spans="1:21" ht="14.45" customHeight="1" x14ac:dyDescent="0.2">
      <c r="A1443" s="821">
        <v>4</v>
      </c>
      <c r="B1443" s="822" t="s">
        <v>2195</v>
      </c>
      <c r="C1443" s="822" t="s">
        <v>2202</v>
      </c>
      <c r="D1443" s="823" t="s">
        <v>4680</v>
      </c>
      <c r="E1443" s="824" t="s">
        <v>2245</v>
      </c>
      <c r="F1443" s="822" t="s">
        <v>2198</v>
      </c>
      <c r="G1443" s="822" t="s">
        <v>2286</v>
      </c>
      <c r="H1443" s="822" t="s">
        <v>329</v>
      </c>
      <c r="I1443" s="822" t="s">
        <v>2647</v>
      </c>
      <c r="J1443" s="822" t="s">
        <v>2648</v>
      </c>
      <c r="K1443" s="822" t="s">
        <v>2649</v>
      </c>
      <c r="L1443" s="825">
        <v>500.01</v>
      </c>
      <c r="M1443" s="825">
        <v>8500.1700000000019</v>
      </c>
      <c r="N1443" s="822">
        <v>17</v>
      </c>
      <c r="O1443" s="826">
        <v>14</v>
      </c>
      <c r="P1443" s="825">
        <v>8500.1700000000019</v>
      </c>
      <c r="Q1443" s="827">
        <v>1</v>
      </c>
      <c r="R1443" s="822">
        <v>17</v>
      </c>
      <c r="S1443" s="827">
        <v>1</v>
      </c>
      <c r="T1443" s="826">
        <v>14</v>
      </c>
      <c r="U1443" s="828">
        <v>1</v>
      </c>
    </row>
    <row r="1444" spans="1:21" ht="14.45" customHeight="1" x14ac:dyDescent="0.2">
      <c r="A1444" s="821">
        <v>4</v>
      </c>
      <c r="B1444" s="822" t="s">
        <v>2195</v>
      </c>
      <c r="C1444" s="822" t="s">
        <v>2202</v>
      </c>
      <c r="D1444" s="823" t="s">
        <v>4680</v>
      </c>
      <c r="E1444" s="824" t="s">
        <v>2245</v>
      </c>
      <c r="F1444" s="822" t="s">
        <v>2198</v>
      </c>
      <c r="G1444" s="822" t="s">
        <v>2286</v>
      </c>
      <c r="H1444" s="822" t="s">
        <v>329</v>
      </c>
      <c r="I1444" s="822" t="s">
        <v>2650</v>
      </c>
      <c r="J1444" s="822" t="s">
        <v>2651</v>
      </c>
      <c r="K1444" s="822" t="s">
        <v>2652</v>
      </c>
      <c r="L1444" s="825">
        <v>500.01</v>
      </c>
      <c r="M1444" s="825">
        <v>4000.0800000000008</v>
      </c>
      <c r="N1444" s="822">
        <v>8</v>
      </c>
      <c r="O1444" s="826">
        <v>8</v>
      </c>
      <c r="P1444" s="825">
        <v>4000.0800000000008</v>
      </c>
      <c r="Q1444" s="827">
        <v>1</v>
      </c>
      <c r="R1444" s="822">
        <v>8</v>
      </c>
      <c r="S1444" s="827">
        <v>1</v>
      </c>
      <c r="T1444" s="826">
        <v>8</v>
      </c>
      <c r="U1444" s="828">
        <v>1</v>
      </c>
    </row>
    <row r="1445" spans="1:21" ht="14.45" customHeight="1" x14ac:dyDescent="0.2">
      <c r="A1445" s="821">
        <v>4</v>
      </c>
      <c r="B1445" s="822" t="s">
        <v>2195</v>
      </c>
      <c r="C1445" s="822" t="s">
        <v>2202</v>
      </c>
      <c r="D1445" s="823" t="s">
        <v>4680</v>
      </c>
      <c r="E1445" s="824" t="s">
        <v>2245</v>
      </c>
      <c r="F1445" s="822" t="s">
        <v>2198</v>
      </c>
      <c r="G1445" s="822" t="s">
        <v>2286</v>
      </c>
      <c r="H1445" s="822" t="s">
        <v>329</v>
      </c>
      <c r="I1445" s="822" t="s">
        <v>2653</v>
      </c>
      <c r="J1445" s="822" t="s">
        <v>2654</v>
      </c>
      <c r="K1445" s="822" t="s">
        <v>2655</v>
      </c>
      <c r="L1445" s="825">
        <v>165.83</v>
      </c>
      <c r="M1445" s="825">
        <v>994.98000000000013</v>
      </c>
      <c r="N1445" s="822">
        <v>6</v>
      </c>
      <c r="O1445" s="826">
        <v>6</v>
      </c>
      <c r="P1445" s="825">
        <v>994.98000000000013</v>
      </c>
      <c r="Q1445" s="827">
        <v>1</v>
      </c>
      <c r="R1445" s="822">
        <v>6</v>
      </c>
      <c r="S1445" s="827">
        <v>1</v>
      </c>
      <c r="T1445" s="826">
        <v>6</v>
      </c>
      <c r="U1445" s="828">
        <v>1</v>
      </c>
    </row>
    <row r="1446" spans="1:21" ht="14.45" customHeight="1" x14ac:dyDescent="0.2">
      <c r="A1446" s="821">
        <v>4</v>
      </c>
      <c r="B1446" s="822" t="s">
        <v>2195</v>
      </c>
      <c r="C1446" s="822" t="s">
        <v>2202</v>
      </c>
      <c r="D1446" s="823" t="s">
        <v>4680</v>
      </c>
      <c r="E1446" s="824" t="s">
        <v>2245</v>
      </c>
      <c r="F1446" s="822" t="s">
        <v>2198</v>
      </c>
      <c r="G1446" s="822" t="s">
        <v>2286</v>
      </c>
      <c r="H1446" s="822" t="s">
        <v>329</v>
      </c>
      <c r="I1446" s="822" t="s">
        <v>2656</v>
      </c>
      <c r="J1446" s="822" t="s">
        <v>2657</v>
      </c>
      <c r="K1446" s="822" t="s">
        <v>2658</v>
      </c>
      <c r="L1446" s="825">
        <v>538.20000000000005</v>
      </c>
      <c r="M1446" s="825">
        <v>5382</v>
      </c>
      <c r="N1446" s="822">
        <v>10</v>
      </c>
      <c r="O1446" s="826">
        <v>6</v>
      </c>
      <c r="P1446" s="825">
        <v>3229.2</v>
      </c>
      <c r="Q1446" s="827">
        <v>0.6</v>
      </c>
      <c r="R1446" s="822">
        <v>6</v>
      </c>
      <c r="S1446" s="827">
        <v>0.6</v>
      </c>
      <c r="T1446" s="826">
        <v>4</v>
      </c>
      <c r="U1446" s="828">
        <v>0.66666666666666663</v>
      </c>
    </row>
    <row r="1447" spans="1:21" ht="14.45" customHeight="1" x14ac:dyDescent="0.2">
      <c r="A1447" s="821">
        <v>4</v>
      </c>
      <c r="B1447" s="822" t="s">
        <v>2195</v>
      </c>
      <c r="C1447" s="822" t="s">
        <v>2202</v>
      </c>
      <c r="D1447" s="823" t="s">
        <v>4680</v>
      </c>
      <c r="E1447" s="824" t="s">
        <v>2245</v>
      </c>
      <c r="F1447" s="822" t="s">
        <v>2198</v>
      </c>
      <c r="G1447" s="822" t="s">
        <v>2286</v>
      </c>
      <c r="H1447" s="822" t="s">
        <v>329</v>
      </c>
      <c r="I1447" s="822" t="s">
        <v>2659</v>
      </c>
      <c r="J1447" s="822" t="s">
        <v>2660</v>
      </c>
      <c r="K1447" s="822" t="s">
        <v>2661</v>
      </c>
      <c r="L1447" s="825">
        <v>2691</v>
      </c>
      <c r="M1447" s="825">
        <v>67275</v>
      </c>
      <c r="N1447" s="822">
        <v>25</v>
      </c>
      <c r="O1447" s="826">
        <v>8</v>
      </c>
      <c r="P1447" s="825">
        <v>43056</v>
      </c>
      <c r="Q1447" s="827">
        <v>0.64</v>
      </c>
      <c r="R1447" s="822">
        <v>16</v>
      </c>
      <c r="S1447" s="827">
        <v>0.64</v>
      </c>
      <c r="T1447" s="826">
        <v>7</v>
      </c>
      <c r="U1447" s="828">
        <v>0.875</v>
      </c>
    </row>
    <row r="1448" spans="1:21" ht="14.45" customHeight="1" x14ac:dyDescent="0.2">
      <c r="A1448" s="821">
        <v>4</v>
      </c>
      <c r="B1448" s="822" t="s">
        <v>2195</v>
      </c>
      <c r="C1448" s="822" t="s">
        <v>2202</v>
      </c>
      <c r="D1448" s="823" t="s">
        <v>4680</v>
      </c>
      <c r="E1448" s="824" t="s">
        <v>2245</v>
      </c>
      <c r="F1448" s="822" t="s">
        <v>2198</v>
      </c>
      <c r="G1448" s="822" t="s">
        <v>2286</v>
      </c>
      <c r="H1448" s="822" t="s">
        <v>329</v>
      </c>
      <c r="I1448" s="822" t="s">
        <v>3394</v>
      </c>
      <c r="J1448" s="822" t="s">
        <v>3395</v>
      </c>
      <c r="K1448" s="822" t="s">
        <v>3396</v>
      </c>
      <c r="L1448" s="825">
        <v>7348.07</v>
      </c>
      <c r="M1448" s="825">
        <v>22044.21</v>
      </c>
      <c r="N1448" s="822">
        <v>3</v>
      </c>
      <c r="O1448" s="826">
        <v>1</v>
      </c>
      <c r="P1448" s="825">
        <v>22044.21</v>
      </c>
      <c r="Q1448" s="827">
        <v>1</v>
      </c>
      <c r="R1448" s="822">
        <v>3</v>
      </c>
      <c r="S1448" s="827">
        <v>1</v>
      </c>
      <c r="T1448" s="826">
        <v>1</v>
      </c>
      <c r="U1448" s="828">
        <v>1</v>
      </c>
    </row>
    <row r="1449" spans="1:21" ht="14.45" customHeight="1" x14ac:dyDescent="0.2">
      <c r="A1449" s="821">
        <v>4</v>
      </c>
      <c r="B1449" s="822" t="s">
        <v>2195</v>
      </c>
      <c r="C1449" s="822" t="s">
        <v>2202</v>
      </c>
      <c r="D1449" s="823" t="s">
        <v>4680</v>
      </c>
      <c r="E1449" s="824" t="s">
        <v>2245</v>
      </c>
      <c r="F1449" s="822" t="s">
        <v>2198</v>
      </c>
      <c r="G1449" s="822" t="s">
        <v>2286</v>
      </c>
      <c r="H1449" s="822" t="s">
        <v>329</v>
      </c>
      <c r="I1449" s="822" t="s">
        <v>2662</v>
      </c>
      <c r="J1449" s="822" t="s">
        <v>2663</v>
      </c>
      <c r="K1449" s="822" t="s">
        <v>2664</v>
      </c>
      <c r="L1449" s="825">
        <v>2794.5</v>
      </c>
      <c r="M1449" s="825">
        <v>50301</v>
      </c>
      <c r="N1449" s="822">
        <v>18</v>
      </c>
      <c r="O1449" s="826">
        <v>2</v>
      </c>
      <c r="P1449" s="825">
        <v>50301</v>
      </c>
      <c r="Q1449" s="827">
        <v>1</v>
      </c>
      <c r="R1449" s="822">
        <v>18</v>
      </c>
      <c r="S1449" s="827">
        <v>1</v>
      </c>
      <c r="T1449" s="826">
        <v>2</v>
      </c>
      <c r="U1449" s="828">
        <v>1</v>
      </c>
    </row>
    <row r="1450" spans="1:21" ht="14.45" customHeight="1" x14ac:dyDescent="0.2">
      <c r="A1450" s="821">
        <v>4</v>
      </c>
      <c r="B1450" s="822" t="s">
        <v>2195</v>
      </c>
      <c r="C1450" s="822" t="s">
        <v>2202</v>
      </c>
      <c r="D1450" s="823" t="s">
        <v>4680</v>
      </c>
      <c r="E1450" s="824" t="s">
        <v>2245</v>
      </c>
      <c r="F1450" s="822" t="s">
        <v>2198</v>
      </c>
      <c r="G1450" s="822" t="s">
        <v>2286</v>
      </c>
      <c r="H1450" s="822" t="s">
        <v>329</v>
      </c>
      <c r="I1450" s="822" t="s">
        <v>2665</v>
      </c>
      <c r="J1450" s="822" t="s">
        <v>2666</v>
      </c>
      <c r="K1450" s="822" t="s">
        <v>2667</v>
      </c>
      <c r="L1450" s="825">
        <v>2794.5</v>
      </c>
      <c r="M1450" s="825">
        <v>25150.5</v>
      </c>
      <c r="N1450" s="822">
        <v>9</v>
      </c>
      <c r="O1450" s="826">
        <v>1</v>
      </c>
      <c r="P1450" s="825">
        <v>25150.5</v>
      </c>
      <c r="Q1450" s="827">
        <v>1</v>
      </c>
      <c r="R1450" s="822">
        <v>9</v>
      </c>
      <c r="S1450" s="827">
        <v>1</v>
      </c>
      <c r="T1450" s="826">
        <v>1</v>
      </c>
      <c r="U1450" s="828">
        <v>1</v>
      </c>
    </row>
    <row r="1451" spans="1:21" ht="14.45" customHeight="1" x14ac:dyDescent="0.2">
      <c r="A1451" s="821">
        <v>4</v>
      </c>
      <c r="B1451" s="822" t="s">
        <v>2195</v>
      </c>
      <c r="C1451" s="822" t="s">
        <v>2202</v>
      </c>
      <c r="D1451" s="823" t="s">
        <v>4680</v>
      </c>
      <c r="E1451" s="824" t="s">
        <v>2245</v>
      </c>
      <c r="F1451" s="822" t="s">
        <v>2198</v>
      </c>
      <c r="G1451" s="822" t="s">
        <v>2286</v>
      </c>
      <c r="H1451" s="822" t="s">
        <v>329</v>
      </c>
      <c r="I1451" s="822" t="s">
        <v>2668</v>
      </c>
      <c r="J1451" s="822" t="s">
        <v>2669</v>
      </c>
      <c r="K1451" s="822" t="s">
        <v>2670</v>
      </c>
      <c r="L1451" s="825">
        <v>318.26</v>
      </c>
      <c r="M1451" s="825">
        <v>1909.56</v>
      </c>
      <c r="N1451" s="822">
        <v>6</v>
      </c>
      <c r="O1451" s="826">
        <v>3</v>
      </c>
      <c r="P1451" s="825">
        <v>1909.56</v>
      </c>
      <c r="Q1451" s="827">
        <v>1</v>
      </c>
      <c r="R1451" s="822">
        <v>6</v>
      </c>
      <c r="S1451" s="827">
        <v>1</v>
      </c>
      <c r="T1451" s="826">
        <v>3</v>
      </c>
      <c r="U1451" s="828">
        <v>1</v>
      </c>
    </row>
    <row r="1452" spans="1:21" ht="14.45" customHeight="1" x14ac:dyDescent="0.2">
      <c r="A1452" s="821">
        <v>4</v>
      </c>
      <c r="B1452" s="822" t="s">
        <v>2195</v>
      </c>
      <c r="C1452" s="822" t="s">
        <v>2202</v>
      </c>
      <c r="D1452" s="823" t="s">
        <v>4680</v>
      </c>
      <c r="E1452" s="824" t="s">
        <v>2245</v>
      </c>
      <c r="F1452" s="822" t="s">
        <v>2198</v>
      </c>
      <c r="G1452" s="822" t="s">
        <v>2286</v>
      </c>
      <c r="H1452" s="822" t="s">
        <v>329</v>
      </c>
      <c r="I1452" s="822" t="s">
        <v>3397</v>
      </c>
      <c r="J1452" s="822" t="s">
        <v>3398</v>
      </c>
      <c r="K1452" s="822" t="s">
        <v>1475</v>
      </c>
      <c r="L1452" s="825">
        <v>293.97000000000003</v>
      </c>
      <c r="M1452" s="825">
        <v>1175.8800000000001</v>
      </c>
      <c r="N1452" s="822">
        <v>4</v>
      </c>
      <c r="O1452" s="826">
        <v>2</v>
      </c>
      <c r="P1452" s="825">
        <v>1175.8800000000001</v>
      </c>
      <c r="Q1452" s="827">
        <v>1</v>
      </c>
      <c r="R1452" s="822">
        <v>4</v>
      </c>
      <c r="S1452" s="827">
        <v>1</v>
      </c>
      <c r="T1452" s="826">
        <v>2</v>
      </c>
      <c r="U1452" s="828">
        <v>1</v>
      </c>
    </row>
    <row r="1453" spans="1:21" ht="14.45" customHeight="1" x14ac:dyDescent="0.2">
      <c r="A1453" s="821">
        <v>4</v>
      </c>
      <c r="B1453" s="822" t="s">
        <v>2195</v>
      </c>
      <c r="C1453" s="822" t="s">
        <v>2202</v>
      </c>
      <c r="D1453" s="823" t="s">
        <v>4680</v>
      </c>
      <c r="E1453" s="824" t="s">
        <v>2245</v>
      </c>
      <c r="F1453" s="822" t="s">
        <v>2198</v>
      </c>
      <c r="G1453" s="822" t="s">
        <v>2286</v>
      </c>
      <c r="H1453" s="822" t="s">
        <v>329</v>
      </c>
      <c r="I1453" s="822" t="s">
        <v>2674</v>
      </c>
      <c r="J1453" s="822" t="s">
        <v>2288</v>
      </c>
      <c r="K1453" s="822"/>
      <c r="L1453" s="825">
        <v>1390</v>
      </c>
      <c r="M1453" s="825">
        <v>4170</v>
      </c>
      <c r="N1453" s="822">
        <v>3</v>
      </c>
      <c r="O1453" s="826">
        <v>1</v>
      </c>
      <c r="P1453" s="825"/>
      <c r="Q1453" s="827">
        <v>0</v>
      </c>
      <c r="R1453" s="822"/>
      <c r="S1453" s="827">
        <v>0</v>
      </c>
      <c r="T1453" s="826"/>
      <c r="U1453" s="828">
        <v>0</v>
      </c>
    </row>
    <row r="1454" spans="1:21" ht="14.45" customHeight="1" x14ac:dyDescent="0.2">
      <c r="A1454" s="821">
        <v>4</v>
      </c>
      <c r="B1454" s="822" t="s">
        <v>2195</v>
      </c>
      <c r="C1454" s="822" t="s">
        <v>2202</v>
      </c>
      <c r="D1454" s="823" t="s">
        <v>4680</v>
      </c>
      <c r="E1454" s="824" t="s">
        <v>2245</v>
      </c>
      <c r="F1454" s="822" t="s">
        <v>2198</v>
      </c>
      <c r="G1454" s="822" t="s">
        <v>2286</v>
      </c>
      <c r="H1454" s="822" t="s">
        <v>329</v>
      </c>
      <c r="I1454" s="822" t="s">
        <v>2674</v>
      </c>
      <c r="J1454" s="822" t="s">
        <v>2675</v>
      </c>
      <c r="K1454" s="822" t="s">
        <v>2676</v>
      </c>
      <c r="L1454" s="825">
        <v>1390</v>
      </c>
      <c r="M1454" s="825">
        <v>16680</v>
      </c>
      <c r="N1454" s="822">
        <v>12</v>
      </c>
      <c r="O1454" s="826">
        <v>2</v>
      </c>
      <c r="P1454" s="825">
        <v>16680</v>
      </c>
      <c r="Q1454" s="827">
        <v>1</v>
      </c>
      <c r="R1454" s="822">
        <v>12</v>
      </c>
      <c r="S1454" s="827">
        <v>1</v>
      </c>
      <c r="T1454" s="826">
        <v>2</v>
      </c>
      <c r="U1454" s="828">
        <v>1</v>
      </c>
    </row>
    <row r="1455" spans="1:21" ht="14.45" customHeight="1" x14ac:dyDescent="0.2">
      <c r="A1455" s="821">
        <v>4</v>
      </c>
      <c r="B1455" s="822" t="s">
        <v>2195</v>
      </c>
      <c r="C1455" s="822" t="s">
        <v>2202</v>
      </c>
      <c r="D1455" s="823" t="s">
        <v>4680</v>
      </c>
      <c r="E1455" s="824" t="s">
        <v>2245</v>
      </c>
      <c r="F1455" s="822" t="s">
        <v>2198</v>
      </c>
      <c r="G1455" s="822" t="s">
        <v>2286</v>
      </c>
      <c r="H1455" s="822" t="s">
        <v>329</v>
      </c>
      <c r="I1455" s="822" t="s">
        <v>3399</v>
      </c>
      <c r="J1455" s="822" t="s">
        <v>3400</v>
      </c>
      <c r="K1455" s="822" t="s">
        <v>3401</v>
      </c>
      <c r="L1455" s="825">
        <v>200</v>
      </c>
      <c r="M1455" s="825">
        <v>600</v>
      </c>
      <c r="N1455" s="822">
        <v>3</v>
      </c>
      <c r="O1455" s="826">
        <v>3</v>
      </c>
      <c r="P1455" s="825">
        <v>600</v>
      </c>
      <c r="Q1455" s="827">
        <v>1</v>
      </c>
      <c r="R1455" s="822">
        <v>3</v>
      </c>
      <c r="S1455" s="827">
        <v>1</v>
      </c>
      <c r="T1455" s="826">
        <v>3</v>
      </c>
      <c r="U1455" s="828">
        <v>1</v>
      </c>
    </row>
    <row r="1456" spans="1:21" ht="14.45" customHeight="1" x14ac:dyDescent="0.2">
      <c r="A1456" s="821">
        <v>4</v>
      </c>
      <c r="B1456" s="822" t="s">
        <v>2195</v>
      </c>
      <c r="C1456" s="822" t="s">
        <v>2202</v>
      </c>
      <c r="D1456" s="823" t="s">
        <v>4680</v>
      </c>
      <c r="E1456" s="824" t="s">
        <v>2245</v>
      </c>
      <c r="F1456" s="822" t="s">
        <v>2198</v>
      </c>
      <c r="G1456" s="822" t="s">
        <v>2286</v>
      </c>
      <c r="H1456" s="822" t="s">
        <v>329</v>
      </c>
      <c r="I1456" s="822" t="s">
        <v>2677</v>
      </c>
      <c r="J1456" s="822" t="s">
        <v>2678</v>
      </c>
      <c r="K1456" s="822" t="s">
        <v>2679</v>
      </c>
      <c r="L1456" s="825">
        <v>500.01</v>
      </c>
      <c r="M1456" s="825">
        <v>7500.1500000000005</v>
      </c>
      <c r="N1456" s="822">
        <v>15</v>
      </c>
      <c r="O1456" s="826">
        <v>9</v>
      </c>
      <c r="P1456" s="825">
        <v>7500.1500000000005</v>
      </c>
      <c r="Q1456" s="827">
        <v>1</v>
      </c>
      <c r="R1456" s="822">
        <v>15</v>
      </c>
      <c r="S1456" s="827">
        <v>1</v>
      </c>
      <c r="T1456" s="826">
        <v>9</v>
      </c>
      <c r="U1456" s="828">
        <v>1</v>
      </c>
    </row>
    <row r="1457" spans="1:21" ht="14.45" customHeight="1" x14ac:dyDescent="0.2">
      <c r="A1457" s="821">
        <v>4</v>
      </c>
      <c r="B1457" s="822" t="s">
        <v>2195</v>
      </c>
      <c r="C1457" s="822" t="s">
        <v>2202</v>
      </c>
      <c r="D1457" s="823" t="s">
        <v>4680</v>
      </c>
      <c r="E1457" s="824" t="s">
        <v>2245</v>
      </c>
      <c r="F1457" s="822" t="s">
        <v>2198</v>
      </c>
      <c r="G1457" s="822" t="s">
        <v>2286</v>
      </c>
      <c r="H1457" s="822" t="s">
        <v>329</v>
      </c>
      <c r="I1457" s="822" t="s">
        <v>2680</v>
      </c>
      <c r="J1457" s="822" t="s">
        <v>2681</v>
      </c>
      <c r="K1457" s="822" t="s">
        <v>2682</v>
      </c>
      <c r="L1457" s="825">
        <v>500.01</v>
      </c>
      <c r="M1457" s="825">
        <v>2000.04</v>
      </c>
      <c r="N1457" s="822">
        <v>4</v>
      </c>
      <c r="O1457" s="826">
        <v>4</v>
      </c>
      <c r="P1457" s="825">
        <v>2000.04</v>
      </c>
      <c r="Q1457" s="827">
        <v>1</v>
      </c>
      <c r="R1457" s="822">
        <v>4</v>
      </c>
      <c r="S1457" s="827">
        <v>1</v>
      </c>
      <c r="T1457" s="826">
        <v>4</v>
      </c>
      <c r="U1457" s="828">
        <v>1</v>
      </c>
    </row>
    <row r="1458" spans="1:21" ht="14.45" customHeight="1" x14ac:dyDescent="0.2">
      <c r="A1458" s="821">
        <v>4</v>
      </c>
      <c r="B1458" s="822" t="s">
        <v>2195</v>
      </c>
      <c r="C1458" s="822" t="s">
        <v>2202</v>
      </c>
      <c r="D1458" s="823" t="s">
        <v>4680</v>
      </c>
      <c r="E1458" s="824" t="s">
        <v>2245</v>
      </c>
      <c r="F1458" s="822" t="s">
        <v>2198</v>
      </c>
      <c r="G1458" s="822" t="s">
        <v>2286</v>
      </c>
      <c r="H1458" s="822" t="s">
        <v>329</v>
      </c>
      <c r="I1458" s="822" t="s">
        <v>2683</v>
      </c>
      <c r="J1458" s="822" t="s">
        <v>2684</v>
      </c>
      <c r="K1458" s="822" t="s">
        <v>2685</v>
      </c>
      <c r="L1458" s="825">
        <v>484.6</v>
      </c>
      <c r="M1458" s="825">
        <v>1938.4</v>
      </c>
      <c r="N1458" s="822">
        <v>4</v>
      </c>
      <c r="O1458" s="826">
        <v>4</v>
      </c>
      <c r="P1458" s="825">
        <v>1938.4</v>
      </c>
      <c r="Q1458" s="827">
        <v>1</v>
      </c>
      <c r="R1458" s="822">
        <v>4</v>
      </c>
      <c r="S1458" s="827">
        <v>1</v>
      </c>
      <c r="T1458" s="826">
        <v>4</v>
      </c>
      <c r="U1458" s="828">
        <v>1</v>
      </c>
    </row>
    <row r="1459" spans="1:21" ht="14.45" customHeight="1" x14ac:dyDescent="0.2">
      <c r="A1459" s="821">
        <v>4</v>
      </c>
      <c r="B1459" s="822" t="s">
        <v>2195</v>
      </c>
      <c r="C1459" s="822" t="s">
        <v>2202</v>
      </c>
      <c r="D1459" s="823" t="s">
        <v>4680</v>
      </c>
      <c r="E1459" s="824" t="s">
        <v>2245</v>
      </c>
      <c r="F1459" s="822" t="s">
        <v>2198</v>
      </c>
      <c r="G1459" s="822" t="s">
        <v>2286</v>
      </c>
      <c r="H1459" s="822" t="s">
        <v>329</v>
      </c>
      <c r="I1459" s="822" t="s">
        <v>2686</v>
      </c>
      <c r="J1459" s="822" t="s">
        <v>2687</v>
      </c>
      <c r="K1459" s="822" t="s">
        <v>2688</v>
      </c>
      <c r="L1459" s="825">
        <v>208.05</v>
      </c>
      <c r="M1459" s="825">
        <v>2704.6500000000005</v>
      </c>
      <c r="N1459" s="822">
        <v>13</v>
      </c>
      <c r="O1459" s="826">
        <v>6</v>
      </c>
      <c r="P1459" s="825">
        <v>2496.6000000000004</v>
      </c>
      <c r="Q1459" s="827">
        <v>0.92307692307692302</v>
      </c>
      <c r="R1459" s="822">
        <v>12</v>
      </c>
      <c r="S1459" s="827">
        <v>0.92307692307692313</v>
      </c>
      <c r="T1459" s="826">
        <v>5</v>
      </c>
      <c r="U1459" s="828">
        <v>0.83333333333333337</v>
      </c>
    </row>
    <row r="1460" spans="1:21" ht="14.45" customHeight="1" x14ac:dyDescent="0.2">
      <c r="A1460" s="821">
        <v>4</v>
      </c>
      <c r="B1460" s="822" t="s">
        <v>2195</v>
      </c>
      <c r="C1460" s="822" t="s">
        <v>2202</v>
      </c>
      <c r="D1460" s="823" t="s">
        <v>4680</v>
      </c>
      <c r="E1460" s="824" t="s">
        <v>2245</v>
      </c>
      <c r="F1460" s="822" t="s">
        <v>2198</v>
      </c>
      <c r="G1460" s="822" t="s">
        <v>2286</v>
      </c>
      <c r="H1460" s="822" t="s">
        <v>329</v>
      </c>
      <c r="I1460" s="822" t="s">
        <v>2689</v>
      </c>
      <c r="J1460" s="822" t="s">
        <v>2690</v>
      </c>
      <c r="K1460" s="822" t="s">
        <v>2691</v>
      </c>
      <c r="L1460" s="825">
        <v>299.72000000000003</v>
      </c>
      <c r="M1460" s="825">
        <v>13487.399999999998</v>
      </c>
      <c r="N1460" s="822">
        <v>45</v>
      </c>
      <c r="O1460" s="826">
        <v>24</v>
      </c>
      <c r="P1460" s="825">
        <v>12588.239999999998</v>
      </c>
      <c r="Q1460" s="827">
        <v>0.93333333333333335</v>
      </c>
      <c r="R1460" s="822">
        <v>42</v>
      </c>
      <c r="S1460" s="827">
        <v>0.93333333333333335</v>
      </c>
      <c r="T1460" s="826">
        <v>23</v>
      </c>
      <c r="U1460" s="828">
        <v>0.95833333333333337</v>
      </c>
    </row>
    <row r="1461" spans="1:21" ht="14.45" customHeight="1" x14ac:dyDescent="0.2">
      <c r="A1461" s="821">
        <v>4</v>
      </c>
      <c r="B1461" s="822" t="s">
        <v>2195</v>
      </c>
      <c r="C1461" s="822" t="s">
        <v>2202</v>
      </c>
      <c r="D1461" s="823" t="s">
        <v>4680</v>
      </c>
      <c r="E1461" s="824" t="s">
        <v>2245</v>
      </c>
      <c r="F1461" s="822" t="s">
        <v>2198</v>
      </c>
      <c r="G1461" s="822" t="s">
        <v>2286</v>
      </c>
      <c r="H1461" s="822" t="s">
        <v>329</v>
      </c>
      <c r="I1461" s="822" t="s">
        <v>2694</v>
      </c>
      <c r="J1461" s="822" t="s">
        <v>2695</v>
      </c>
      <c r="K1461" s="822" t="s">
        <v>2696</v>
      </c>
      <c r="L1461" s="825">
        <v>180.25</v>
      </c>
      <c r="M1461" s="825">
        <v>3244.5</v>
      </c>
      <c r="N1461" s="822">
        <v>18</v>
      </c>
      <c r="O1461" s="826">
        <v>9</v>
      </c>
      <c r="P1461" s="825">
        <v>3244.5</v>
      </c>
      <c r="Q1461" s="827">
        <v>1</v>
      </c>
      <c r="R1461" s="822">
        <v>18</v>
      </c>
      <c r="S1461" s="827">
        <v>1</v>
      </c>
      <c r="T1461" s="826">
        <v>9</v>
      </c>
      <c r="U1461" s="828">
        <v>1</v>
      </c>
    </row>
    <row r="1462" spans="1:21" ht="14.45" customHeight="1" x14ac:dyDescent="0.2">
      <c r="A1462" s="821">
        <v>4</v>
      </c>
      <c r="B1462" s="822" t="s">
        <v>2195</v>
      </c>
      <c r="C1462" s="822" t="s">
        <v>2202</v>
      </c>
      <c r="D1462" s="823" t="s">
        <v>4680</v>
      </c>
      <c r="E1462" s="824" t="s">
        <v>2245</v>
      </c>
      <c r="F1462" s="822" t="s">
        <v>2198</v>
      </c>
      <c r="G1462" s="822" t="s">
        <v>2286</v>
      </c>
      <c r="H1462" s="822" t="s">
        <v>329</v>
      </c>
      <c r="I1462" s="822" t="s">
        <v>2697</v>
      </c>
      <c r="J1462" s="822" t="s">
        <v>2698</v>
      </c>
      <c r="K1462" s="822" t="s">
        <v>2699</v>
      </c>
      <c r="L1462" s="825">
        <v>201.29</v>
      </c>
      <c r="M1462" s="825">
        <v>1006.4499999999999</v>
      </c>
      <c r="N1462" s="822">
        <v>5</v>
      </c>
      <c r="O1462" s="826">
        <v>4</v>
      </c>
      <c r="P1462" s="825">
        <v>805.16</v>
      </c>
      <c r="Q1462" s="827">
        <v>0.8</v>
      </c>
      <c r="R1462" s="822">
        <v>4</v>
      </c>
      <c r="S1462" s="827">
        <v>0.8</v>
      </c>
      <c r="T1462" s="826">
        <v>3</v>
      </c>
      <c r="U1462" s="828">
        <v>0.75</v>
      </c>
    </row>
    <row r="1463" spans="1:21" ht="14.45" customHeight="1" x14ac:dyDescent="0.2">
      <c r="A1463" s="821">
        <v>4</v>
      </c>
      <c r="B1463" s="822" t="s">
        <v>2195</v>
      </c>
      <c r="C1463" s="822" t="s">
        <v>2202</v>
      </c>
      <c r="D1463" s="823" t="s">
        <v>4680</v>
      </c>
      <c r="E1463" s="824" t="s">
        <v>2245</v>
      </c>
      <c r="F1463" s="822" t="s">
        <v>2198</v>
      </c>
      <c r="G1463" s="822" t="s">
        <v>2286</v>
      </c>
      <c r="H1463" s="822" t="s">
        <v>329</v>
      </c>
      <c r="I1463" s="822" t="s">
        <v>2700</v>
      </c>
      <c r="J1463" s="822" t="s">
        <v>2701</v>
      </c>
      <c r="K1463" s="822" t="s">
        <v>2702</v>
      </c>
      <c r="L1463" s="825">
        <v>556.46</v>
      </c>
      <c r="M1463" s="825">
        <v>4451.68</v>
      </c>
      <c r="N1463" s="822">
        <v>8</v>
      </c>
      <c r="O1463" s="826">
        <v>7</v>
      </c>
      <c r="P1463" s="825">
        <v>4451.68</v>
      </c>
      <c r="Q1463" s="827">
        <v>1</v>
      </c>
      <c r="R1463" s="822">
        <v>8</v>
      </c>
      <c r="S1463" s="827">
        <v>1</v>
      </c>
      <c r="T1463" s="826">
        <v>7</v>
      </c>
      <c r="U1463" s="828">
        <v>1</v>
      </c>
    </row>
    <row r="1464" spans="1:21" ht="14.45" customHeight="1" x14ac:dyDescent="0.2">
      <c r="A1464" s="821">
        <v>4</v>
      </c>
      <c r="B1464" s="822" t="s">
        <v>2195</v>
      </c>
      <c r="C1464" s="822" t="s">
        <v>2202</v>
      </c>
      <c r="D1464" s="823" t="s">
        <v>4680</v>
      </c>
      <c r="E1464" s="824" t="s">
        <v>2245</v>
      </c>
      <c r="F1464" s="822" t="s">
        <v>2198</v>
      </c>
      <c r="G1464" s="822" t="s">
        <v>2286</v>
      </c>
      <c r="H1464" s="822" t="s">
        <v>329</v>
      </c>
      <c r="I1464" s="822" t="s">
        <v>2703</v>
      </c>
      <c r="J1464" s="822" t="s">
        <v>2704</v>
      </c>
      <c r="K1464" s="822" t="s">
        <v>2705</v>
      </c>
      <c r="L1464" s="825">
        <v>367.84</v>
      </c>
      <c r="M1464" s="825">
        <v>367.84</v>
      </c>
      <c r="N1464" s="822">
        <v>1</v>
      </c>
      <c r="O1464" s="826">
        <v>1</v>
      </c>
      <c r="P1464" s="825">
        <v>367.84</v>
      </c>
      <c r="Q1464" s="827">
        <v>1</v>
      </c>
      <c r="R1464" s="822">
        <v>1</v>
      </c>
      <c r="S1464" s="827">
        <v>1</v>
      </c>
      <c r="T1464" s="826">
        <v>1</v>
      </c>
      <c r="U1464" s="828">
        <v>1</v>
      </c>
    </row>
    <row r="1465" spans="1:21" ht="14.45" customHeight="1" x14ac:dyDescent="0.2">
      <c r="A1465" s="821">
        <v>4</v>
      </c>
      <c r="B1465" s="822" t="s">
        <v>2195</v>
      </c>
      <c r="C1465" s="822" t="s">
        <v>2202</v>
      </c>
      <c r="D1465" s="823" t="s">
        <v>4680</v>
      </c>
      <c r="E1465" s="824" t="s">
        <v>2245</v>
      </c>
      <c r="F1465" s="822" t="s">
        <v>2198</v>
      </c>
      <c r="G1465" s="822" t="s">
        <v>2286</v>
      </c>
      <c r="H1465" s="822" t="s">
        <v>329</v>
      </c>
      <c r="I1465" s="822" t="s">
        <v>2706</v>
      </c>
      <c r="J1465" s="822" t="s">
        <v>2707</v>
      </c>
      <c r="K1465" s="822" t="s">
        <v>2708</v>
      </c>
      <c r="L1465" s="825">
        <v>495.94</v>
      </c>
      <c r="M1465" s="825">
        <v>4463.46</v>
      </c>
      <c r="N1465" s="822">
        <v>9</v>
      </c>
      <c r="O1465" s="826">
        <v>7</v>
      </c>
      <c r="P1465" s="825">
        <v>2975.64</v>
      </c>
      <c r="Q1465" s="827">
        <v>0.66666666666666663</v>
      </c>
      <c r="R1465" s="822">
        <v>6</v>
      </c>
      <c r="S1465" s="827">
        <v>0.66666666666666663</v>
      </c>
      <c r="T1465" s="826">
        <v>6</v>
      </c>
      <c r="U1465" s="828">
        <v>0.8571428571428571</v>
      </c>
    </row>
    <row r="1466" spans="1:21" ht="14.45" customHeight="1" x14ac:dyDescent="0.2">
      <c r="A1466" s="821">
        <v>4</v>
      </c>
      <c r="B1466" s="822" t="s">
        <v>2195</v>
      </c>
      <c r="C1466" s="822" t="s">
        <v>2202</v>
      </c>
      <c r="D1466" s="823" t="s">
        <v>4680</v>
      </c>
      <c r="E1466" s="824" t="s">
        <v>2245</v>
      </c>
      <c r="F1466" s="822" t="s">
        <v>2198</v>
      </c>
      <c r="G1466" s="822" t="s">
        <v>2286</v>
      </c>
      <c r="H1466" s="822" t="s">
        <v>329</v>
      </c>
      <c r="I1466" s="822" t="s">
        <v>2709</v>
      </c>
      <c r="J1466" s="822" t="s">
        <v>2710</v>
      </c>
      <c r="K1466" s="822" t="s">
        <v>2711</v>
      </c>
      <c r="L1466" s="825">
        <v>249.41</v>
      </c>
      <c r="M1466" s="825">
        <v>8978.7599999999984</v>
      </c>
      <c r="N1466" s="822">
        <v>36</v>
      </c>
      <c r="O1466" s="826">
        <v>15</v>
      </c>
      <c r="P1466" s="825">
        <v>8978.7599999999984</v>
      </c>
      <c r="Q1466" s="827">
        <v>1</v>
      </c>
      <c r="R1466" s="822">
        <v>36</v>
      </c>
      <c r="S1466" s="827">
        <v>1</v>
      </c>
      <c r="T1466" s="826">
        <v>15</v>
      </c>
      <c r="U1466" s="828">
        <v>1</v>
      </c>
    </row>
    <row r="1467" spans="1:21" ht="14.45" customHeight="1" x14ac:dyDescent="0.2">
      <c r="A1467" s="821">
        <v>4</v>
      </c>
      <c r="B1467" s="822" t="s">
        <v>2195</v>
      </c>
      <c r="C1467" s="822" t="s">
        <v>2202</v>
      </c>
      <c r="D1467" s="823" t="s">
        <v>4680</v>
      </c>
      <c r="E1467" s="824" t="s">
        <v>2245</v>
      </c>
      <c r="F1467" s="822" t="s">
        <v>2198</v>
      </c>
      <c r="G1467" s="822" t="s">
        <v>2286</v>
      </c>
      <c r="H1467" s="822" t="s">
        <v>329</v>
      </c>
      <c r="I1467" s="822" t="s">
        <v>2712</v>
      </c>
      <c r="J1467" s="822" t="s">
        <v>2713</v>
      </c>
      <c r="K1467" s="822" t="s">
        <v>2714</v>
      </c>
      <c r="L1467" s="825">
        <v>458.99</v>
      </c>
      <c r="M1467" s="825">
        <v>3671.92</v>
      </c>
      <c r="N1467" s="822">
        <v>8</v>
      </c>
      <c r="O1467" s="826">
        <v>5</v>
      </c>
      <c r="P1467" s="825">
        <v>3671.92</v>
      </c>
      <c r="Q1467" s="827">
        <v>1</v>
      </c>
      <c r="R1467" s="822">
        <v>8</v>
      </c>
      <c r="S1467" s="827">
        <v>1</v>
      </c>
      <c r="T1467" s="826">
        <v>5</v>
      </c>
      <c r="U1467" s="828">
        <v>1</v>
      </c>
    </row>
    <row r="1468" spans="1:21" ht="14.45" customHeight="1" x14ac:dyDescent="0.2">
      <c r="A1468" s="821">
        <v>4</v>
      </c>
      <c r="B1468" s="822" t="s">
        <v>2195</v>
      </c>
      <c r="C1468" s="822" t="s">
        <v>2202</v>
      </c>
      <c r="D1468" s="823" t="s">
        <v>4680</v>
      </c>
      <c r="E1468" s="824" t="s">
        <v>2245</v>
      </c>
      <c r="F1468" s="822" t="s">
        <v>2198</v>
      </c>
      <c r="G1468" s="822" t="s">
        <v>2286</v>
      </c>
      <c r="H1468" s="822" t="s">
        <v>329</v>
      </c>
      <c r="I1468" s="822" t="s">
        <v>2715</v>
      </c>
      <c r="J1468" s="822" t="s">
        <v>2716</v>
      </c>
      <c r="K1468" s="822" t="s">
        <v>2717</v>
      </c>
      <c r="L1468" s="825">
        <v>1599.48</v>
      </c>
      <c r="M1468" s="825">
        <v>70377.119999999995</v>
      </c>
      <c r="N1468" s="822">
        <v>44</v>
      </c>
      <c r="O1468" s="826">
        <v>10</v>
      </c>
      <c r="P1468" s="825">
        <v>70377.119999999995</v>
      </c>
      <c r="Q1468" s="827">
        <v>1</v>
      </c>
      <c r="R1468" s="822">
        <v>44</v>
      </c>
      <c r="S1468" s="827">
        <v>1</v>
      </c>
      <c r="T1468" s="826">
        <v>10</v>
      </c>
      <c r="U1468" s="828">
        <v>1</v>
      </c>
    </row>
    <row r="1469" spans="1:21" ht="14.45" customHeight="1" x14ac:dyDescent="0.2">
      <c r="A1469" s="821">
        <v>4</v>
      </c>
      <c r="B1469" s="822" t="s">
        <v>2195</v>
      </c>
      <c r="C1469" s="822" t="s">
        <v>2202</v>
      </c>
      <c r="D1469" s="823" t="s">
        <v>4680</v>
      </c>
      <c r="E1469" s="824" t="s">
        <v>2245</v>
      </c>
      <c r="F1469" s="822" t="s">
        <v>2198</v>
      </c>
      <c r="G1469" s="822" t="s">
        <v>2286</v>
      </c>
      <c r="H1469" s="822" t="s">
        <v>329</v>
      </c>
      <c r="I1469" s="822" t="s">
        <v>2718</v>
      </c>
      <c r="J1469" s="822" t="s">
        <v>2719</v>
      </c>
      <c r="K1469" s="822" t="s">
        <v>2720</v>
      </c>
      <c r="L1469" s="825">
        <v>1158.6500000000001</v>
      </c>
      <c r="M1469" s="825">
        <v>60249.8</v>
      </c>
      <c r="N1469" s="822">
        <v>52</v>
      </c>
      <c r="O1469" s="826">
        <v>14</v>
      </c>
      <c r="P1469" s="825">
        <v>53297.9</v>
      </c>
      <c r="Q1469" s="827">
        <v>0.88461538461538458</v>
      </c>
      <c r="R1469" s="822">
        <v>46</v>
      </c>
      <c r="S1469" s="827">
        <v>0.88461538461538458</v>
      </c>
      <c r="T1469" s="826">
        <v>13</v>
      </c>
      <c r="U1469" s="828">
        <v>0.9285714285714286</v>
      </c>
    </row>
    <row r="1470" spans="1:21" ht="14.45" customHeight="1" x14ac:dyDescent="0.2">
      <c r="A1470" s="821">
        <v>4</v>
      </c>
      <c r="B1470" s="822" t="s">
        <v>2195</v>
      </c>
      <c r="C1470" s="822" t="s">
        <v>2202</v>
      </c>
      <c r="D1470" s="823" t="s">
        <v>4680</v>
      </c>
      <c r="E1470" s="824" t="s">
        <v>2245</v>
      </c>
      <c r="F1470" s="822" t="s">
        <v>2198</v>
      </c>
      <c r="G1470" s="822" t="s">
        <v>2286</v>
      </c>
      <c r="H1470" s="822" t="s">
        <v>329</v>
      </c>
      <c r="I1470" s="822" t="s">
        <v>2721</v>
      </c>
      <c r="J1470" s="822" t="s">
        <v>2722</v>
      </c>
      <c r="K1470" s="822" t="s">
        <v>2723</v>
      </c>
      <c r="L1470" s="825">
        <v>2691</v>
      </c>
      <c r="M1470" s="825">
        <v>8073</v>
      </c>
      <c r="N1470" s="822">
        <v>3</v>
      </c>
      <c r="O1470" s="826">
        <v>1</v>
      </c>
      <c r="P1470" s="825">
        <v>8073</v>
      </c>
      <c r="Q1470" s="827">
        <v>1</v>
      </c>
      <c r="R1470" s="822">
        <v>3</v>
      </c>
      <c r="S1470" s="827">
        <v>1</v>
      </c>
      <c r="T1470" s="826">
        <v>1</v>
      </c>
      <c r="U1470" s="828">
        <v>1</v>
      </c>
    </row>
    <row r="1471" spans="1:21" ht="14.45" customHeight="1" x14ac:dyDescent="0.2">
      <c r="A1471" s="821">
        <v>4</v>
      </c>
      <c r="B1471" s="822" t="s">
        <v>2195</v>
      </c>
      <c r="C1471" s="822" t="s">
        <v>2202</v>
      </c>
      <c r="D1471" s="823" t="s">
        <v>4680</v>
      </c>
      <c r="E1471" s="824" t="s">
        <v>2245</v>
      </c>
      <c r="F1471" s="822" t="s">
        <v>2198</v>
      </c>
      <c r="G1471" s="822" t="s">
        <v>2286</v>
      </c>
      <c r="H1471" s="822" t="s">
        <v>329</v>
      </c>
      <c r="I1471" s="822" t="s">
        <v>2724</v>
      </c>
      <c r="J1471" s="822" t="s">
        <v>2722</v>
      </c>
      <c r="K1471" s="822" t="s">
        <v>2725</v>
      </c>
      <c r="L1471" s="825">
        <v>2691</v>
      </c>
      <c r="M1471" s="825">
        <v>5382</v>
      </c>
      <c r="N1471" s="822">
        <v>2</v>
      </c>
      <c r="O1471" s="826">
        <v>1</v>
      </c>
      <c r="P1471" s="825">
        <v>5382</v>
      </c>
      <c r="Q1471" s="827">
        <v>1</v>
      </c>
      <c r="R1471" s="822">
        <v>2</v>
      </c>
      <c r="S1471" s="827">
        <v>1</v>
      </c>
      <c r="T1471" s="826">
        <v>1</v>
      </c>
      <c r="U1471" s="828">
        <v>1</v>
      </c>
    </row>
    <row r="1472" spans="1:21" ht="14.45" customHeight="1" x14ac:dyDescent="0.2">
      <c r="A1472" s="821">
        <v>4</v>
      </c>
      <c r="B1472" s="822" t="s">
        <v>2195</v>
      </c>
      <c r="C1472" s="822" t="s">
        <v>2202</v>
      </c>
      <c r="D1472" s="823" t="s">
        <v>4680</v>
      </c>
      <c r="E1472" s="824" t="s">
        <v>2245</v>
      </c>
      <c r="F1472" s="822" t="s">
        <v>2198</v>
      </c>
      <c r="G1472" s="822" t="s">
        <v>2286</v>
      </c>
      <c r="H1472" s="822" t="s">
        <v>329</v>
      </c>
      <c r="I1472" s="822" t="s">
        <v>3402</v>
      </c>
      <c r="J1472" s="822" t="s">
        <v>2722</v>
      </c>
      <c r="K1472" s="822" t="s">
        <v>3403</v>
      </c>
      <c r="L1472" s="825">
        <v>2691</v>
      </c>
      <c r="M1472" s="825">
        <v>2691</v>
      </c>
      <c r="N1472" s="822">
        <v>1</v>
      </c>
      <c r="O1472" s="826">
        <v>1</v>
      </c>
      <c r="P1472" s="825">
        <v>2691</v>
      </c>
      <c r="Q1472" s="827">
        <v>1</v>
      </c>
      <c r="R1472" s="822">
        <v>1</v>
      </c>
      <c r="S1472" s="827">
        <v>1</v>
      </c>
      <c r="T1472" s="826">
        <v>1</v>
      </c>
      <c r="U1472" s="828">
        <v>1</v>
      </c>
    </row>
    <row r="1473" spans="1:21" ht="14.45" customHeight="1" x14ac:dyDescent="0.2">
      <c r="A1473" s="821">
        <v>4</v>
      </c>
      <c r="B1473" s="822" t="s">
        <v>2195</v>
      </c>
      <c r="C1473" s="822" t="s">
        <v>2202</v>
      </c>
      <c r="D1473" s="823" t="s">
        <v>4680</v>
      </c>
      <c r="E1473" s="824" t="s">
        <v>2245</v>
      </c>
      <c r="F1473" s="822" t="s">
        <v>2198</v>
      </c>
      <c r="G1473" s="822" t="s">
        <v>2286</v>
      </c>
      <c r="H1473" s="822" t="s">
        <v>329</v>
      </c>
      <c r="I1473" s="822" t="s">
        <v>2729</v>
      </c>
      <c r="J1473" s="822" t="s">
        <v>2730</v>
      </c>
      <c r="K1473" s="822" t="s">
        <v>2731</v>
      </c>
      <c r="L1473" s="825">
        <v>5504.22</v>
      </c>
      <c r="M1473" s="825">
        <v>110084.40000000001</v>
      </c>
      <c r="N1473" s="822">
        <v>20</v>
      </c>
      <c r="O1473" s="826">
        <v>7</v>
      </c>
      <c r="P1473" s="825">
        <v>93571.74</v>
      </c>
      <c r="Q1473" s="827">
        <v>0.85</v>
      </c>
      <c r="R1473" s="822">
        <v>17</v>
      </c>
      <c r="S1473" s="827">
        <v>0.85</v>
      </c>
      <c r="T1473" s="826">
        <v>6</v>
      </c>
      <c r="U1473" s="828">
        <v>0.8571428571428571</v>
      </c>
    </row>
    <row r="1474" spans="1:21" ht="14.45" customHeight="1" x14ac:dyDescent="0.2">
      <c r="A1474" s="821">
        <v>4</v>
      </c>
      <c r="B1474" s="822" t="s">
        <v>2195</v>
      </c>
      <c r="C1474" s="822" t="s">
        <v>2202</v>
      </c>
      <c r="D1474" s="823" t="s">
        <v>4680</v>
      </c>
      <c r="E1474" s="824" t="s">
        <v>2245</v>
      </c>
      <c r="F1474" s="822" t="s">
        <v>2198</v>
      </c>
      <c r="G1474" s="822" t="s">
        <v>2286</v>
      </c>
      <c r="H1474" s="822" t="s">
        <v>329</v>
      </c>
      <c r="I1474" s="822" t="s">
        <v>3411</v>
      </c>
      <c r="J1474" s="822" t="s">
        <v>2733</v>
      </c>
      <c r="K1474" s="822" t="s">
        <v>3412</v>
      </c>
      <c r="L1474" s="825">
        <v>2047.07</v>
      </c>
      <c r="M1474" s="825">
        <v>6141.21</v>
      </c>
      <c r="N1474" s="822">
        <v>3</v>
      </c>
      <c r="O1474" s="826">
        <v>1</v>
      </c>
      <c r="P1474" s="825">
        <v>6141.21</v>
      </c>
      <c r="Q1474" s="827">
        <v>1</v>
      </c>
      <c r="R1474" s="822">
        <v>3</v>
      </c>
      <c r="S1474" s="827">
        <v>1</v>
      </c>
      <c r="T1474" s="826">
        <v>1</v>
      </c>
      <c r="U1474" s="828">
        <v>1</v>
      </c>
    </row>
    <row r="1475" spans="1:21" ht="14.45" customHeight="1" x14ac:dyDescent="0.2">
      <c r="A1475" s="821">
        <v>4</v>
      </c>
      <c r="B1475" s="822" t="s">
        <v>2195</v>
      </c>
      <c r="C1475" s="822" t="s">
        <v>2202</v>
      </c>
      <c r="D1475" s="823" t="s">
        <v>4680</v>
      </c>
      <c r="E1475" s="824" t="s">
        <v>2245</v>
      </c>
      <c r="F1475" s="822" t="s">
        <v>2198</v>
      </c>
      <c r="G1475" s="822" t="s">
        <v>2286</v>
      </c>
      <c r="H1475" s="822" t="s">
        <v>329</v>
      </c>
      <c r="I1475" s="822" t="s">
        <v>2732</v>
      </c>
      <c r="J1475" s="822" t="s">
        <v>2733</v>
      </c>
      <c r="K1475" s="822" t="s">
        <v>2734</v>
      </c>
      <c r="L1475" s="825">
        <v>2047.07</v>
      </c>
      <c r="M1475" s="825">
        <v>18423.63</v>
      </c>
      <c r="N1475" s="822">
        <v>9</v>
      </c>
      <c r="O1475" s="826">
        <v>4</v>
      </c>
      <c r="P1475" s="825">
        <v>18423.63</v>
      </c>
      <c r="Q1475" s="827">
        <v>1</v>
      </c>
      <c r="R1475" s="822">
        <v>9</v>
      </c>
      <c r="S1475" s="827">
        <v>1</v>
      </c>
      <c r="T1475" s="826">
        <v>4</v>
      </c>
      <c r="U1475" s="828">
        <v>1</v>
      </c>
    </row>
    <row r="1476" spans="1:21" ht="14.45" customHeight="1" x14ac:dyDescent="0.2">
      <c r="A1476" s="821">
        <v>4</v>
      </c>
      <c r="B1476" s="822" t="s">
        <v>2195</v>
      </c>
      <c r="C1476" s="822" t="s">
        <v>2202</v>
      </c>
      <c r="D1476" s="823" t="s">
        <v>4680</v>
      </c>
      <c r="E1476" s="824" t="s">
        <v>2245</v>
      </c>
      <c r="F1476" s="822" t="s">
        <v>2198</v>
      </c>
      <c r="G1476" s="822" t="s">
        <v>2286</v>
      </c>
      <c r="H1476" s="822" t="s">
        <v>329</v>
      </c>
      <c r="I1476" s="822" t="s">
        <v>2735</v>
      </c>
      <c r="J1476" s="822" t="s">
        <v>2736</v>
      </c>
      <c r="K1476" s="822" t="s">
        <v>2737</v>
      </c>
      <c r="L1476" s="825">
        <v>1106.54</v>
      </c>
      <c r="M1476" s="825">
        <v>13278.48</v>
      </c>
      <c r="N1476" s="822">
        <v>12</v>
      </c>
      <c r="O1476" s="826">
        <v>2</v>
      </c>
      <c r="P1476" s="825">
        <v>13278.48</v>
      </c>
      <c r="Q1476" s="827">
        <v>1</v>
      </c>
      <c r="R1476" s="822">
        <v>12</v>
      </c>
      <c r="S1476" s="827">
        <v>1</v>
      </c>
      <c r="T1476" s="826">
        <v>2</v>
      </c>
      <c r="U1476" s="828">
        <v>1</v>
      </c>
    </row>
    <row r="1477" spans="1:21" ht="14.45" customHeight="1" x14ac:dyDescent="0.2">
      <c r="A1477" s="821">
        <v>4</v>
      </c>
      <c r="B1477" s="822" t="s">
        <v>2195</v>
      </c>
      <c r="C1477" s="822" t="s">
        <v>2202</v>
      </c>
      <c r="D1477" s="823" t="s">
        <v>4680</v>
      </c>
      <c r="E1477" s="824" t="s">
        <v>2245</v>
      </c>
      <c r="F1477" s="822" t="s">
        <v>2198</v>
      </c>
      <c r="G1477" s="822" t="s">
        <v>2286</v>
      </c>
      <c r="H1477" s="822" t="s">
        <v>329</v>
      </c>
      <c r="I1477" s="822" t="s">
        <v>2738</v>
      </c>
      <c r="J1477" s="822" t="s">
        <v>2736</v>
      </c>
      <c r="K1477" s="822" t="s">
        <v>2739</v>
      </c>
      <c r="L1477" s="825">
        <v>1106.54</v>
      </c>
      <c r="M1477" s="825">
        <v>29876.58</v>
      </c>
      <c r="N1477" s="822">
        <v>27</v>
      </c>
      <c r="O1477" s="826">
        <v>3</v>
      </c>
      <c r="P1477" s="825">
        <v>29876.58</v>
      </c>
      <c r="Q1477" s="827">
        <v>1</v>
      </c>
      <c r="R1477" s="822">
        <v>27</v>
      </c>
      <c r="S1477" s="827">
        <v>1</v>
      </c>
      <c r="T1477" s="826">
        <v>3</v>
      </c>
      <c r="U1477" s="828">
        <v>1</v>
      </c>
    </row>
    <row r="1478" spans="1:21" ht="14.45" customHeight="1" x14ac:dyDescent="0.2">
      <c r="A1478" s="821">
        <v>4</v>
      </c>
      <c r="B1478" s="822" t="s">
        <v>2195</v>
      </c>
      <c r="C1478" s="822" t="s">
        <v>2202</v>
      </c>
      <c r="D1478" s="823" t="s">
        <v>4680</v>
      </c>
      <c r="E1478" s="824" t="s">
        <v>2245</v>
      </c>
      <c r="F1478" s="822" t="s">
        <v>2198</v>
      </c>
      <c r="G1478" s="822" t="s">
        <v>2286</v>
      </c>
      <c r="H1478" s="822" t="s">
        <v>329</v>
      </c>
      <c r="I1478" s="822" t="s">
        <v>3413</v>
      </c>
      <c r="J1478" s="822" t="s">
        <v>3414</v>
      </c>
      <c r="K1478" s="822" t="s">
        <v>3415</v>
      </c>
      <c r="L1478" s="825">
        <v>200.1</v>
      </c>
      <c r="M1478" s="825">
        <v>200.1</v>
      </c>
      <c r="N1478" s="822">
        <v>1</v>
      </c>
      <c r="O1478" s="826">
        <v>1</v>
      </c>
      <c r="P1478" s="825">
        <v>200.1</v>
      </c>
      <c r="Q1478" s="827">
        <v>1</v>
      </c>
      <c r="R1478" s="822">
        <v>1</v>
      </c>
      <c r="S1478" s="827">
        <v>1</v>
      </c>
      <c r="T1478" s="826">
        <v>1</v>
      </c>
      <c r="U1478" s="828">
        <v>1</v>
      </c>
    </row>
    <row r="1479" spans="1:21" ht="14.45" customHeight="1" x14ac:dyDescent="0.2">
      <c r="A1479" s="821">
        <v>4</v>
      </c>
      <c r="B1479" s="822" t="s">
        <v>2195</v>
      </c>
      <c r="C1479" s="822" t="s">
        <v>2202</v>
      </c>
      <c r="D1479" s="823" t="s">
        <v>4680</v>
      </c>
      <c r="E1479" s="824" t="s">
        <v>2245</v>
      </c>
      <c r="F1479" s="822" t="s">
        <v>2198</v>
      </c>
      <c r="G1479" s="822" t="s">
        <v>2286</v>
      </c>
      <c r="H1479" s="822" t="s">
        <v>329</v>
      </c>
      <c r="I1479" s="822" t="s">
        <v>2740</v>
      </c>
      <c r="J1479" s="822" t="s">
        <v>2741</v>
      </c>
      <c r="K1479" s="822" t="s">
        <v>2742</v>
      </c>
      <c r="L1479" s="825">
        <v>179.07</v>
      </c>
      <c r="M1479" s="825">
        <v>358.14</v>
      </c>
      <c r="N1479" s="822">
        <v>2</v>
      </c>
      <c r="O1479" s="826">
        <v>2</v>
      </c>
      <c r="P1479" s="825">
        <v>358.14</v>
      </c>
      <c r="Q1479" s="827">
        <v>1</v>
      </c>
      <c r="R1479" s="822">
        <v>2</v>
      </c>
      <c r="S1479" s="827">
        <v>1</v>
      </c>
      <c r="T1479" s="826">
        <v>2</v>
      </c>
      <c r="U1479" s="828">
        <v>1</v>
      </c>
    </row>
    <row r="1480" spans="1:21" ht="14.45" customHeight="1" x14ac:dyDescent="0.2">
      <c r="A1480" s="821">
        <v>4</v>
      </c>
      <c r="B1480" s="822" t="s">
        <v>2195</v>
      </c>
      <c r="C1480" s="822" t="s">
        <v>2202</v>
      </c>
      <c r="D1480" s="823" t="s">
        <v>4680</v>
      </c>
      <c r="E1480" s="824" t="s">
        <v>2245</v>
      </c>
      <c r="F1480" s="822" t="s">
        <v>2198</v>
      </c>
      <c r="G1480" s="822" t="s">
        <v>2286</v>
      </c>
      <c r="H1480" s="822" t="s">
        <v>329</v>
      </c>
      <c r="I1480" s="822" t="s">
        <v>3416</v>
      </c>
      <c r="J1480" s="822" t="s">
        <v>3417</v>
      </c>
      <c r="K1480" s="822" t="s">
        <v>3418</v>
      </c>
      <c r="L1480" s="825">
        <v>2794.5</v>
      </c>
      <c r="M1480" s="825">
        <v>41917.5</v>
      </c>
      <c r="N1480" s="822">
        <v>15</v>
      </c>
      <c r="O1480" s="826">
        <v>2</v>
      </c>
      <c r="P1480" s="825">
        <v>41917.5</v>
      </c>
      <c r="Q1480" s="827">
        <v>1</v>
      </c>
      <c r="R1480" s="822">
        <v>15</v>
      </c>
      <c r="S1480" s="827">
        <v>1</v>
      </c>
      <c r="T1480" s="826">
        <v>2</v>
      </c>
      <c r="U1480" s="828">
        <v>1</v>
      </c>
    </row>
    <row r="1481" spans="1:21" ht="14.45" customHeight="1" x14ac:dyDescent="0.2">
      <c r="A1481" s="821">
        <v>4</v>
      </c>
      <c r="B1481" s="822" t="s">
        <v>2195</v>
      </c>
      <c r="C1481" s="822" t="s">
        <v>2202</v>
      </c>
      <c r="D1481" s="823" t="s">
        <v>4680</v>
      </c>
      <c r="E1481" s="824" t="s">
        <v>2245</v>
      </c>
      <c r="F1481" s="822" t="s">
        <v>2198</v>
      </c>
      <c r="G1481" s="822" t="s">
        <v>2286</v>
      </c>
      <c r="H1481" s="822" t="s">
        <v>329</v>
      </c>
      <c r="I1481" s="822" t="s">
        <v>3419</v>
      </c>
      <c r="J1481" s="822" t="s">
        <v>3417</v>
      </c>
      <c r="K1481" s="822" t="s">
        <v>3420</v>
      </c>
      <c r="L1481" s="825">
        <v>2794.5</v>
      </c>
      <c r="M1481" s="825">
        <v>8383.5</v>
      </c>
      <c r="N1481" s="822">
        <v>3</v>
      </c>
      <c r="O1481" s="826">
        <v>1</v>
      </c>
      <c r="P1481" s="825">
        <v>8383.5</v>
      </c>
      <c r="Q1481" s="827">
        <v>1</v>
      </c>
      <c r="R1481" s="822">
        <v>3</v>
      </c>
      <c r="S1481" s="827">
        <v>1</v>
      </c>
      <c r="T1481" s="826">
        <v>1</v>
      </c>
      <c r="U1481" s="828">
        <v>1</v>
      </c>
    </row>
    <row r="1482" spans="1:21" ht="14.45" customHeight="1" x14ac:dyDescent="0.2">
      <c r="A1482" s="821">
        <v>4</v>
      </c>
      <c r="B1482" s="822" t="s">
        <v>2195</v>
      </c>
      <c r="C1482" s="822" t="s">
        <v>2202</v>
      </c>
      <c r="D1482" s="823" t="s">
        <v>4680</v>
      </c>
      <c r="E1482" s="824" t="s">
        <v>2245</v>
      </c>
      <c r="F1482" s="822" t="s">
        <v>2198</v>
      </c>
      <c r="G1482" s="822" t="s">
        <v>2286</v>
      </c>
      <c r="H1482" s="822" t="s">
        <v>329</v>
      </c>
      <c r="I1482" s="822" t="s">
        <v>3421</v>
      </c>
      <c r="J1482" s="822" t="s">
        <v>3417</v>
      </c>
      <c r="K1482" s="822" t="s">
        <v>3422</v>
      </c>
      <c r="L1482" s="825">
        <v>2794.5</v>
      </c>
      <c r="M1482" s="825">
        <v>8383.5</v>
      </c>
      <c r="N1482" s="822">
        <v>3</v>
      </c>
      <c r="O1482" s="826">
        <v>1</v>
      </c>
      <c r="P1482" s="825">
        <v>8383.5</v>
      </c>
      <c r="Q1482" s="827">
        <v>1</v>
      </c>
      <c r="R1482" s="822">
        <v>3</v>
      </c>
      <c r="S1482" s="827">
        <v>1</v>
      </c>
      <c r="T1482" s="826">
        <v>1</v>
      </c>
      <c r="U1482" s="828">
        <v>1</v>
      </c>
    </row>
    <row r="1483" spans="1:21" ht="14.45" customHeight="1" x14ac:dyDescent="0.2">
      <c r="A1483" s="821">
        <v>4</v>
      </c>
      <c r="B1483" s="822" t="s">
        <v>2195</v>
      </c>
      <c r="C1483" s="822" t="s">
        <v>2202</v>
      </c>
      <c r="D1483" s="823" t="s">
        <v>4680</v>
      </c>
      <c r="E1483" s="824" t="s">
        <v>2245</v>
      </c>
      <c r="F1483" s="822" t="s">
        <v>2198</v>
      </c>
      <c r="G1483" s="822" t="s">
        <v>2286</v>
      </c>
      <c r="H1483" s="822" t="s">
        <v>329</v>
      </c>
      <c r="I1483" s="822" t="s">
        <v>2743</v>
      </c>
      <c r="J1483" s="822" t="s">
        <v>2744</v>
      </c>
      <c r="K1483" s="822" t="s">
        <v>2745</v>
      </c>
      <c r="L1483" s="825">
        <v>252.27</v>
      </c>
      <c r="M1483" s="825">
        <v>2270.4300000000003</v>
      </c>
      <c r="N1483" s="822">
        <v>9</v>
      </c>
      <c r="O1483" s="826">
        <v>6</v>
      </c>
      <c r="P1483" s="825">
        <v>2270.4300000000003</v>
      </c>
      <c r="Q1483" s="827">
        <v>1</v>
      </c>
      <c r="R1483" s="822">
        <v>9</v>
      </c>
      <c r="S1483" s="827">
        <v>1</v>
      </c>
      <c r="T1483" s="826">
        <v>6</v>
      </c>
      <c r="U1483" s="828">
        <v>1</v>
      </c>
    </row>
    <row r="1484" spans="1:21" ht="14.45" customHeight="1" x14ac:dyDescent="0.2">
      <c r="A1484" s="821">
        <v>4</v>
      </c>
      <c r="B1484" s="822" t="s">
        <v>2195</v>
      </c>
      <c r="C1484" s="822" t="s">
        <v>2202</v>
      </c>
      <c r="D1484" s="823" t="s">
        <v>4680</v>
      </c>
      <c r="E1484" s="824" t="s">
        <v>2245</v>
      </c>
      <c r="F1484" s="822" t="s">
        <v>2198</v>
      </c>
      <c r="G1484" s="822" t="s">
        <v>2286</v>
      </c>
      <c r="H1484" s="822" t="s">
        <v>329</v>
      </c>
      <c r="I1484" s="822" t="s">
        <v>2746</v>
      </c>
      <c r="J1484" s="822" t="s">
        <v>2747</v>
      </c>
      <c r="K1484" s="822" t="s">
        <v>2748</v>
      </c>
      <c r="L1484" s="825">
        <v>359.26</v>
      </c>
      <c r="M1484" s="825">
        <v>1796.3</v>
      </c>
      <c r="N1484" s="822">
        <v>5</v>
      </c>
      <c r="O1484" s="826">
        <v>5</v>
      </c>
      <c r="P1484" s="825">
        <v>1796.3</v>
      </c>
      <c r="Q1484" s="827">
        <v>1</v>
      </c>
      <c r="R1484" s="822">
        <v>5</v>
      </c>
      <c r="S1484" s="827">
        <v>1</v>
      </c>
      <c r="T1484" s="826">
        <v>5</v>
      </c>
      <c r="U1484" s="828">
        <v>1</v>
      </c>
    </row>
    <row r="1485" spans="1:21" ht="14.45" customHeight="1" x14ac:dyDescent="0.2">
      <c r="A1485" s="821">
        <v>4</v>
      </c>
      <c r="B1485" s="822" t="s">
        <v>2195</v>
      </c>
      <c r="C1485" s="822" t="s">
        <v>2202</v>
      </c>
      <c r="D1485" s="823" t="s">
        <v>4680</v>
      </c>
      <c r="E1485" s="824" t="s">
        <v>2245</v>
      </c>
      <c r="F1485" s="822" t="s">
        <v>2198</v>
      </c>
      <c r="G1485" s="822" t="s">
        <v>2286</v>
      </c>
      <c r="H1485" s="822" t="s">
        <v>329</v>
      </c>
      <c r="I1485" s="822" t="s">
        <v>3427</v>
      </c>
      <c r="J1485" s="822" t="s">
        <v>3428</v>
      </c>
      <c r="K1485" s="822" t="s">
        <v>3429</v>
      </c>
      <c r="L1485" s="825">
        <v>4890.6499999999996</v>
      </c>
      <c r="M1485" s="825">
        <v>4890.6499999999996</v>
      </c>
      <c r="N1485" s="822">
        <v>1</v>
      </c>
      <c r="O1485" s="826">
        <v>1</v>
      </c>
      <c r="P1485" s="825">
        <v>4890.6499999999996</v>
      </c>
      <c r="Q1485" s="827">
        <v>1</v>
      </c>
      <c r="R1485" s="822">
        <v>1</v>
      </c>
      <c r="S1485" s="827">
        <v>1</v>
      </c>
      <c r="T1485" s="826">
        <v>1</v>
      </c>
      <c r="U1485" s="828">
        <v>1</v>
      </c>
    </row>
    <row r="1486" spans="1:21" ht="14.45" customHeight="1" x14ac:dyDescent="0.2">
      <c r="A1486" s="821">
        <v>4</v>
      </c>
      <c r="B1486" s="822" t="s">
        <v>2195</v>
      </c>
      <c r="C1486" s="822" t="s">
        <v>2202</v>
      </c>
      <c r="D1486" s="823" t="s">
        <v>4680</v>
      </c>
      <c r="E1486" s="824" t="s">
        <v>2245</v>
      </c>
      <c r="F1486" s="822" t="s">
        <v>2198</v>
      </c>
      <c r="G1486" s="822" t="s">
        <v>2286</v>
      </c>
      <c r="H1486" s="822" t="s">
        <v>329</v>
      </c>
      <c r="I1486" s="822" t="s">
        <v>2749</v>
      </c>
      <c r="J1486" s="822" t="s">
        <v>2750</v>
      </c>
      <c r="K1486" s="822" t="s">
        <v>2751</v>
      </c>
      <c r="L1486" s="825">
        <v>199.71</v>
      </c>
      <c r="M1486" s="825">
        <v>599.13</v>
      </c>
      <c r="N1486" s="822">
        <v>3</v>
      </c>
      <c r="O1486" s="826">
        <v>3</v>
      </c>
      <c r="P1486" s="825">
        <v>599.13</v>
      </c>
      <c r="Q1486" s="827">
        <v>1</v>
      </c>
      <c r="R1486" s="822">
        <v>3</v>
      </c>
      <c r="S1486" s="827">
        <v>1</v>
      </c>
      <c r="T1486" s="826">
        <v>3</v>
      </c>
      <c r="U1486" s="828">
        <v>1</v>
      </c>
    </row>
    <row r="1487" spans="1:21" ht="14.45" customHeight="1" x14ac:dyDescent="0.2">
      <c r="A1487" s="821">
        <v>4</v>
      </c>
      <c r="B1487" s="822" t="s">
        <v>2195</v>
      </c>
      <c r="C1487" s="822" t="s">
        <v>2202</v>
      </c>
      <c r="D1487" s="823" t="s">
        <v>4680</v>
      </c>
      <c r="E1487" s="824" t="s">
        <v>2245</v>
      </c>
      <c r="F1487" s="822" t="s">
        <v>2198</v>
      </c>
      <c r="G1487" s="822" t="s">
        <v>2286</v>
      </c>
      <c r="H1487" s="822" t="s">
        <v>329</v>
      </c>
      <c r="I1487" s="822" t="s">
        <v>2752</v>
      </c>
      <c r="J1487" s="822" t="s">
        <v>2753</v>
      </c>
      <c r="K1487" s="822" t="s">
        <v>2754</v>
      </c>
      <c r="L1487" s="825">
        <v>381.51</v>
      </c>
      <c r="M1487" s="825">
        <v>2670.5699999999997</v>
      </c>
      <c r="N1487" s="822">
        <v>7</v>
      </c>
      <c r="O1487" s="826">
        <v>5</v>
      </c>
      <c r="P1487" s="825">
        <v>2670.5699999999997</v>
      </c>
      <c r="Q1487" s="827">
        <v>1</v>
      </c>
      <c r="R1487" s="822">
        <v>7</v>
      </c>
      <c r="S1487" s="827">
        <v>1</v>
      </c>
      <c r="T1487" s="826">
        <v>5</v>
      </c>
      <c r="U1487" s="828">
        <v>1</v>
      </c>
    </row>
    <row r="1488" spans="1:21" ht="14.45" customHeight="1" x14ac:dyDescent="0.2">
      <c r="A1488" s="821">
        <v>4</v>
      </c>
      <c r="B1488" s="822" t="s">
        <v>2195</v>
      </c>
      <c r="C1488" s="822" t="s">
        <v>2202</v>
      </c>
      <c r="D1488" s="823" t="s">
        <v>4680</v>
      </c>
      <c r="E1488" s="824" t="s">
        <v>2245</v>
      </c>
      <c r="F1488" s="822" t="s">
        <v>2198</v>
      </c>
      <c r="G1488" s="822" t="s">
        <v>2286</v>
      </c>
      <c r="H1488" s="822" t="s">
        <v>329</v>
      </c>
      <c r="I1488" s="822" t="s">
        <v>2755</v>
      </c>
      <c r="J1488" s="822" t="s">
        <v>2756</v>
      </c>
      <c r="K1488" s="822" t="s">
        <v>2757</v>
      </c>
      <c r="L1488" s="825">
        <v>304.75</v>
      </c>
      <c r="M1488" s="825">
        <v>1828.5</v>
      </c>
      <c r="N1488" s="822">
        <v>6</v>
      </c>
      <c r="O1488" s="826">
        <v>6</v>
      </c>
      <c r="P1488" s="825">
        <v>1828.5</v>
      </c>
      <c r="Q1488" s="827">
        <v>1</v>
      </c>
      <c r="R1488" s="822">
        <v>6</v>
      </c>
      <c r="S1488" s="827">
        <v>1</v>
      </c>
      <c r="T1488" s="826">
        <v>6</v>
      </c>
      <c r="U1488" s="828">
        <v>1</v>
      </c>
    </row>
    <row r="1489" spans="1:21" ht="14.45" customHeight="1" x14ac:dyDescent="0.2">
      <c r="A1489" s="821">
        <v>4</v>
      </c>
      <c r="B1489" s="822" t="s">
        <v>2195</v>
      </c>
      <c r="C1489" s="822" t="s">
        <v>2202</v>
      </c>
      <c r="D1489" s="823" t="s">
        <v>4680</v>
      </c>
      <c r="E1489" s="824" t="s">
        <v>2245</v>
      </c>
      <c r="F1489" s="822" t="s">
        <v>2198</v>
      </c>
      <c r="G1489" s="822" t="s">
        <v>2286</v>
      </c>
      <c r="H1489" s="822" t="s">
        <v>329</v>
      </c>
      <c r="I1489" s="822" t="s">
        <v>2758</v>
      </c>
      <c r="J1489" s="822" t="s">
        <v>2759</v>
      </c>
      <c r="K1489" s="822" t="s">
        <v>2760</v>
      </c>
      <c r="L1489" s="825">
        <v>784.14</v>
      </c>
      <c r="M1489" s="825">
        <v>9409.68</v>
      </c>
      <c r="N1489" s="822">
        <v>12</v>
      </c>
      <c r="O1489" s="826">
        <v>2</v>
      </c>
      <c r="P1489" s="825">
        <v>9409.68</v>
      </c>
      <c r="Q1489" s="827">
        <v>1</v>
      </c>
      <c r="R1489" s="822">
        <v>12</v>
      </c>
      <c r="S1489" s="827">
        <v>1</v>
      </c>
      <c r="T1489" s="826">
        <v>2</v>
      </c>
      <c r="U1489" s="828">
        <v>1</v>
      </c>
    </row>
    <row r="1490" spans="1:21" ht="14.45" customHeight="1" x14ac:dyDescent="0.2">
      <c r="A1490" s="821">
        <v>4</v>
      </c>
      <c r="B1490" s="822" t="s">
        <v>2195</v>
      </c>
      <c r="C1490" s="822" t="s">
        <v>2202</v>
      </c>
      <c r="D1490" s="823" t="s">
        <v>4680</v>
      </c>
      <c r="E1490" s="824" t="s">
        <v>2245</v>
      </c>
      <c r="F1490" s="822" t="s">
        <v>2198</v>
      </c>
      <c r="G1490" s="822" t="s">
        <v>2286</v>
      </c>
      <c r="H1490" s="822" t="s">
        <v>329</v>
      </c>
      <c r="I1490" s="822" t="s">
        <v>2761</v>
      </c>
      <c r="J1490" s="822" t="s">
        <v>2759</v>
      </c>
      <c r="K1490" s="822" t="s">
        <v>2762</v>
      </c>
      <c r="L1490" s="825">
        <v>784.14</v>
      </c>
      <c r="M1490" s="825">
        <v>2352.42</v>
      </c>
      <c r="N1490" s="822">
        <v>3</v>
      </c>
      <c r="O1490" s="826">
        <v>1</v>
      </c>
      <c r="P1490" s="825">
        <v>2352.42</v>
      </c>
      <c r="Q1490" s="827">
        <v>1</v>
      </c>
      <c r="R1490" s="822">
        <v>3</v>
      </c>
      <c r="S1490" s="827">
        <v>1</v>
      </c>
      <c r="T1490" s="826">
        <v>1</v>
      </c>
      <c r="U1490" s="828">
        <v>1</v>
      </c>
    </row>
    <row r="1491" spans="1:21" ht="14.45" customHeight="1" x14ac:dyDescent="0.2">
      <c r="A1491" s="821">
        <v>4</v>
      </c>
      <c r="B1491" s="822" t="s">
        <v>2195</v>
      </c>
      <c r="C1491" s="822" t="s">
        <v>2202</v>
      </c>
      <c r="D1491" s="823" t="s">
        <v>4680</v>
      </c>
      <c r="E1491" s="824" t="s">
        <v>2245</v>
      </c>
      <c r="F1491" s="822" t="s">
        <v>2198</v>
      </c>
      <c r="G1491" s="822" t="s">
        <v>2286</v>
      </c>
      <c r="H1491" s="822" t="s">
        <v>329</v>
      </c>
      <c r="I1491" s="822" t="s">
        <v>3430</v>
      </c>
      <c r="J1491" s="822" t="s">
        <v>2874</v>
      </c>
      <c r="K1491" s="822" t="s">
        <v>3431</v>
      </c>
      <c r="L1491" s="825">
        <v>2373.13</v>
      </c>
      <c r="M1491" s="825">
        <v>2373.13</v>
      </c>
      <c r="N1491" s="822">
        <v>1</v>
      </c>
      <c r="O1491" s="826">
        <v>1</v>
      </c>
      <c r="P1491" s="825">
        <v>2373.13</v>
      </c>
      <c r="Q1491" s="827">
        <v>1</v>
      </c>
      <c r="R1491" s="822">
        <v>1</v>
      </c>
      <c r="S1491" s="827">
        <v>1</v>
      </c>
      <c r="T1491" s="826">
        <v>1</v>
      </c>
      <c r="U1491" s="828">
        <v>1</v>
      </c>
    </row>
    <row r="1492" spans="1:21" ht="14.45" customHeight="1" x14ac:dyDescent="0.2">
      <c r="A1492" s="821">
        <v>4</v>
      </c>
      <c r="B1492" s="822" t="s">
        <v>2195</v>
      </c>
      <c r="C1492" s="822" t="s">
        <v>2202</v>
      </c>
      <c r="D1492" s="823" t="s">
        <v>4680</v>
      </c>
      <c r="E1492" s="824" t="s">
        <v>2245</v>
      </c>
      <c r="F1492" s="822" t="s">
        <v>2198</v>
      </c>
      <c r="G1492" s="822" t="s">
        <v>2286</v>
      </c>
      <c r="H1492" s="822" t="s">
        <v>329</v>
      </c>
      <c r="I1492" s="822" t="s">
        <v>2766</v>
      </c>
      <c r="J1492" s="822" t="s">
        <v>2767</v>
      </c>
      <c r="K1492" s="822" t="s">
        <v>2768</v>
      </c>
      <c r="L1492" s="825">
        <v>309</v>
      </c>
      <c r="M1492" s="825">
        <v>4326</v>
      </c>
      <c r="N1492" s="822">
        <v>14</v>
      </c>
      <c r="O1492" s="826">
        <v>6</v>
      </c>
      <c r="P1492" s="825">
        <v>4017</v>
      </c>
      <c r="Q1492" s="827">
        <v>0.9285714285714286</v>
      </c>
      <c r="R1492" s="822">
        <v>13</v>
      </c>
      <c r="S1492" s="827">
        <v>0.9285714285714286</v>
      </c>
      <c r="T1492" s="826">
        <v>5</v>
      </c>
      <c r="U1492" s="828">
        <v>0.83333333333333337</v>
      </c>
    </row>
    <row r="1493" spans="1:21" ht="14.45" customHeight="1" x14ac:dyDescent="0.2">
      <c r="A1493" s="821">
        <v>4</v>
      </c>
      <c r="B1493" s="822" t="s">
        <v>2195</v>
      </c>
      <c r="C1493" s="822" t="s">
        <v>2202</v>
      </c>
      <c r="D1493" s="823" t="s">
        <v>4680</v>
      </c>
      <c r="E1493" s="824" t="s">
        <v>2245</v>
      </c>
      <c r="F1493" s="822" t="s">
        <v>2198</v>
      </c>
      <c r="G1493" s="822" t="s">
        <v>2286</v>
      </c>
      <c r="H1493" s="822" t="s">
        <v>329</v>
      </c>
      <c r="I1493" s="822" t="s">
        <v>2769</v>
      </c>
      <c r="J1493" s="822" t="s">
        <v>2770</v>
      </c>
      <c r="K1493" s="822" t="s">
        <v>2771</v>
      </c>
      <c r="L1493" s="825">
        <v>1377.89</v>
      </c>
      <c r="M1493" s="825">
        <v>17912.57</v>
      </c>
      <c r="N1493" s="822">
        <v>13</v>
      </c>
      <c r="O1493" s="826">
        <v>6</v>
      </c>
      <c r="P1493" s="825">
        <v>5511.56</v>
      </c>
      <c r="Q1493" s="827">
        <v>0.30769230769230771</v>
      </c>
      <c r="R1493" s="822">
        <v>4</v>
      </c>
      <c r="S1493" s="827">
        <v>0.30769230769230771</v>
      </c>
      <c r="T1493" s="826">
        <v>2</v>
      </c>
      <c r="U1493" s="828">
        <v>0.33333333333333331</v>
      </c>
    </row>
    <row r="1494" spans="1:21" ht="14.45" customHeight="1" x14ac:dyDescent="0.2">
      <c r="A1494" s="821">
        <v>4</v>
      </c>
      <c r="B1494" s="822" t="s">
        <v>2195</v>
      </c>
      <c r="C1494" s="822" t="s">
        <v>2202</v>
      </c>
      <c r="D1494" s="823" t="s">
        <v>4680</v>
      </c>
      <c r="E1494" s="824" t="s">
        <v>2245</v>
      </c>
      <c r="F1494" s="822" t="s">
        <v>2198</v>
      </c>
      <c r="G1494" s="822" t="s">
        <v>2286</v>
      </c>
      <c r="H1494" s="822" t="s">
        <v>329</v>
      </c>
      <c r="I1494" s="822" t="s">
        <v>3139</v>
      </c>
      <c r="J1494" s="822" t="s">
        <v>3140</v>
      </c>
      <c r="K1494" s="822" t="s">
        <v>3141</v>
      </c>
      <c r="L1494" s="825">
        <v>389.82</v>
      </c>
      <c r="M1494" s="825">
        <v>389.82</v>
      </c>
      <c r="N1494" s="822">
        <v>1</v>
      </c>
      <c r="O1494" s="826">
        <v>1</v>
      </c>
      <c r="P1494" s="825">
        <v>389.82</v>
      </c>
      <c r="Q1494" s="827">
        <v>1</v>
      </c>
      <c r="R1494" s="822">
        <v>1</v>
      </c>
      <c r="S1494" s="827">
        <v>1</v>
      </c>
      <c r="T1494" s="826">
        <v>1</v>
      </c>
      <c r="U1494" s="828">
        <v>1</v>
      </c>
    </row>
    <row r="1495" spans="1:21" ht="14.45" customHeight="1" x14ac:dyDescent="0.2">
      <c r="A1495" s="821">
        <v>4</v>
      </c>
      <c r="B1495" s="822" t="s">
        <v>2195</v>
      </c>
      <c r="C1495" s="822" t="s">
        <v>2202</v>
      </c>
      <c r="D1495" s="823" t="s">
        <v>4680</v>
      </c>
      <c r="E1495" s="824" t="s">
        <v>2245</v>
      </c>
      <c r="F1495" s="822" t="s">
        <v>2198</v>
      </c>
      <c r="G1495" s="822" t="s">
        <v>2286</v>
      </c>
      <c r="H1495" s="822" t="s">
        <v>329</v>
      </c>
      <c r="I1495" s="822" t="s">
        <v>2966</v>
      </c>
      <c r="J1495" s="822" t="s">
        <v>2967</v>
      </c>
      <c r="K1495" s="822" t="s">
        <v>2968</v>
      </c>
      <c r="L1495" s="825">
        <v>99.99</v>
      </c>
      <c r="M1495" s="825">
        <v>299.96999999999997</v>
      </c>
      <c r="N1495" s="822">
        <v>3</v>
      </c>
      <c r="O1495" s="826">
        <v>2</v>
      </c>
      <c r="P1495" s="825">
        <v>99.99</v>
      </c>
      <c r="Q1495" s="827">
        <v>0.33333333333333337</v>
      </c>
      <c r="R1495" s="822">
        <v>1</v>
      </c>
      <c r="S1495" s="827">
        <v>0.33333333333333331</v>
      </c>
      <c r="T1495" s="826">
        <v>1</v>
      </c>
      <c r="U1495" s="828">
        <v>0.5</v>
      </c>
    </row>
    <row r="1496" spans="1:21" ht="14.45" customHeight="1" x14ac:dyDescent="0.2">
      <c r="A1496" s="821">
        <v>4</v>
      </c>
      <c r="B1496" s="822" t="s">
        <v>2195</v>
      </c>
      <c r="C1496" s="822" t="s">
        <v>2202</v>
      </c>
      <c r="D1496" s="823" t="s">
        <v>4680</v>
      </c>
      <c r="E1496" s="824" t="s">
        <v>2245</v>
      </c>
      <c r="F1496" s="822" t="s">
        <v>2198</v>
      </c>
      <c r="G1496" s="822" t="s">
        <v>2286</v>
      </c>
      <c r="H1496" s="822" t="s">
        <v>329</v>
      </c>
      <c r="I1496" s="822" t="s">
        <v>2778</v>
      </c>
      <c r="J1496" s="822" t="s">
        <v>2779</v>
      </c>
      <c r="K1496" s="822" t="s">
        <v>2780</v>
      </c>
      <c r="L1496" s="825">
        <v>1797.87</v>
      </c>
      <c r="M1496" s="825">
        <v>28765.919999999995</v>
      </c>
      <c r="N1496" s="822">
        <v>16</v>
      </c>
      <c r="O1496" s="826">
        <v>5</v>
      </c>
      <c r="P1496" s="825">
        <v>26968.049999999996</v>
      </c>
      <c r="Q1496" s="827">
        <v>0.9375</v>
      </c>
      <c r="R1496" s="822">
        <v>15</v>
      </c>
      <c r="S1496" s="827">
        <v>0.9375</v>
      </c>
      <c r="T1496" s="826">
        <v>4</v>
      </c>
      <c r="U1496" s="828">
        <v>0.8</v>
      </c>
    </row>
    <row r="1497" spans="1:21" ht="14.45" customHeight="1" x14ac:dyDescent="0.2">
      <c r="A1497" s="821">
        <v>4</v>
      </c>
      <c r="B1497" s="822" t="s">
        <v>2195</v>
      </c>
      <c r="C1497" s="822" t="s">
        <v>2202</v>
      </c>
      <c r="D1497" s="823" t="s">
        <v>4680</v>
      </c>
      <c r="E1497" s="824" t="s">
        <v>2245</v>
      </c>
      <c r="F1497" s="822" t="s">
        <v>2198</v>
      </c>
      <c r="G1497" s="822" t="s">
        <v>2286</v>
      </c>
      <c r="H1497" s="822" t="s">
        <v>329</v>
      </c>
      <c r="I1497" s="822" t="s">
        <v>3942</v>
      </c>
      <c r="J1497" s="822" t="s">
        <v>3943</v>
      </c>
      <c r="K1497" s="822" t="s">
        <v>3944</v>
      </c>
      <c r="L1497" s="825">
        <v>300.14999999999998</v>
      </c>
      <c r="M1497" s="825">
        <v>300.14999999999998</v>
      </c>
      <c r="N1497" s="822">
        <v>1</v>
      </c>
      <c r="O1497" s="826">
        <v>1</v>
      </c>
      <c r="P1497" s="825">
        <v>300.14999999999998</v>
      </c>
      <c r="Q1497" s="827">
        <v>1</v>
      </c>
      <c r="R1497" s="822">
        <v>1</v>
      </c>
      <c r="S1497" s="827">
        <v>1</v>
      </c>
      <c r="T1497" s="826">
        <v>1</v>
      </c>
      <c r="U1497" s="828">
        <v>1</v>
      </c>
    </row>
    <row r="1498" spans="1:21" ht="14.45" customHeight="1" x14ac:dyDescent="0.2">
      <c r="A1498" s="821">
        <v>4</v>
      </c>
      <c r="B1498" s="822" t="s">
        <v>2195</v>
      </c>
      <c r="C1498" s="822" t="s">
        <v>2202</v>
      </c>
      <c r="D1498" s="823" t="s">
        <v>4680</v>
      </c>
      <c r="E1498" s="824" t="s">
        <v>2245</v>
      </c>
      <c r="F1498" s="822" t="s">
        <v>2198</v>
      </c>
      <c r="G1498" s="822" t="s">
        <v>2286</v>
      </c>
      <c r="H1498" s="822" t="s">
        <v>329</v>
      </c>
      <c r="I1498" s="822" t="s">
        <v>2787</v>
      </c>
      <c r="J1498" s="822" t="s">
        <v>2788</v>
      </c>
      <c r="K1498" s="822" t="s">
        <v>2789</v>
      </c>
      <c r="L1498" s="825">
        <v>5413.14</v>
      </c>
      <c r="M1498" s="825">
        <v>10826.28</v>
      </c>
      <c r="N1498" s="822">
        <v>2</v>
      </c>
      <c r="O1498" s="826">
        <v>2</v>
      </c>
      <c r="P1498" s="825">
        <v>10826.28</v>
      </c>
      <c r="Q1498" s="827">
        <v>1</v>
      </c>
      <c r="R1498" s="822">
        <v>2</v>
      </c>
      <c r="S1498" s="827">
        <v>1</v>
      </c>
      <c r="T1498" s="826">
        <v>2</v>
      </c>
      <c r="U1498" s="828">
        <v>1</v>
      </c>
    </row>
    <row r="1499" spans="1:21" ht="14.45" customHeight="1" x14ac:dyDescent="0.2">
      <c r="A1499" s="821">
        <v>4</v>
      </c>
      <c r="B1499" s="822" t="s">
        <v>2195</v>
      </c>
      <c r="C1499" s="822" t="s">
        <v>2202</v>
      </c>
      <c r="D1499" s="823" t="s">
        <v>4680</v>
      </c>
      <c r="E1499" s="824" t="s">
        <v>2245</v>
      </c>
      <c r="F1499" s="822" t="s">
        <v>2198</v>
      </c>
      <c r="G1499" s="822" t="s">
        <v>2286</v>
      </c>
      <c r="H1499" s="822" t="s">
        <v>329</v>
      </c>
      <c r="I1499" s="822" t="s">
        <v>2790</v>
      </c>
      <c r="J1499" s="822" t="s">
        <v>2791</v>
      </c>
      <c r="K1499" s="822" t="s">
        <v>2792</v>
      </c>
      <c r="L1499" s="825">
        <v>589.99</v>
      </c>
      <c r="M1499" s="825">
        <v>1769.97</v>
      </c>
      <c r="N1499" s="822">
        <v>3</v>
      </c>
      <c r="O1499" s="826">
        <v>3</v>
      </c>
      <c r="P1499" s="825"/>
      <c r="Q1499" s="827">
        <v>0</v>
      </c>
      <c r="R1499" s="822"/>
      <c r="S1499" s="827">
        <v>0</v>
      </c>
      <c r="T1499" s="826"/>
      <c r="U1499" s="828">
        <v>0</v>
      </c>
    </row>
    <row r="1500" spans="1:21" ht="14.45" customHeight="1" x14ac:dyDescent="0.2">
      <c r="A1500" s="821">
        <v>4</v>
      </c>
      <c r="B1500" s="822" t="s">
        <v>2195</v>
      </c>
      <c r="C1500" s="822" t="s">
        <v>2202</v>
      </c>
      <c r="D1500" s="823" t="s">
        <v>4680</v>
      </c>
      <c r="E1500" s="824" t="s">
        <v>2245</v>
      </c>
      <c r="F1500" s="822" t="s">
        <v>2198</v>
      </c>
      <c r="G1500" s="822" t="s">
        <v>2286</v>
      </c>
      <c r="H1500" s="822" t="s">
        <v>329</v>
      </c>
      <c r="I1500" s="822" t="s">
        <v>3945</v>
      </c>
      <c r="J1500" s="822" t="s">
        <v>3946</v>
      </c>
      <c r="K1500" s="822" t="s">
        <v>3947</v>
      </c>
      <c r="L1500" s="825">
        <v>5416.5</v>
      </c>
      <c r="M1500" s="825">
        <v>5416.5</v>
      </c>
      <c r="N1500" s="822">
        <v>1</v>
      </c>
      <c r="O1500" s="826">
        <v>1</v>
      </c>
      <c r="P1500" s="825">
        <v>5416.5</v>
      </c>
      <c r="Q1500" s="827">
        <v>1</v>
      </c>
      <c r="R1500" s="822">
        <v>1</v>
      </c>
      <c r="S1500" s="827">
        <v>1</v>
      </c>
      <c r="T1500" s="826">
        <v>1</v>
      </c>
      <c r="U1500" s="828">
        <v>1</v>
      </c>
    </row>
    <row r="1501" spans="1:21" ht="14.45" customHeight="1" x14ac:dyDescent="0.2">
      <c r="A1501" s="821">
        <v>4</v>
      </c>
      <c r="B1501" s="822" t="s">
        <v>2195</v>
      </c>
      <c r="C1501" s="822" t="s">
        <v>2202</v>
      </c>
      <c r="D1501" s="823" t="s">
        <v>4680</v>
      </c>
      <c r="E1501" s="824" t="s">
        <v>2245</v>
      </c>
      <c r="F1501" s="822" t="s">
        <v>2198</v>
      </c>
      <c r="G1501" s="822" t="s">
        <v>2286</v>
      </c>
      <c r="H1501" s="822" t="s">
        <v>329</v>
      </c>
      <c r="I1501" s="822" t="s">
        <v>3948</v>
      </c>
      <c r="J1501" s="822" t="s">
        <v>3949</v>
      </c>
      <c r="K1501" s="822" t="s">
        <v>3950</v>
      </c>
      <c r="L1501" s="825">
        <v>1052.25</v>
      </c>
      <c r="M1501" s="825">
        <v>1052.25</v>
      </c>
      <c r="N1501" s="822">
        <v>1</v>
      </c>
      <c r="O1501" s="826">
        <v>1</v>
      </c>
      <c r="P1501" s="825">
        <v>1052.25</v>
      </c>
      <c r="Q1501" s="827">
        <v>1</v>
      </c>
      <c r="R1501" s="822">
        <v>1</v>
      </c>
      <c r="S1501" s="827">
        <v>1</v>
      </c>
      <c r="T1501" s="826">
        <v>1</v>
      </c>
      <c r="U1501" s="828">
        <v>1</v>
      </c>
    </row>
    <row r="1502" spans="1:21" ht="14.45" customHeight="1" x14ac:dyDescent="0.2">
      <c r="A1502" s="821">
        <v>4</v>
      </c>
      <c r="B1502" s="822" t="s">
        <v>2195</v>
      </c>
      <c r="C1502" s="822" t="s">
        <v>2202</v>
      </c>
      <c r="D1502" s="823" t="s">
        <v>4680</v>
      </c>
      <c r="E1502" s="824" t="s">
        <v>2245</v>
      </c>
      <c r="F1502" s="822" t="s">
        <v>2198</v>
      </c>
      <c r="G1502" s="822" t="s">
        <v>2286</v>
      </c>
      <c r="H1502" s="822" t="s">
        <v>329</v>
      </c>
      <c r="I1502" s="822" t="s">
        <v>3442</v>
      </c>
      <c r="J1502" s="822" t="s">
        <v>3443</v>
      </c>
      <c r="K1502" s="822" t="s">
        <v>3444</v>
      </c>
      <c r="L1502" s="825">
        <v>938.33</v>
      </c>
      <c r="M1502" s="825">
        <v>938.33</v>
      </c>
      <c r="N1502" s="822">
        <v>1</v>
      </c>
      <c r="O1502" s="826">
        <v>1</v>
      </c>
      <c r="P1502" s="825">
        <v>938.33</v>
      </c>
      <c r="Q1502" s="827">
        <v>1</v>
      </c>
      <c r="R1502" s="822">
        <v>1</v>
      </c>
      <c r="S1502" s="827">
        <v>1</v>
      </c>
      <c r="T1502" s="826">
        <v>1</v>
      </c>
      <c r="U1502" s="828">
        <v>1</v>
      </c>
    </row>
    <row r="1503" spans="1:21" ht="14.45" customHeight="1" x14ac:dyDescent="0.2">
      <c r="A1503" s="821">
        <v>4</v>
      </c>
      <c r="B1503" s="822" t="s">
        <v>2195</v>
      </c>
      <c r="C1503" s="822" t="s">
        <v>2202</v>
      </c>
      <c r="D1503" s="823" t="s">
        <v>4680</v>
      </c>
      <c r="E1503" s="824" t="s">
        <v>2245</v>
      </c>
      <c r="F1503" s="822" t="s">
        <v>2198</v>
      </c>
      <c r="G1503" s="822" t="s">
        <v>2286</v>
      </c>
      <c r="H1503" s="822" t="s">
        <v>329</v>
      </c>
      <c r="I1503" s="822" t="s">
        <v>2796</v>
      </c>
      <c r="J1503" s="822" t="s">
        <v>2797</v>
      </c>
      <c r="K1503" s="822" t="s">
        <v>2798</v>
      </c>
      <c r="L1503" s="825">
        <v>2526.08</v>
      </c>
      <c r="M1503" s="825">
        <v>2526.08</v>
      </c>
      <c r="N1503" s="822">
        <v>1</v>
      </c>
      <c r="O1503" s="826">
        <v>1</v>
      </c>
      <c r="P1503" s="825">
        <v>2526.08</v>
      </c>
      <c r="Q1503" s="827">
        <v>1</v>
      </c>
      <c r="R1503" s="822">
        <v>1</v>
      </c>
      <c r="S1503" s="827">
        <v>1</v>
      </c>
      <c r="T1503" s="826">
        <v>1</v>
      </c>
      <c r="U1503" s="828">
        <v>1</v>
      </c>
    </row>
    <row r="1504" spans="1:21" ht="14.45" customHeight="1" x14ac:dyDescent="0.2">
      <c r="A1504" s="821">
        <v>4</v>
      </c>
      <c r="B1504" s="822" t="s">
        <v>2195</v>
      </c>
      <c r="C1504" s="822" t="s">
        <v>2202</v>
      </c>
      <c r="D1504" s="823" t="s">
        <v>4680</v>
      </c>
      <c r="E1504" s="824" t="s">
        <v>2245</v>
      </c>
      <c r="F1504" s="822" t="s">
        <v>2198</v>
      </c>
      <c r="G1504" s="822" t="s">
        <v>2286</v>
      </c>
      <c r="H1504" s="822" t="s">
        <v>329</v>
      </c>
      <c r="I1504" s="822" t="s">
        <v>3445</v>
      </c>
      <c r="J1504" s="822" t="s">
        <v>3446</v>
      </c>
      <c r="K1504" s="822" t="s">
        <v>3447</v>
      </c>
      <c r="L1504" s="825">
        <v>261.79000000000002</v>
      </c>
      <c r="M1504" s="825">
        <v>523.58000000000004</v>
      </c>
      <c r="N1504" s="822">
        <v>2</v>
      </c>
      <c r="O1504" s="826">
        <v>2</v>
      </c>
      <c r="P1504" s="825">
        <v>523.58000000000004</v>
      </c>
      <c r="Q1504" s="827">
        <v>1</v>
      </c>
      <c r="R1504" s="822">
        <v>2</v>
      </c>
      <c r="S1504" s="827">
        <v>1</v>
      </c>
      <c r="T1504" s="826">
        <v>2</v>
      </c>
      <c r="U1504" s="828">
        <v>1</v>
      </c>
    </row>
    <row r="1505" spans="1:21" ht="14.45" customHeight="1" x14ac:dyDescent="0.2">
      <c r="A1505" s="821">
        <v>4</v>
      </c>
      <c r="B1505" s="822" t="s">
        <v>2195</v>
      </c>
      <c r="C1505" s="822" t="s">
        <v>2202</v>
      </c>
      <c r="D1505" s="823" t="s">
        <v>4680</v>
      </c>
      <c r="E1505" s="824" t="s">
        <v>2245</v>
      </c>
      <c r="F1505" s="822" t="s">
        <v>2198</v>
      </c>
      <c r="G1505" s="822" t="s">
        <v>2286</v>
      </c>
      <c r="H1505" s="822" t="s">
        <v>329</v>
      </c>
      <c r="I1505" s="822" t="s">
        <v>3448</v>
      </c>
      <c r="J1505" s="822" t="s">
        <v>3449</v>
      </c>
      <c r="K1505" s="822" t="s">
        <v>3450</v>
      </c>
      <c r="L1505" s="825">
        <v>3428.15</v>
      </c>
      <c r="M1505" s="825">
        <v>3428.15</v>
      </c>
      <c r="N1505" s="822">
        <v>1</v>
      </c>
      <c r="O1505" s="826">
        <v>1</v>
      </c>
      <c r="P1505" s="825">
        <v>3428.15</v>
      </c>
      <c r="Q1505" s="827">
        <v>1</v>
      </c>
      <c r="R1505" s="822">
        <v>1</v>
      </c>
      <c r="S1505" s="827">
        <v>1</v>
      </c>
      <c r="T1505" s="826">
        <v>1</v>
      </c>
      <c r="U1505" s="828">
        <v>1</v>
      </c>
    </row>
    <row r="1506" spans="1:21" ht="14.45" customHeight="1" x14ac:dyDescent="0.2">
      <c r="A1506" s="821">
        <v>4</v>
      </c>
      <c r="B1506" s="822" t="s">
        <v>2195</v>
      </c>
      <c r="C1506" s="822" t="s">
        <v>2202</v>
      </c>
      <c r="D1506" s="823" t="s">
        <v>4680</v>
      </c>
      <c r="E1506" s="824" t="s">
        <v>2245</v>
      </c>
      <c r="F1506" s="822" t="s">
        <v>2198</v>
      </c>
      <c r="G1506" s="822" t="s">
        <v>2286</v>
      </c>
      <c r="H1506" s="822" t="s">
        <v>329</v>
      </c>
      <c r="I1506" s="822" t="s">
        <v>2799</v>
      </c>
      <c r="J1506" s="822" t="s">
        <v>2800</v>
      </c>
      <c r="K1506" s="822" t="s">
        <v>2801</v>
      </c>
      <c r="L1506" s="825">
        <v>186.03</v>
      </c>
      <c r="M1506" s="825">
        <v>186.03</v>
      </c>
      <c r="N1506" s="822">
        <v>1</v>
      </c>
      <c r="O1506" s="826">
        <v>1</v>
      </c>
      <c r="P1506" s="825"/>
      <c r="Q1506" s="827">
        <v>0</v>
      </c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4</v>
      </c>
      <c r="B1507" s="822" t="s">
        <v>2195</v>
      </c>
      <c r="C1507" s="822" t="s">
        <v>2202</v>
      </c>
      <c r="D1507" s="823" t="s">
        <v>4680</v>
      </c>
      <c r="E1507" s="824" t="s">
        <v>2245</v>
      </c>
      <c r="F1507" s="822" t="s">
        <v>2198</v>
      </c>
      <c r="G1507" s="822" t="s">
        <v>2286</v>
      </c>
      <c r="H1507" s="822" t="s">
        <v>329</v>
      </c>
      <c r="I1507" s="822" t="s">
        <v>2802</v>
      </c>
      <c r="J1507" s="822" t="s">
        <v>2803</v>
      </c>
      <c r="K1507" s="822" t="s">
        <v>2804</v>
      </c>
      <c r="L1507" s="825">
        <v>499.93</v>
      </c>
      <c r="M1507" s="825">
        <v>499.93</v>
      </c>
      <c r="N1507" s="822">
        <v>1</v>
      </c>
      <c r="O1507" s="826">
        <v>1</v>
      </c>
      <c r="P1507" s="825">
        <v>499.93</v>
      </c>
      <c r="Q1507" s="827">
        <v>1</v>
      </c>
      <c r="R1507" s="822">
        <v>1</v>
      </c>
      <c r="S1507" s="827">
        <v>1</v>
      </c>
      <c r="T1507" s="826">
        <v>1</v>
      </c>
      <c r="U1507" s="828">
        <v>1</v>
      </c>
    </row>
    <row r="1508" spans="1:21" ht="14.45" customHeight="1" x14ac:dyDescent="0.2">
      <c r="A1508" s="821">
        <v>4</v>
      </c>
      <c r="B1508" s="822" t="s">
        <v>2195</v>
      </c>
      <c r="C1508" s="822" t="s">
        <v>2202</v>
      </c>
      <c r="D1508" s="823" t="s">
        <v>4680</v>
      </c>
      <c r="E1508" s="824" t="s">
        <v>2245</v>
      </c>
      <c r="F1508" s="822" t="s">
        <v>2198</v>
      </c>
      <c r="G1508" s="822" t="s">
        <v>2286</v>
      </c>
      <c r="H1508" s="822" t="s">
        <v>329</v>
      </c>
      <c r="I1508" s="822" t="s">
        <v>2808</v>
      </c>
      <c r="J1508" s="822" t="s">
        <v>2809</v>
      </c>
      <c r="K1508" s="822" t="s">
        <v>2810</v>
      </c>
      <c r="L1508" s="825">
        <v>1516</v>
      </c>
      <c r="M1508" s="825">
        <v>9096</v>
      </c>
      <c r="N1508" s="822">
        <v>6</v>
      </c>
      <c r="O1508" s="826">
        <v>1</v>
      </c>
      <c r="P1508" s="825">
        <v>9096</v>
      </c>
      <c r="Q1508" s="827">
        <v>1</v>
      </c>
      <c r="R1508" s="822">
        <v>6</v>
      </c>
      <c r="S1508" s="827">
        <v>1</v>
      </c>
      <c r="T1508" s="826">
        <v>1</v>
      </c>
      <c r="U1508" s="828">
        <v>1</v>
      </c>
    </row>
    <row r="1509" spans="1:21" ht="14.45" customHeight="1" x14ac:dyDescent="0.2">
      <c r="A1509" s="821">
        <v>4</v>
      </c>
      <c r="B1509" s="822" t="s">
        <v>2195</v>
      </c>
      <c r="C1509" s="822" t="s">
        <v>2202</v>
      </c>
      <c r="D1509" s="823" t="s">
        <v>4680</v>
      </c>
      <c r="E1509" s="824" t="s">
        <v>2245</v>
      </c>
      <c r="F1509" s="822" t="s">
        <v>2198</v>
      </c>
      <c r="G1509" s="822" t="s">
        <v>2286</v>
      </c>
      <c r="H1509" s="822" t="s">
        <v>329</v>
      </c>
      <c r="I1509" s="822" t="s">
        <v>2814</v>
      </c>
      <c r="J1509" s="822" t="s">
        <v>2815</v>
      </c>
      <c r="K1509" s="822" t="s">
        <v>2816</v>
      </c>
      <c r="L1509" s="825">
        <v>430.96</v>
      </c>
      <c r="M1509" s="825">
        <v>1723.84</v>
      </c>
      <c r="N1509" s="822">
        <v>4</v>
      </c>
      <c r="O1509" s="826">
        <v>4</v>
      </c>
      <c r="P1509" s="825">
        <v>1723.84</v>
      </c>
      <c r="Q1509" s="827">
        <v>1</v>
      </c>
      <c r="R1509" s="822">
        <v>4</v>
      </c>
      <c r="S1509" s="827">
        <v>1</v>
      </c>
      <c r="T1509" s="826">
        <v>4</v>
      </c>
      <c r="U1509" s="828">
        <v>1</v>
      </c>
    </row>
    <row r="1510" spans="1:21" ht="14.45" customHeight="1" x14ac:dyDescent="0.2">
      <c r="A1510" s="821">
        <v>4</v>
      </c>
      <c r="B1510" s="822" t="s">
        <v>2195</v>
      </c>
      <c r="C1510" s="822" t="s">
        <v>2202</v>
      </c>
      <c r="D1510" s="823" t="s">
        <v>4680</v>
      </c>
      <c r="E1510" s="824" t="s">
        <v>2245</v>
      </c>
      <c r="F1510" s="822" t="s">
        <v>2198</v>
      </c>
      <c r="G1510" s="822" t="s">
        <v>2286</v>
      </c>
      <c r="H1510" s="822" t="s">
        <v>329</v>
      </c>
      <c r="I1510" s="822" t="s">
        <v>2819</v>
      </c>
      <c r="J1510" s="822" t="s">
        <v>2820</v>
      </c>
      <c r="K1510" s="822" t="s">
        <v>2584</v>
      </c>
      <c r="L1510" s="825">
        <v>495</v>
      </c>
      <c r="M1510" s="825">
        <v>1980</v>
      </c>
      <c r="N1510" s="822">
        <v>4</v>
      </c>
      <c r="O1510" s="826">
        <v>2</v>
      </c>
      <c r="P1510" s="825">
        <v>1980</v>
      </c>
      <c r="Q1510" s="827">
        <v>1</v>
      </c>
      <c r="R1510" s="822">
        <v>4</v>
      </c>
      <c r="S1510" s="827">
        <v>1</v>
      </c>
      <c r="T1510" s="826">
        <v>2</v>
      </c>
      <c r="U1510" s="828">
        <v>1</v>
      </c>
    </row>
    <row r="1511" spans="1:21" ht="14.45" customHeight="1" x14ac:dyDescent="0.2">
      <c r="A1511" s="821">
        <v>4</v>
      </c>
      <c r="B1511" s="822" t="s">
        <v>2195</v>
      </c>
      <c r="C1511" s="822" t="s">
        <v>2202</v>
      </c>
      <c r="D1511" s="823" t="s">
        <v>4680</v>
      </c>
      <c r="E1511" s="824" t="s">
        <v>2245</v>
      </c>
      <c r="F1511" s="822" t="s">
        <v>2198</v>
      </c>
      <c r="G1511" s="822" t="s">
        <v>2286</v>
      </c>
      <c r="H1511" s="822" t="s">
        <v>329</v>
      </c>
      <c r="I1511" s="822" t="s">
        <v>3459</v>
      </c>
      <c r="J1511" s="822" t="s">
        <v>2825</v>
      </c>
      <c r="K1511" s="822" t="s">
        <v>3461</v>
      </c>
      <c r="L1511" s="825">
        <v>2794.5</v>
      </c>
      <c r="M1511" s="825">
        <v>8383.5</v>
      </c>
      <c r="N1511" s="822">
        <v>3</v>
      </c>
      <c r="O1511" s="826">
        <v>1</v>
      </c>
      <c r="P1511" s="825">
        <v>8383.5</v>
      </c>
      <c r="Q1511" s="827">
        <v>1</v>
      </c>
      <c r="R1511" s="822">
        <v>3</v>
      </c>
      <c r="S1511" s="827">
        <v>1</v>
      </c>
      <c r="T1511" s="826">
        <v>1</v>
      </c>
      <c r="U1511" s="828">
        <v>1</v>
      </c>
    </row>
    <row r="1512" spans="1:21" ht="14.45" customHeight="1" x14ac:dyDescent="0.2">
      <c r="A1512" s="821">
        <v>4</v>
      </c>
      <c r="B1512" s="822" t="s">
        <v>2195</v>
      </c>
      <c r="C1512" s="822" t="s">
        <v>2202</v>
      </c>
      <c r="D1512" s="823" t="s">
        <v>4680</v>
      </c>
      <c r="E1512" s="824" t="s">
        <v>2245</v>
      </c>
      <c r="F1512" s="822" t="s">
        <v>2198</v>
      </c>
      <c r="G1512" s="822" t="s">
        <v>2286</v>
      </c>
      <c r="H1512" s="822" t="s">
        <v>329</v>
      </c>
      <c r="I1512" s="822" t="s">
        <v>3467</v>
      </c>
      <c r="J1512" s="822" t="s">
        <v>3468</v>
      </c>
      <c r="K1512" s="822" t="s">
        <v>3469</v>
      </c>
      <c r="L1512" s="825">
        <v>1030</v>
      </c>
      <c r="M1512" s="825">
        <v>4120</v>
      </c>
      <c r="N1512" s="822">
        <v>4</v>
      </c>
      <c r="O1512" s="826">
        <v>4</v>
      </c>
      <c r="P1512" s="825">
        <v>3090</v>
      </c>
      <c r="Q1512" s="827">
        <v>0.75</v>
      </c>
      <c r="R1512" s="822">
        <v>3</v>
      </c>
      <c r="S1512" s="827">
        <v>0.75</v>
      </c>
      <c r="T1512" s="826">
        <v>3</v>
      </c>
      <c r="U1512" s="828">
        <v>0.75</v>
      </c>
    </row>
    <row r="1513" spans="1:21" ht="14.45" customHeight="1" x14ac:dyDescent="0.2">
      <c r="A1513" s="821">
        <v>4</v>
      </c>
      <c r="B1513" s="822" t="s">
        <v>2195</v>
      </c>
      <c r="C1513" s="822" t="s">
        <v>2202</v>
      </c>
      <c r="D1513" s="823" t="s">
        <v>4680</v>
      </c>
      <c r="E1513" s="824" t="s">
        <v>2245</v>
      </c>
      <c r="F1513" s="822" t="s">
        <v>2198</v>
      </c>
      <c r="G1513" s="822" t="s">
        <v>2286</v>
      </c>
      <c r="H1513" s="822" t="s">
        <v>329</v>
      </c>
      <c r="I1513" s="822" t="s">
        <v>2830</v>
      </c>
      <c r="J1513" s="822" t="s">
        <v>2620</v>
      </c>
      <c r="K1513" s="822" t="s">
        <v>2831</v>
      </c>
      <c r="L1513" s="825">
        <v>784.14</v>
      </c>
      <c r="M1513" s="825">
        <v>7057.26</v>
      </c>
      <c r="N1513" s="822">
        <v>9</v>
      </c>
      <c r="O1513" s="826">
        <v>1</v>
      </c>
      <c r="P1513" s="825">
        <v>7057.26</v>
      </c>
      <c r="Q1513" s="827">
        <v>1</v>
      </c>
      <c r="R1513" s="822">
        <v>9</v>
      </c>
      <c r="S1513" s="827">
        <v>1</v>
      </c>
      <c r="T1513" s="826">
        <v>1</v>
      </c>
      <c r="U1513" s="828">
        <v>1</v>
      </c>
    </row>
    <row r="1514" spans="1:21" ht="14.45" customHeight="1" x14ac:dyDescent="0.2">
      <c r="A1514" s="821">
        <v>4</v>
      </c>
      <c r="B1514" s="822" t="s">
        <v>2195</v>
      </c>
      <c r="C1514" s="822" t="s">
        <v>2202</v>
      </c>
      <c r="D1514" s="823" t="s">
        <v>4680</v>
      </c>
      <c r="E1514" s="824" t="s">
        <v>2245</v>
      </c>
      <c r="F1514" s="822" t="s">
        <v>2198</v>
      </c>
      <c r="G1514" s="822" t="s">
        <v>2286</v>
      </c>
      <c r="H1514" s="822" t="s">
        <v>329</v>
      </c>
      <c r="I1514" s="822" t="s">
        <v>3470</v>
      </c>
      <c r="J1514" s="822" t="s">
        <v>3471</v>
      </c>
      <c r="K1514" s="822" t="s">
        <v>2837</v>
      </c>
      <c r="L1514" s="825">
        <v>3001.5</v>
      </c>
      <c r="M1514" s="825">
        <v>9004.5</v>
      </c>
      <c r="N1514" s="822">
        <v>3</v>
      </c>
      <c r="O1514" s="826">
        <v>1</v>
      </c>
      <c r="P1514" s="825">
        <v>9004.5</v>
      </c>
      <c r="Q1514" s="827">
        <v>1</v>
      </c>
      <c r="R1514" s="822">
        <v>3</v>
      </c>
      <c r="S1514" s="827">
        <v>1</v>
      </c>
      <c r="T1514" s="826">
        <v>1</v>
      </c>
      <c r="U1514" s="828">
        <v>1</v>
      </c>
    </row>
    <row r="1515" spans="1:21" ht="14.45" customHeight="1" x14ac:dyDescent="0.2">
      <c r="A1515" s="821">
        <v>4</v>
      </c>
      <c r="B1515" s="822" t="s">
        <v>2195</v>
      </c>
      <c r="C1515" s="822" t="s">
        <v>2202</v>
      </c>
      <c r="D1515" s="823" t="s">
        <v>4680</v>
      </c>
      <c r="E1515" s="824" t="s">
        <v>2245</v>
      </c>
      <c r="F1515" s="822" t="s">
        <v>2198</v>
      </c>
      <c r="G1515" s="822" t="s">
        <v>2286</v>
      </c>
      <c r="H1515" s="822" t="s">
        <v>329</v>
      </c>
      <c r="I1515" s="822" t="s">
        <v>2832</v>
      </c>
      <c r="J1515" s="822" t="s">
        <v>2833</v>
      </c>
      <c r="K1515" s="822" t="s">
        <v>2834</v>
      </c>
      <c r="L1515" s="825">
        <v>2415</v>
      </c>
      <c r="M1515" s="825">
        <v>48300</v>
      </c>
      <c r="N1515" s="822">
        <v>20</v>
      </c>
      <c r="O1515" s="826">
        <v>4</v>
      </c>
      <c r="P1515" s="825">
        <v>33810</v>
      </c>
      <c r="Q1515" s="827">
        <v>0.7</v>
      </c>
      <c r="R1515" s="822">
        <v>14</v>
      </c>
      <c r="S1515" s="827">
        <v>0.7</v>
      </c>
      <c r="T1515" s="826">
        <v>3</v>
      </c>
      <c r="U1515" s="828">
        <v>0.75</v>
      </c>
    </row>
    <row r="1516" spans="1:21" ht="14.45" customHeight="1" x14ac:dyDescent="0.2">
      <c r="A1516" s="821">
        <v>4</v>
      </c>
      <c r="B1516" s="822" t="s">
        <v>2195</v>
      </c>
      <c r="C1516" s="822" t="s">
        <v>2202</v>
      </c>
      <c r="D1516" s="823" t="s">
        <v>4680</v>
      </c>
      <c r="E1516" s="824" t="s">
        <v>2245</v>
      </c>
      <c r="F1516" s="822" t="s">
        <v>2198</v>
      </c>
      <c r="G1516" s="822" t="s">
        <v>2286</v>
      </c>
      <c r="H1516" s="822" t="s">
        <v>329</v>
      </c>
      <c r="I1516" s="822" t="s">
        <v>2835</v>
      </c>
      <c r="J1516" s="822" t="s">
        <v>2836</v>
      </c>
      <c r="K1516" s="822" t="s">
        <v>2837</v>
      </c>
      <c r="L1516" s="825">
        <v>3001.5</v>
      </c>
      <c r="M1516" s="825">
        <v>9004.5</v>
      </c>
      <c r="N1516" s="822">
        <v>3</v>
      </c>
      <c r="O1516" s="826">
        <v>1</v>
      </c>
      <c r="P1516" s="825">
        <v>9004.5</v>
      </c>
      <c r="Q1516" s="827">
        <v>1</v>
      </c>
      <c r="R1516" s="822">
        <v>3</v>
      </c>
      <c r="S1516" s="827">
        <v>1</v>
      </c>
      <c r="T1516" s="826">
        <v>1</v>
      </c>
      <c r="U1516" s="828">
        <v>1</v>
      </c>
    </row>
    <row r="1517" spans="1:21" ht="14.45" customHeight="1" x14ac:dyDescent="0.2">
      <c r="A1517" s="821">
        <v>4</v>
      </c>
      <c r="B1517" s="822" t="s">
        <v>2195</v>
      </c>
      <c r="C1517" s="822" t="s">
        <v>2202</v>
      </c>
      <c r="D1517" s="823" t="s">
        <v>4680</v>
      </c>
      <c r="E1517" s="824" t="s">
        <v>2245</v>
      </c>
      <c r="F1517" s="822" t="s">
        <v>2198</v>
      </c>
      <c r="G1517" s="822" t="s">
        <v>2286</v>
      </c>
      <c r="H1517" s="822" t="s">
        <v>329</v>
      </c>
      <c r="I1517" s="822" t="s">
        <v>2838</v>
      </c>
      <c r="J1517" s="822" t="s">
        <v>2631</v>
      </c>
      <c r="K1517" s="822" t="s">
        <v>2839</v>
      </c>
      <c r="L1517" s="825">
        <v>1545.31</v>
      </c>
      <c r="M1517" s="825">
        <v>7726.5499999999993</v>
      </c>
      <c r="N1517" s="822">
        <v>5</v>
      </c>
      <c r="O1517" s="826">
        <v>1</v>
      </c>
      <c r="P1517" s="825">
        <v>7726.5499999999993</v>
      </c>
      <c r="Q1517" s="827">
        <v>1</v>
      </c>
      <c r="R1517" s="822">
        <v>5</v>
      </c>
      <c r="S1517" s="827">
        <v>1</v>
      </c>
      <c r="T1517" s="826">
        <v>1</v>
      </c>
      <c r="U1517" s="828">
        <v>1</v>
      </c>
    </row>
    <row r="1518" spans="1:21" ht="14.45" customHeight="1" x14ac:dyDescent="0.2">
      <c r="A1518" s="821">
        <v>4</v>
      </c>
      <c r="B1518" s="822" t="s">
        <v>2195</v>
      </c>
      <c r="C1518" s="822" t="s">
        <v>2202</v>
      </c>
      <c r="D1518" s="823" t="s">
        <v>4680</v>
      </c>
      <c r="E1518" s="824" t="s">
        <v>2245</v>
      </c>
      <c r="F1518" s="822" t="s">
        <v>2198</v>
      </c>
      <c r="G1518" s="822" t="s">
        <v>2286</v>
      </c>
      <c r="H1518" s="822" t="s">
        <v>329</v>
      </c>
      <c r="I1518" s="822" t="s">
        <v>3603</v>
      </c>
      <c r="J1518" s="822" t="s">
        <v>3471</v>
      </c>
      <c r="K1518" s="822" t="s">
        <v>3390</v>
      </c>
      <c r="L1518" s="825">
        <v>3001.5</v>
      </c>
      <c r="M1518" s="825">
        <v>15007.5</v>
      </c>
      <c r="N1518" s="822">
        <v>5</v>
      </c>
      <c r="O1518" s="826">
        <v>2</v>
      </c>
      <c r="P1518" s="825">
        <v>15007.5</v>
      </c>
      <c r="Q1518" s="827">
        <v>1</v>
      </c>
      <c r="R1518" s="822">
        <v>5</v>
      </c>
      <c r="S1518" s="827">
        <v>1</v>
      </c>
      <c r="T1518" s="826">
        <v>2</v>
      </c>
      <c r="U1518" s="828">
        <v>1</v>
      </c>
    </row>
    <row r="1519" spans="1:21" ht="14.45" customHeight="1" x14ac:dyDescent="0.2">
      <c r="A1519" s="821">
        <v>4</v>
      </c>
      <c r="B1519" s="822" t="s">
        <v>2195</v>
      </c>
      <c r="C1519" s="822" t="s">
        <v>2202</v>
      </c>
      <c r="D1519" s="823" t="s">
        <v>4680</v>
      </c>
      <c r="E1519" s="824" t="s">
        <v>2245</v>
      </c>
      <c r="F1519" s="822" t="s">
        <v>2198</v>
      </c>
      <c r="G1519" s="822" t="s">
        <v>2286</v>
      </c>
      <c r="H1519" s="822" t="s">
        <v>329</v>
      </c>
      <c r="I1519" s="822" t="s">
        <v>3603</v>
      </c>
      <c r="J1519" s="822" t="s">
        <v>3471</v>
      </c>
      <c r="K1519" s="822" t="s">
        <v>3951</v>
      </c>
      <c r="L1519" s="825">
        <v>3001.5</v>
      </c>
      <c r="M1519" s="825">
        <v>6003</v>
      </c>
      <c r="N1519" s="822">
        <v>2</v>
      </c>
      <c r="O1519" s="826">
        <v>1</v>
      </c>
      <c r="P1519" s="825">
        <v>6003</v>
      </c>
      <c r="Q1519" s="827">
        <v>1</v>
      </c>
      <c r="R1519" s="822">
        <v>2</v>
      </c>
      <c r="S1519" s="827">
        <v>1</v>
      </c>
      <c r="T1519" s="826">
        <v>1</v>
      </c>
      <c r="U1519" s="828">
        <v>1</v>
      </c>
    </row>
    <row r="1520" spans="1:21" ht="14.45" customHeight="1" x14ac:dyDescent="0.2">
      <c r="A1520" s="821">
        <v>4</v>
      </c>
      <c r="B1520" s="822" t="s">
        <v>2195</v>
      </c>
      <c r="C1520" s="822" t="s">
        <v>2202</v>
      </c>
      <c r="D1520" s="823" t="s">
        <v>4680</v>
      </c>
      <c r="E1520" s="824" t="s">
        <v>2245</v>
      </c>
      <c r="F1520" s="822" t="s">
        <v>2198</v>
      </c>
      <c r="G1520" s="822" t="s">
        <v>2286</v>
      </c>
      <c r="H1520" s="822" t="s">
        <v>329</v>
      </c>
      <c r="I1520" s="822" t="s">
        <v>3475</v>
      </c>
      <c r="J1520" s="822" t="s">
        <v>3476</v>
      </c>
      <c r="K1520" s="822" t="s">
        <v>3477</v>
      </c>
      <c r="L1520" s="825">
        <v>269.10000000000002</v>
      </c>
      <c r="M1520" s="825">
        <v>1076.4000000000001</v>
      </c>
      <c r="N1520" s="822">
        <v>4</v>
      </c>
      <c r="O1520" s="826">
        <v>2</v>
      </c>
      <c r="P1520" s="825">
        <v>1076.4000000000001</v>
      </c>
      <c r="Q1520" s="827">
        <v>1</v>
      </c>
      <c r="R1520" s="822">
        <v>4</v>
      </c>
      <c r="S1520" s="827">
        <v>1</v>
      </c>
      <c r="T1520" s="826">
        <v>2</v>
      </c>
      <c r="U1520" s="828">
        <v>1</v>
      </c>
    </row>
    <row r="1521" spans="1:21" ht="14.45" customHeight="1" x14ac:dyDescent="0.2">
      <c r="A1521" s="821">
        <v>4</v>
      </c>
      <c r="B1521" s="822" t="s">
        <v>2195</v>
      </c>
      <c r="C1521" s="822" t="s">
        <v>2202</v>
      </c>
      <c r="D1521" s="823" t="s">
        <v>4680</v>
      </c>
      <c r="E1521" s="824" t="s">
        <v>2245</v>
      </c>
      <c r="F1521" s="822" t="s">
        <v>2198</v>
      </c>
      <c r="G1521" s="822" t="s">
        <v>2286</v>
      </c>
      <c r="H1521" s="822" t="s">
        <v>329</v>
      </c>
      <c r="I1521" s="822" t="s">
        <v>2851</v>
      </c>
      <c r="J1521" s="822" t="s">
        <v>2852</v>
      </c>
      <c r="K1521" s="822" t="s">
        <v>1475</v>
      </c>
      <c r="L1521" s="825">
        <v>509.02</v>
      </c>
      <c r="M1521" s="825">
        <v>2545.1</v>
      </c>
      <c r="N1521" s="822">
        <v>5</v>
      </c>
      <c r="O1521" s="826">
        <v>2</v>
      </c>
      <c r="P1521" s="825">
        <v>2545.1</v>
      </c>
      <c r="Q1521" s="827">
        <v>1</v>
      </c>
      <c r="R1521" s="822">
        <v>5</v>
      </c>
      <c r="S1521" s="827">
        <v>1</v>
      </c>
      <c r="T1521" s="826">
        <v>2</v>
      </c>
      <c r="U1521" s="828">
        <v>1</v>
      </c>
    </row>
    <row r="1522" spans="1:21" ht="14.45" customHeight="1" x14ac:dyDescent="0.2">
      <c r="A1522" s="821">
        <v>4</v>
      </c>
      <c r="B1522" s="822" t="s">
        <v>2195</v>
      </c>
      <c r="C1522" s="822" t="s">
        <v>2202</v>
      </c>
      <c r="D1522" s="823" t="s">
        <v>4680</v>
      </c>
      <c r="E1522" s="824" t="s">
        <v>2245</v>
      </c>
      <c r="F1522" s="822" t="s">
        <v>2198</v>
      </c>
      <c r="G1522" s="822" t="s">
        <v>2286</v>
      </c>
      <c r="H1522" s="822" t="s">
        <v>329</v>
      </c>
      <c r="I1522" s="822" t="s">
        <v>2853</v>
      </c>
      <c r="J1522" s="822" t="s">
        <v>2854</v>
      </c>
      <c r="K1522" s="822" t="s">
        <v>2855</v>
      </c>
      <c r="L1522" s="825">
        <v>505.57</v>
      </c>
      <c r="M1522" s="825">
        <v>505.57</v>
      </c>
      <c r="N1522" s="822">
        <v>1</v>
      </c>
      <c r="O1522" s="826">
        <v>1</v>
      </c>
      <c r="P1522" s="825">
        <v>505.57</v>
      </c>
      <c r="Q1522" s="827">
        <v>1</v>
      </c>
      <c r="R1522" s="822">
        <v>1</v>
      </c>
      <c r="S1522" s="827">
        <v>1</v>
      </c>
      <c r="T1522" s="826">
        <v>1</v>
      </c>
      <c r="U1522" s="828">
        <v>1</v>
      </c>
    </row>
    <row r="1523" spans="1:21" ht="14.45" customHeight="1" x14ac:dyDescent="0.2">
      <c r="A1523" s="821">
        <v>4</v>
      </c>
      <c r="B1523" s="822" t="s">
        <v>2195</v>
      </c>
      <c r="C1523" s="822" t="s">
        <v>2202</v>
      </c>
      <c r="D1523" s="823" t="s">
        <v>4680</v>
      </c>
      <c r="E1523" s="824" t="s">
        <v>2245</v>
      </c>
      <c r="F1523" s="822" t="s">
        <v>2198</v>
      </c>
      <c r="G1523" s="822" t="s">
        <v>2286</v>
      </c>
      <c r="H1523" s="822" t="s">
        <v>329</v>
      </c>
      <c r="I1523" s="822" t="s">
        <v>3952</v>
      </c>
      <c r="J1523" s="822" t="s">
        <v>2722</v>
      </c>
      <c r="K1523" s="822" t="s">
        <v>3953</v>
      </c>
      <c r="L1523" s="825">
        <v>2691</v>
      </c>
      <c r="M1523" s="825">
        <v>2691</v>
      </c>
      <c r="N1523" s="822">
        <v>1</v>
      </c>
      <c r="O1523" s="826">
        <v>1</v>
      </c>
      <c r="P1523" s="825">
        <v>2691</v>
      </c>
      <c r="Q1523" s="827">
        <v>1</v>
      </c>
      <c r="R1523" s="822">
        <v>1</v>
      </c>
      <c r="S1523" s="827">
        <v>1</v>
      </c>
      <c r="T1523" s="826">
        <v>1</v>
      </c>
      <c r="U1523" s="828">
        <v>1</v>
      </c>
    </row>
    <row r="1524" spans="1:21" ht="14.45" customHeight="1" x14ac:dyDescent="0.2">
      <c r="A1524" s="821">
        <v>4</v>
      </c>
      <c r="B1524" s="822" t="s">
        <v>2195</v>
      </c>
      <c r="C1524" s="822" t="s">
        <v>2202</v>
      </c>
      <c r="D1524" s="823" t="s">
        <v>4680</v>
      </c>
      <c r="E1524" s="824" t="s">
        <v>2245</v>
      </c>
      <c r="F1524" s="822" t="s">
        <v>2198</v>
      </c>
      <c r="G1524" s="822" t="s">
        <v>2286</v>
      </c>
      <c r="H1524" s="822" t="s">
        <v>329</v>
      </c>
      <c r="I1524" s="822" t="s">
        <v>3604</v>
      </c>
      <c r="J1524" s="822" t="s">
        <v>2727</v>
      </c>
      <c r="K1524" s="822" t="s">
        <v>3605</v>
      </c>
      <c r="L1524" s="825">
        <v>2250.2199999999998</v>
      </c>
      <c r="M1524" s="825">
        <v>6750.66</v>
      </c>
      <c r="N1524" s="822">
        <v>3</v>
      </c>
      <c r="O1524" s="826">
        <v>1</v>
      </c>
      <c r="P1524" s="825">
        <v>6750.66</v>
      </c>
      <c r="Q1524" s="827">
        <v>1</v>
      </c>
      <c r="R1524" s="822">
        <v>3</v>
      </c>
      <c r="S1524" s="827">
        <v>1</v>
      </c>
      <c r="T1524" s="826">
        <v>1</v>
      </c>
      <c r="U1524" s="828">
        <v>1</v>
      </c>
    </row>
    <row r="1525" spans="1:21" ht="14.45" customHeight="1" x14ac:dyDescent="0.2">
      <c r="A1525" s="821">
        <v>4</v>
      </c>
      <c r="B1525" s="822" t="s">
        <v>2195</v>
      </c>
      <c r="C1525" s="822" t="s">
        <v>2202</v>
      </c>
      <c r="D1525" s="823" t="s">
        <v>4680</v>
      </c>
      <c r="E1525" s="824" t="s">
        <v>2245</v>
      </c>
      <c r="F1525" s="822" t="s">
        <v>2198</v>
      </c>
      <c r="G1525" s="822" t="s">
        <v>2286</v>
      </c>
      <c r="H1525" s="822" t="s">
        <v>329</v>
      </c>
      <c r="I1525" s="822" t="s">
        <v>3842</v>
      </c>
      <c r="J1525" s="822" t="s">
        <v>3407</v>
      </c>
      <c r="K1525" s="822" t="s">
        <v>3843</v>
      </c>
      <c r="L1525" s="825">
        <v>1499.69</v>
      </c>
      <c r="M1525" s="825">
        <v>8998.14</v>
      </c>
      <c r="N1525" s="822">
        <v>6</v>
      </c>
      <c r="O1525" s="826">
        <v>1</v>
      </c>
      <c r="P1525" s="825">
        <v>8998.14</v>
      </c>
      <c r="Q1525" s="827">
        <v>1</v>
      </c>
      <c r="R1525" s="822">
        <v>6</v>
      </c>
      <c r="S1525" s="827">
        <v>1</v>
      </c>
      <c r="T1525" s="826">
        <v>1</v>
      </c>
      <c r="U1525" s="828">
        <v>1</v>
      </c>
    </row>
    <row r="1526" spans="1:21" ht="14.45" customHeight="1" x14ac:dyDescent="0.2">
      <c r="A1526" s="821">
        <v>4</v>
      </c>
      <c r="B1526" s="822" t="s">
        <v>2195</v>
      </c>
      <c r="C1526" s="822" t="s">
        <v>2202</v>
      </c>
      <c r="D1526" s="823" t="s">
        <v>4680</v>
      </c>
      <c r="E1526" s="824" t="s">
        <v>2245</v>
      </c>
      <c r="F1526" s="822" t="s">
        <v>2198</v>
      </c>
      <c r="G1526" s="822" t="s">
        <v>2286</v>
      </c>
      <c r="H1526" s="822" t="s">
        <v>329</v>
      </c>
      <c r="I1526" s="822" t="s">
        <v>3491</v>
      </c>
      <c r="J1526" s="822" t="s">
        <v>2733</v>
      </c>
      <c r="K1526" s="822" t="s">
        <v>3492</v>
      </c>
      <c r="L1526" s="825">
        <v>1545.31</v>
      </c>
      <c r="M1526" s="825">
        <v>18543.72</v>
      </c>
      <c r="N1526" s="822">
        <v>12</v>
      </c>
      <c r="O1526" s="826">
        <v>2</v>
      </c>
      <c r="P1526" s="825">
        <v>18543.72</v>
      </c>
      <c r="Q1526" s="827">
        <v>1</v>
      </c>
      <c r="R1526" s="822">
        <v>12</v>
      </c>
      <c r="S1526" s="827">
        <v>1</v>
      </c>
      <c r="T1526" s="826">
        <v>2</v>
      </c>
      <c r="U1526" s="828">
        <v>1</v>
      </c>
    </row>
    <row r="1527" spans="1:21" ht="14.45" customHeight="1" x14ac:dyDescent="0.2">
      <c r="A1527" s="821">
        <v>4</v>
      </c>
      <c r="B1527" s="822" t="s">
        <v>2195</v>
      </c>
      <c r="C1527" s="822" t="s">
        <v>2202</v>
      </c>
      <c r="D1527" s="823" t="s">
        <v>4680</v>
      </c>
      <c r="E1527" s="824" t="s">
        <v>2245</v>
      </c>
      <c r="F1527" s="822" t="s">
        <v>2198</v>
      </c>
      <c r="G1527" s="822" t="s">
        <v>2286</v>
      </c>
      <c r="H1527" s="822" t="s">
        <v>329</v>
      </c>
      <c r="I1527" s="822" t="s">
        <v>3954</v>
      </c>
      <c r="J1527" s="822" t="s">
        <v>2733</v>
      </c>
      <c r="K1527" s="822" t="s">
        <v>3955</v>
      </c>
      <c r="L1527" s="825">
        <v>1545.31</v>
      </c>
      <c r="M1527" s="825">
        <v>3090.62</v>
      </c>
      <c r="N1527" s="822">
        <v>2</v>
      </c>
      <c r="O1527" s="826">
        <v>1</v>
      </c>
      <c r="P1527" s="825">
        <v>3090.62</v>
      </c>
      <c r="Q1527" s="827">
        <v>1</v>
      </c>
      <c r="R1527" s="822">
        <v>2</v>
      </c>
      <c r="S1527" s="827">
        <v>1</v>
      </c>
      <c r="T1527" s="826">
        <v>1</v>
      </c>
      <c r="U1527" s="828">
        <v>1</v>
      </c>
    </row>
    <row r="1528" spans="1:21" ht="14.45" customHeight="1" x14ac:dyDescent="0.2">
      <c r="A1528" s="821">
        <v>4</v>
      </c>
      <c r="B1528" s="822" t="s">
        <v>2195</v>
      </c>
      <c r="C1528" s="822" t="s">
        <v>2202</v>
      </c>
      <c r="D1528" s="823" t="s">
        <v>4680</v>
      </c>
      <c r="E1528" s="824" t="s">
        <v>2245</v>
      </c>
      <c r="F1528" s="822" t="s">
        <v>2198</v>
      </c>
      <c r="G1528" s="822" t="s">
        <v>2286</v>
      </c>
      <c r="H1528" s="822" t="s">
        <v>329</v>
      </c>
      <c r="I1528" s="822" t="s">
        <v>3493</v>
      </c>
      <c r="J1528" s="822" t="s">
        <v>2733</v>
      </c>
      <c r="K1528" s="822" t="s">
        <v>3494</v>
      </c>
      <c r="L1528" s="825">
        <v>732.41</v>
      </c>
      <c r="M1528" s="825">
        <v>10986.15</v>
      </c>
      <c r="N1528" s="822">
        <v>15</v>
      </c>
      <c r="O1528" s="826">
        <v>2</v>
      </c>
      <c r="P1528" s="825">
        <v>10986.15</v>
      </c>
      <c r="Q1528" s="827">
        <v>1</v>
      </c>
      <c r="R1528" s="822">
        <v>15</v>
      </c>
      <c r="S1528" s="827">
        <v>1</v>
      </c>
      <c r="T1528" s="826">
        <v>2</v>
      </c>
      <c r="U1528" s="828">
        <v>1</v>
      </c>
    </row>
    <row r="1529" spans="1:21" ht="14.45" customHeight="1" x14ac:dyDescent="0.2">
      <c r="A1529" s="821">
        <v>4</v>
      </c>
      <c r="B1529" s="822" t="s">
        <v>2195</v>
      </c>
      <c r="C1529" s="822" t="s">
        <v>2202</v>
      </c>
      <c r="D1529" s="823" t="s">
        <v>4680</v>
      </c>
      <c r="E1529" s="824" t="s">
        <v>2245</v>
      </c>
      <c r="F1529" s="822" t="s">
        <v>2198</v>
      </c>
      <c r="G1529" s="822" t="s">
        <v>2286</v>
      </c>
      <c r="H1529" s="822" t="s">
        <v>329</v>
      </c>
      <c r="I1529" s="822" t="s">
        <v>3956</v>
      </c>
      <c r="J1529" s="822" t="s">
        <v>2733</v>
      </c>
      <c r="K1529" s="822" t="s">
        <v>3957</v>
      </c>
      <c r="L1529" s="825">
        <v>732.41</v>
      </c>
      <c r="M1529" s="825">
        <v>4394.46</v>
      </c>
      <c r="N1529" s="822">
        <v>6</v>
      </c>
      <c r="O1529" s="826">
        <v>1</v>
      </c>
      <c r="P1529" s="825">
        <v>4394.46</v>
      </c>
      <c r="Q1529" s="827">
        <v>1</v>
      </c>
      <c r="R1529" s="822">
        <v>6</v>
      </c>
      <c r="S1529" s="827">
        <v>1</v>
      </c>
      <c r="T1529" s="826">
        <v>1</v>
      </c>
      <c r="U1529" s="828">
        <v>1</v>
      </c>
    </row>
    <row r="1530" spans="1:21" ht="14.45" customHeight="1" x14ac:dyDescent="0.2">
      <c r="A1530" s="821">
        <v>4</v>
      </c>
      <c r="B1530" s="822" t="s">
        <v>2195</v>
      </c>
      <c r="C1530" s="822" t="s">
        <v>2202</v>
      </c>
      <c r="D1530" s="823" t="s">
        <v>4680</v>
      </c>
      <c r="E1530" s="824" t="s">
        <v>2245</v>
      </c>
      <c r="F1530" s="822" t="s">
        <v>2198</v>
      </c>
      <c r="G1530" s="822" t="s">
        <v>2286</v>
      </c>
      <c r="H1530" s="822" t="s">
        <v>329</v>
      </c>
      <c r="I1530" s="822" t="s">
        <v>2868</v>
      </c>
      <c r="J1530" s="822" t="s">
        <v>2869</v>
      </c>
      <c r="K1530" s="822" t="s">
        <v>2870</v>
      </c>
      <c r="L1530" s="825">
        <v>300.14999999999998</v>
      </c>
      <c r="M1530" s="825">
        <v>300.14999999999998</v>
      </c>
      <c r="N1530" s="822">
        <v>1</v>
      </c>
      <c r="O1530" s="826">
        <v>1</v>
      </c>
      <c r="P1530" s="825"/>
      <c r="Q1530" s="827">
        <v>0</v>
      </c>
      <c r="R1530" s="822"/>
      <c r="S1530" s="827">
        <v>0</v>
      </c>
      <c r="T1530" s="826"/>
      <c r="U1530" s="828">
        <v>0</v>
      </c>
    </row>
    <row r="1531" spans="1:21" ht="14.45" customHeight="1" x14ac:dyDescent="0.2">
      <c r="A1531" s="821">
        <v>4</v>
      </c>
      <c r="B1531" s="822" t="s">
        <v>2195</v>
      </c>
      <c r="C1531" s="822" t="s">
        <v>2202</v>
      </c>
      <c r="D1531" s="823" t="s">
        <v>4680</v>
      </c>
      <c r="E1531" s="824" t="s">
        <v>2245</v>
      </c>
      <c r="F1531" s="822" t="s">
        <v>2198</v>
      </c>
      <c r="G1531" s="822" t="s">
        <v>2286</v>
      </c>
      <c r="H1531" s="822" t="s">
        <v>329</v>
      </c>
      <c r="I1531" s="822" t="s">
        <v>2873</v>
      </c>
      <c r="J1531" s="822" t="s">
        <v>2874</v>
      </c>
      <c r="K1531" s="822" t="s">
        <v>2875</v>
      </c>
      <c r="L1531" s="825">
        <v>2373.13</v>
      </c>
      <c r="M1531" s="825">
        <v>33223.82</v>
      </c>
      <c r="N1531" s="822">
        <v>14</v>
      </c>
      <c r="O1531" s="826">
        <v>4</v>
      </c>
      <c r="P1531" s="825">
        <v>33223.82</v>
      </c>
      <c r="Q1531" s="827">
        <v>1</v>
      </c>
      <c r="R1531" s="822">
        <v>14</v>
      </c>
      <c r="S1531" s="827">
        <v>1</v>
      </c>
      <c r="T1531" s="826">
        <v>4</v>
      </c>
      <c r="U1531" s="828">
        <v>1</v>
      </c>
    </row>
    <row r="1532" spans="1:21" ht="14.45" customHeight="1" x14ac:dyDescent="0.2">
      <c r="A1532" s="821">
        <v>4</v>
      </c>
      <c r="B1532" s="822" t="s">
        <v>2195</v>
      </c>
      <c r="C1532" s="822" t="s">
        <v>2202</v>
      </c>
      <c r="D1532" s="823" t="s">
        <v>4680</v>
      </c>
      <c r="E1532" s="824" t="s">
        <v>2245</v>
      </c>
      <c r="F1532" s="822" t="s">
        <v>2198</v>
      </c>
      <c r="G1532" s="822" t="s">
        <v>2286</v>
      </c>
      <c r="H1532" s="822" t="s">
        <v>329</v>
      </c>
      <c r="I1532" s="822" t="s">
        <v>3495</v>
      </c>
      <c r="J1532" s="822" t="s">
        <v>3496</v>
      </c>
      <c r="K1532" s="822" t="s">
        <v>3497</v>
      </c>
      <c r="L1532" s="825">
        <v>538.20000000000005</v>
      </c>
      <c r="M1532" s="825">
        <v>2152.8000000000002</v>
      </c>
      <c r="N1532" s="822">
        <v>4</v>
      </c>
      <c r="O1532" s="826">
        <v>4</v>
      </c>
      <c r="P1532" s="825">
        <v>2152.8000000000002</v>
      </c>
      <c r="Q1532" s="827">
        <v>1</v>
      </c>
      <c r="R1532" s="822">
        <v>4</v>
      </c>
      <c r="S1532" s="827">
        <v>1</v>
      </c>
      <c r="T1532" s="826">
        <v>4</v>
      </c>
      <c r="U1532" s="828">
        <v>1</v>
      </c>
    </row>
    <row r="1533" spans="1:21" ht="14.45" customHeight="1" x14ac:dyDescent="0.2">
      <c r="A1533" s="821">
        <v>4</v>
      </c>
      <c r="B1533" s="822" t="s">
        <v>2195</v>
      </c>
      <c r="C1533" s="822" t="s">
        <v>2202</v>
      </c>
      <c r="D1533" s="823" t="s">
        <v>4680</v>
      </c>
      <c r="E1533" s="824" t="s">
        <v>2245</v>
      </c>
      <c r="F1533" s="822" t="s">
        <v>2198</v>
      </c>
      <c r="G1533" s="822" t="s">
        <v>2286</v>
      </c>
      <c r="H1533" s="822" t="s">
        <v>329</v>
      </c>
      <c r="I1533" s="822" t="s">
        <v>3507</v>
      </c>
      <c r="J1533" s="822" t="s">
        <v>2553</v>
      </c>
      <c r="K1533" s="822" t="s">
        <v>3508</v>
      </c>
      <c r="L1533" s="825">
        <v>517.5</v>
      </c>
      <c r="M1533" s="825">
        <v>517.5</v>
      </c>
      <c r="N1533" s="822">
        <v>1</v>
      </c>
      <c r="O1533" s="826">
        <v>1</v>
      </c>
      <c r="P1533" s="825">
        <v>517.5</v>
      </c>
      <c r="Q1533" s="827">
        <v>1</v>
      </c>
      <c r="R1533" s="822">
        <v>1</v>
      </c>
      <c r="S1533" s="827">
        <v>1</v>
      </c>
      <c r="T1533" s="826">
        <v>1</v>
      </c>
      <c r="U1533" s="828">
        <v>1</v>
      </c>
    </row>
    <row r="1534" spans="1:21" ht="14.45" customHeight="1" x14ac:dyDescent="0.2">
      <c r="A1534" s="821">
        <v>4</v>
      </c>
      <c r="B1534" s="822" t="s">
        <v>2195</v>
      </c>
      <c r="C1534" s="822" t="s">
        <v>2202</v>
      </c>
      <c r="D1534" s="823" t="s">
        <v>4680</v>
      </c>
      <c r="E1534" s="824" t="s">
        <v>2245</v>
      </c>
      <c r="F1534" s="822" t="s">
        <v>2198</v>
      </c>
      <c r="G1534" s="822" t="s">
        <v>2286</v>
      </c>
      <c r="H1534" s="822" t="s">
        <v>329</v>
      </c>
      <c r="I1534" s="822" t="s">
        <v>3518</v>
      </c>
      <c r="J1534" s="822" t="s">
        <v>3519</v>
      </c>
      <c r="K1534" s="822" t="s">
        <v>3520</v>
      </c>
      <c r="L1534" s="825">
        <v>2033.93</v>
      </c>
      <c r="M1534" s="825">
        <v>6101.79</v>
      </c>
      <c r="N1534" s="822">
        <v>3</v>
      </c>
      <c r="O1534" s="826">
        <v>1</v>
      </c>
      <c r="P1534" s="825">
        <v>6101.79</v>
      </c>
      <c r="Q1534" s="827">
        <v>1</v>
      </c>
      <c r="R1534" s="822">
        <v>3</v>
      </c>
      <c r="S1534" s="827">
        <v>1</v>
      </c>
      <c r="T1534" s="826">
        <v>1</v>
      </c>
      <c r="U1534" s="828">
        <v>1</v>
      </c>
    </row>
    <row r="1535" spans="1:21" ht="14.45" customHeight="1" x14ac:dyDescent="0.2">
      <c r="A1535" s="821">
        <v>4</v>
      </c>
      <c r="B1535" s="822" t="s">
        <v>2195</v>
      </c>
      <c r="C1535" s="822" t="s">
        <v>2202</v>
      </c>
      <c r="D1535" s="823" t="s">
        <v>4680</v>
      </c>
      <c r="E1535" s="824" t="s">
        <v>2245</v>
      </c>
      <c r="F1535" s="822" t="s">
        <v>2198</v>
      </c>
      <c r="G1535" s="822" t="s">
        <v>2286</v>
      </c>
      <c r="H1535" s="822" t="s">
        <v>329</v>
      </c>
      <c r="I1535" s="822" t="s">
        <v>2882</v>
      </c>
      <c r="J1535" s="822" t="s">
        <v>2883</v>
      </c>
      <c r="K1535" s="822" t="s">
        <v>2884</v>
      </c>
      <c r="L1535" s="825">
        <v>2794.5</v>
      </c>
      <c r="M1535" s="825">
        <v>178848</v>
      </c>
      <c r="N1535" s="822">
        <v>64</v>
      </c>
      <c r="O1535" s="826">
        <v>8</v>
      </c>
      <c r="P1535" s="825">
        <v>178848</v>
      </c>
      <c r="Q1535" s="827">
        <v>1</v>
      </c>
      <c r="R1535" s="822">
        <v>64</v>
      </c>
      <c r="S1535" s="827">
        <v>1</v>
      </c>
      <c r="T1535" s="826">
        <v>8</v>
      </c>
      <c r="U1535" s="828">
        <v>1</v>
      </c>
    </row>
    <row r="1536" spans="1:21" ht="14.45" customHeight="1" x14ac:dyDescent="0.2">
      <c r="A1536" s="821">
        <v>4</v>
      </c>
      <c r="B1536" s="822" t="s">
        <v>2195</v>
      </c>
      <c r="C1536" s="822" t="s">
        <v>2202</v>
      </c>
      <c r="D1536" s="823" t="s">
        <v>4680</v>
      </c>
      <c r="E1536" s="824" t="s">
        <v>2245</v>
      </c>
      <c r="F1536" s="822" t="s">
        <v>2198</v>
      </c>
      <c r="G1536" s="822" t="s">
        <v>2286</v>
      </c>
      <c r="H1536" s="822" t="s">
        <v>329</v>
      </c>
      <c r="I1536" s="822" t="s">
        <v>3609</v>
      </c>
      <c r="J1536" s="822" t="s">
        <v>3610</v>
      </c>
      <c r="K1536" s="822" t="s">
        <v>3611</v>
      </c>
      <c r="L1536" s="825">
        <v>12.79</v>
      </c>
      <c r="M1536" s="825">
        <v>639.5</v>
      </c>
      <c r="N1536" s="822">
        <v>50</v>
      </c>
      <c r="O1536" s="826">
        <v>1</v>
      </c>
      <c r="P1536" s="825">
        <v>639.5</v>
      </c>
      <c r="Q1536" s="827">
        <v>1</v>
      </c>
      <c r="R1536" s="822">
        <v>50</v>
      </c>
      <c r="S1536" s="827">
        <v>1</v>
      </c>
      <c r="T1536" s="826">
        <v>1</v>
      </c>
      <c r="U1536" s="828">
        <v>1</v>
      </c>
    </row>
    <row r="1537" spans="1:21" ht="14.45" customHeight="1" x14ac:dyDescent="0.2">
      <c r="A1537" s="821">
        <v>4</v>
      </c>
      <c r="B1537" s="822" t="s">
        <v>2195</v>
      </c>
      <c r="C1537" s="822" t="s">
        <v>2202</v>
      </c>
      <c r="D1537" s="823" t="s">
        <v>4680</v>
      </c>
      <c r="E1537" s="824" t="s">
        <v>2245</v>
      </c>
      <c r="F1537" s="822" t="s">
        <v>2198</v>
      </c>
      <c r="G1537" s="822" t="s">
        <v>2286</v>
      </c>
      <c r="H1537" s="822" t="s">
        <v>329</v>
      </c>
      <c r="I1537" s="822" t="s">
        <v>3958</v>
      </c>
      <c r="J1537" s="822" t="s">
        <v>3601</v>
      </c>
      <c r="K1537" s="822" t="s">
        <v>3959</v>
      </c>
      <c r="L1537" s="825">
        <v>2794.5</v>
      </c>
      <c r="M1537" s="825">
        <v>5589</v>
      </c>
      <c r="N1537" s="822">
        <v>2</v>
      </c>
      <c r="O1537" s="826">
        <v>1</v>
      </c>
      <c r="P1537" s="825">
        <v>5589</v>
      </c>
      <c r="Q1537" s="827">
        <v>1</v>
      </c>
      <c r="R1537" s="822">
        <v>2</v>
      </c>
      <c r="S1537" s="827">
        <v>1</v>
      </c>
      <c r="T1537" s="826">
        <v>1</v>
      </c>
      <c r="U1537" s="828">
        <v>1</v>
      </c>
    </row>
    <row r="1538" spans="1:21" ht="14.45" customHeight="1" x14ac:dyDescent="0.2">
      <c r="A1538" s="821">
        <v>4</v>
      </c>
      <c r="B1538" s="822" t="s">
        <v>2195</v>
      </c>
      <c r="C1538" s="822" t="s">
        <v>2202</v>
      </c>
      <c r="D1538" s="823" t="s">
        <v>4680</v>
      </c>
      <c r="E1538" s="824" t="s">
        <v>2245</v>
      </c>
      <c r="F1538" s="822" t="s">
        <v>2198</v>
      </c>
      <c r="G1538" s="822" t="s">
        <v>2286</v>
      </c>
      <c r="H1538" s="822" t="s">
        <v>329</v>
      </c>
      <c r="I1538" s="822" t="s">
        <v>3960</v>
      </c>
      <c r="J1538" s="822" t="s">
        <v>2776</v>
      </c>
      <c r="K1538" s="822" t="s">
        <v>3961</v>
      </c>
      <c r="L1538" s="825">
        <v>1052.25</v>
      </c>
      <c r="M1538" s="825">
        <v>2104.5</v>
      </c>
      <c r="N1538" s="822">
        <v>2</v>
      </c>
      <c r="O1538" s="826">
        <v>1</v>
      </c>
      <c r="P1538" s="825">
        <v>2104.5</v>
      </c>
      <c r="Q1538" s="827">
        <v>1</v>
      </c>
      <c r="R1538" s="822">
        <v>2</v>
      </c>
      <c r="S1538" s="827">
        <v>1</v>
      </c>
      <c r="T1538" s="826">
        <v>1</v>
      </c>
      <c r="U1538" s="828">
        <v>1</v>
      </c>
    </row>
    <row r="1539" spans="1:21" ht="14.45" customHeight="1" x14ac:dyDescent="0.2">
      <c r="A1539" s="821">
        <v>4</v>
      </c>
      <c r="B1539" s="822" t="s">
        <v>2195</v>
      </c>
      <c r="C1539" s="822" t="s">
        <v>2202</v>
      </c>
      <c r="D1539" s="823" t="s">
        <v>4680</v>
      </c>
      <c r="E1539" s="824" t="s">
        <v>2246</v>
      </c>
      <c r="F1539" s="822" t="s">
        <v>2196</v>
      </c>
      <c r="G1539" s="822" t="s">
        <v>3046</v>
      </c>
      <c r="H1539" s="822" t="s">
        <v>329</v>
      </c>
      <c r="I1539" s="822" t="s">
        <v>3047</v>
      </c>
      <c r="J1539" s="822" t="s">
        <v>3048</v>
      </c>
      <c r="K1539" s="822" t="s">
        <v>3049</v>
      </c>
      <c r="L1539" s="825">
        <v>82.72</v>
      </c>
      <c r="M1539" s="825">
        <v>165.44</v>
      </c>
      <c r="N1539" s="822">
        <v>2</v>
      </c>
      <c r="O1539" s="826">
        <v>1</v>
      </c>
      <c r="P1539" s="825">
        <v>82.72</v>
      </c>
      <c r="Q1539" s="827">
        <v>0.5</v>
      </c>
      <c r="R1539" s="822">
        <v>1</v>
      </c>
      <c r="S1539" s="827">
        <v>0.5</v>
      </c>
      <c r="T1539" s="826">
        <v>0.5</v>
      </c>
      <c r="U1539" s="828">
        <v>0.5</v>
      </c>
    </row>
    <row r="1540" spans="1:21" ht="14.45" customHeight="1" x14ac:dyDescent="0.2">
      <c r="A1540" s="821">
        <v>4</v>
      </c>
      <c r="B1540" s="822" t="s">
        <v>2195</v>
      </c>
      <c r="C1540" s="822" t="s">
        <v>2202</v>
      </c>
      <c r="D1540" s="823" t="s">
        <v>4680</v>
      </c>
      <c r="E1540" s="824" t="s">
        <v>2246</v>
      </c>
      <c r="F1540" s="822" t="s">
        <v>2196</v>
      </c>
      <c r="G1540" s="822" t="s">
        <v>2330</v>
      </c>
      <c r="H1540" s="822" t="s">
        <v>329</v>
      </c>
      <c r="I1540" s="822" t="s">
        <v>2331</v>
      </c>
      <c r="J1540" s="822" t="s">
        <v>2332</v>
      </c>
      <c r="K1540" s="822" t="s">
        <v>2333</v>
      </c>
      <c r="L1540" s="825">
        <v>0</v>
      </c>
      <c r="M1540" s="825">
        <v>0</v>
      </c>
      <c r="N1540" s="822">
        <v>2</v>
      </c>
      <c r="O1540" s="826">
        <v>1</v>
      </c>
      <c r="P1540" s="825">
        <v>0</v>
      </c>
      <c r="Q1540" s="827"/>
      <c r="R1540" s="822">
        <v>2</v>
      </c>
      <c r="S1540" s="827">
        <v>1</v>
      </c>
      <c r="T1540" s="826">
        <v>1</v>
      </c>
      <c r="U1540" s="828">
        <v>1</v>
      </c>
    </row>
    <row r="1541" spans="1:21" ht="14.45" customHeight="1" x14ac:dyDescent="0.2">
      <c r="A1541" s="821">
        <v>4</v>
      </c>
      <c r="B1541" s="822" t="s">
        <v>2195</v>
      </c>
      <c r="C1541" s="822" t="s">
        <v>2202</v>
      </c>
      <c r="D1541" s="823" t="s">
        <v>4680</v>
      </c>
      <c r="E1541" s="824" t="s">
        <v>2246</v>
      </c>
      <c r="F1541" s="822" t="s">
        <v>2196</v>
      </c>
      <c r="G1541" s="822" t="s">
        <v>2988</v>
      </c>
      <c r="H1541" s="822" t="s">
        <v>329</v>
      </c>
      <c r="I1541" s="822" t="s">
        <v>3962</v>
      </c>
      <c r="J1541" s="822" t="s">
        <v>1180</v>
      </c>
      <c r="K1541" s="822" t="s">
        <v>2990</v>
      </c>
      <c r="L1541" s="825">
        <v>17.47</v>
      </c>
      <c r="M1541" s="825">
        <v>87.35</v>
      </c>
      <c r="N1541" s="822">
        <v>5</v>
      </c>
      <c r="O1541" s="826">
        <v>1</v>
      </c>
      <c r="P1541" s="825">
        <v>87.35</v>
      </c>
      <c r="Q1541" s="827">
        <v>1</v>
      </c>
      <c r="R1541" s="822">
        <v>5</v>
      </c>
      <c r="S1541" s="827">
        <v>1</v>
      </c>
      <c r="T1541" s="826">
        <v>1</v>
      </c>
      <c r="U1541" s="828">
        <v>1</v>
      </c>
    </row>
    <row r="1542" spans="1:21" ht="14.45" customHeight="1" x14ac:dyDescent="0.2">
      <c r="A1542" s="821">
        <v>4</v>
      </c>
      <c r="B1542" s="822" t="s">
        <v>2195</v>
      </c>
      <c r="C1542" s="822" t="s">
        <v>2202</v>
      </c>
      <c r="D1542" s="823" t="s">
        <v>4680</v>
      </c>
      <c r="E1542" s="824" t="s">
        <v>2246</v>
      </c>
      <c r="F1542" s="822" t="s">
        <v>2196</v>
      </c>
      <c r="G1542" s="822" t="s">
        <v>2991</v>
      </c>
      <c r="H1542" s="822" t="s">
        <v>628</v>
      </c>
      <c r="I1542" s="822" t="s">
        <v>3963</v>
      </c>
      <c r="J1542" s="822" t="s">
        <v>1371</v>
      </c>
      <c r="K1542" s="822" t="s">
        <v>1186</v>
      </c>
      <c r="L1542" s="825">
        <v>96.04</v>
      </c>
      <c r="M1542" s="825">
        <v>288.12</v>
      </c>
      <c r="N1542" s="822">
        <v>3</v>
      </c>
      <c r="O1542" s="826">
        <v>1</v>
      </c>
      <c r="P1542" s="825">
        <v>288.12</v>
      </c>
      <c r="Q1542" s="827">
        <v>1</v>
      </c>
      <c r="R1542" s="822">
        <v>3</v>
      </c>
      <c r="S1542" s="827">
        <v>1</v>
      </c>
      <c r="T1542" s="826">
        <v>1</v>
      </c>
      <c r="U1542" s="828">
        <v>1</v>
      </c>
    </row>
    <row r="1543" spans="1:21" ht="14.45" customHeight="1" x14ac:dyDescent="0.2">
      <c r="A1543" s="821">
        <v>4</v>
      </c>
      <c r="B1543" s="822" t="s">
        <v>2195</v>
      </c>
      <c r="C1543" s="822" t="s">
        <v>2202</v>
      </c>
      <c r="D1543" s="823" t="s">
        <v>4680</v>
      </c>
      <c r="E1543" s="824" t="s">
        <v>2246</v>
      </c>
      <c r="F1543" s="822" t="s">
        <v>2196</v>
      </c>
      <c r="G1543" s="822" t="s">
        <v>2991</v>
      </c>
      <c r="H1543" s="822" t="s">
        <v>329</v>
      </c>
      <c r="I1543" s="822" t="s">
        <v>3157</v>
      </c>
      <c r="J1543" s="822" t="s">
        <v>1371</v>
      </c>
      <c r="K1543" s="822" t="s">
        <v>1372</v>
      </c>
      <c r="L1543" s="825">
        <v>134.44999999999999</v>
      </c>
      <c r="M1543" s="825">
        <v>403.34999999999997</v>
      </c>
      <c r="N1543" s="822">
        <v>3</v>
      </c>
      <c r="O1543" s="826">
        <v>1.5</v>
      </c>
      <c r="P1543" s="825">
        <v>134.44999999999999</v>
      </c>
      <c r="Q1543" s="827">
        <v>0.33333333333333331</v>
      </c>
      <c r="R1543" s="822">
        <v>1</v>
      </c>
      <c r="S1543" s="827">
        <v>0.33333333333333331</v>
      </c>
      <c r="T1543" s="826">
        <v>0.5</v>
      </c>
      <c r="U1543" s="828">
        <v>0.33333333333333331</v>
      </c>
    </row>
    <row r="1544" spans="1:21" ht="14.45" customHeight="1" x14ac:dyDescent="0.2">
      <c r="A1544" s="821">
        <v>4</v>
      </c>
      <c r="B1544" s="822" t="s">
        <v>2195</v>
      </c>
      <c r="C1544" s="822" t="s">
        <v>2202</v>
      </c>
      <c r="D1544" s="823" t="s">
        <v>4680</v>
      </c>
      <c r="E1544" s="824" t="s">
        <v>2246</v>
      </c>
      <c r="F1544" s="822" t="s">
        <v>2196</v>
      </c>
      <c r="G1544" s="822" t="s">
        <v>2906</v>
      </c>
      <c r="H1544" s="822" t="s">
        <v>628</v>
      </c>
      <c r="I1544" s="822" t="s">
        <v>2994</v>
      </c>
      <c r="J1544" s="822" t="s">
        <v>979</v>
      </c>
      <c r="K1544" s="822" t="s">
        <v>2995</v>
      </c>
      <c r="L1544" s="825">
        <v>0</v>
      </c>
      <c r="M1544" s="825">
        <v>0</v>
      </c>
      <c r="N1544" s="822">
        <v>1</v>
      </c>
      <c r="O1544" s="826">
        <v>1</v>
      </c>
      <c r="P1544" s="825"/>
      <c r="Q1544" s="827"/>
      <c r="R1544" s="822"/>
      <c r="S1544" s="827">
        <v>0</v>
      </c>
      <c r="T1544" s="826"/>
      <c r="U1544" s="828">
        <v>0</v>
      </c>
    </row>
    <row r="1545" spans="1:21" ht="14.45" customHeight="1" x14ac:dyDescent="0.2">
      <c r="A1545" s="821">
        <v>4</v>
      </c>
      <c r="B1545" s="822" t="s">
        <v>2195</v>
      </c>
      <c r="C1545" s="822" t="s">
        <v>2202</v>
      </c>
      <c r="D1545" s="823" t="s">
        <v>4680</v>
      </c>
      <c r="E1545" s="824" t="s">
        <v>2246</v>
      </c>
      <c r="F1545" s="822" t="s">
        <v>2196</v>
      </c>
      <c r="G1545" s="822" t="s">
        <v>3158</v>
      </c>
      <c r="H1545" s="822" t="s">
        <v>329</v>
      </c>
      <c r="I1545" s="822" t="s">
        <v>3549</v>
      </c>
      <c r="J1545" s="822" t="s">
        <v>3160</v>
      </c>
      <c r="K1545" s="822" t="s">
        <v>1186</v>
      </c>
      <c r="L1545" s="825">
        <v>78.33</v>
      </c>
      <c r="M1545" s="825">
        <v>626.64</v>
      </c>
      <c r="N1545" s="822">
        <v>8</v>
      </c>
      <c r="O1545" s="826">
        <v>2</v>
      </c>
      <c r="P1545" s="825">
        <v>391.65</v>
      </c>
      <c r="Q1545" s="827">
        <v>0.625</v>
      </c>
      <c r="R1545" s="822">
        <v>5</v>
      </c>
      <c r="S1545" s="827">
        <v>0.625</v>
      </c>
      <c r="T1545" s="826">
        <v>1</v>
      </c>
      <c r="U1545" s="828">
        <v>0.5</v>
      </c>
    </row>
    <row r="1546" spans="1:21" ht="14.45" customHeight="1" x14ac:dyDescent="0.2">
      <c r="A1546" s="821">
        <v>4</v>
      </c>
      <c r="B1546" s="822" t="s">
        <v>2195</v>
      </c>
      <c r="C1546" s="822" t="s">
        <v>2202</v>
      </c>
      <c r="D1546" s="823" t="s">
        <v>4680</v>
      </c>
      <c r="E1546" s="824" t="s">
        <v>2246</v>
      </c>
      <c r="F1546" s="822" t="s">
        <v>2196</v>
      </c>
      <c r="G1546" s="822" t="s">
        <v>3158</v>
      </c>
      <c r="H1546" s="822" t="s">
        <v>628</v>
      </c>
      <c r="I1546" s="822" t="s">
        <v>3964</v>
      </c>
      <c r="J1546" s="822" t="s">
        <v>3965</v>
      </c>
      <c r="K1546" s="822" t="s">
        <v>1186</v>
      </c>
      <c r="L1546" s="825">
        <v>0</v>
      </c>
      <c r="M1546" s="825">
        <v>0</v>
      </c>
      <c r="N1546" s="822">
        <v>6</v>
      </c>
      <c r="O1546" s="826">
        <v>4</v>
      </c>
      <c r="P1546" s="825">
        <v>0</v>
      </c>
      <c r="Q1546" s="827"/>
      <c r="R1546" s="822">
        <v>2</v>
      </c>
      <c r="S1546" s="827">
        <v>0.33333333333333331</v>
      </c>
      <c r="T1546" s="826">
        <v>2</v>
      </c>
      <c r="U1546" s="828">
        <v>0.5</v>
      </c>
    </row>
    <row r="1547" spans="1:21" ht="14.45" customHeight="1" x14ac:dyDescent="0.2">
      <c r="A1547" s="821">
        <v>4</v>
      </c>
      <c r="B1547" s="822" t="s">
        <v>2195</v>
      </c>
      <c r="C1547" s="822" t="s">
        <v>2202</v>
      </c>
      <c r="D1547" s="823" t="s">
        <v>4680</v>
      </c>
      <c r="E1547" s="824" t="s">
        <v>2246</v>
      </c>
      <c r="F1547" s="822" t="s">
        <v>2196</v>
      </c>
      <c r="G1547" s="822" t="s">
        <v>3158</v>
      </c>
      <c r="H1547" s="822" t="s">
        <v>329</v>
      </c>
      <c r="I1547" s="822" t="s">
        <v>3159</v>
      </c>
      <c r="J1547" s="822" t="s">
        <v>3160</v>
      </c>
      <c r="K1547" s="822" t="s">
        <v>1186</v>
      </c>
      <c r="L1547" s="825">
        <v>78.33</v>
      </c>
      <c r="M1547" s="825">
        <v>234.99</v>
      </c>
      <c r="N1547" s="822">
        <v>3</v>
      </c>
      <c r="O1547" s="826">
        <v>1</v>
      </c>
      <c r="P1547" s="825">
        <v>234.99</v>
      </c>
      <c r="Q1547" s="827">
        <v>1</v>
      </c>
      <c r="R1547" s="822">
        <v>3</v>
      </c>
      <c r="S1547" s="827">
        <v>1</v>
      </c>
      <c r="T1547" s="826">
        <v>1</v>
      </c>
      <c r="U1547" s="828">
        <v>1</v>
      </c>
    </row>
    <row r="1548" spans="1:21" ht="14.45" customHeight="1" x14ac:dyDescent="0.2">
      <c r="A1548" s="821">
        <v>4</v>
      </c>
      <c r="B1548" s="822" t="s">
        <v>2195</v>
      </c>
      <c r="C1548" s="822" t="s">
        <v>2202</v>
      </c>
      <c r="D1548" s="823" t="s">
        <v>4680</v>
      </c>
      <c r="E1548" s="824" t="s">
        <v>2246</v>
      </c>
      <c r="F1548" s="822" t="s">
        <v>2196</v>
      </c>
      <c r="G1548" s="822" t="s">
        <v>2449</v>
      </c>
      <c r="H1548" s="822" t="s">
        <v>329</v>
      </c>
      <c r="I1548" s="822" t="s">
        <v>2450</v>
      </c>
      <c r="J1548" s="822" t="s">
        <v>2451</v>
      </c>
      <c r="K1548" s="822" t="s">
        <v>2452</v>
      </c>
      <c r="L1548" s="825">
        <v>1771.84</v>
      </c>
      <c r="M1548" s="825">
        <v>1771.84</v>
      </c>
      <c r="N1548" s="822">
        <v>1</v>
      </c>
      <c r="O1548" s="826">
        <v>1</v>
      </c>
      <c r="P1548" s="825"/>
      <c r="Q1548" s="827">
        <v>0</v>
      </c>
      <c r="R1548" s="822"/>
      <c r="S1548" s="827">
        <v>0</v>
      </c>
      <c r="T1548" s="826"/>
      <c r="U1548" s="828">
        <v>0</v>
      </c>
    </row>
    <row r="1549" spans="1:21" ht="14.45" customHeight="1" x14ac:dyDescent="0.2">
      <c r="A1549" s="821">
        <v>4</v>
      </c>
      <c r="B1549" s="822" t="s">
        <v>2195</v>
      </c>
      <c r="C1549" s="822" t="s">
        <v>2202</v>
      </c>
      <c r="D1549" s="823" t="s">
        <v>4680</v>
      </c>
      <c r="E1549" s="824" t="s">
        <v>2246</v>
      </c>
      <c r="F1549" s="822" t="s">
        <v>2196</v>
      </c>
      <c r="G1549" s="822" t="s">
        <v>2396</v>
      </c>
      <c r="H1549" s="822" t="s">
        <v>329</v>
      </c>
      <c r="I1549" s="822" t="s">
        <v>3966</v>
      </c>
      <c r="J1549" s="822" t="s">
        <v>2398</v>
      </c>
      <c r="K1549" s="822" t="s">
        <v>3967</v>
      </c>
      <c r="L1549" s="825">
        <v>117.55</v>
      </c>
      <c r="M1549" s="825">
        <v>117.55</v>
      </c>
      <c r="N1549" s="822">
        <v>1</v>
      </c>
      <c r="O1549" s="826">
        <v>1</v>
      </c>
      <c r="P1549" s="825">
        <v>117.55</v>
      </c>
      <c r="Q1549" s="827">
        <v>1</v>
      </c>
      <c r="R1549" s="822">
        <v>1</v>
      </c>
      <c r="S1549" s="827">
        <v>1</v>
      </c>
      <c r="T1549" s="826">
        <v>1</v>
      </c>
      <c r="U1549" s="828">
        <v>1</v>
      </c>
    </row>
    <row r="1550" spans="1:21" ht="14.45" customHeight="1" x14ac:dyDescent="0.2">
      <c r="A1550" s="821">
        <v>4</v>
      </c>
      <c r="B1550" s="822" t="s">
        <v>2195</v>
      </c>
      <c r="C1550" s="822" t="s">
        <v>2202</v>
      </c>
      <c r="D1550" s="823" t="s">
        <v>4680</v>
      </c>
      <c r="E1550" s="824" t="s">
        <v>2246</v>
      </c>
      <c r="F1550" s="822" t="s">
        <v>2196</v>
      </c>
      <c r="G1550" s="822" t="s">
        <v>3168</v>
      </c>
      <c r="H1550" s="822" t="s">
        <v>329</v>
      </c>
      <c r="I1550" s="822" t="s">
        <v>3968</v>
      </c>
      <c r="J1550" s="822" t="s">
        <v>706</v>
      </c>
      <c r="K1550" s="822" t="s">
        <v>3969</v>
      </c>
      <c r="L1550" s="825">
        <v>93.61</v>
      </c>
      <c r="M1550" s="825">
        <v>187.22</v>
      </c>
      <c r="N1550" s="822">
        <v>2</v>
      </c>
      <c r="O1550" s="826">
        <v>1</v>
      </c>
      <c r="P1550" s="825">
        <v>187.22</v>
      </c>
      <c r="Q1550" s="827">
        <v>1</v>
      </c>
      <c r="R1550" s="822">
        <v>2</v>
      </c>
      <c r="S1550" s="827">
        <v>1</v>
      </c>
      <c r="T1550" s="826">
        <v>1</v>
      </c>
      <c r="U1550" s="828">
        <v>1</v>
      </c>
    </row>
    <row r="1551" spans="1:21" ht="14.45" customHeight="1" x14ac:dyDescent="0.2">
      <c r="A1551" s="821">
        <v>4</v>
      </c>
      <c r="B1551" s="822" t="s">
        <v>2195</v>
      </c>
      <c r="C1551" s="822" t="s">
        <v>2202</v>
      </c>
      <c r="D1551" s="823" t="s">
        <v>4680</v>
      </c>
      <c r="E1551" s="824" t="s">
        <v>2246</v>
      </c>
      <c r="F1551" s="822" t="s">
        <v>2196</v>
      </c>
      <c r="G1551" s="822" t="s">
        <v>2255</v>
      </c>
      <c r="H1551" s="822" t="s">
        <v>329</v>
      </c>
      <c r="I1551" s="822" t="s">
        <v>2256</v>
      </c>
      <c r="J1551" s="822" t="s">
        <v>2257</v>
      </c>
      <c r="K1551" s="822" t="s">
        <v>2258</v>
      </c>
      <c r="L1551" s="825">
        <v>35.25</v>
      </c>
      <c r="M1551" s="825">
        <v>70.5</v>
      </c>
      <c r="N1551" s="822">
        <v>2</v>
      </c>
      <c r="O1551" s="826">
        <v>1</v>
      </c>
      <c r="P1551" s="825"/>
      <c r="Q1551" s="827">
        <v>0</v>
      </c>
      <c r="R1551" s="822"/>
      <c r="S1551" s="827">
        <v>0</v>
      </c>
      <c r="T1551" s="826"/>
      <c r="U1551" s="828">
        <v>0</v>
      </c>
    </row>
    <row r="1552" spans="1:21" ht="14.45" customHeight="1" x14ac:dyDescent="0.2">
      <c r="A1552" s="821">
        <v>4</v>
      </c>
      <c r="B1552" s="822" t="s">
        <v>2195</v>
      </c>
      <c r="C1552" s="822" t="s">
        <v>2202</v>
      </c>
      <c r="D1552" s="823" t="s">
        <v>4680</v>
      </c>
      <c r="E1552" s="824" t="s">
        <v>2246</v>
      </c>
      <c r="F1552" s="822" t="s">
        <v>2196</v>
      </c>
      <c r="G1552" s="822" t="s">
        <v>2255</v>
      </c>
      <c r="H1552" s="822" t="s">
        <v>329</v>
      </c>
      <c r="I1552" s="822" t="s">
        <v>3970</v>
      </c>
      <c r="J1552" s="822" t="s">
        <v>1202</v>
      </c>
      <c r="K1552" s="822" t="s">
        <v>3971</v>
      </c>
      <c r="L1552" s="825">
        <v>46.99</v>
      </c>
      <c r="M1552" s="825">
        <v>46.99</v>
      </c>
      <c r="N1552" s="822">
        <v>1</v>
      </c>
      <c r="O1552" s="826">
        <v>1</v>
      </c>
      <c r="P1552" s="825">
        <v>46.99</v>
      </c>
      <c r="Q1552" s="827">
        <v>1</v>
      </c>
      <c r="R1552" s="822">
        <v>1</v>
      </c>
      <c r="S1552" s="827">
        <v>1</v>
      </c>
      <c r="T1552" s="826">
        <v>1</v>
      </c>
      <c r="U1552" s="828">
        <v>1</v>
      </c>
    </row>
    <row r="1553" spans="1:21" ht="14.45" customHeight="1" x14ac:dyDescent="0.2">
      <c r="A1553" s="821">
        <v>4</v>
      </c>
      <c r="B1553" s="822" t="s">
        <v>2195</v>
      </c>
      <c r="C1553" s="822" t="s">
        <v>2202</v>
      </c>
      <c r="D1553" s="823" t="s">
        <v>4680</v>
      </c>
      <c r="E1553" s="824" t="s">
        <v>2246</v>
      </c>
      <c r="F1553" s="822" t="s">
        <v>2196</v>
      </c>
      <c r="G1553" s="822" t="s">
        <v>2255</v>
      </c>
      <c r="H1553" s="822" t="s">
        <v>329</v>
      </c>
      <c r="I1553" s="822" t="s">
        <v>3171</v>
      </c>
      <c r="J1553" s="822" t="s">
        <v>1202</v>
      </c>
      <c r="K1553" s="822" t="s">
        <v>3172</v>
      </c>
      <c r="L1553" s="825">
        <v>117.47</v>
      </c>
      <c r="M1553" s="825">
        <v>234.94</v>
      </c>
      <c r="N1553" s="822">
        <v>2</v>
      </c>
      <c r="O1553" s="826">
        <v>1.5</v>
      </c>
      <c r="P1553" s="825">
        <v>234.94</v>
      </c>
      <c r="Q1553" s="827">
        <v>1</v>
      </c>
      <c r="R1553" s="822">
        <v>2</v>
      </c>
      <c r="S1553" s="827">
        <v>1</v>
      </c>
      <c r="T1553" s="826">
        <v>1.5</v>
      </c>
      <c r="U1553" s="828">
        <v>1</v>
      </c>
    </row>
    <row r="1554" spans="1:21" ht="14.45" customHeight="1" x14ac:dyDescent="0.2">
      <c r="A1554" s="821">
        <v>4</v>
      </c>
      <c r="B1554" s="822" t="s">
        <v>2195</v>
      </c>
      <c r="C1554" s="822" t="s">
        <v>2202</v>
      </c>
      <c r="D1554" s="823" t="s">
        <v>4680</v>
      </c>
      <c r="E1554" s="824" t="s">
        <v>2246</v>
      </c>
      <c r="F1554" s="822" t="s">
        <v>2196</v>
      </c>
      <c r="G1554" s="822" t="s">
        <v>3176</v>
      </c>
      <c r="H1554" s="822" t="s">
        <v>329</v>
      </c>
      <c r="I1554" s="822" t="s">
        <v>3741</v>
      </c>
      <c r="J1554" s="822" t="s">
        <v>1196</v>
      </c>
      <c r="K1554" s="822" t="s">
        <v>3178</v>
      </c>
      <c r="L1554" s="825">
        <v>91.11</v>
      </c>
      <c r="M1554" s="825">
        <v>637.77</v>
      </c>
      <c r="N1554" s="822">
        <v>7</v>
      </c>
      <c r="O1554" s="826">
        <v>2.5</v>
      </c>
      <c r="P1554" s="825">
        <v>637.77</v>
      </c>
      <c r="Q1554" s="827">
        <v>1</v>
      </c>
      <c r="R1554" s="822">
        <v>7</v>
      </c>
      <c r="S1554" s="827">
        <v>1</v>
      </c>
      <c r="T1554" s="826">
        <v>2.5</v>
      </c>
      <c r="U1554" s="828">
        <v>1</v>
      </c>
    </row>
    <row r="1555" spans="1:21" ht="14.45" customHeight="1" x14ac:dyDescent="0.2">
      <c r="A1555" s="821">
        <v>4</v>
      </c>
      <c r="B1555" s="822" t="s">
        <v>2195</v>
      </c>
      <c r="C1555" s="822" t="s">
        <v>2202</v>
      </c>
      <c r="D1555" s="823" t="s">
        <v>4680</v>
      </c>
      <c r="E1555" s="824" t="s">
        <v>2246</v>
      </c>
      <c r="F1555" s="822" t="s">
        <v>2196</v>
      </c>
      <c r="G1555" s="822" t="s">
        <v>3972</v>
      </c>
      <c r="H1555" s="822" t="s">
        <v>329</v>
      </c>
      <c r="I1555" s="822" t="s">
        <v>3973</v>
      </c>
      <c r="J1555" s="822" t="s">
        <v>1489</v>
      </c>
      <c r="K1555" s="822" t="s">
        <v>674</v>
      </c>
      <c r="L1555" s="825">
        <v>0</v>
      </c>
      <c r="M1555" s="825">
        <v>0</v>
      </c>
      <c r="N1555" s="822">
        <v>28</v>
      </c>
      <c r="O1555" s="826">
        <v>5</v>
      </c>
      <c r="P1555" s="825">
        <v>0</v>
      </c>
      <c r="Q1555" s="827"/>
      <c r="R1555" s="822">
        <v>24</v>
      </c>
      <c r="S1555" s="827">
        <v>0.8571428571428571</v>
      </c>
      <c r="T1555" s="826">
        <v>4.5</v>
      </c>
      <c r="U1555" s="828">
        <v>0.9</v>
      </c>
    </row>
    <row r="1556" spans="1:21" ht="14.45" customHeight="1" x14ac:dyDescent="0.2">
      <c r="A1556" s="821">
        <v>4</v>
      </c>
      <c r="B1556" s="822" t="s">
        <v>2195</v>
      </c>
      <c r="C1556" s="822" t="s">
        <v>2202</v>
      </c>
      <c r="D1556" s="823" t="s">
        <v>4680</v>
      </c>
      <c r="E1556" s="824" t="s">
        <v>2246</v>
      </c>
      <c r="F1556" s="822" t="s">
        <v>2196</v>
      </c>
      <c r="G1556" s="822" t="s">
        <v>3974</v>
      </c>
      <c r="H1556" s="822" t="s">
        <v>329</v>
      </c>
      <c r="I1556" s="822" t="s">
        <v>3975</v>
      </c>
      <c r="J1556" s="822" t="s">
        <v>3976</v>
      </c>
      <c r="K1556" s="822" t="s">
        <v>3977</v>
      </c>
      <c r="L1556" s="825">
        <v>34.93</v>
      </c>
      <c r="M1556" s="825">
        <v>139.72</v>
      </c>
      <c r="N1556" s="822">
        <v>4</v>
      </c>
      <c r="O1556" s="826">
        <v>1.5</v>
      </c>
      <c r="P1556" s="825">
        <v>139.72</v>
      </c>
      <c r="Q1556" s="827">
        <v>1</v>
      </c>
      <c r="R1556" s="822">
        <v>4</v>
      </c>
      <c r="S1556" s="827">
        <v>1</v>
      </c>
      <c r="T1556" s="826">
        <v>1.5</v>
      </c>
      <c r="U1556" s="828">
        <v>1</v>
      </c>
    </row>
    <row r="1557" spans="1:21" ht="14.45" customHeight="1" x14ac:dyDescent="0.2">
      <c r="A1557" s="821">
        <v>4</v>
      </c>
      <c r="B1557" s="822" t="s">
        <v>2195</v>
      </c>
      <c r="C1557" s="822" t="s">
        <v>2202</v>
      </c>
      <c r="D1557" s="823" t="s">
        <v>4680</v>
      </c>
      <c r="E1557" s="824" t="s">
        <v>2246</v>
      </c>
      <c r="F1557" s="822" t="s">
        <v>2196</v>
      </c>
      <c r="G1557" s="822" t="s">
        <v>3182</v>
      </c>
      <c r="H1557" s="822" t="s">
        <v>329</v>
      </c>
      <c r="I1557" s="822" t="s">
        <v>3709</v>
      </c>
      <c r="J1557" s="822" t="s">
        <v>746</v>
      </c>
      <c r="K1557" s="822" t="s">
        <v>3710</v>
      </c>
      <c r="L1557" s="825">
        <v>159.16999999999999</v>
      </c>
      <c r="M1557" s="825">
        <v>159.16999999999999</v>
      </c>
      <c r="N1557" s="822">
        <v>1</v>
      </c>
      <c r="O1557" s="826">
        <v>1</v>
      </c>
      <c r="P1557" s="825"/>
      <c r="Q1557" s="827">
        <v>0</v>
      </c>
      <c r="R1557" s="822"/>
      <c r="S1557" s="827">
        <v>0</v>
      </c>
      <c r="T1557" s="826"/>
      <c r="U1557" s="828">
        <v>0</v>
      </c>
    </row>
    <row r="1558" spans="1:21" ht="14.45" customHeight="1" x14ac:dyDescent="0.2">
      <c r="A1558" s="821">
        <v>4</v>
      </c>
      <c r="B1558" s="822" t="s">
        <v>2195</v>
      </c>
      <c r="C1558" s="822" t="s">
        <v>2202</v>
      </c>
      <c r="D1558" s="823" t="s">
        <v>4680</v>
      </c>
      <c r="E1558" s="824" t="s">
        <v>2246</v>
      </c>
      <c r="F1558" s="822" t="s">
        <v>2196</v>
      </c>
      <c r="G1558" s="822" t="s">
        <v>3184</v>
      </c>
      <c r="H1558" s="822" t="s">
        <v>329</v>
      </c>
      <c r="I1558" s="822" t="s">
        <v>3978</v>
      </c>
      <c r="J1558" s="822" t="s">
        <v>3979</v>
      </c>
      <c r="K1558" s="822" t="s">
        <v>3980</v>
      </c>
      <c r="L1558" s="825">
        <v>155.41</v>
      </c>
      <c r="M1558" s="825">
        <v>777.05</v>
      </c>
      <c r="N1558" s="822">
        <v>5</v>
      </c>
      <c r="O1558" s="826">
        <v>2</v>
      </c>
      <c r="P1558" s="825">
        <v>777.05</v>
      </c>
      <c r="Q1558" s="827">
        <v>1</v>
      </c>
      <c r="R1558" s="822">
        <v>5</v>
      </c>
      <c r="S1558" s="827">
        <v>1</v>
      </c>
      <c r="T1558" s="826">
        <v>2</v>
      </c>
      <c r="U1558" s="828">
        <v>1</v>
      </c>
    </row>
    <row r="1559" spans="1:21" ht="14.45" customHeight="1" x14ac:dyDescent="0.2">
      <c r="A1559" s="821">
        <v>4</v>
      </c>
      <c r="B1559" s="822" t="s">
        <v>2195</v>
      </c>
      <c r="C1559" s="822" t="s">
        <v>2202</v>
      </c>
      <c r="D1559" s="823" t="s">
        <v>4680</v>
      </c>
      <c r="E1559" s="824" t="s">
        <v>2246</v>
      </c>
      <c r="F1559" s="822" t="s">
        <v>2196</v>
      </c>
      <c r="G1559" s="822" t="s">
        <v>2340</v>
      </c>
      <c r="H1559" s="822" t="s">
        <v>628</v>
      </c>
      <c r="I1559" s="822" t="s">
        <v>1899</v>
      </c>
      <c r="J1559" s="822" t="s">
        <v>1900</v>
      </c>
      <c r="K1559" s="822" t="s">
        <v>1901</v>
      </c>
      <c r="L1559" s="825">
        <v>846.47</v>
      </c>
      <c r="M1559" s="825">
        <v>7618.2300000000005</v>
      </c>
      <c r="N1559" s="822">
        <v>9</v>
      </c>
      <c r="O1559" s="826">
        <v>3</v>
      </c>
      <c r="P1559" s="825">
        <v>7618.2300000000005</v>
      </c>
      <c r="Q1559" s="827">
        <v>1</v>
      </c>
      <c r="R1559" s="822">
        <v>9</v>
      </c>
      <c r="S1559" s="827">
        <v>1</v>
      </c>
      <c r="T1559" s="826">
        <v>3</v>
      </c>
      <c r="U1559" s="828">
        <v>1</v>
      </c>
    </row>
    <row r="1560" spans="1:21" ht="14.45" customHeight="1" x14ac:dyDescent="0.2">
      <c r="A1560" s="821">
        <v>4</v>
      </c>
      <c r="B1560" s="822" t="s">
        <v>2195</v>
      </c>
      <c r="C1560" s="822" t="s">
        <v>2202</v>
      </c>
      <c r="D1560" s="823" t="s">
        <v>4680</v>
      </c>
      <c r="E1560" s="824" t="s">
        <v>2246</v>
      </c>
      <c r="F1560" s="822" t="s">
        <v>2196</v>
      </c>
      <c r="G1560" s="822" t="s">
        <v>2453</v>
      </c>
      <c r="H1560" s="822" t="s">
        <v>628</v>
      </c>
      <c r="I1560" s="822" t="s">
        <v>3196</v>
      </c>
      <c r="J1560" s="822" t="s">
        <v>770</v>
      </c>
      <c r="K1560" s="822" t="s">
        <v>3197</v>
      </c>
      <c r="L1560" s="825">
        <v>85.02</v>
      </c>
      <c r="M1560" s="825">
        <v>85.02</v>
      </c>
      <c r="N1560" s="822">
        <v>1</v>
      </c>
      <c r="O1560" s="826">
        <v>0.5</v>
      </c>
      <c r="P1560" s="825">
        <v>85.02</v>
      </c>
      <c r="Q1560" s="827">
        <v>1</v>
      </c>
      <c r="R1560" s="822">
        <v>1</v>
      </c>
      <c r="S1560" s="827">
        <v>1</v>
      </c>
      <c r="T1560" s="826">
        <v>0.5</v>
      </c>
      <c r="U1560" s="828">
        <v>1</v>
      </c>
    </row>
    <row r="1561" spans="1:21" ht="14.45" customHeight="1" x14ac:dyDescent="0.2">
      <c r="A1561" s="821">
        <v>4</v>
      </c>
      <c r="B1561" s="822" t="s">
        <v>2195</v>
      </c>
      <c r="C1561" s="822" t="s">
        <v>2202</v>
      </c>
      <c r="D1561" s="823" t="s">
        <v>4680</v>
      </c>
      <c r="E1561" s="824" t="s">
        <v>2246</v>
      </c>
      <c r="F1561" s="822" t="s">
        <v>2196</v>
      </c>
      <c r="G1561" s="822" t="s">
        <v>3981</v>
      </c>
      <c r="H1561" s="822" t="s">
        <v>628</v>
      </c>
      <c r="I1561" s="822" t="s">
        <v>2065</v>
      </c>
      <c r="J1561" s="822" t="s">
        <v>2066</v>
      </c>
      <c r="K1561" s="822" t="s">
        <v>2067</v>
      </c>
      <c r="L1561" s="825">
        <v>169.73</v>
      </c>
      <c r="M1561" s="825">
        <v>169.73</v>
      </c>
      <c r="N1561" s="822">
        <v>1</v>
      </c>
      <c r="O1561" s="826">
        <v>0.5</v>
      </c>
      <c r="P1561" s="825">
        <v>169.73</v>
      </c>
      <c r="Q1561" s="827">
        <v>1</v>
      </c>
      <c r="R1561" s="822">
        <v>1</v>
      </c>
      <c r="S1561" s="827">
        <v>1</v>
      </c>
      <c r="T1561" s="826">
        <v>0.5</v>
      </c>
      <c r="U1561" s="828">
        <v>1</v>
      </c>
    </row>
    <row r="1562" spans="1:21" ht="14.45" customHeight="1" x14ac:dyDescent="0.2">
      <c r="A1562" s="821">
        <v>4</v>
      </c>
      <c r="B1562" s="822" t="s">
        <v>2195</v>
      </c>
      <c r="C1562" s="822" t="s">
        <v>2202</v>
      </c>
      <c r="D1562" s="823" t="s">
        <v>4680</v>
      </c>
      <c r="E1562" s="824" t="s">
        <v>2246</v>
      </c>
      <c r="F1562" s="822" t="s">
        <v>2196</v>
      </c>
      <c r="G1562" s="822" t="s">
        <v>3981</v>
      </c>
      <c r="H1562" s="822" t="s">
        <v>628</v>
      </c>
      <c r="I1562" s="822" t="s">
        <v>2135</v>
      </c>
      <c r="J1562" s="822" t="s">
        <v>2136</v>
      </c>
      <c r="K1562" s="822" t="s">
        <v>2137</v>
      </c>
      <c r="L1562" s="825">
        <v>483.4</v>
      </c>
      <c r="M1562" s="825">
        <v>966.8</v>
      </c>
      <c r="N1562" s="822">
        <v>2</v>
      </c>
      <c r="O1562" s="826">
        <v>1</v>
      </c>
      <c r="P1562" s="825">
        <v>966.8</v>
      </c>
      <c r="Q1562" s="827">
        <v>1</v>
      </c>
      <c r="R1562" s="822">
        <v>2</v>
      </c>
      <c r="S1562" s="827">
        <v>1</v>
      </c>
      <c r="T1562" s="826">
        <v>1</v>
      </c>
      <c r="U1562" s="828">
        <v>1</v>
      </c>
    </row>
    <row r="1563" spans="1:21" ht="14.45" customHeight="1" x14ac:dyDescent="0.2">
      <c r="A1563" s="821">
        <v>4</v>
      </c>
      <c r="B1563" s="822" t="s">
        <v>2195</v>
      </c>
      <c r="C1563" s="822" t="s">
        <v>2202</v>
      </c>
      <c r="D1563" s="823" t="s">
        <v>4680</v>
      </c>
      <c r="E1563" s="824" t="s">
        <v>2246</v>
      </c>
      <c r="F1563" s="822" t="s">
        <v>2196</v>
      </c>
      <c r="G1563" s="822" t="s">
        <v>3982</v>
      </c>
      <c r="H1563" s="822" t="s">
        <v>329</v>
      </c>
      <c r="I1563" s="822" t="s">
        <v>3983</v>
      </c>
      <c r="J1563" s="822" t="s">
        <v>1338</v>
      </c>
      <c r="K1563" s="822" t="s">
        <v>3984</v>
      </c>
      <c r="L1563" s="825">
        <v>0</v>
      </c>
      <c r="M1563" s="825">
        <v>0</v>
      </c>
      <c r="N1563" s="822">
        <v>1</v>
      </c>
      <c r="O1563" s="826">
        <v>0.5</v>
      </c>
      <c r="P1563" s="825">
        <v>0</v>
      </c>
      <c r="Q1563" s="827"/>
      <c r="R1563" s="822">
        <v>1</v>
      </c>
      <c r="S1563" s="827">
        <v>1</v>
      </c>
      <c r="T1563" s="826">
        <v>0.5</v>
      </c>
      <c r="U1563" s="828">
        <v>1</v>
      </c>
    </row>
    <row r="1564" spans="1:21" ht="14.45" customHeight="1" x14ac:dyDescent="0.2">
      <c r="A1564" s="821">
        <v>4</v>
      </c>
      <c r="B1564" s="822" t="s">
        <v>2195</v>
      </c>
      <c r="C1564" s="822" t="s">
        <v>2202</v>
      </c>
      <c r="D1564" s="823" t="s">
        <v>4680</v>
      </c>
      <c r="E1564" s="824" t="s">
        <v>2246</v>
      </c>
      <c r="F1564" s="822" t="s">
        <v>2196</v>
      </c>
      <c r="G1564" s="822" t="s">
        <v>3066</v>
      </c>
      <c r="H1564" s="822" t="s">
        <v>329</v>
      </c>
      <c r="I1564" s="822" t="s">
        <v>3067</v>
      </c>
      <c r="J1564" s="822" t="s">
        <v>821</v>
      </c>
      <c r="K1564" s="822" t="s">
        <v>3068</v>
      </c>
      <c r="L1564" s="825">
        <v>75.05</v>
      </c>
      <c r="M1564" s="825">
        <v>75.05</v>
      </c>
      <c r="N1564" s="822">
        <v>1</v>
      </c>
      <c r="O1564" s="826">
        <v>1</v>
      </c>
      <c r="P1564" s="825">
        <v>75.05</v>
      </c>
      <c r="Q1564" s="827">
        <v>1</v>
      </c>
      <c r="R1564" s="822">
        <v>1</v>
      </c>
      <c r="S1564" s="827">
        <v>1</v>
      </c>
      <c r="T1564" s="826">
        <v>1</v>
      </c>
      <c r="U1564" s="828">
        <v>1</v>
      </c>
    </row>
    <row r="1565" spans="1:21" ht="14.45" customHeight="1" x14ac:dyDescent="0.2">
      <c r="A1565" s="821">
        <v>4</v>
      </c>
      <c r="B1565" s="822" t="s">
        <v>2195</v>
      </c>
      <c r="C1565" s="822" t="s">
        <v>2202</v>
      </c>
      <c r="D1565" s="823" t="s">
        <v>4680</v>
      </c>
      <c r="E1565" s="824" t="s">
        <v>2246</v>
      </c>
      <c r="F1565" s="822" t="s">
        <v>2196</v>
      </c>
      <c r="G1565" s="822" t="s">
        <v>3075</v>
      </c>
      <c r="H1565" s="822" t="s">
        <v>329</v>
      </c>
      <c r="I1565" s="822" t="s">
        <v>3076</v>
      </c>
      <c r="J1565" s="822" t="s">
        <v>1103</v>
      </c>
      <c r="K1565" s="822" t="s">
        <v>1372</v>
      </c>
      <c r="L1565" s="825">
        <v>111.72</v>
      </c>
      <c r="M1565" s="825">
        <v>111.72</v>
      </c>
      <c r="N1565" s="822">
        <v>1</v>
      </c>
      <c r="O1565" s="826">
        <v>0.5</v>
      </c>
      <c r="P1565" s="825"/>
      <c r="Q1565" s="827">
        <v>0</v>
      </c>
      <c r="R1565" s="822"/>
      <c r="S1565" s="827">
        <v>0</v>
      </c>
      <c r="T1565" s="826"/>
      <c r="U1565" s="828">
        <v>0</v>
      </c>
    </row>
    <row r="1566" spans="1:21" ht="14.45" customHeight="1" x14ac:dyDescent="0.2">
      <c r="A1566" s="821">
        <v>4</v>
      </c>
      <c r="B1566" s="822" t="s">
        <v>2195</v>
      </c>
      <c r="C1566" s="822" t="s">
        <v>2202</v>
      </c>
      <c r="D1566" s="823" t="s">
        <v>4680</v>
      </c>
      <c r="E1566" s="824" t="s">
        <v>2246</v>
      </c>
      <c r="F1566" s="822" t="s">
        <v>2196</v>
      </c>
      <c r="G1566" s="822" t="s">
        <v>3075</v>
      </c>
      <c r="H1566" s="822" t="s">
        <v>329</v>
      </c>
      <c r="I1566" s="822" t="s">
        <v>3076</v>
      </c>
      <c r="J1566" s="822" t="s">
        <v>1103</v>
      </c>
      <c r="K1566" s="822" t="s">
        <v>1372</v>
      </c>
      <c r="L1566" s="825">
        <v>78.48</v>
      </c>
      <c r="M1566" s="825">
        <v>78.48</v>
      </c>
      <c r="N1566" s="822">
        <v>1</v>
      </c>
      <c r="O1566" s="826">
        <v>0.5</v>
      </c>
      <c r="P1566" s="825">
        <v>78.48</v>
      </c>
      <c r="Q1566" s="827">
        <v>1</v>
      </c>
      <c r="R1566" s="822">
        <v>1</v>
      </c>
      <c r="S1566" s="827">
        <v>1</v>
      </c>
      <c r="T1566" s="826">
        <v>0.5</v>
      </c>
      <c r="U1566" s="828">
        <v>1</v>
      </c>
    </row>
    <row r="1567" spans="1:21" ht="14.45" customHeight="1" x14ac:dyDescent="0.2">
      <c r="A1567" s="821">
        <v>4</v>
      </c>
      <c r="B1567" s="822" t="s">
        <v>2195</v>
      </c>
      <c r="C1567" s="822" t="s">
        <v>2202</v>
      </c>
      <c r="D1567" s="823" t="s">
        <v>4680</v>
      </c>
      <c r="E1567" s="824" t="s">
        <v>2246</v>
      </c>
      <c r="F1567" s="822" t="s">
        <v>2196</v>
      </c>
      <c r="G1567" s="822" t="s">
        <v>3075</v>
      </c>
      <c r="H1567" s="822" t="s">
        <v>329</v>
      </c>
      <c r="I1567" s="822" t="s">
        <v>3927</v>
      </c>
      <c r="J1567" s="822" t="s">
        <v>1103</v>
      </c>
      <c r="K1567" s="822" t="s">
        <v>1372</v>
      </c>
      <c r="L1567" s="825">
        <v>111.72</v>
      </c>
      <c r="M1567" s="825">
        <v>335.15999999999997</v>
      </c>
      <c r="N1567" s="822">
        <v>3</v>
      </c>
      <c r="O1567" s="826">
        <v>2</v>
      </c>
      <c r="P1567" s="825">
        <v>223.44</v>
      </c>
      <c r="Q1567" s="827">
        <v>0.66666666666666674</v>
      </c>
      <c r="R1567" s="822">
        <v>2</v>
      </c>
      <c r="S1567" s="827">
        <v>0.66666666666666663</v>
      </c>
      <c r="T1567" s="826">
        <v>1</v>
      </c>
      <c r="U1567" s="828">
        <v>0.5</v>
      </c>
    </row>
    <row r="1568" spans="1:21" ht="14.45" customHeight="1" x14ac:dyDescent="0.2">
      <c r="A1568" s="821">
        <v>4</v>
      </c>
      <c r="B1568" s="822" t="s">
        <v>2195</v>
      </c>
      <c r="C1568" s="822" t="s">
        <v>2202</v>
      </c>
      <c r="D1568" s="823" t="s">
        <v>4680</v>
      </c>
      <c r="E1568" s="824" t="s">
        <v>2246</v>
      </c>
      <c r="F1568" s="822" t="s">
        <v>2196</v>
      </c>
      <c r="G1568" s="822" t="s">
        <v>2921</v>
      </c>
      <c r="H1568" s="822" t="s">
        <v>329</v>
      </c>
      <c r="I1568" s="822" t="s">
        <v>3004</v>
      </c>
      <c r="J1568" s="822" t="s">
        <v>2923</v>
      </c>
      <c r="K1568" s="822" t="s">
        <v>3005</v>
      </c>
      <c r="L1568" s="825">
        <v>132.97999999999999</v>
      </c>
      <c r="M1568" s="825">
        <v>265.95999999999998</v>
      </c>
      <c r="N1568" s="822">
        <v>2</v>
      </c>
      <c r="O1568" s="826">
        <v>1</v>
      </c>
      <c r="P1568" s="825"/>
      <c r="Q1568" s="827">
        <v>0</v>
      </c>
      <c r="R1568" s="822"/>
      <c r="S1568" s="827">
        <v>0</v>
      </c>
      <c r="T1568" s="826"/>
      <c r="U1568" s="828">
        <v>0</v>
      </c>
    </row>
    <row r="1569" spans="1:21" ht="14.45" customHeight="1" x14ac:dyDescent="0.2">
      <c r="A1569" s="821">
        <v>4</v>
      </c>
      <c r="B1569" s="822" t="s">
        <v>2195</v>
      </c>
      <c r="C1569" s="822" t="s">
        <v>2202</v>
      </c>
      <c r="D1569" s="823" t="s">
        <v>4680</v>
      </c>
      <c r="E1569" s="824" t="s">
        <v>2246</v>
      </c>
      <c r="F1569" s="822" t="s">
        <v>2196</v>
      </c>
      <c r="G1569" s="822" t="s">
        <v>3670</v>
      </c>
      <c r="H1569" s="822" t="s">
        <v>329</v>
      </c>
      <c r="I1569" s="822" t="s">
        <v>3985</v>
      </c>
      <c r="J1569" s="822" t="s">
        <v>3986</v>
      </c>
      <c r="K1569" s="822" t="s">
        <v>3987</v>
      </c>
      <c r="L1569" s="825">
        <v>0</v>
      </c>
      <c r="M1569" s="825">
        <v>0</v>
      </c>
      <c r="N1569" s="822">
        <v>2</v>
      </c>
      <c r="O1569" s="826">
        <v>1</v>
      </c>
      <c r="P1569" s="825"/>
      <c r="Q1569" s="827"/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4</v>
      </c>
      <c r="B1570" s="822" t="s">
        <v>2195</v>
      </c>
      <c r="C1570" s="822" t="s">
        <v>2202</v>
      </c>
      <c r="D1570" s="823" t="s">
        <v>4680</v>
      </c>
      <c r="E1570" s="824" t="s">
        <v>2246</v>
      </c>
      <c r="F1570" s="822" t="s">
        <v>2196</v>
      </c>
      <c r="G1570" s="822" t="s">
        <v>3670</v>
      </c>
      <c r="H1570" s="822" t="s">
        <v>329</v>
      </c>
      <c r="I1570" s="822" t="s">
        <v>3988</v>
      </c>
      <c r="J1570" s="822" t="s">
        <v>3989</v>
      </c>
      <c r="K1570" s="822" t="s">
        <v>3987</v>
      </c>
      <c r="L1570" s="825">
        <v>0</v>
      </c>
      <c r="M1570" s="825">
        <v>0</v>
      </c>
      <c r="N1570" s="822">
        <v>9</v>
      </c>
      <c r="O1570" s="826">
        <v>3</v>
      </c>
      <c r="P1570" s="825">
        <v>0</v>
      </c>
      <c r="Q1570" s="827"/>
      <c r="R1570" s="822">
        <v>7</v>
      </c>
      <c r="S1570" s="827">
        <v>0.77777777777777779</v>
      </c>
      <c r="T1570" s="826">
        <v>2</v>
      </c>
      <c r="U1570" s="828">
        <v>0.66666666666666663</v>
      </c>
    </row>
    <row r="1571" spans="1:21" ht="14.45" customHeight="1" x14ac:dyDescent="0.2">
      <c r="A1571" s="821">
        <v>4</v>
      </c>
      <c r="B1571" s="822" t="s">
        <v>2195</v>
      </c>
      <c r="C1571" s="822" t="s">
        <v>2202</v>
      </c>
      <c r="D1571" s="823" t="s">
        <v>4680</v>
      </c>
      <c r="E1571" s="824" t="s">
        <v>2246</v>
      </c>
      <c r="F1571" s="822" t="s">
        <v>2196</v>
      </c>
      <c r="G1571" s="822" t="s">
        <v>3670</v>
      </c>
      <c r="H1571" s="822" t="s">
        <v>329</v>
      </c>
      <c r="I1571" s="822" t="s">
        <v>3671</v>
      </c>
      <c r="J1571" s="822" t="s">
        <v>3672</v>
      </c>
      <c r="K1571" s="822" t="s">
        <v>3673</v>
      </c>
      <c r="L1571" s="825">
        <v>0</v>
      </c>
      <c r="M1571" s="825">
        <v>0</v>
      </c>
      <c r="N1571" s="822">
        <v>3</v>
      </c>
      <c r="O1571" s="826">
        <v>1</v>
      </c>
      <c r="P1571" s="825">
        <v>0</v>
      </c>
      <c r="Q1571" s="827"/>
      <c r="R1571" s="822">
        <v>3</v>
      </c>
      <c r="S1571" s="827">
        <v>1</v>
      </c>
      <c r="T1571" s="826">
        <v>1</v>
      </c>
      <c r="U1571" s="828">
        <v>1</v>
      </c>
    </row>
    <row r="1572" spans="1:21" ht="14.45" customHeight="1" x14ac:dyDescent="0.2">
      <c r="A1572" s="821">
        <v>4</v>
      </c>
      <c r="B1572" s="822" t="s">
        <v>2195</v>
      </c>
      <c r="C1572" s="822" t="s">
        <v>2202</v>
      </c>
      <c r="D1572" s="823" t="s">
        <v>4680</v>
      </c>
      <c r="E1572" s="824" t="s">
        <v>2246</v>
      </c>
      <c r="F1572" s="822" t="s">
        <v>2196</v>
      </c>
      <c r="G1572" s="822" t="s">
        <v>3990</v>
      </c>
      <c r="H1572" s="822" t="s">
        <v>329</v>
      </c>
      <c r="I1572" s="822" t="s">
        <v>3991</v>
      </c>
      <c r="J1572" s="822" t="s">
        <v>872</v>
      </c>
      <c r="K1572" s="822" t="s">
        <v>3992</v>
      </c>
      <c r="L1572" s="825">
        <v>0</v>
      </c>
      <c r="M1572" s="825">
        <v>0</v>
      </c>
      <c r="N1572" s="822">
        <v>2</v>
      </c>
      <c r="O1572" s="826">
        <v>0.5</v>
      </c>
      <c r="P1572" s="825">
        <v>0</v>
      </c>
      <c r="Q1572" s="827"/>
      <c r="R1572" s="822">
        <v>2</v>
      </c>
      <c r="S1572" s="827">
        <v>1</v>
      </c>
      <c r="T1572" s="826">
        <v>0.5</v>
      </c>
      <c r="U1572" s="828">
        <v>1</v>
      </c>
    </row>
    <row r="1573" spans="1:21" ht="14.45" customHeight="1" x14ac:dyDescent="0.2">
      <c r="A1573" s="821">
        <v>4</v>
      </c>
      <c r="B1573" s="822" t="s">
        <v>2195</v>
      </c>
      <c r="C1573" s="822" t="s">
        <v>2202</v>
      </c>
      <c r="D1573" s="823" t="s">
        <v>4680</v>
      </c>
      <c r="E1573" s="824" t="s">
        <v>2246</v>
      </c>
      <c r="F1573" s="822" t="s">
        <v>2196</v>
      </c>
      <c r="G1573" s="822" t="s">
        <v>2305</v>
      </c>
      <c r="H1573" s="822" t="s">
        <v>329</v>
      </c>
      <c r="I1573" s="822" t="s">
        <v>2306</v>
      </c>
      <c r="J1573" s="822" t="s">
        <v>2307</v>
      </c>
      <c r="K1573" s="822" t="s">
        <v>2308</v>
      </c>
      <c r="L1573" s="825">
        <v>73.150000000000006</v>
      </c>
      <c r="M1573" s="825">
        <v>146.30000000000001</v>
      </c>
      <c r="N1573" s="822">
        <v>2</v>
      </c>
      <c r="O1573" s="826">
        <v>1</v>
      </c>
      <c r="P1573" s="825">
        <v>146.30000000000001</v>
      </c>
      <c r="Q1573" s="827">
        <v>1</v>
      </c>
      <c r="R1573" s="822">
        <v>2</v>
      </c>
      <c r="S1573" s="827">
        <v>1</v>
      </c>
      <c r="T1573" s="826">
        <v>1</v>
      </c>
      <c r="U1573" s="828">
        <v>1</v>
      </c>
    </row>
    <row r="1574" spans="1:21" ht="14.45" customHeight="1" x14ac:dyDescent="0.2">
      <c r="A1574" s="821">
        <v>4</v>
      </c>
      <c r="B1574" s="822" t="s">
        <v>2195</v>
      </c>
      <c r="C1574" s="822" t="s">
        <v>2202</v>
      </c>
      <c r="D1574" s="823" t="s">
        <v>4680</v>
      </c>
      <c r="E1574" s="824" t="s">
        <v>2246</v>
      </c>
      <c r="F1574" s="822" t="s">
        <v>2196</v>
      </c>
      <c r="G1574" s="822" t="s">
        <v>2925</v>
      </c>
      <c r="H1574" s="822" t="s">
        <v>329</v>
      </c>
      <c r="I1574" s="822" t="s">
        <v>2926</v>
      </c>
      <c r="J1574" s="822" t="s">
        <v>971</v>
      </c>
      <c r="K1574" s="822" t="s">
        <v>2927</v>
      </c>
      <c r="L1574" s="825">
        <v>760.22</v>
      </c>
      <c r="M1574" s="825">
        <v>2280.66</v>
      </c>
      <c r="N1574" s="822">
        <v>3</v>
      </c>
      <c r="O1574" s="826">
        <v>2</v>
      </c>
      <c r="P1574" s="825"/>
      <c r="Q1574" s="827">
        <v>0</v>
      </c>
      <c r="R1574" s="822"/>
      <c r="S1574" s="827">
        <v>0</v>
      </c>
      <c r="T1574" s="826"/>
      <c r="U1574" s="828">
        <v>0</v>
      </c>
    </row>
    <row r="1575" spans="1:21" ht="14.45" customHeight="1" x14ac:dyDescent="0.2">
      <c r="A1575" s="821">
        <v>4</v>
      </c>
      <c r="B1575" s="822" t="s">
        <v>2195</v>
      </c>
      <c r="C1575" s="822" t="s">
        <v>2202</v>
      </c>
      <c r="D1575" s="823" t="s">
        <v>4680</v>
      </c>
      <c r="E1575" s="824" t="s">
        <v>2246</v>
      </c>
      <c r="F1575" s="822" t="s">
        <v>2196</v>
      </c>
      <c r="G1575" s="822" t="s">
        <v>3006</v>
      </c>
      <c r="H1575" s="822" t="s">
        <v>628</v>
      </c>
      <c r="I1575" s="822" t="s">
        <v>3007</v>
      </c>
      <c r="J1575" s="822" t="s">
        <v>1271</v>
      </c>
      <c r="K1575" s="822" t="s">
        <v>3008</v>
      </c>
      <c r="L1575" s="825">
        <v>115.27</v>
      </c>
      <c r="M1575" s="825">
        <v>691.62</v>
      </c>
      <c r="N1575" s="822">
        <v>6</v>
      </c>
      <c r="O1575" s="826">
        <v>2</v>
      </c>
      <c r="P1575" s="825">
        <v>691.62</v>
      </c>
      <c r="Q1575" s="827">
        <v>1</v>
      </c>
      <c r="R1575" s="822">
        <v>6</v>
      </c>
      <c r="S1575" s="827">
        <v>1</v>
      </c>
      <c r="T1575" s="826">
        <v>2</v>
      </c>
      <c r="U1575" s="828">
        <v>1</v>
      </c>
    </row>
    <row r="1576" spans="1:21" ht="14.45" customHeight="1" x14ac:dyDescent="0.2">
      <c r="A1576" s="821">
        <v>4</v>
      </c>
      <c r="B1576" s="822" t="s">
        <v>2195</v>
      </c>
      <c r="C1576" s="822" t="s">
        <v>2202</v>
      </c>
      <c r="D1576" s="823" t="s">
        <v>4680</v>
      </c>
      <c r="E1576" s="824" t="s">
        <v>2246</v>
      </c>
      <c r="F1576" s="822" t="s">
        <v>2196</v>
      </c>
      <c r="G1576" s="822" t="s">
        <v>3639</v>
      </c>
      <c r="H1576" s="822" t="s">
        <v>329</v>
      </c>
      <c r="I1576" s="822" t="s">
        <v>3640</v>
      </c>
      <c r="J1576" s="822" t="s">
        <v>3641</v>
      </c>
      <c r="K1576" s="822" t="s">
        <v>3642</v>
      </c>
      <c r="L1576" s="825">
        <v>131.02000000000001</v>
      </c>
      <c r="M1576" s="825">
        <v>524.08000000000004</v>
      </c>
      <c r="N1576" s="822">
        <v>4</v>
      </c>
      <c r="O1576" s="826">
        <v>1</v>
      </c>
      <c r="P1576" s="825">
        <v>524.08000000000004</v>
      </c>
      <c r="Q1576" s="827">
        <v>1</v>
      </c>
      <c r="R1576" s="822">
        <v>4</v>
      </c>
      <c r="S1576" s="827">
        <v>1</v>
      </c>
      <c r="T1576" s="826">
        <v>1</v>
      </c>
      <c r="U1576" s="828">
        <v>1</v>
      </c>
    </row>
    <row r="1577" spans="1:21" ht="14.45" customHeight="1" x14ac:dyDescent="0.2">
      <c r="A1577" s="821">
        <v>4</v>
      </c>
      <c r="B1577" s="822" t="s">
        <v>2195</v>
      </c>
      <c r="C1577" s="822" t="s">
        <v>2202</v>
      </c>
      <c r="D1577" s="823" t="s">
        <v>4680</v>
      </c>
      <c r="E1577" s="824" t="s">
        <v>2246</v>
      </c>
      <c r="F1577" s="822" t="s">
        <v>2196</v>
      </c>
      <c r="G1577" s="822" t="s">
        <v>3639</v>
      </c>
      <c r="H1577" s="822" t="s">
        <v>329</v>
      </c>
      <c r="I1577" s="822" t="s">
        <v>3993</v>
      </c>
      <c r="J1577" s="822" t="s">
        <v>3641</v>
      </c>
      <c r="K1577" s="822" t="s">
        <v>3642</v>
      </c>
      <c r="L1577" s="825">
        <v>131.02000000000001</v>
      </c>
      <c r="M1577" s="825">
        <v>7468.1400000000012</v>
      </c>
      <c r="N1577" s="822">
        <v>57</v>
      </c>
      <c r="O1577" s="826">
        <v>12</v>
      </c>
      <c r="P1577" s="825">
        <v>5895.9000000000005</v>
      </c>
      <c r="Q1577" s="827">
        <v>0.78947368421052622</v>
      </c>
      <c r="R1577" s="822">
        <v>45</v>
      </c>
      <c r="S1577" s="827">
        <v>0.78947368421052633</v>
      </c>
      <c r="T1577" s="826">
        <v>9</v>
      </c>
      <c r="U1577" s="828">
        <v>0.75</v>
      </c>
    </row>
    <row r="1578" spans="1:21" ht="14.45" customHeight="1" x14ac:dyDescent="0.2">
      <c r="A1578" s="821">
        <v>4</v>
      </c>
      <c r="B1578" s="822" t="s">
        <v>2195</v>
      </c>
      <c r="C1578" s="822" t="s">
        <v>2202</v>
      </c>
      <c r="D1578" s="823" t="s">
        <v>4680</v>
      </c>
      <c r="E1578" s="824" t="s">
        <v>2246</v>
      </c>
      <c r="F1578" s="822" t="s">
        <v>2196</v>
      </c>
      <c r="G1578" s="822" t="s">
        <v>3089</v>
      </c>
      <c r="H1578" s="822" t="s">
        <v>329</v>
      </c>
      <c r="I1578" s="822" t="s">
        <v>3090</v>
      </c>
      <c r="J1578" s="822" t="s">
        <v>3091</v>
      </c>
      <c r="K1578" s="822" t="s">
        <v>3092</v>
      </c>
      <c r="L1578" s="825">
        <v>137.88</v>
      </c>
      <c r="M1578" s="825">
        <v>137.88</v>
      </c>
      <c r="N1578" s="822">
        <v>1</v>
      </c>
      <c r="O1578" s="826">
        <v>1</v>
      </c>
      <c r="P1578" s="825">
        <v>137.88</v>
      </c>
      <c r="Q1578" s="827">
        <v>1</v>
      </c>
      <c r="R1578" s="822">
        <v>1</v>
      </c>
      <c r="S1578" s="827">
        <v>1</v>
      </c>
      <c r="T1578" s="826">
        <v>1</v>
      </c>
      <c r="U1578" s="828">
        <v>1</v>
      </c>
    </row>
    <row r="1579" spans="1:21" ht="14.45" customHeight="1" x14ac:dyDescent="0.2">
      <c r="A1579" s="821">
        <v>4</v>
      </c>
      <c r="B1579" s="822" t="s">
        <v>2195</v>
      </c>
      <c r="C1579" s="822" t="s">
        <v>2202</v>
      </c>
      <c r="D1579" s="823" t="s">
        <v>4680</v>
      </c>
      <c r="E1579" s="824" t="s">
        <v>2246</v>
      </c>
      <c r="F1579" s="822" t="s">
        <v>2196</v>
      </c>
      <c r="G1579" s="822" t="s">
        <v>3994</v>
      </c>
      <c r="H1579" s="822" t="s">
        <v>628</v>
      </c>
      <c r="I1579" s="822" t="s">
        <v>3995</v>
      </c>
      <c r="J1579" s="822" t="s">
        <v>1772</v>
      </c>
      <c r="K1579" s="822" t="s">
        <v>3996</v>
      </c>
      <c r="L1579" s="825">
        <v>86.43</v>
      </c>
      <c r="M1579" s="825">
        <v>86.43</v>
      </c>
      <c r="N1579" s="822">
        <v>1</v>
      </c>
      <c r="O1579" s="826">
        <v>1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4</v>
      </c>
      <c r="B1580" s="822" t="s">
        <v>2195</v>
      </c>
      <c r="C1580" s="822" t="s">
        <v>2202</v>
      </c>
      <c r="D1580" s="823" t="s">
        <v>4680</v>
      </c>
      <c r="E1580" s="824" t="s">
        <v>2246</v>
      </c>
      <c r="F1580" s="822" t="s">
        <v>2196</v>
      </c>
      <c r="G1580" s="822" t="s">
        <v>3997</v>
      </c>
      <c r="H1580" s="822" t="s">
        <v>628</v>
      </c>
      <c r="I1580" s="822" t="s">
        <v>2121</v>
      </c>
      <c r="J1580" s="822" t="s">
        <v>2122</v>
      </c>
      <c r="K1580" s="822" t="s">
        <v>2123</v>
      </c>
      <c r="L1580" s="825">
        <v>219.18</v>
      </c>
      <c r="M1580" s="825">
        <v>219.18</v>
      </c>
      <c r="N1580" s="822">
        <v>1</v>
      </c>
      <c r="O1580" s="826">
        <v>1</v>
      </c>
      <c r="P1580" s="825">
        <v>219.18</v>
      </c>
      <c r="Q1580" s="827">
        <v>1</v>
      </c>
      <c r="R1580" s="822">
        <v>1</v>
      </c>
      <c r="S1580" s="827">
        <v>1</v>
      </c>
      <c r="T1580" s="826">
        <v>1</v>
      </c>
      <c r="U1580" s="828">
        <v>1</v>
      </c>
    </row>
    <row r="1581" spans="1:21" ht="14.45" customHeight="1" x14ac:dyDescent="0.2">
      <c r="A1581" s="821">
        <v>4</v>
      </c>
      <c r="B1581" s="822" t="s">
        <v>2195</v>
      </c>
      <c r="C1581" s="822" t="s">
        <v>2202</v>
      </c>
      <c r="D1581" s="823" t="s">
        <v>4680</v>
      </c>
      <c r="E1581" s="824" t="s">
        <v>2246</v>
      </c>
      <c r="F1581" s="822" t="s">
        <v>2196</v>
      </c>
      <c r="G1581" s="822" t="s">
        <v>2293</v>
      </c>
      <c r="H1581" s="822" t="s">
        <v>329</v>
      </c>
      <c r="I1581" s="822" t="s">
        <v>2294</v>
      </c>
      <c r="J1581" s="822" t="s">
        <v>703</v>
      </c>
      <c r="K1581" s="822" t="s">
        <v>2295</v>
      </c>
      <c r="L1581" s="825">
        <v>53.57</v>
      </c>
      <c r="M1581" s="825">
        <v>1017.8299999999999</v>
      </c>
      <c r="N1581" s="822">
        <v>19</v>
      </c>
      <c r="O1581" s="826">
        <v>5</v>
      </c>
      <c r="P1581" s="825">
        <v>589.27</v>
      </c>
      <c r="Q1581" s="827">
        <v>0.57894736842105265</v>
      </c>
      <c r="R1581" s="822">
        <v>11</v>
      </c>
      <c r="S1581" s="827">
        <v>0.57894736842105265</v>
      </c>
      <c r="T1581" s="826">
        <v>3</v>
      </c>
      <c r="U1581" s="828">
        <v>0.6</v>
      </c>
    </row>
    <row r="1582" spans="1:21" ht="14.45" customHeight="1" x14ac:dyDescent="0.2">
      <c r="A1582" s="821">
        <v>4</v>
      </c>
      <c r="B1582" s="822" t="s">
        <v>2195</v>
      </c>
      <c r="C1582" s="822" t="s">
        <v>2202</v>
      </c>
      <c r="D1582" s="823" t="s">
        <v>4680</v>
      </c>
      <c r="E1582" s="824" t="s">
        <v>2246</v>
      </c>
      <c r="F1582" s="822" t="s">
        <v>2196</v>
      </c>
      <c r="G1582" s="822" t="s">
        <v>2348</v>
      </c>
      <c r="H1582" s="822" t="s">
        <v>329</v>
      </c>
      <c r="I1582" s="822" t="s">
        <v>3780</v>
      </c>
      <c r="J1582" s="822" t="s">
        <v>665</v>
      </c>
      <c r="K1582" s="822" t="s">
        <v>668</v>
      </c>
      <c r="L1582" s="825">
        <v>38.04</v>
      </c>
      <c r="M1582" s="825">
        <v>76.08</v>
      </c>
      <c r="N1582" s="822">
        <v>2</v>
      </c>
      <c r="O1582" s="826">
        <v>1</v>
      </c>
      <c r="P1582" s="825">
        <v>76.08</v>
      </c>
      <c r="Q1582" s="827">
        <v>1</v>
      </c>
      <c r="R1582" s="822">
        <v>2</v>
      </c>
      <c r="S1582" s="827">
        <v>1</v>
      </c>
      <c r="T1582" s="826">
        <v>1</v>
      </c>
      <c r="U1582" s="828">
        <v>1</v>
      </c>
    </row>
    <row r="1583" spans="1:21" ht="14.45" customHeight="1" x14ac:dyDescent="0.2">
      <c r="A1583" s="821">
        <v>4</v>
      </c>
      <c r="B1583" s="822" t="s">
        <v>2195</v>
      </c>
      <c r="C1583" s="822" t="s">
        <v>2202</v>
      </c>
      <c r="D1583" s="823" t="s">
        <v>4680</v>
      </c>
      <c r="E1583" s="824" t="s">
        <v>2246</v>
      </c>
      <c r="F1583" s="822" t="s">
        <v>2196</v>
      </c>
      <c r="G1583" s="822" t="s">
        <v>2296</v>
      </c>
      <c r="H1583" s="822" t="s">
        <v>329</v>
      </c>
      <c r="I1583" s="822" t="s">
        <v>3016</v>
      </c>
      <c r="J1583" s="822" t="s">
        <v>1405</v>
      </c>
      <c r="K1583" s="822" t="s">
        <v>3017</v>
      </c>
      <c r="L1583" s="825">
        <v>34.19</v>
      </c>
      <c r="M1583" s="825">
        <v>239.32999999999998</v>
      </c>
      <c r="N1583" s="822">
        <v>7</v>
      </c>
      <c r="O1583" s="826">
        <v>2.5</v>
      </c>
      <c r="P1583" s="825">
        <v>170.95</v>
      </c>
      <c r="Q1583" s="827">
        <v>0.7142857142857143</v>
      </c>
      <c r="R1583" s="822">
        <v>5</v>
      </c>
      <c r="S1583" s="827">
        <v>0.7142857142857143</v>
      </c>
      <c r="T1583" s="826">
        <v>1.5</v>
      </c>
      <c r="U1583" s="828">
        <v>0.6</v>
      </c>
    </row>
    <row r="1584" spans="1:21" ht="14.45" customHeight="1" x14ac:dyDescent="0.2">
      <c r="A1584" s="821">
        <v>4</v>
      </c>
      <c r="B1584" s="822" t="s">
        <v>2195</v>
      </c>
      <c r="C1584" s="822" t="s">
        <v>2202</v>
      </c>
      <c r="D1584" s="823" t="s">
        <v>4680</v>
      </c>
      <c r="E1584" s="824" t="s">
        <v>2246</v>
      </c>
      <c r="F1584" s="822" t="s">
        <v>2196</v>
      </c>
      <c r="G1584" s="822" t="s">
        <v>2267</v>
      </c>
      <c r="H1584" s="822" t="s">
        <v>628</v>
      </c>
      <c r="I1584" s="822" t="s">
        <v>2096</v>
      </c>
      <c r="J1584" s="822" t="s">
        <v>764</v>
      </c>
      <c r="K1584" s="822" t="s">
        <v>2097</v>
      </c>
      <c r="L1584" s="825">
        <v>736.33</v>
      </c>
      <c r="M1584" s="825">
        <v>1472.66</v>
      </c>
      <c r="N1584" s="822">
        <v>2</v>
      </c>
      <c r="O1584" s="826">
        <v>1.5</v>
      </c>
      <c r="P1584" s="825"/>
      <c r="Q1584" s="827">
        <v>0</v>
      </c>
      <c r="R1584" s="822"/>
      <c r="S1584" s="827">
        <v>0</v>
      </c>
      <c r="T1584" s="826"/>
      <c r="U1584" s="828">
        <v>0</v>
      </c>
    </row>
    <row r="1585" spans="1:21" ht="14.45" customHeight="1" x14ac:dyDescent="0.2">
      <c r="A1585" s="821">
        <v>4</v>
      </c>
      <c r="B1585" s="822" t="s">
        <v>2195</v>
      </c>
      <c r="C1585" s="822" t="s">
        <v>2202</v>
      </c>
      <c r="D1585" s="823" t="s">
        <v>4680</v>
      </c>
      <c r="E1585" s="824" t="s">
        <v>2246</v>
      </c>
      <c r="F1585" s="822" t="s">
        <v>2196</v>
      </c>
      <c r="G1585" s="822" t="s">
        <v>2267</v>
      </c>
      <c r="H1585" s="822" t="s">
        <v>628</v>
      </c>
      <c r="I1585" s="822" t="s">
        <v>1777</v>
      </c>
      <c r="J1585" s="822" t="s">
        <v>764</v>
      </c>
      <c r="K1585" s="822" t="s">
        <v>1778</v>
      </c>
      <c r="L1585" s="825">
        <v>490.89</v>
      </c>
      <c r="M1585" s="825">
        <v>490.89</v>
      </c>
      <c r="N1585" s="822">
        <v>1</v>
      </c>
      <c r="O1585" s="826">
        <v>1</v>
      </c>
      <c r="P1585" s="825"/>
      <c r="Q1585" s="827">
        <v>0</v>
      </c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4</v>
      </c>
      <c r="B1586" s="822" t="s">
        <v>2195</v>
      </c>
      <c r="C1586" s="822" t="s">
        <v>2202</v>
      </c>
      <c r="D1586" s="823" t="s">
        <v>4680</v>
      </c>
      <c r="E1586" s="824" t="s">
        <v>2246</v>
      </c>
      <c r="F1586" s="822" t="s">
        <v>2196</v>
      </c>
      <c r="G1586" s="822" t="s">
        <v>2267</v>
      </c>
      <c r="H1586" s="822" t="s">
        <v>628</v>
      </c>
      <c r="I1586" s="822" t="s">
        <v>1997</v>
      </c>
      <c r="J1586" s="822" t="s">
        <v>1223</v>
      </c>
      <c r="K1586" s="822" t="s">
        <v>1998</v>
      </c>
      <c r="L1586" s="825">
        <v>1847.49</v>
      </c>
      <c r="M1586" s="825">
        <v>1847.49</v>
      </c>
      <c r="N1586" s="822">
        <v>1</v>
      </c>
      <c r="O1586" s="826">
        <v>0.5</v>
      </c>
      <c r="P1586" s="825"/>
      <c r="Q1586" s="827">
        <v>0</v>
      </c>
      <c r="R1586" s="822"/>
      <c r="S1586" s="827">
        <v>0</v>
      </c>
      <c r="T1586" s="826"/>
      <c r="U1586" s="828">
        <v>0</v>
      </c>
    </row>
    <row r="1587" spans="1:21" ht="14.45" customHeight="1" x14ac:dyDescent="0.2">
      <c r="A1587" s="821">
        <v>4</v>
      </c>
      <c r="B1587" s="822" t="s">
        <v>2195</v>
      </c>
      <c r="C1587" s="822" t="s">
        <v>2202</v>
      </c>
      <c r="D1587" s="823" t="s">
        <v>4680</v>
      </c>
      <c r="E1587" s="824" t="s">
        <v>2246</v>
      </c>
      <c r="F1587" s="822" t="s">
        <v>2196</v>
      </c>
      <c r="G1587" s="822" t="s">
        <v>2267</v>
      </c>
      <c r="H1587" s="822" t="s">
        <v>628</v>
      </c>
      <c r="I1587" s="822" t="s">
        <v>3998</v>
      </c>
      <c r="J1587" s="822" t="s">
        <v>1223</v>
      </c>
      <c r="K1587" s="822" t="s">
        <v>3999</v>
      </c>
      <c r="L1587" s="825">
        <v>277.12</v>
      </c>
      <c r="M1587" s="825">
        <v>554.24</v>
      </c>
      <c r="N1587" s="822">
        <v>2</v>
      </c>
      <c r="O1587" s="826">
        <v>1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4</v>
      </c>
      <c r="B1588" s="822" t="s">
        <v>2195</v>
      </c>
      <c r="C1588" s="822" t="s">
        <v>2202</v>
      </c>
      <c r="D1588" s="823" t="s">
        <v>4680</v>
      </c>
      <c r="E1588" s="824" t="s">
        <v>2246</v>
      </c>
      <c r="F1588" s="822" t="s">
        <v>2196</v>
      </c>
      <c r="G1588" s="822" t="s">
        <v>2267</v>
      </c>
      <c r="H1588" s="822" t="s">
        <v>628</v>
      </c>
      <c r="I1588" s="822" t="s">
        <v>2268</v>
      </c>
      <c r="J1588" s="822" t="s">
        <v>764</v>
      </c>
      <c r="K1588" s="822" t="s">
        <v>2269</v>
      </c>
      <c r="L1588" s="825">
        <v>923.74</v>
      </c>
      <c r="M1588" s="825">
        <v>1847.48</v>
      </c>
      <c r="N1588" s="822">
        <v>2</v>
      </c>
      <c r="O1588" s="826">
        <v>2</v>
      </c>
      <c r="P1588" s="825">
        <v>1847.48</v>
      </c>
      <c r="Q1588" s="827">
        <v>1</v>
      </c>
      <c r="R1588" s="822">
        <v>2</v>
      </c>
      <c r="S1588" s="827">
        <v>1</v>
      </c>
      <c r="T1588" s="826">
        <v>2</v>
      </c>
      <c r="U1588" s="828">
        <v>1</v>
      </c>
    </row>
    <row r="1589" spans="1:21" ht="14.45" customHeight="1" x14ac:dyDescent="0.2">
      <c r="A1589" s="821">
        <v>4</v>
      </c>
      <c r="B1589" s="822" t="s">
        <v>2195</v>
      </c>
      <c r="C1589" s="822" t="s">
        <v>2202</v>
      </c>
      <c r="D1589" s="823" t="s">
        <v>4680</v>
      </c>
      <c r="E1589" s="824" t="s">
        <v>2246</v>
      </c>
      <c r="F1589" s="822" t="s">
        <v>2196</v>
      </c>
      <c r="G1589" s="822" t="s">
        <v>4000</v>
      </c>
      <c r="H1589" s="822" t="s">
        <v>329</v>
      </c>
      <c r="I1589" s="822" t="s">
        <v>4001</v>
      </c>
      <c r="J1589" s="822" t="s">
        <v>951</v>
      </c>
      <c r="K1589" s="822" t="s">
        <v>953</v>
      </c>
      <c r="L1589" s="825">
        <v>75.67</v>
      </c>
      <c r="M1589" s="825">
        <v>227.01</v>
      </c>
      <c r="N1589" s="822">
        <v>3</v>
      </c>
      <c r="O1589" s="826">
        <v>1</v>
      </c>
      <c r="P1589" s="825"/>
      <c r="Q1589" s="827">
        <v>0</v>
      </c>
      <c r="R1589" s="822"/>
      <c r="S1589" s="827">
        <v>0</v>
      </c>
      <c r="T1589" s="826"/>
      <c r="U1589" s="828">
        <v>0</v>
      </c>
    </row>
    <row r="1590" spans="1:21" ht="14.45" customHeight="1" x14ac:dyDescent="0.2">
      <c r="A1590" s="821">
        <v>4</v>
      </c>
      <c r="B1590" s="822" t="s">
        <v>2195</v>
      </c>
      <c r="C1590" s="822" t="s">
        <v>2202</v>
      </c>
      <c r="D1590" s="823" t="s">
        <v>4680</v>
      </c>
      <c r="E1590" s="824" t="s">
        <v>2246</v>
      </c>
      <c r="F1590" s="822" t="s">
        <v>2196</v>
      </c>
      <c r="G1590" s="822" t="s">
        <v>4002</v>
      </c>
      <c r="H1590" s="822" t="s">
        <v>329</v>
      </c>
      <c r="I1590" s="822" t="s">
        <v>4003</v>
      </c>
      <c r="J1590" s="822" t="s">
        <v>4004</v>
      </c>
      <c r="K1590" s="822" t="s">
        <v>4005</v>
      </c>
      <c r="L1590" s="825">
        <v>73.010000000000005</v>
      </c>
      <c r="M1590" s="825">
        <v>73.010000000000005</v>
      </c>
      <c r="N1590" s="822">
        <v>1</v>
      </c>
      <c r="O1590" s="826">
        <v>1</v>
      </c>
      <c r="P1590" s="825">
        <v>73.010000000000005</v>
      </c>
      <c r="Q1590" s="827">
        <v>1</v>
      </c>
      <c r="R1590" s="822">
        <v>1</v>
      </c>
      <c r="S1590" s="827">
        <v>1</v>
      </c>
      <c r="T1590" s="826">
        <v>1</v>
      </c>
      <c r="U1590" s="828">
        <v>1</v>
      </c>
    </row>
    <row r="1591" spans="1:21" ht="14.45" customHeight="1" x14ac:dyDescent="0.2">
      <c r="A1591" s="821">
        <v>4</v>
      </c>
      <c r="B1591" s="822" t="s">
        <v>2195</v>
      </c>
      <c r="C1591" s="822" t="s">
        <v>2202</v>
      </c>
      <c r="D1591" s="823" t="s">
        <v>4680</v>
      </c>
      <c r="E1591" s="824" t="s">
        <v>2246</v>
      </c>
      <c r="F1591" s="822" t="s">
        <v>2196</v>
      </c>
      <c r="G1591" s="822" t="s">
        <v>4006</v>
      </c>
      <c r="H1591" s="822" t="s">
        <v>329</v>
      </c>
      <c r="I1591" s="822" t="s">
        <v>4007</v>
      </c>
      <c r="J1591" s="822" t="s">
        <v>4008</v>
      </c>
      <c r="K1591" s="822" t="s">
        <v>4009</v>
      </c>
      <c r="L1591" s="825">
        <v>75.739999999999995</v>
      </c>
      <c r="M1591" s="825">
        <v>75.739999999999995</v>
      </c>
      <c r="N1591" s="822">
        <v>1</v>
      </c>
      <c r="O1591" s="826">
        <v>0.5</v>
      </c>
      <c r="P1591" s="825">
        <v>75.739999999999995</v>
      </c>
      <c r="Q1591" s="827">
        <v>1</v>
      </c>
      <c r="R1591" s="822">
        <v>1</v>
      </c>
      <c r="S1591" s="827">
        <v>1</v>
      </c>
      <c r="T1591" s="826">
        <v>0.5</v>
      </c>
      <c r="U1591" s="828">
        <v>1</v>
      </c>
    </row>
    <row r="1592" spans="1:21" ht="14.45" customHeight="1" x14ac:dyDescent="0.2">
      <c r="A1592" s="821">
        <v>4</v>
      </c>
      <c r="B1592" s="822" t="s">
        <v>2195</v>
      </c>
      <c r="C1592" s="822" t="s">
        <v>2202</v>
      </c>
      <c r="D1592" s="823" t="s">
        <v>4680</v>
      </c>
      <c r="E1592" s="824" t="s">
        <v>2246</v>
      </c>
      <c r="F1592" s="822" t="s">
        <v>2196</v>
      </c>
      <c r="G1592" s="822" t="s">
        <v>2355</v>
      </c>
      <c r="H1592" s="822" t="s">
        <v>329</v>
      </c>
      <c r="I1592" s="822" t="s">
        <v>2413</v>
      </c>
      <c r="J1592" s="822" t="s">
        <v>784</v>
      </c>
      <c r="K1592" s="822" t="s">
        <v>2414</v>
      </c>
      <c r="L1592" s="825">
        <v>27.37</v>
      </c>
      <c r="M1592" s="825">
        <v>27.37</v>
      </c>
      <c r="N1592" s="822">
        <v>1</v>
      </c>
      <c r="O1592" s="826">
        <v>0.5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4</v>
      </c>
      <c r="B1593" s="822" t="s">
        <v>2195</v>
      </c>
      <c r="C1593" s="822" t="s">
        <v>2202</v>
      </c>
      <c r="D1593" s="823" t="s">
        <v>4680</v>
      </c>
      <c r="E1593" s="824" t="s">
        <v>2246</v>
      </c>
      <c r="F1593" s="822" t="s">
        <v>2196</v>
      </c>
      <c r="G1593" s="822" t="s">
        <v>2355</v>
      </c>
      <c r="H1593" s="822" t="s">
        <v>329</v>
      </c>
      <c r="I1593" s="822" t="s">
        <v>2356</v>
      </c>
      <c r="J1593" s="822" t="s">
        <v>784</v>
      </c>
      <c r="K1593" s="822" t="s">
        <v>2357</v>
      </c>
      <c r="L1593" s="825">
        <v>185.26</v>
      </c>
      <c r="M1593" s="825">
        <v>2223.12</v>
      </c>
      <c r="N1593" s="822">
        <v>12</v>
      </c>
      <c r="O1593" s="826">
        <v>8</v>
      </c>
      <c r="P1593" s="825">
        <v>1482.08</v>
      </c>
      <c r="Q1593" s="827">
        <v>0.66666666666666663</v>
      </c>
      <c r="R1593" s="822">
        <v>8</v>
      </c>
      <c r="S1593" s="827">
        <v>0.66666666666666663</v>
      </c>
      <c r="T1593" s="826">
        <v>5</v>
      </c>
      <c r="U1593" s="828">
        <v>0.625</v>
      </c>
    </row>
    <row r="1594" spans="1:21" ht="14.45" customHeight="1" x14ac:dyDescent="0.2">
      <c r="A1594" s="821">
        <v>4</v>
      </c>
      <c r="B1594" s="822" t="s">
        <v>2195</v>
      </c>
      <c r="C1594" s="822" t="s">
        <v>2202</v>
      </c>
      <c r="D1594" s="823" t="s">
        <v>4680</v>
      </c>
      <c r="E1594" s="824" t="s">
        <v>2246</v>
      </c>
      <c r="F1594" s="822" t="s">
        <v>2196</v>
      </c>
      <c r="G1594" s="822" t="s">
        <v>3019</v>
      </c>
      <c r="H1594" s="822" t="s">
        <v>329</v>
      </c>
      <c r="I1594" s="822" t="s">
        <v>4010</v>
      </c>
      <c r="J1594" s="822" t="s">
        <v>3021</v>
      </c>
      <c r="K1594" s="822" t="s">
        <v>3022</v>
      </c>
      <c r="L1594" s="825">
        <v>453.18</v>
      </c>
      <c r="M1594" s="825">
        <v>906.36</v>
      </c>
      <c r="N1594" s="822">
        <v>2</v>
      </c>
      <c r="O1594" s="826">
        <v>1</v>
      </c>
      <c r="P1594" s="825">
        <v>906.36</v>
      </c>
      <c r="Q1594" s="827">
        <v>1</v>
      </c>
      <c r="R1594" s="822">
        <v>2</v>
      </c>
      <c r="S1594" s="827">
        <v>1</v>
      </c>
      <c r="T1594" s="826">
        <v>1</v>
      </c>
      <c r="U1594" s="828">
        <v>1</v>
      </c>
    </row>
    <row r="1595" spans="1:21" ht="14.45" customHeight="1" x14ac:dyDescent="0.2">
      <c r="A1595" s="821">
        <v>4</v>
      </c>
      <c r="B1595" s="822" t="s">
        <v>2195</v>
      </c>
      <c r="C1595" s="822" t="s">
        <v>2202</v>
      </c>
      <c r="D1595" s="823" t="s">
        <v>4680</v>
      </c>
      <c r="E1595" s="824" t="s">
        <v>2246</v>
      </c>
      <c r="F1595" s="822" t="s">
        <v>2196</v>
      </c>
      <c r="G1595" s="822" t="s">
        <v>2270</v>
      </c>
      <c r="H1595" s="822" t="s">
        <v>628</v>
      </c>
      <c r="I1595" s="822" t="s">
        <v>1983</v>
      </c>
      <c r="J1595" s="822" t="s">
        <v>1758</v>
      </c>
      <c r="K1595" s="822" t="s">
        <v>1984</v>
      </c>
      <c r="L1595" s="825">
        <v>102.93</v>
      </c>
      <c r="M1595" s="825">
        <v>205.86</v>
      </c>
      <c r="N1595" s="822">
        <v>2</v>
      </c>
      <c r="O1595" s="826">
        <v>0.5</v>
      </c>
      <c r="P1595" s="825">
        <v>205.86</v>
      </c>
      <c r="Q1595" s="827">
        <v>1</v>
      </c>
      <c r="R1595" s="822">
        <v>2</v>
      </c>
      <c r="S1595" s="827">
        <v>1</v>
      </c>
      <c r="T1595" s="826">
        <v>0.5</v>
      </c>
      <c r="U1595" s="828">
        <v>1</v>
      </c>
    </row>
    <row r="1596" spans="1:21" ht="14.45" customHeight="1" x14ac:dyDescent="0.2">
      <c r="A1596" s="821">
        <v>4</v>
      </c>
      <c r="B1596" s="822" t="s">
        <v>2195</v>
      </c>
      <c r="C1596" s="822" t="s">
        <v>2202</v>
      </c>
      <c r="D1596" s="823" t="s">
        <v>4680</v>
      </c>
      <c r="E1596" s="824" t="s">
        <v>2246</v>
      </c>
      <c r="F1596" s="822" t="s">
        <v>2196</v>
      </c>
      <c r="G1596" s="822" t="s">
        <v>2270</v>
      </c>
      <c r="H1596" s="822" t="s">
        <v>329</v>
      </c>
      <c r="I1596" s="822" t="s">
        <v>2464</v>
      </c>
      <c r="J1596" s="822" t="s">
        <v>1758</v>
      </c>
      <c r="K1596" s="822" t="s">
        <v>2465</v>
      </c>
      <c r="L1596" s="825">
        <v>205.84</v>
      </c>
      <c r="M1596" s="825">
        <v>2881.76</v>
      </c>
      <c r="N1596" s="822">
        <v>14</v>
      </c>
      <c r="O1596" s="826">
        <v>8</v>
      </c>
      <c r="P1596" s="825">
        <v>1852.5600000000002</v>
      </c>
      <c r="Q1596" s="827">
        <v>0.6428571428571429</v>
      </c>
      <c r="R1596" s="822">
        <v>9</v>
      </c>
      <c r="S1596" s="827">
        <v>0.6428571428571429</v>
      </c>
      <c r="T1596" s="826">
        <v>4</v>
      </c>
      <c r="U1596" s="828">
        <v>0.5</v>
      </c>
    </row>
    <row r="1597" spans="1:21" ht="14.45" customHeight="1" x14ac:dyDescent="0.2">
      <c r="A1597" s="821">
        <v>4</v>
      </c>
      <c r="B1597" s="822" t="s">
        <v>2195</v>
      </c>
      <c r="C1597" s="822" t="s">
        <v>2202</v>
      </c>
      <c r="D1597" s="823" t="s">
        <v>4680</v>
      </c>
      <c r="E1597" s="824" t="s">
        <v>2246</v>
      </c>
      <c r="F1597" s="822" t="s">
        <v>2196</v>
      </c>
      <c r="G1597" s="822" t="s">
        <v>2270</v>
      </c>
      <c r="H1597" s="822" t="s">
        <v>329</v>
      </c>
      <c r="I1597" s="822" t="s">
        <v>2464</v>
      </c>
      <c r="J1597" s="822" t="s">
        <v>1758</v>
      </c>
      <c r="K1597" s="822" t="s">
        <v>2465</v>
      </c>
      <c r="L1597" s="825">
        <v>97.76</v>
      </c>
      <c r="M1597" s="825">
        <v>1759.68</v>
      </c>
      <c r="N1597" s="822">
        <v>18</v>
      </c>
      <c r="O1597" s="826">
        <v>10</v>
      </c>
      <c r="P1597" s="825">
        <v>977.6</v>
      </c>
      <c r="Q1597" s="827">
        <v>0.55555555555555558</v>
      </c>
      <c r="R1597" s="822">
        <v>10</v>
      </c>
      <c r="S1597" s="827">
        <v>0.55555555555555558</v>
      </c>
      <c r="T1597" s="826">
        <v>5</v>
      </c>
      <c r="U1597" s="828">
        <v>0.5</v>
      </c>
    </row>
    <row r="1598" spans="1:21" ht="14.45" customHeight="1" x14ac:dyDescent="0.2">
      <c r="A1598" s="821">
        <v>4</v>
      </c>
      <c r="B1598" s="822" t="s">
        <v>2195</v>
      </c>
      <c r="C1598" s="822" t="s">
        <v>2202</v>
      </c>
      <c r="D1598" s="823" t="s">
        <v>4680</v>
      </c>
      <c r="E1598" s="824" t="s">
        <v>2246</v>
      </c>
      <c r="F1598" s="822" t="s">
        <v>2196</v>
      </c>
      <c r="G1598" s="822" t="s">
        <v>2358</v>
      </c>
      <c r="H1598" s="822" t="s">
        <v>329</v>
      </c>
      <c r="I1598" s="822" t="s">
        <v>2359</v>
      </c>
      <c r="J1598" s="822" t="s">
        <v>633</v>
      </c>
      <c r="K1598" s="822" t="s">
        <v>2360</v>
      </c>
      <c r="L1598" s="825">
        <v>127.91</v>
      </c>
      <c r="M1598" s="825">
        <v>1407.0099999999998</v>
      </c>
      <c r="N1598" s="822">
        <v>11</v>
      </c>
      <c r="O1598" s="826">
        <v>6.5</v>
      </c>
      <c r="P1598" s="825">
        <v>1023.2799999999999</v>
      </c>
      <c r="Q1598" s="827">
        <v>0.72727272727272729</v>
      </c>
      <c r="R1598" s="822">
        <v>8</v>
      </c>
      <c r="S1598" s="827">
        <v>0.72727272727272729</v>
      </c>
      <c r="T1598" s="826">
        <v>5</v>
      </c>
      <c r="U1598" s="828">
        <v>0.76923076923076927</v>
      </c>
    </row>
    <row r="1599" spans="1:21" ht="14.45" customHeight="1" x14ac:dyDescent="0.2">
      <c r="A1599" s="821">
        <v>4</v>
      </c>
      <c r="B1599" s="822" t="s">
        <v>2195</v>
      </c>
      <c r="C1599" s="822" t="s">
        <v>2202</v>
      </c>
      <c r="D1599" s="823" t="s">
        <v>4680</v>
      </c>
      <c r="E1599" s="824" t="s">
        <v>2246</v>
      </c>
      <c r="F1599" s="822" t="s">
        <v>2196</v>
      </c>
      <c r="G1599" s="822" t="s">
        <v>2358</v>
      </c>
      <c r="H1599" s="822" t="s">
        <v>329</v>
      </c>
      <c r="I1599" s="822" t="s">
        <v>3105</v>
      </c>
      <c r="J1599" s="822" t="s">
        <v>3106</v>
      </c>
      <c r="K1599" s="822" t="s">
        <v>3107</v>
      </c>
      <c r="L1599" s="825">
        <v>107.37</v>
      </c>
      <c r="M1599" s="825">
        <v>214.74</v>
      </c>
      <c r="N1599" s="822">
        <v>2</v>
      </c>
      <c r="O1599" s="826">
        <v>1</v>
      </c>
      <c r="P1599" s="825"/>
      <c r="Q1599" s="827">
        <v>0</v>
      </c>
      <c r="R1599" s="822"/>
      <c r="S1599" s="827">
        <v>0</v>
      </c>
      <c r="T1599" s="826"/>
      <c r="U1599" s="828">
        <v>0</v>
      </c>
    </row>
    <row r="1600" spans="1:21" ht="14.45" customHeight="1" x14ac:dyDescent="0.2">
      <c r="A1600" s="821">
        <v>4</v>
      </c>
      <c r="B1600" s="822" t="s">
        <v>2195</v>
      </c>
      <c r="C1600" s="822" t="s">
        <v>2202</v>
      </c>
      <c r="D1600" s="823" t="s">
        <v>4680</v>
      </c>
      <c r="E1600" s="824" t="s">
        <v>2246</v>
      </c>
      <c r="F1600" s="822" t="s">
        <v>2196</v>
      </c>
      <c r="G1600" s="822" t="s">
        <v>4011</v>
      </c>
      <c r="H1600" s="822" t="s">
        <v>329</v>
      </c>
      <c r="I1600" s="822" t="s">
        <v>4012</v>
      </c>
      <c r="J1600" s="822" t="s">
        <v>4013</v>
      </c>
      <c r="K1600" s="822" t="s">
        <v>4014</v>
      </c>
      <c r="L1600" s="825">
        <v>170.56</v>
      </c>
      <c r="M1600" s="825">
        <v>341.12</v>
      </c>
      <c r="N1600" s="822">
        <v>2</v>
      </c>
      <c r="O1600" s="826">
        <v>1</v>
      </c>
      <c r="P1600" s="825"/>
      <c r="Q1600" s="827">
        <v>0</v>
      </c>
      <c r="R1600" s="822"/>
      <c r="S1600" s="827">
        <v>0</v>
      </c>
      <c r="T1600" s="826"/>
      <c r="U1600" s="828">
        <v>0</v>
      </c>
    </row>
    <row r="1601" spans="1:21" ht="14.45" customHeight="1" x14ac:dyDescent="0.2">
      <c r="A1601" s="821">
        <v>4</v>
      </c>
      <c r="B1601" s="822" t="s">
        <v>2195</v>
      </c>
      <c r="C1601" s="822" t="s">
        <v>2202</v>
      </c>
      <c r="D1601" s="823" t="s">
        <v>4680</v>
      </c>
      <c r="E1601" s="824" t="s">
        <v>2246</v>
      </c>
      <c r="F1601" s="822" t="s">
        <v>2196</v>
      </c>
      <c r="G1601" s="822" t="s">
        <v>3254</v>
      </c>
      <c r="H1601" s="822" t="s">
        <v>329</v>
      </c>
      <c r="I1601" s="822" t="s">
        <v>3255</v>
      </c>
      <c r="J1601" s="822" t="s">
        <v>3256</v>
      </c>
      <c r="K1601" s="822" t="s">
        <v>3257</v>
      </c>
      <c r="L1601" s="825">
        <v>453.79</v>
      </c>
      <c r="M1601" s="825">
        <v>1815.16</v>
      </c>
      <c r="N1601" s="822">
        <v>4</v>
      </c>
      <c r="O1601" s="826">
        <v>1</v>
      </c>
      <c r="P1601" s="825">
        <v>1815.16</v>
      </c>
      <c r="Q1601" s="827">
        <v>1</v>
      </c>
      <c r="R1601" s="822">
        <v>4</v>
      </c>
      <c r="S1601" s="827">
        <v>1</v>
      </c>
      <c r="T1601" s="826">
        <v>1</v>
      </c>
      <c r="U1601" s="828">
        <v>1</v>
      </c>
    </row>
    <row r="1602" spans="1:21" ht="14.45" customHeight="1" x14ac:dyDescent="0.2">
      <c r="A1602" s="821">
        <v>4</v>
      </c>
      <c r="B1602" s="822" t="s">
        <v>2195</v>
      </c>
      <c r="C1602" s="822" t="s">
        <v>2202</v>
      </c>
      <c r="D1602" s="823" t="s">
        <v>4680</v>
      </c>
      <c r="E1602" s="824" t="s">
        <v>2246</v>
      </c>
      <c r="F1602" s="822" t="s">
        <v>2196</v>
      </c>
      <c r="G1602" s="822" t="s">
        <v>3261</v>
      </c>
      <c r="H1602" s="822" t="s">
        <v>628</v>
      </c>
      <c r="I1602" s="822" t="s">
        <v>2141</v>
      </c>
      <c r="J1602" s="822" t="s">
        <v>1361</v>
      </c>
      <c r="K1602" s="822" t="s">
        <v>1362</v>
      </c>
      <c r="L1602" s="825">
        <v>63.75</v>
      </c>
      <c r="M1602" s="825">
        <v>63.75</v>
      </c>
      <c r="N1602" s="822">
        <v>1</v>
      </c>
      <c r="O1602" s="826">
        <v>1</v>
      </c>
      <c r="P1602" s="825">
        <v>63.75</v>
      </c>
      <c r="Q1602" s="827">
        <v>1</v>
      </c>
      <c r="R1602" s="822">
        <v>1</v>
      </c>
      <c r="S1602" s="827">
        <v>1</v>
      </c>
      <c r="T1602" s="826">
        <v>1</v>
      </c>
      <c r="U1602" s="828">
        <v>1</v>
      </c>
    </row>
    <row r="1603" spans="1:21" ht="14.45" customHeight="1" x14ac:dyDescent="0.2">
      <c r="A1603" s="821">
        <v>4</v>
      </c>
      <c r="B1603" s="822" t="s">
        <v>2195</v>
      </c>
      <c r="C1603" s="822" t="s">
        <v>2202</v>
      </c>
      <c r="D1603" s="823" t="s">
        <v>4680</v>
      </c>
      <c r="E1603" s="824" t="s">
        <v>2246</v>
      </c>
      <c r="F1603" s="822" t="s">
        <v>2196</v>
      </c>
      <c r="G1603" s="822" t="s">
        <v>3261</v>
      </c>
      <c r="H1603" s="822" t="s">
        <v>329</v>
      </c>
      <c r="I1603" s="822" t="s">
        <v>4015</v>
      </c>
      <c r="J1603" s="822" t="s">
        <v>973</v>
      </c>
      <c r="K1603" s="822" t="s">
        <v>974</v>
      </c>
      <c r="L1603" s="825">
        <v>25.5</v>
      </c>
      <c r="M1603" s="825">
        <v>51</v>
      </c>
      <c r="N1603" s="822">
        <v>2</v>
      </c>
      <c r="O1603" s="826">
        <v>1</v>
      </c>
      <c r="P1603" s="825"/>
      <c r="Q1603" s="827">
        <v>0</v>
      </c>
      <c r="R1603" s="822"/>
      <c r="S1603" s="827">
        <v>0</v>
      </c>
      <c r="T1603" s="826"/>
      <c r="U1603" s="828">
        <v>0</v>
      </c>
    </row>
    <row r="1604" spans="1:21" ht="14.45" customHeight="1" x14ac:dyDescent="0.2">
      <c r="A1604" s="821">
        <v>4</v>
      </c>
      <c r="B1604" s="822" t="s">
        <v>2195</v>
      </c>
      <c r="C1604" s="822" t="s">
        <v>2202</v>
      </c>
      <c r="D1604" s="823" t="s">
        <v>4680</v>
      </c>
      <c r="E1604" s="824" t="s">
        <v>2246</v>
      </c>
      <c r="F1604" s="822" t="s">
        <v>2196</v>
      </c>
      <c r="G1604" s="822" t="s">
        <v>3264</v>
      </c>
      <c r="H1604" s="822" t="s">
        <v>329</v>
      </c>
      <c r="I1604" s="822" t="s">
        <v>3265</v>
      </c>
      <c r="J1604" s="822" t="s">
        <v>748</v>
      </c>
      <c r="K1604" s="822" t="s">
        <v>3266</v>
      </c>
      <c r="L1604" s="825">
        <v>0</v>
      </c>
      <c r="M1604" s="825">
        <v>0</v>
      </c>
      <c r="N1604" s="822">
        <v>2</v>
      </c>
      <c r="O1604" s="826">
        <v>1</v>
      </c>
      <c r="P1604" s="825">
        <v>0</v>
      </c>
      <c r="Q1604" s="827"/>
      <c r="R1604" s="822">
        <v>2</v>
      </c>
      <c r="S1604" s="827">
        <v>1</v>
      </c>
      <c r="T1604" s="826">
        <v>1</v>
      </c>
      <c r="U1604" s="828">
        <v>1</v>
      </c>
    </row>
    <row r="1605" spans="1:21" ht="14.45" customHeight="1" x14ac:dyDescent="0.2">
      <c r="A1605" s="821">
        <v>4</v>
      </c>
      <c r="B1605" s="822" t="s">
        <v>2195</v>
      </c>
      <c r="C1605" s="822" t="s">
        <v>2202</v>
      </c>
      <c r="D1605" s="823" t="s">
        <v>4680</v>
      </c>
      <c r="E1605" s="824" t="s">
        <v>2246</v>
      </c>
      <c r="F1605" s="822" t="s">
        <v>2196</v>
      </c>
      <c r="G1605" s="822" t="s">
        <v>2473</v>
      </c>
      <c r="H1605" s="822" t="s">
        <v>329</v>
      </c>
      <c r="I1605" s="822" t="s">
        <v>2474</v>
      </c>
      <c r="J1605" s="822" t="s">
        <v>2475</v>
      </c>
      <c r="K1605" s="822" t="s">
        <v>2476</v>
      </c>
      <c r="L1605" s="825">
        <v>140.97</v>
      </c>
      <c r="M1605" s="825">
        <v>563.88</v>
      </c>
      <c r="N1605" s="822">
        <v>4</v>
      </c>
      <c r="O1605" s="826">
        <v>3</v>
      </c>
      <c r="P1605" s="825">
        <v>422.90999999999997</v>
      </c>
      <c r="Q1605" s="827">
        <v>0.75</v>
      </c>
      <c r="R1605" s="822">
        <v>3</v>
      </c>
      <c r="S1605" s="827">
        <v>0.75</v>
      </c>
      <c r="T1605" s="826">
        <v>2.5</v>
      </c>
      <c r="U1605" s="828">
        <v>0.83333333333333337</v>
      </c>
    </row>
    <row r="1606" spans="1:21" ht="14.45" customHeight="1" x14ac:dyDescent="0.2">
      <c r="A1606" s="821">
        <v>4</v>
      </c>
      <c r="B1606" s="822" t="s">
        <v>2195</v>
      </c>
      <c r="C1606" s="822" t="s">
        <v>2202</v>
      </c>
      <c r="D1606" s="823" t="s">
        <v>4680</v>
      </c>
      <c r="E1606" s="824" t="s">
        <v>2246</v>
      </c>
      <c r="F1606" s="822" t="s">
        <v>2196</v>
      </c>
      <c r="G1606" s="822" t="s">
        <v>2281</v>
      </c>
      <c r="H1606" s="822" t="s">
        <v>628</v>
      </c>
      <c r="I1606" s="822" t="s">
        <v>1917</v>
      </c>
      <c r="J1606" s="822" t="s">
        <v>893</v>
      </c>
      <c r="K1606" s="822" t="s">
        <v>895</v>
      </c>
      <c r="L1606" s="825">
        <v>0</v>
      </c>
      <c r="M1606" s="825">
        <v>0</v>
      </c>
      <c r="N1606" s="822">
        <v>15</v>
      </c>
      <c r="O1606" s="826">
        <v>7.5</v>
      </c>
      <c r="P1606" s="825">
        <v>0</v>
      </c>
      <c r="Q1606" s="827"/>
      <c r="R1606" s="822">
        <v>9</v>
      </c>
      <c r="S1606" s="827">
        <v>0.6</v>
      </c>
      <c r="T1606" s="826">
        <v>4.5</v>
      </c>
      <c r="U1606" s="828">
        <v>0.6</v>
      </c>
    </row>
    <row r="1607" spans="1:21" ht="14.45" customHeight="1" x14ac:dyDescent="0.2">
      <c r="A1607" s="821">
        <v>4</v>
      </c>
      <c r="B1607" s="822" t="s">
        <v>2195</v>
      </c>
      <c r="C1607" s="822" t="s">
        <v>2202</v>
      </c>
      <c r="D1607" s="823" t="s">
        <v>4680</v>
      </c>
      <c r="E1607" s="824" t="s">
        <v>2246</v>
      </c>
      <c r="F1607" s="822" t="s">
        <v>2196</v>
      </c>
      <c r="G1607" s="822" t="s">
        <v>3025</v>
      </c>
      <c r="H1607" s="822" t="s">
        <v>329</v>
      </c>
      <c r="I1607" s="822" t="s">
        <v>3026</v>
      </c>
      <c r="J1607" s="822" t="s">
        <v>3027</v>
      </c>
      <c r="K1607" s="822" t="s">
        <v>3028</v>
      </c>
      <c r="L1607" s="825">
        <v>96.81</v>
      </c>
      <c r="M1607" s="825">
        <v>290.43</v>
      </c>
      <c r="N1607" s="822">
        <v>3</v>
      </c>
      <c r="O1607" s="826">
        <v>1</v>
      </c>
      <c r="P1607" s="825">
        <v>290.43</v>
      </c>
      <c r="Q1607" s="827">
        <v>1</v>
      </c>
      <c r="R1607" s="822">
        <v>3</v>
      </c>
      <c r="S1607" s="827">
        <v>1</v>
      </c>
      <c r="T1607" s="826">
        <v>1</v>
      </c>
      <c r="U1607" s="828">
        <v>1</v>
      </c>
    </row>
    <row r="1608" spans="1:21" ht="14.45" customHeight="1" x14ac:dyDescent="0.2">
      <c r="A1608" s="821">
        <v>4</v>
      </c>
      <c r="B1608" s="822" t="s">
        <v>2195</v>
      </c>
      <c r="C1608" s="822" t="s">
        <v>2202</v>
      </c>
      <c r="D1608" s="823" t="s">
        <v>4680</v>
      </c>
      <c r="E1608" s="824" t="s">
        <v>2246</v>
      </c>
      <c r="F1608" s="822" t="s">
        <v>2196</v>
      </c>
      <c r="G1608" s="822" t="s">
        <v>3029</v>
      </c>
      <c r="H1608" s="822" t="s">
        <v>329</v>
      </c>
      <c r="I1608" s="822" t="s">
        <v>3030</v>
      </c>
      <c r="J1608" s="822" t="s">
        <v>1175</v>
      </c>
      <c r="K1608" s="822" t="s">
        <v>1176</v>
      </c>
      <c r="L1608" s="825">
        <v>59.56</v>
      </c>
      <c r="M1608" s="825">
        <v>238.24</v>
      </c>
      <c r="N1608" s="822">
        <v>4</v>
      </c>
      <c r="O1608" s="826">
        <v>2.5</v>
      </c>
      <c r="P1608" s="825">
        <v>119.12</v>
      </c>
      <c r="Q1608" s="827">
        <v>0.5</v>
      </c>
      <c r="R1608" s="822">
        <v>2</v>
      </c>
      <c r="S1608" s="827">
        <v>0.5</v>
      </c>
      <c r="T1608" s="826">
        <v>1</v>
      </c>
      <c r="U1608" s="828">
        <v>0.4</v>
      </c>
    </row>
    <row r="1609" spans="1:21" ht="14.45" customHeight="1" x14ac:dyDescent="0.2">
      <c r="A1609" s="821">
        <v>4</v>
      </c>
      <c r="B1609" s="822" t="s">
        <v>2195</v>
      </c>
      <c r="C1609" s="822" t="s">
        <v>2202</v>
      </c>
      <c r="D1609" s="823" t="s">
        <v>4680</v>
      </c>
      <c r="E1609" s="824" t="s">
        <v>2246</v>
      </c>
      <c r="F1609" s="822" t="s">
        <v>2196</v>
      </c>
      <c r="G1609" s="822" t="s">
        <v>4016</v>
      </c>
      <c r="H1609" s="822" t="s">
        <v>628</v>
      </c>
      <c r="I1609" s="822" t="s">
        <v>4017</v>
      </c>
      <c r="J1609" s="822" t="s">
        <v>2177</v>
      </c>
      <c r="K1609" s="822" t="s">
        <v>4018</v>
      </c>
      <c r="L1609" s="825">
        <v>145.15</v>
      </c>
      <c r="M1609" s="825">
        <v>4789.95</v>
      </c>
      <c r="N1609" s="822">
        <v>33</v>
      </c>
      <c r="O1609" s="826">
        <v>8.5</v>
      </c>
      <c r="P1609" s="825">
        <v>2177.25</v>
      </c>
      <c r="Q1609" s="827">
        <v>0.45454545454545459</v>
      </c>
      <c r="R1609" s="822">
        <v>15</v>
      </c>
      <c r="S1609" s="827">
        <v>0.45454545454545453</v>
      </c>
      <c r="T1609" s="826">
        <v>4</v>
      </c>
      <c r="U1609" s="828">
        <v>0.47058823529411764</v>
      </c>
    </row>
    <row r="1610" spans="1:21" ht="14.45" customHeight="1" x14ac:dyDescent="0.2">
      <c r="A1610" s="821">
        <v>4</v>
      </c>
      <c r="B1610" s="822" t="s">
        <v>2195</v>
      </c>
      <c r="C1610" s="822" t="s">
        <v>2202</v>
      </c>
      <c r="D1610" s="823" t="s">
        <v>4680</v>
      </c>
      <c r="E1610" s="824" t="s">
        <v>2246</v>
      </c>
      <c r="F1610" s="822" t="s">
        <v>2196</v>
      </c>
      <c r="G1610" s="822" t="s">
        <v>3283</v>
      </c>
      <c r="H1610" s="822" t="s">
        <v>329</v>
      </c>
      <c r="I1610" s="822" t="s">
        <v>3284</v>
      </c>
      <c r="J1610" s="822" t="s">
        <v>1353</v>
      </c>
      <c r="K1610" s="822" t="s">
        <v>3285</v>
      </c>
      <c r="L1610" s="825">
        <v>98.2</v>
      </c>
      <c r="M1610" s="825">
        <v>98.2</v>
      </c>
      <c r="N1610" s="822">
        <v>1</v>
      </c>
      <c r="O1610" s="826">
        <v>1</v>
      </c>
      <c r="P1610" s="825"/>
      <c r="Q1610" s="827">
        <v>0</v>
      </c>
      <c r="R1610" s="822"/>
      <c r="S1610" s="827">
        <v>0</v>
      </c>
      <c r="T1610" s="826"/>
      <c r="U1610" s="828">
        <v>0</v>
      </c>
    </row>
    <row r="1611" spans="1:21" ht="14.45" customHeight="1" x14ac:dyDescent="0.2">
      <c r="A1611" s="821">
        <v>4</v>
      </c>
      <c r="B1611" s="822" t="s">
        <v>2195</v>
      </c>
      <c r="C1611" s="822" t="s">
        <v>2202</v>
      </c>
      <c r="D1611" s="823" t="s">
        <v>4680</v>
      </c>
      <c r="E1611" s="824" t="s">
        <v>2246</v>
      </c>
      <c r="F1611" s="822" t="s">
        <v>2196</v>
      </c>
      <c r="G1611" s="822" t="s">
        <v>3283</v>
      </c>
      <c r="H1611" s="822" t="s">
        <v>329</v>
      </c>
      <c r="I1611" s="822" t="s">
        <v>3800</v>
      </c>
      <c r="J1611" s="822" t="s">
        <v>1353</v>
      </c>
      <c r="K1611" s="822" t="s">
        <v>3801</v>
      </c>
      <c r="L1611" s="825">
        <v>55.16</v>
      </c>
      <c r="M1611" s="825">
        <v>110.32</v>
      </c>
      <c r="N1611" s="822">
        <v>2</v>
      </c>
      <c r="O1611" s="826">
        <v>1</v>
      </c>
      <c r="P1611" s="825"/>
      <c r="Q1611" s="827">
        <v>0</v>
      </c>
      <c r="R1611" s="822"/>
      <c r="S1611" s="827">
        <v>0</v>
      </c>
      <c r="T1611" s="826"/>
      <c r="U1611" s="828">
        <v>0</v>
      </c>
    </row>
    <row r="1612" spans="1:21" ht="14.45" customHeight="1" x14ac:dyDescent="0.2">
      <c r="A1612" s="821">
        <v>4</v>
      </c>
      <c r="B1612" s="822" t="s">
        <v>2195</v>
      </c>
      <c r="C1612" s="822" t="s">
        <v>2202</v>
      </c>
      <c r="D1612" s="823" t="s">
        <v>4680</v>
      </c>
      <c r="E1612" s="824" t="s">
        <v>2246</v>
      </c>
      <c r="F1612" s="822" t="s">
        <v>2196</v>
      </c>
      <c r="G1612" s="822" t="s">
        <v>4019</v>
      </c>
      <c r="H1612" s="822" t="s">
        <v>329</v>
      </c>
      <c r="I1612" s="822" t="s">
        <v>4020</v>
      </c>
      <c r="J1612" s="822" t="s">
        <v>960</v>
      </c>
      <c r="K1612" s="822" t="s">
        <v>4021</v>
      </c>
      <c r="L1612" s="825">
        <v>137.88</v>
      </c>
      <c r="M1612" s="825">
        <v>137.88</v>
      </c>
      <c r="N1612" s="822">
        <v>1</v>
      </c>
      <c r="O1612" s="826">
        <v>0.5</v>
      </c>
      <c r="P1612" s="825">
        <v>137.88</v>
      </c>
      <c r="Q1612" s="827">
        <v>1</v>
      </c>
      <c r="R1612" s="822">
        <v>1</v>
      </c>
      <c r="S1612" s="827">
        <v>1</v>
      </c>
      <c r="T1612" s="826">
        <v>0.5</v>
      </c>
      <c r="U1612" s="828">
        <v>1</v>
      </c>
    </row>
    <row r="1613" spans="1:21" ht="14.45" customHeight="1" x14ac:dyDescent="0.2">
      <c r="A1613" s="821">
        <v>4</v>
      </c>
      <c r="B1613" s="822" t="s">
        <v>2195</v>
      </c>
      <c r="C1613" s="822" t="s">
        <v>2202</v>
      </c>
      <c r="D1613" s="823" t="s">
        <v>4680</v>
      </c>
      <c r="E1613" s="824" t="s">
        <v>2246</v>
      </c>
      <c r="F1613" s="822" t="s">
        <v>2196</v>
      </c>
      <c r="G1613" s="822" t="s">
        <v>3031</v>
      </c>
      <c r="H1613" s="822" t="s">
        <v>628</v>
      </c>
      <c r="I1613" s="822" t="s">
        <v>1935</v>
      </c>
      <c r="J1613" s="822" t="s">
        <v>981</v>
      </c>
      <c r="K1613" s="822" t="s">
        <v>1936</v>
      </c>
      <c r="L1613" s="825">
        <v>0</v>
      </c>
      <c r="M1613" s="825">
        <v>0</v>
      </c>
      <c r="N1613" s="822">
        <v>2</v>
      </c>
      <c r="O1613" s="826">
        <v>1</v>
      </c>
      <c r="P1613" s="825">
        <v>0</v>
      </c>
      <c r="Q1613" s="827"/>
      <c r="R1613" s="822">
        <v>2</v>
      </c>
      <c r="S1613" s="827">
        <v>1</v>
      </c>
      <c r="T1613" s="826">
        <v>1</v>
      </c>
      <c r="U1613" s="828">
        <v>1</v>
      </c>
    </row>
    <row r="1614" spans="1:21" ht="14.45" customHeight="1" x14ac:dyDescent="0.2">
      <c r="A1614" s="821">
        <v>4</v>
      </c>
      <c r="B1614" s="822" t="s">
        <v>2195</v>
      </c>
      <c r="C1614" s="822" t="s">
        <v>2202</v>
      </c>
      <c r="D1614" s="823" t="s">
        <v>4680</v>
      </c>
      <c r="E1614" s="824" t="s">
        <v>2246</v>
      </c>
      <c r="F1614" s="822" t="s">
        <v>2196</v>
      </c>
      <c r="G1614" s="822" t="s">
        <v>4022</v>
      </c>
      <c r="H1614" s="822" t="s">
        <v>628</v>
      </c>
      <c r="I1614" s="822" t="s">
        <v>4023</v>
      </c>
      <c r="J1614" s="822" t="s">
        <v>4024</v>
      </c>
      <c r="K1614" s="822" t="s">
        <v>4025</v>
      </c>
      <c r="L1614" s="825">
        <v>1771.84</v>
      </c>
      <c r="M1614" s="825">
        <v>10631.039999999999</v>
      </c>
      <c r="N1614" s="822">
        <v>6</v>
      </c>
      <c r="O1614" s="826">
        <v>2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4</v>
      </c>
      <c r="B1615" s="822" t="s">
        <v>2195</v>
      </c>
      <c r="C1615" s="822" t="s">
        <v>2202</v>
      </c>
      <c r="D1615" s="823" t="s">
        <v>4680</v>
      </c>
      <c r="E1615" s="824" t="s">
        <v>2246</v>
      </c>
      <c r="F1615" s="822" t="s">
        <v>2196</v>
      </c>
      <c r="G1615" s="822" t="s">
        <v>2484</v>
      </c>
      <c r="H1615" s="822" t="s">
        <v>628</v>
      </c>
      <c r="I1615" s="822" t="s">
        <v>2485</v>
      </c>
      <c r="J1615" s="822" t="s">
        <v>830</v>
      </c>
      <c r="K1615" s="822" t="s">
        <v>2486</v>
      </c>
      <c r="L1615" s="825">
        <v>414.07</v>
      </c>
      <c r="M1615" s="825">
        <v>9937.68</v>
      </c>
      <c r="N1615" s="822">
        <v>24</v>
      </c>
      <c r="O1615" s="826">
        <v>8</v>
      </c>
      <c r="P1615" s="825">
        <v>4968.84</v>
      </c>
      <c r="Q1615" s="827">
        <v>0.5</v>
      </c>
      <c r="R1615" s="822">
        <v>12</v>
      </c>
      <c r="S1615" s="827">
        <v>0.5</v>
      </c>
      <c r="T1615" s="826">
        <v>3.5</v>
      </c>
      <c r="U1615" s="828">
        <v>0.4375</v>
      </c>
    </row>
    <row r="1616" spans="1:21" ht="14.45" customHeight="1" x14ac:dyDescent="0.2">
      <c r="A1616" s="821">
        <v>4</v>
      </c>
      <c r="B1616" s="822" t="s">
        <v>2195</v>
      </c>
      <c r="C1616" s="822" t="s">
        <v>2202</v>
      </c>
      <c r="D1616" s="823" t="s">
        <v>4680</v>
      </c>
      <c r="E1616" s="824" t="s">
        <v>2246</v>
      </c>
      <c r="F1616" s="822" t="s">
        <v>2196</v>
      </c>
      <c r="G1616" s="822" t="s">
        <v>2484</v>
      </c>
      <c r="H1616" s="822" t="s">
        <v>329</v>
      </c>
      <c r="I1616" s="822" t="s">
        <v>3127</v>
      </c>
      <c r="J1616" s="822" t="s">
        <v>3128</v>
      </c>
      <c r="K1616" s="822" t="s">
        <v>3129</v>
      </c>
      <c r="L1616" s="825">
        <v>414.07</v>
      </c>
      <c r="M1616" s="825">
        <v>1242.21</v>
      </c>
      <c r="N1616" s="822">
        <v>3</v>
      </c>
      <c r="O1616" s="826">
        <v>1</v>
      </c>
      <c r="P1616" s="825">
        <v>1242.21</v>
      </c>
      <c r="Q1616" s="827">
        <v>1</v>
      </c>
      <c r="R1616" s="822">
        <v>3</v>
      </c>
      <c r="S1616" s="827">
        <v>1</v>
      </c>
      <c r="T1616" s="826">
        <v>1</v>
      </c>
      <c r="U1616" s="828">
        <v>1</v>
      </c>
    </row>
    <row r="1617" spans="1:21" ht="14.45" customHeight="1" x14ac:dyDescent="0.2">
      <c r="A1617" s="821">
        <v>4</v>
      </c>
      <c r="B1617" s="822" t="s">
        <v>2195</v>
      </c>
      <c r="C1617" s="822" t="s">
        <v>2202</v>
      </c>
      <c r="D1617" s="823" t="s">
        <v>4680</v>
      </c>
      <c r="E1617" s="824" t="s">
        <v>2246</v>
      </c>
      <c r="F1617" s="822" t="s">
        <v>2196</v>
      </c>
      <c r="G1617" s="822" t="s">
        <v>2309</v>
      </c>
      <c r="H1617" s="822" t="s">
        <v>329</v>
      </c>
      <c r="I1617" s="822" t="s">
        <v>2310</v>
      </c>
      <c r="J1617" s="822" t="s">
        <v>977</v>
      </c>
      <c r="K1617" s="822" t="s">
        <v>2311</v>
      </c>
      <c r="L1617" s="825">
        <v>50.32</v>
      </c>
      <c r="M1617" s="825">
        <v>201.28</v>
      </c>
      <c r="N1617" s="822">
        <v>4</v>
      </c>
      <c r="O1617" s="826">
        <v>2.5</v>
      </c>
      <c r="P1617" s="825">
        <v>100.64</v>
      </c>
      <c r="Q1617" s="827">
        <v>0.5</v>
      </c>
      <c r="R1617" s="822">
        <v>2</v>
      </c>
      <c r="S1617" s="827">
        <v>0.5</v>
      </c>
      <c r="T1617" s="826">
        <v>1</v>
      </c>
      <c r="U1617" s="828">
        <v>0.4</v>
      </c>
    </row>
    <row r="1618" spans="1:21" ht="14.45" customHeight="1" x14ac:dyDescent="0.2">
      <c r="A1618" s="821">
        <v>4</v>
      </c>
      <c r="B1618" s="822" t="s">
        <v>2195</v>
      </c>
      <c r="C1618" s="822" t="s">
        <v>2202</v>
      </c>
      <c r="D1618" s="823" t="s">
        <v>4680</v>
      </c>
      <c r="E1618" s="824" t="s">
        <v>2246</v>
      </c>
      <c r="F1618" s="822" t="s">
        <v>2196</v>
      </c>
      <c r="G1618" s="822" t="s">
        <v>4026</v>
      </c>
      <c r="H1618" s="822" t="s">
        <v>329</v>
      </c>
      <c r="I1618" s="822" t="s">
        <v>4027</v>
      </c>
      <c r="J1618" s="822" t="s">
        <v>1283</v>
      </c>
      <c r="K1618" s="822" t="s">
        <v>4028</v>
      </c>
      <c r="L1618" s="825">
        <v>0</v>
      </c>
      <c r="M1618" s="825">
        <v>0</v>
      </c>
      <c r="N1618" s="822">
        <v>2</v>
      </c>
      <c r="O1618" s="826">
        <v>1</v>
      </c>
      <c r="P1618" s="825"/>
      <c r="Q1618" s="827"/>
      <c r="R1618" s="822"/>
      <c r="S1618" s="827">
        <v>0</v>
      </c>
      <c r="T1618" s="826"/>
      <c r="U1618" s="828">
        <v>0</v>
      </c>
    </row>
    <row r="1619" spans="1:21" ht="14.45" customHeight="1" x14ac:dyDescent="0.2">
      <c r="A1619" s="821">
        <v>4</v>
      </c>
      <c r="B1619" s="822" t="s">
        <v>2195</v>
      </c>
      <c r="C1619" s="822" t="s">
        <v>2202</v>
      </c>
      <c r="D1619" s="823" t="s">
        <v>4680</v>
      </c>
      <c r="E1619" s="824" t="s">
        <v>2246</v>
      </c>
      <c r="F1619" s="822" t="s">
        <v>2196</v>
      </c>
      <c r="G1619" s="822" t="s">
        <v>2259</v>
      </c>
      <c r="H1619" s="822" t="s">
        <v>628</v>
      </c>
      <c r="I1619" s="822" t="s">
        <v>1853</v>
      </c>
      <c r="J1619" s="822" t="s">
        <v>1068</v>
      </c>
      <c r="K1619" s="822" t="s">
        <v>1854</v>
      </c>
      <c r="L1619" s="825">
        <v>154.36000000000001</v>
      </c>
      <c r="M1619" s="825">
        <v>1080.52</v>
      </c>
      <c r="N1619" s="822">
        <v>7</v>
      </c>
      <c r="O1619" s="826">
        <v>6</v>
      </c>
      <c r="P1619" s="825">
        <v>771.80000000000007</v>
      </c>
      <c r="Q1619" s="827">
        <v>0.71428571428571441</v>
      </c>
      <c r="R1619" s="822">
        <v>5</v>
      </c>
      <c r="S1619" s="827">
        <v>0.7142857142857143</v>
      </c>
      <c r="T1619" s="826">
        <v>4.5</v>
      </c>
      <c r="U1619" s="828">
        <v>0.75</v>
      </c>
    </row>
    <row r="1620" spans="1:21" ht="14.45" customHeight="1" x14ac:dyDescent="0.2">
      <c r="A1620" s="821">
        <v>4</v>
      </c>
      <c r="B1620" s="822" t="s">
        <v>2195</v>
      </c>
      <c r="C1620" s="822" t="s">
        <v>2202</v>
      </c>
      <c r="D1620" s="823" t="s">
        <v>4680</v>
      </c>
      <c r="E1620" s="824" t="s">
        <v>2246</v>
      </c>
      <c r="F1620" s="822" t="s">
        <v>2196</v>
      </c>
      <c r="G1620" s="822" t="s">
        <v>2322</v>
      </c>
      <c r="H1620" s="822" t="s">
        <v>329</v>
      </c>
      <c r="I1620" s="822" t="s">
        <v>3704</v>
      </c>
      <c r="J1620" s="822" t="s">
        <v>1614</v>
      </c>
      <c r="K1620" s="822" t="s">
        <v>1615</v>
      </c>
      <c r="L1620" s="825">
        <v>374.79</v>
      </c>
      <c r="M1620" s="825">
        <v>3747.9000000000005</v>
      </c>
      <c r="N1620" s="822">
        <v>10</v>
      </c>
      <c r="O1620" s="826">
        <v>3</v>
      </c>
      <c r="P1620" s="825">
        <v>1124.3700000000001</v>
      </c>
      <c r="Q1620" s="827">
        <v>0.3</v>
      </c>
      <c r="R1620" s="822">
        <v>3</v>
      </c>
      <c r="S1620" s="827">
        <v>0.3</v>
      </c>
      <c r="T1620" s="826">
        <v>1</v>
      </c>
      <c r="U1620" s="828">
        <v>0.33333333333333331</v>
      </c>
    </row>
    <row r="1621" spans="1:21" ht="14.45" customHeight="1" x14ac:dyDescent="0.2">
      <c r="A1621" s="821">
        <v>4</v>
      </c>
      <c r="B1621" s="822" t="s">
        <v>2195</v>
      </c>
      <c r="C1621" s="822" t="s">
        <v>2202</v>
      </c>
      <c r="D1621" s="823" t="s">
        <v>4680</v>
      </c>
      <c r="E1621" s="824" t="s">
        <v>2246</v>
      </c>
      <c r="F1621" s="822" t="s">
        <v>2196</v>
      </c>
      <c r="G1621" s="822" t="s">
        <v>2260</v>
      </c>
      <c r="H1621" s="822" t="s">
        <v>329</v>
      </c>
      <c r="I1621" s="822" t="s">
        <v>3320</v>
      </c>
      <c r="J1621" s="822" t="s">
        <v>2262</v>
      </c>
      <c r="K1621" s="822" t="s">
        <v>3321</v>
      </c>
      <c r="L1621" s="825">
        <v>0</v>
      </c>
      <c r="M1621" s="825">
        <v>0</v>
      </c>
      <c r="N1621" s="822">
        <v>3</v>
      </c>
      <c r="O1621" s="826">
        <v>2</v>
      </c>
      <c r="P1621" s="825">
        <v>0</v>
      </c>
      <c r="Q1621" s="827"/>
      <c r="R1621" s="822">
        <v>2</v>
      </c>
      <c r="S1621" s="827">
        <v>0.66666666666666663</v>
      </c>
      <c r="T1621" s="826">
        <v>1</v>
      </c>
      <c r="U1621" s="828">
        <v>0.5</v>
      </c>
    </row>
    <row r="1622" spans="1:21" ht="14.45" customHeight="1" x14ac:dyDescent="0.2">
      <c r="A1622" s="821">
        <v>4</v>
      </c>
      <c r="B1622" s="822" t="s">
        <v>2195</v>
      </c>
      <c r="C1622" s="822" t="s">
        <v>2202</v>
      </c>
      <c r="D1622" s="823" t="s">
        <v>4680</v>
      </c>
      <c r="E1622" s="824" t="s">
        <v>2246</v>
      </c>
      <c r="F1622" s="822" t="s">
        <v>2196</v>
      </c>
      <c r="G1622" s="822" t="s">
        <v>2423</v>
      </c>
      <c r="H1622" s="822" t="s">
        <v>329</v>
      </c>
      <c r="I1622" s="822" t="s">
        <v>2424</v>
      </c>
      <c r="J1622" s="822" t="s">
        <v>2425</v>
      </c>
      <c r="K1622" s="822" t="s">
        <v>2426</v>
      </c>
      <c r="L1622" s="825">
        <v>248.55</v>
      </c>
      <c r="M1622" s="825">
        <v>2734.05</v>
      </c>
      <c r="N1622" s="822">
        <v>11</v>
      </c>
      <c r="O1622" s="826">
        <v>11</v>
      </c>
      <c r="P1622" s="825">
        <v>1739.85</v>
      </c>
      <c r="Q1622" s="827">
        <v>0.63636363636363624</v>
      </c>
      <c r="R1622" s="822">
        <v>7</v>
      </c>
      <c r="S1622" s="827">
        <v>0.63636363636363635</v>
      </c>
      <c r="T1622" s="826">
        <v>7</v>
      </c>
      <c r="U1622" s="828">
        <v>0.63636363636363635</v>
      </c>
    </row>
    <row r="1623" spans="1:21" ht="14.45" customHeight="1" x14ac:dyDescent="0.2">
      <c r="A1623" s="821">
        <v>4</v>
      </c>
      <c r="B1623" s="822" t="s">
        <v>2195</v>
      </c>
      <c r="C1623" s="822" t="s">
        <v>2202</v>
      </c>
      <c r="D1623" s="823" t="s">
        <v>4680</v>
      </c>
      <c r="E1623" s="824" t="s">
        <v>2246</v>
      </c>
      <c r="F1623" s="822" t="s">
        <v>2196</v>
      </c>
      <c r="G1623" s="822" t="s">
        <v>2423</v>
      </c>
      <c r="H1623" s="822" t="s">
        <v>329</v>
      </c>
      <c r="I1623" s="822" t="s">
        <v>2489</v>
      </c>
      <c r="J1623" s="822" t="s">
        <v>2490</v>
      </c>
      <c r="K1623" s="822" t="s">
        <v>2491</v>
      </c>
      <c r="L1623" s="825">
        <v>248.55</v>
      </c>
      <c r="M1623" s="825">
        <v>1739.8500000000001</v>
      </c>
      <c r="N1623" s="822">
        <v>7</v>
      </c>
      <c r="O1623" s="826">
        <v>5.5</v>
      </c>
      <c r="P1623" s="825">
        <v>994.2</v>
      </c>
      <c r="Q1623" s="827">
        <v>0.5714285714285714</v>
      </c>
      <c r="R1623" s="822">
        <v>4</v>
      </c>
      <c r="S1623" s="827">
        <v>0.5714285714285714</v>
      </c>
      <c r="T1623" s="826">
        <v>3</v>
      </c>
      <c r="U1623" s="828">
        <v>0.54545454545454541</v>
      </c>
    </row>
    <row r="1624" spans="1:21" ht="14.45" customHeight="1" x14ac:dyDescent="0.2">
      <c r="A1624" s="821">
        <v>4</v>
      </c>
      <c r="B1624" s="822" t="s">
        <v>2195</v>
      </c>
      <c r="C1624" s="822" t="s">
        <v>2202</v>
      </c>
      <c r="D1624" s="823" t="s">
        <v>4680</v>
      </c>
      <c r="E1624" s="824" t="s">
        <v>2246</v>
      </c>
      <c r="F1624" s="822" t="s">
        <v>2196</v>
      </c>
      <c r="G1624" s="822" t="s">
        <v>2285</v>
      </c>
      <c r="H1624" s="822" t="s">
        <v>329</v>
      </c>
      <c r="I1624" s="822" t="s">
        <v>4029</v>
      </c>
      <c r="J1624" s="822" t="s">
        <v>1013</v>
      </c>
      <c r="K1624" s="822" t="s">
        <v>1014</v>
      </c>
      <c r="L1624" s="825">
        <v>149.71</v>
      </c>
      <c r="M1624" s="825">
        <v>1047.97</v>
      </c>
      <c r="N1624" s="822">
        <v>7</v>
      </c>
      <c r="O1624" s="826">
        <v>1</v>
      </c>
      <c r="P1624" s="825">
        <v>598.84</v>
      </c>
      <c r="Q1624" s="827">
        <v>0.5714285714285714</v>
      </c>
      <c r="R1624" s="822">
        <v>4</v>
      </c>
      <c r="S1624" s="827">
        <v>0.5714285714285714</v>
      </c>
      <c r="T1624" s="826">
        <v>0.5</v>
      </c>
      <c r="U1624" s="828">
        <v>0.5</v>
      </c>
    </row>
    <row r="1625" spans="1:21" ht="14.45" customHeight="1" x14ac:dyDescent="0.2">
      <c r="A1625" s="821">
        <v>4</v>
      </c>
      <c r="B1625" s="822" t="s">
        <v>2195</v>
      </c>
      <c r="C1625" s="822" t="s">
        <v>2202</v>
      </c>
      <c r="D1625" s="823" t="s">
        <v>4680</v>
      </c>
      <c r="E1625" s="824" t="s">
        <v>2246</v>
      </c>
      <c r="F1625" s="822" t="s">
        <v>2196</v>
      </c>
      <c r="G1625" s="822" t="s">
        <v>2285</v>
      </c>
      <c r="H1625" s="822" t="s">
        <v>329</v>
      </c>
      <c r="I1625" s="822" t="s">
        <v>4030</v>
      </c>
      <c r="J1625" s="822" t="s">
        <v>1544</v>
      </c>
      <c r="K1625" s="822" t="s">
        <v>1014</v>
      </c>
      <c r="L1625" s="825">
        <v>149.71</v>
      </c>
      <c r="M1625" s="825">
        <v>1047.97</v>
      </c>
      <c r="N1625" s="822">
        <v>7</v>
      </c>
      <c r="O1625" s="826">
        <v>1</v>
      </c>
      <c r="P1625" s="825">
        <v>598.84</v>
      </c>
      <c r="Q1625" s="827">
        <v>0.5714285714285714</v>
      </c>
      <c r="R1625" s="822">
        <v>4</v>
      </c>
      <c r="S1625" s="827">
        <v>0.5714285714285714</v>
      </c>
      <c r="T1625" s="826">
        <v>0.5</v>
      </c>
      <c r="U1625" s="828">
        <v>0.5</v>
      </c>
    </row>
    <row r="1626" spans="1:21" ht="14.45" customHeight="1" x14ac:dyDescent="0.2">
      <c r="A1626" s="821">
        <v>4</v>
      </c>
      <c r="B1626" s="822" t="s">
        <v>2195</v>
      </c>
      <c r="C1626" s="822" t="s">
        <v>2202</v>
      </c>
      <c r="D1626" s="823" t="s">
        <v>4680</v>
      </c>
      <c r="E1626" s="824" t="s">
        <v>2246</v>
      </c>
      <c r="F1626" s="822" t="s">
        <v>2197</v>
      </c>
      <c r="G1626" s="822" t="s">
        <v>2286</v>
      </c>
      <c r="H1626" s="822" t="s">
        <v>329</v>
      </c>
      <c r="I1626" s="822" t="s">
        <v>2492</v>
      </c>
      <c r="J1626" s="822" t="s">
        <v>2288</v>
      </c>
      <c r="K1626" s="822"/>
      <c r="L1626" s="825">
        <v>0</v>
      </c>
      <c r="M1626" s="825">
        <v>0</v>
      </c>
      <c r="N1626" s="822">
        <v>2</v>
      </c>
      <c r="O1626" s="826">
        <v>2</v>
      </c>
      <c r="P1626" s="825">
        <v>0</v>
      </c>
      <c r="Q1626" s="827"/>
      <c r="R1626" s="822">
        <v>1</v>
      </c>
      <c r="S1626" s="827">
        <v>0.5</v>
      </c>
      <c r="T1626" s="826">
        <v>1</v>
      </c>
      <c r="U1626" s="828">
        <v>0.5</v>
      </c>
    </row>
    <row r="1627" spans="1:21" ht="14.45" customHeight="1" x14ac:dyDescent="0.2">
      <c r="A1627" s="821">
        <v>4</v>
      </c>
      <c r="B1627" s="822" t="s">
        <v>2195</v>
      </c>
      <c r="C1627" s="822" t="s">
        <v>2202</v>
      </c>
      <c r="D1627" s="823" t="s">
        <v>4680</v>
      </c>
      <c r="E1627" s="824" t="s">
        <v>2246</v>
      </c>
      <c r="F1627" s="822" t="s">
        <v>2197</v>
      </c>
      <c r="G1627" s="822" t="s">
        <v>2286</v>
      </c>
      <c r="H1627" s="822" t="s">
        <v>329</v>
      </c>
      <c r="I1627" s="822" t="s">
        <v>2287</v>
      </c>
      <c r="J1627" s="822" t="s">
        <v>2288</v>
      </c>
      <c r="K1627" s="822"/>
      <c r="L1627" s="825">
        <v>0</v>
      </c>
      <c r="M1627" s="825">
        <v>0</v>
      </c>
      <c r="N1627" s="822">
        <v>10</v>
      </c>
      <c r="O1627" s="826">
        <v>7.5</v>
      </c>
      <c r="P1627" s="825">
        <v>0</v>
      </c>
      <c r="Q1627" s="827"/>
      <c r="R1627" s="822">
        <v>9</v>
      </c>
      <c r="S1627" s="827">
        <v>0.9</v>
      </c>
      <c r="T1627" s="826">
        <v>6.5</v>
      </c>
      <c r="U1627" s="828">
        <v>0.8666666666666667</v>
      </c>
    </row>
    <row r="1628" spans="1:21" ht="14.45" customHeight="1" x14ac:dyDescent="0.2">
      <c r="A1628" s="821">
        <v>4</v>
      </c>
      <c r="B1628" s="822" t="s">
        <v>2195</v>
      </c>
      <c r="C1628" s="822" t="s">
        <v>2202</v>
      </c>
      <c r="D1628" s="823" t="s">
        <v>4680</v>
      </c>
      <c r="E1628" s="824" t="s">
        <v>2246</v>
      </c>
      <c r="F1628" s="822" t="s">
        <v>2198</v>
      </c>
      <c r="G1628" s="822" t="s">
        <v>2286</v>
      </c>
      <c r="H1628" s="822" t="s">
        <v>329</v>
      </c>
      <c r="I1628" s="822" t="s">
        <v>2389</v>
      </c>
      <c r="J1628" s="822" t="s">
        <v>2390</v>
      </c>
      <c r="K1628" s="822" t="s">
        <v>2391</v>
      </c>
      <c r="L1628" s="825">
        <v>410.41</v>
      </c>
      <c r="M1628" s="825">
        <v>5335.33</v>
      </c>
      <c r="N1628" s="822">
        <v>13</v>
      </c>
      <c r="O1628" s="826">
        <v>13</v>
      </c>
      <c r="P1628" s="825">
        <v>3693.6899999999996</v>
      </c>
      <c r="Q1628" s="827">
        <v>0.69230769230769229</v>
      </c>
      <c r="R1628" s="822">
        <v>9</v>
      </c>
      <c r="S1628" s="827">
        <v>0.69230769230769229</v>
      </c>
      <c r="T1628" s="826">
        <v>9</v>
      </c>
      <c r="U1628" s="828">
        <v>0.69230769230769229</v>
      </c>
    </row>
    <row r="1629" spans="1:21" ht="14.45" customHeight="1" x14ac:dyDescent="0.2">
      <c r="A1629" s="821">
        <v>4</v>
      </c>
      <c r="B1629" s="822" t="s">
        <v>2195</v>
      </c>
      <c r="C1629" s="822" t="s">
        <v>2202</v>
      </c>
      <c r="D1629" s="823" t="s">
        <v>4680</v>
      </c>
      <c r="E1629" s="824" t="s">
        <v>2246</v>
      </c>
      <c r="F1629" s="822" t="s">
        <v>2198</v>
      </c>
      <c r="G1629" s="822" t="s">
        <v>2286</v>
      </c>
      <c r="H1629" s="822" t="s">
        <v>329</v>
      </c>
      <c r="I1629" s="822" t="s">
        <v>2496</v>
      </c>
      <c r="J1629" s="822" t="s">
        <v>2390</v>
      </c>
      <c r="K1629" s="822" t="s">
        <v>2497</v>
      </c>
      <c r="L1629" s="825">
        <v>582.98</v>
      </c>
      <c r="M1629" s="825">
        <v>1165.96</v>
      </c>
      <c r="N1629" s="822">
        <v>2</v>
      </c>
      <c r="O1629" s="826">
        <v>2</v>
      </c>
      <c r="P1629" s="825"/>
      <c r="Q1629" s="827">
        <v>0</v>
      </c>
      <c r="R1629" s="822"/>
      <c r="S1629" s="827">
        <v>0</v>
      </c>
      <c r="T1629" s="826"/>
      <c r="U1629" s="828">
        <v>0</v>
      </c>
    </row>
    <row r="1630" spans="1:21" ht="14.45" customHeight="1" x14ac:dyDescent="0.2">
      <c r="A1630" s="821">
        <v>4</v>
      </c>
      <c r="B1630" s="822" t="s">
        <v>2195</v>
      </c>
      <c r="C1630" s="822" t="s">
        <v>2202</v>
      </c>
      <c r="D1630" s="823" t="s">
        <v>4680</v>
      </c>
      <c r="E1630" s="824" t="s">
        <v>2246</v>
      </c>
      <c r="F1630" s="822" t="s">
        <v>2198</v>
      </c>
      <c r="G1630" s="822" t="s">
        <v>2286</v>
      </c>
      <c r="H1630" s="822" t="s">
        <v>329</v>
      </c>
      <c r="I1630" s="822" t="s">
        <v>2509</v>
      </c>
      <c r="J1630" s="822" t="s">
        <v>2510</v>
      </c>
      <c r="K1630" s="822" t="s">
        <v>2511</v>
      </c>
      <c r="L1630" s="825">
        <v>133.43</v>
      </c>
      <c r="M1630" s="825">
        <v>133.43</v>
      </c>
      <c r="N1630" s="822">
        <v>1</v>
      </c>
      <c r="O1630" s="826">
        <v>1</v>
      </c>
      <c r="P1630" s="825">
        <v>133.43</v>
      </c>
      <c r="Q1630" s="827">
        <v>1</v>
      </c>
      <c r="R1630" s="822">
        <v>1</v>
      </c>
      <c r="S1630" s="827">
        <v>1</v>
      </c>
      <c r="T1630" s="826">
        <v>1</v>
      </c>
      <c r="U1630" s="828">
        <v>1</v>
      </c>
    </row>
    <row r="1631" spans="1:21" ht="14.45" customHeight="1" x14ac:dyDescent="0.2">
      <c r="A1631" s="821">
        <v>4</v>
      </c>
      <c r="B1631" s="822" t="s">
        <v>2195</v>
      </c>
      <c r="C1631" s="822" t="s">
        <v>2202</v>
      </c>
      <c r="D1631" s="823" t="s">
        <v>4680</v>
      </c>
      <c r="E1631" s="824" t="s">
        <v>2246</v>
      </c>
      <c r="F1631" s="822" t="s">
        <v>2198</v>
      </c>
      <c r="G1631" s="822" t="s">
        <v>2286</v>
      </c>
      <c r="H1631" s="822" t="s">
        <v>329</v>
      </c>
      <c r="I1631" s="822" t="s">
        <v>2512</v>
      </c>
      <c r="J1631" s="822" t="s">
        <v>2513</v>
      </c>
      <c r="K1631" s="822" t="s">
        <v>2514</v>
      </c>
      <c r="L1631" s="825">
        <v>180</v>
      </c>
      <c r="M1631" s="825">
        <v>360</v>
      </c>
      <c r="N1631" s="822">
        <v>2</v>
      </c>
      <c r="O1631" s="826">
        <v>1</v>
      </c>
      <c r="P1631" s="825">
        <v>360</v>
      </c>
      <c r="Q1631" s="827">
        <v>1</v>
      </c>
      <c r="R1631" s="822">
        <v>2</v>
      </c>
      <c r="S1631" s="827">
        <v>1</v>
      </c>
      <c r="T1631" s="826">
        <v>1</v>
      </c>
      <c r="U1631" s="828">
        <v>1</v>
      </c>
    </row>
    <row r="1632" spans="1:21" ht="14.45" customHeight="1" x14ac:dyDescent="0.2">
      <c r="A1632" s="821">
        <v>4</v>
      </c>
      <c r="B1632" s="822" t="s">
        <v>2195</v>
      </c>
      <c r="C1632" s="822" t="s">
        <v>2202</v>
      </c>
      <c r="D1632" s="823" t="s">
        <v>4680</v>
      </c>
      <c r="E1632" s="824" t="s">
        <v>2246</v>
      </c>
      <c r="F1632" s="822" t="s">
        <v>2198</v>
      </c>
      <c r="G1632" s="822" t="s">
        <v>2286</v>
      </c>
      <c r="H1632" s="822" t="s">
        <v>329</v>
      </c>
      <c r="I1632" s="822" t="s">
        <v>2515</v>
      </c>
      <c r="J1632" s="822" t="s">
        <v>2516</v>
      </c>
      <c r="K1632" s="822" t="s">
        <v>2517</v>
      </c>
      <c r="L1632" s="825">
        <v>139.01</v>
      </c>
      <c r="M1632" s="825">
        <v>278.02</v>
      </c>
      <c r="N1632" s="822">
        <v>2</v>
      </c>
      <c r="O1632" s="826">
        <v>1</v>
      </c>
      <c r="P1632" s="825">
        <v>278.02</v>
      </c>
      <c r="Q1632" s="827">
        <v>1</v>
      </c>
      <c r="R1632" s="822">
        <v>2</v>
      </c>
      <c r="S1632" s="827">
        <v>1</v>
      </c>
      <c r="T1632" s="826">
        <v>1</v>
      </c>
      <c r="U1632" s="828">
        <v>1</v>
      </c>
    </row>
    <row r="1633" spans="1:21" ht="14.45" customHeight="1" x14ac:dyDescent="0.2">
      <c r="A1633" s="821">
        <v>4</v>
      </c>
      <c r="B1633" s="822" t="s">
        <v>2195</v>
      </c>
      <c r="C1633" s="822" t="s">
        <v>2202</v>
      </c>
      <c r="D1633" s="823" t="s">
        <v>4680</v>
      </c>
      <c r="E1633" s="824" t="s">
        <v>2246</v>
      </c>
      <c r="F1633" s="822" t="s">
        <v>2198</v>
      </c>
      <c r="G1633" s="822" t="s">
        <v>2286</v>
      </c>
      <c r="H1633" s="822" t="s">
        <v>329</v>
      </c>
      <c r="I1633" s="822" t="s">
        <v>3345</v>
      </c>
      <c r="J1633" s="822" t="s">
        <v>2522</v>
      </c>
      <c r="K1633" s="822" t="s">
        <v>3346</v>
      </c>
      <c r="L1633" s="825">
        <v>2794.44</v>
      </c>
      <c r="M1633" s="825">
        <v>25149.96</v>
      </c>
      <c r="N1633" s="822">
        <v>9</v>
      </c>
      <c r="O1633" s="826">
        <v>1</v>
      </c>
      <c r="P1633" s="825">
        <v>25149.96</v>
      </c>
      <c r="Q1633" s="827">
        <v>1</v>
      </c>
      <c r="R1633" s="822">
        <v>9</v>
      </c>
      <c r="S1633" s="827">
        <v>1</v>
      </c>
      <c r="T1633" s="826">
        <v>1</v>
      </c>
      <c r="U1633" s="828">
        <v>1</v>
      </c>
    </row>
    <row r="1634" spans="1:21" ht="14.45" customHeight="1" x14ac:dyDescent="0.2">
      <c r="A1634" s="821">
        <v>4</v>
      </c>
      <c r="B1634" s="822" t="s">
        <v>2195</v>
      </c>
      <c r="C1634" s="822" t="s">
        <v>2202</v>
      </c>
      <c r="D1634" s="823" t="s">
        <v>4680</v>
      </c>
      <c r="E1634" s="824" t="s">
        <v>2246</v>
      </c>
      <c r="F1634" s="822" t="s">
        <v>2198</v>
      </c>
      <c r="G1634" s="822" t="s">
        <v>2286</v>
      </c>
      <c r="H1634" s="822" t="s">
        <v>329</v>
      </c>
      <c r="I1634" s="822" t="s">
        <v>2531</v>
      </c>
      <c r="J1634" s="822" t="s">
        <v>2532</v>
      </c>
      <c r="K1634" s="822" t="s">
        <v>2533</v>
      </c>
      <c r="L1634" s="825">
        <v>291.17</v>
      </c>
      <c r="M1634" s="825">
        <v>873.51</v>
      </c>
      <c r="N1634" s="822">
        <v>3</v>
      </c>
      <c r="O1634" s="826">
        <v>2</v>
      </c>
      <c r="P1634" s="825">
        <v>873.51</v>
      </c>
      <c r="Q1634" s="827">
        <v>1</v>
      </c>
      <c r="R1634" s="822">
        <v>3</v>
      </c>
      <c r="S1634" s="827">
        <v>1</v>
      </c>
      <c r="T1634" s="826">
        <v>2</v>
      </c>
      <c r="U1634" s="828">
        <v>1</v>
      </c>
    </row>
    <row r="1635" spans="1:21" ht="14.45" customHeight="1" x14ac:dyDescent="0.2">
      <c r="A1635" s="821">
        <v>4</v>
      </c>
      <c r="B1635" s="822" t="s">
        <v>2195</v>
      </c>
      <c r="C1635" s="822" t="s">
        <v>2202</v>
      </c>
      <c r="D1635" s="823" t="s">
        <v>4680</v>
      </c>
      <c r="E1635" s="824" t="s">
        <v>2246</v>
      </c>
      <c r="F1635" s="822" t="s">
        <v>2198</v>
      </c>
      <c r="G1635" s="822" t="s">
        <v>2286</v>
      </c>
      <c r="H1635" s="822" t="s">
        <v>329</v>
      </c>
      <c r="I1635" s="822" t="s">
        <v>2534</v>
      </c>
      <c r="J1635" s="822" t="s">
        <v>2535</v>
      </c>
      <c r="K1635" s="822" t="s">
        <v>2536</v>
      </c>
      <c r="L1635" s="825">
        <v>227.99</v>
      </c>
      <c r="M1635" s="825">
        <v>227.99</v>
      </c>
      <c r="N1635" s="822">
        <v>1</v>
      </c>
      <c r="O1635" s="826">
        <v>1</v>
      </c>
      <c r="P1635" s="825">
        <v>227.99</v>
      </c>
      <c r="Q1635" s="827">
        <v>1</v>
      </c>
      <c r="R1635" s="822">
        <v>1</v>
      </c>
      <c r="S1635" s="827">
        <v>1</v>
      </c>
      <c r="T1635" s="826">
        <v>1</v>
      </c>
      <c r="U1635" s="828">
        <v>1</v>
      </c>
    </row>
    <row r="1636" spans="1:21" ht="14.45" customHeight="1" x14ac:dyDescent="0.2">
      <c r="A1636" s="821">
        <v>4</v>
      </c>
      <c r="B1636" s="822" t="s">
        <v>2195</v>
      </c>
      <c r="C1636" s="822" t="s">
        <v>2202</v>
      </c>
      <c r="D1636" s="823" t="s">
        <v>4680</v>
      </c>
      <c r="E1636" s="824" t="s">
        <v>2246</v>
      </c>
      <c r="F1636" s="822" t="s">
        <v>2198</v>
      </c>
      <c r="G1636" s="822" t="s">
        <v>2286</v>
      </c>
      <c r="H1636" s="822" t="s">
        <v>329</v>
      </c>
      <c r="I1636" s="822" t="s">
        <v>2549</v>
      </c>
      <c r="J1636" s="822" t="s">
        <v>2550</v>
      </c>
      <c r="K1636" s="822" t="s">
        <v>2551</v>
      </c>
      <c r="L1636" s="825">
        <v>202.33</v>
      </c>
      <c r="M1636" s="825">
        <v>202.33</v>
      </c>
      <c r="N1636" s="822">
        <v>1</v>
      </c>
      <c r="O1636" s="826">
        <v>1</v>
      </c>
      <c r="P1636" s="825">
        <v>202.33</v>
      </c>
      <c r="Q1636" s="827">
        <v>1</v>
      </c>
      <c r="R1636" s="822">
        <v>1</v>
      </c>
      <c r="S1636" s="827">
        <v>1</v>
      </c>
      <c r="T1636" s="826">
        <v>1</v>
      </c>
      <c r="U1636" s="828">
        <v>1</v>
      </c>
    </row>
    <row r="1637" spans="1:21" ht="14.45" customHeight="1" x14ac:dyDescent="0.2">
      <c r="A1637" s="821">
        <v>4</v>
      </c>
      <c r="B1637" s="822" t="s">
        <v>2195</v>
      </c>
      <c r="C1637" s="822" t="s">
        <v>2202</v>
      </c>
      <c r="D1637" s="823" t="s">
        <v>4680</v>
      </c>
      <c r="E1637" s="824" t="s">
        <v>2246</v>
      </c>
      <c r="F1637" s="822" t="s">
        <v>2198</v>
      </c>
      <c r="G1637" s="822" t="s">
        <v>2286</v>
      </c>
      <c r="H1637" s="822" t="s">
        <v>329</v>
      </c>
      <c r="I1637" s="822" t="s">
        <v>2555</v>
      </c>
      <c r="J1637" s="822" t="s">
        <v>2556</v>
      </c>
      <c r="K1637" s="822" t="s">
        <v>2557</v>
      </c>
      <c r="L1637" s="825">
        <v>490.13</v>
      </c>
      <c r="M1637" s="825">
        <v>1470.3899999999999</v>
      </c>
      <c r="N1637" s="822">
        <v>3</v>
      </c>
      <c r="O1637" s="826">
        <v>1</v>
      </c>
      <c r="P1637" s="825">
        <v>1470.3899999999999</v>
      </c>
      <c r="Q1637" s="827">
        <v>1</v>
      </c>
      <c r="R1637" s="822">
        <v>3</v>
      </c>
      <c r="S1637" s="827">
        <v>1</v>
      </c>
      <c r="T1637" s="826">
        <v>1</v>
      </c>
      <c r="U1637" s="828">
        <v>1</v>
      </c>
    </row>
    <row r="1638" spans="1:21" ht="14.45" customHeight="1" x14ac:dyDescent="0.2">
      <c r="A1638" s="821">
        <v>4</v>
      </c>
      <c r="B1638" s="822" t="s">
        <v>2195</v>
      </c>
      <c r="C1638" s="822" t="s">
        <v>2202</v>
      </c>
      <c r="D1638" s="823" t="s">
        <v>4680</v>
      </c>
      <c r="E1638" s="824" t="s">
        <v>2246</v>
      </c>
      <c r="F1638" s="822" t="s">
        <v>2198</v>
      </c>
      <c r="G1638" s="822" t="s">
        <v>2286</v>
      </c>
      <c r="H1638" s="822" t="s">
        <v>329</v>
      </c>
      <c r="I1638" s="822" t="s">
        <v>2558</v>
      </c>
      <c r="J1638" s="822" t="s">
        <v>2559</v>
      </c>
      <c r="K1638" s="822" t="s">
        <v>2560</v>
      </c>
      <c r="L1638" s="825">
        <v>300.01</v>
      </c>
      <c r="M1638" s="825">
        <v>900.03</v>
      </c>
      <c r="N1638" s="822">
        <v>3</v>
      </c>
      <c r="O1638" s="826">
        <v>1</v>
      </c>
      <c r="P1638" s="825">
        <v>900.03</v>
      </c>
      <c r="Q1638" s="827">
        <v>1</v>
      </c>
      <c r="R1638" s="822">
        <v>3</v>
      </c>
      <c r="S1638" s="827">
        <v>1</v>
      </c>
      <c r="T1638" s="826">
        <v>1</v>
      </c>
      <c r="U1638" s="828">
        <v>1</v>
      </c>
    </row>
    <row r="1639" spans="1:21" ht="14.45" customHeight="1" x14ac:dyDescent="0.2">
      <c r="A1639" s="821">
        <v>4</v>
      </c>
      <c r="B1639" s="822" t="s">
        <v>2195</v>
      </c>
      <c r="C1639" s="822" t="s">
        <v>2202</v>
      </c>
      <c r="D1639" s="823" t="s">
        <v>4680</v>
      </c>
      <c r="E1639" s="824" t="s">
        <v>2246</v>
      </c>
      <c r="F1639" s="822" t="s">
        <v>2198</v>
      </c>
      <c r="G1639" s="822" t="s">
        <v>2286</v>
      </c>
      <c r="H1639" s="822" t="s">
        <v>329</v>
      </c>
      <c r="I1639" s="822" t="s">
        <v>2561</v>
      </c>
      <c r="J1639" s="822" t="s">
        <v>2559</v>
      </c>
      <c r="K1639" s="822" t="s">
        <v>2562</v>
      </c>
      <c r="L1639" s="825">
        <v>306.43</v>
      </c>
      <c r="M1639" s="825">
        <v>1225.72</v>
      </c>
      <c r="N1639" s="822">
        <v>4</v>
      </c>
      <c r="O1639" s="826">
        <v>1</v>
      </c>
      <c r="P1639" s="825"/>
      <c r="Q1639" s="827">
        <v>0</v>
      </c>
      <c r="R1639" s="822"/>
      <c r="S1639" s="827">
        <v>0</v>
      </c>
      <c r="T1639" s="826"/>
      <c r="U1639" s="828">
        <v>0</v>
      </c>
    </row>
    <row r="1640" spans="1:21" ht="14.45" customHeight="1" x14ac:dyDescent="0.2">
      <c r="A1640" s="821">
        <v>4</v>
      </c>
      <c r="B1640" s="822" t="s">
        <v>2195</v>
      </c>
      <c r="C1640" s="822" t="s">
        <v>2202</v>
      </c>
      <c r="D1640" s="823" t="s">
        <v>4680</v>
      </c>
      <c r="E1640" s="824" t="s">
        <v>2246</v>
      </c>
      <c r="F1640" s="822" t="s">
        <v>2198</v>
      </c>
      <c r="G1640" s="822" t="s">
        <v>2286</v>
      </c>
      <c r="H1640" s="822" t="s">
        <v>329</v>
      </c>
      <c r="I1640" s="822" t="s">
        <v>2585</v>
      </c>
      <c r="J1640" s="822" t="s">
        <v>2586</v>
      </c>
      <c r="K1640" s="822" t="s">
        <v>2587</v>
      </c>
      <c r="L1640" s="825">
        <v>700.35</v>
      </c>
      <c r="M1640" s="825">
        <v>1400.7</v>
      </c>
      <c r="N1640" s="822">
        <v>2</v>
      </c>
      <c r="O1640" s="826">
        <v>2</v>
      </c>
      <c r="P1640" s="825">
        <v>700.35</v>
      </c>
      <c r="Q1640" s="827">
        <v>0.5</v>
      </c>
      <c r="R1640" s="822">
        <v>1</v>
      </c>
      <c r="S1640" s="827">
        <v>0.5</v>
      </c>
      <c r="T1640" s="826">
        <v>1</v>
      </c>
      <c r="U1640" s="828">
        <v>0.5</v>
      </c>
    </row>
    <row r="1641" spans="1:21" ht="14.45" customHeight="1" x14ac:dyDescent="0.2">
      <c r="A1641" s="821">
        <v>4</v>
      </c>
      <c r="B1641" s="822" t="s">
        <v>2195</v>
      </c>
      <c r="C1641" s="822" t="s">
        <v>2202</v>
      </c>
      <c r="D1641" s="823" t="s">
        <v>4680</v>
      </c>
      <c r="E1641" s="824" t="s">
        <v>2246</v>
      </c>
      <c r="F1641" s="822" t="s">
        <v>2198</v>
      </c>
      <c r="G1641" s="822" t="s">
        <v>2286</v>
      </c>
      <c r="H1641" s="822" t="s">
        <v>329</v>
      </c>
      <c r="I1641" s="822" t="s">
        <v>3376</v>
      </c>
      <c r="J1641" s="822" t="s">
        <v>3377</v>
      </c>
      <c r="K1641" s="822" t="s">
        <v>3378</v>
      </c>
      <c r="L1641" s="825">
        <v>490.27</v>
      </c>
      <c r="M1641" s="825">
        <v>490.27</v>
      </c>
      <c r="N1641" s="822">
        <v>1</v>
      </c>
      <c r="O1641" s="826">
        <v>1</v>
      </c>
      <c r="P1641" s="825"/>
      <c r="Q1641" s="827">
        <v>0</v>
      </c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4</v>
      </c>
      <c r="B1642" s="822" t="s">
        <v>2195</v>
      </c>
      <c r="C1642" s="822" t="s">
        <v>2202</v>
      </c>
      <c r="D1642" s="823" t="s">
        <v>4680</v>
      </c>
      <c r="E1642" s="824" t="s">
        <v>2246</v>
      </c>
      <c r="F1642" s="822" t="s">
        <v>2198</v>
      </c>
      <c r="G1642" s="822" t="s">
        <v>2286</v>
      </c>
      <c r="H1642" s="822" t="s">
        <v>329</v>
      </c>
      <c r="I1642" s="822" t="s">
        <v>2600</v>
      </c>
      <c r="J1642" s="822" t="s">
        <v>2601</v>
      </c>
      <c r="K1642" s="822" t="s">
        <v>2602</v>
      </c>
      <c r="L1642" s="825">
        <v>1678.84</v>
      </c>
      <c r="M1642" s="825">
        <v>10073.039999999999</v>
      </c>
      <c r="N1642" s="822">
        <v>6</v>
      </c>
      <c r="O1642" s="826">
        <v>1</v>
      </c>
      <c r="P1642" s="825">
        <v>10073.039999999999</v>
      </c>
      <c r="Q1642" s="827">
        <v>1</v>
      </c>
      <c r="R1642" s="822">
        <v>6</v>
      </c>
      <c r="S1642" s="827">
        <v>1</v>
      </c>
      <c r="T1642" s="826">
        <v>1</v>
      </c>
      <c r="U1642" s="828">
        <v>1</v>
      </c>
    </row>
    <row r="1643" spans="1:21" ht="14.45" customHeight="1" x14ac:dyDescent="0.2">
      <c r="A1643" s="821">
        <v>4</v>
      </c>
      <c r="B1643" s="822" t="s">
        <v>2195</v>
      </c>
      <c r="C1643" s="822" t="s">
        <v>2202</v>
      </c>
      <c r="D1643" s="823" t="s">
        <v>4680</v>
      </c>
      <c r="E1643" s="824" t="s">
        <v>2246</v>
      </c>
      <c r="F1643" s="822" t="s">
        <v>2198</v>
      </c>
      <c r="G1643" s="822" t="s">
        <v>2286</v>
      </c>
      <c r="H1643" s="822" t="s">
        <v>329</v>
      </c>
      <c r="I1643" s="822" t="s">
        <v>2608</v>
      </c>
      <c r="J1643" s="822" t="s">
        <v>2606</v>
      </c>
      <c r="K1643" s="822" t="s">
        <v>2609</v>
      </c>
      <c r="L1643" s="825">
        <v>500.01</v>
      </c>
      <c r="M1643" s="825">
        <v>1000.02</v>
      </c>
      <c r="N1643" s="822">
        <v>2</v>
      </c>
      <c r="O1643" s="826">
        <v>1</v>
      </c>
      <c r="P1643" s="825">
        <v>1000.02</v>
      </c>
      <c r="Q1643" s="827">
        <v>1</v>
      </c>
      <c r="R1643" s="822">
        <v>2</v>
      </c>
      <c r="S1643" s="827">
        <v>1</v>
      </c>
      <c r="T1643" s="826">
        <v>1</v>
      </c>
      <c r="U1643" s="828">
        <v>1</v>
      </c>
    </row>
    <row r="1644" spans="1:21" ht="14.45" customHeight="1" x14ac:dyDescent="0.2">
      <c r="A1644" s="821">
        <v>4</v>
      </c>
      <c r="B1644" s="822" t="s">
        <v>2195</v>
      </c>
      <c r="C1644" s="822" t="s">
        <v>2202</v>
      </c>
      <c r="D1644" s="823" t="s">
        <v>4680</v>
      </c>
      <c r="E1644" s="824" t="s">
        <v>2246</v>
      </c>
      <c r="F1644" s="822" t="s">
        <v>2198</v>
      </c>
      <c r="G1644" s="822" t="s">
        <v>2286</v>
      </c>
      <c r="H1644" s="822" t="s">
        <v>329</v>
      </c>
      <c r="I1644" s="822" t="s">
        <v>2622</v>
      </c>
      <c r="J1644" s="822" t="s">
        <v>2623</v>
      </c>
      <c r="K1644" s="822" t="s">
        <v>2624</v>
      </c>
      <c r="L1644" s="825">
        <v>1079.99</v>
      </c>
      <c r="M1644" s="825">
        <v>1079.99</v>
      </c>
      <c r="N1644" s="822">
        <v>1</v>
      </c>
      <c r="O1644" s="826">
        <v>1</v>
      </c>
      <c r="P1644" s="825">
        <v>1079.99</v>
      </c>
      <c r="Q1644" s="827">
        <v>1</v>
      </c>
      <c r="R1644" s="822">
        <v>1</v>
      </c>
      <c r="S1644" s="827">
        <v>1</v>
      </c>
      <c r="T1644" s="826">
        <v>1</v>
      </c>
      <c r="U1644" s="828">
        <v>1</v>
      </c>
    </row>
    <row r="1645" spans="1:21" ht="14.45" customHeight="1" x14ac:dyDescent="0.2">
      <c r="A1645" s="821">
        <v>4</v>
      </c>
      <c r="B1645" s="822" t="s">
        <v>2195</v>
      </c>
      <c r="C1645" s="822" t="s">
        <v>2202</v>
      </c>
      <c r="D1645" s="823" t="s">
        <v>4680</v>
      </c>
      <c r="E1645" s="824" t="s">
        <v>2246</v>
      </c>
      <c r="F1645" s="822" t="s">
        <v>2198</v>
      </c>
      <c r="G1645" s="822" t="s">
        <v>2286</v>
      </c>
      <c r="H1645" s="822" t="s">
        <v>329</v>
      </c>
      <c r="I1645" s="822" t="s">
        <v>2625</v>
      </c>
      <c r="J1645" s="822" t="s">
        <v>2626</v>
      </c>
      <c r="K1645" s="822" t="s">
        <v>2607</v>
      </c>
      <c r="L1645" s="825">
        <v>500.01</v>
      </c>
      <c r="M1645" s="825">
        <v>500.01</v>
      </c>
      <c r="N1645" s="822">
        <v>1</v>
      </c>
      <c r="O1645" s="826">
        <v>1</v>
      </c>
      <c r="P1645" s="825">
        <v>500.01</v>
      </c>
      <c r="Q1645" s="827">
        <v>1</v>
      </c>
      <c r="R1645" s="822">
        <v>1</v>
      </c>
      <c r="S1645" s="827">
        <v>1</v>
      </c>
      <c r="T1645" s="826">
        <v>1</v>
      </c>
      <c r="U1645" s="828">
        <v>1</v>
      </c>
    </row>
    <row r="1646" spans="1:21" ht="14.45" customHeight="1" x14ac:dyDescent="0.2">
      <c r="A1646" s="821">
        <v>4</v>
      </c>
      <c r="B1646" s="822" t="s">
        <v>2195</v>
      </c>
      <c r="C1646" s="822" t="s">
        <v>2202</v>
      </c>
      <c r="D1646" s="823" t="s">
        <v>4680</v>
      </c>
      <c r="E1646" s="824" t="s">
        <v>2246</v>
      </c>
      <c r="F1646" s="822" t="s">
        <v>2198</v>
      </c>
      <c r="G1646" s="822" t="s">
        <v>2286</v>
      </c>
      <c r="H1646" s="822" t="s">
        <v>329</v>
      </c>
      <c r="I1646" s="822" t="s">
        <v>2627</v>
      </c>
      <c r="J1646" s="822" t="s">
        <v>2626</v>
      </c>
      <c r="K1646" s="822" t="s">
        <v>2609</v>
      </c>
      <c r="L1646" s="825">
        <v>250.12</v>
      </c>
      <c r="M1646" s="825">
        <v>2251.08</v>
      </c>
      <c r="N1646" s="822">
        <v>9</v>
      </c>
      <c r="O1646" s="826">
        <v>2</v>
      </c>
      <c r="P1646" s="825">
        <v>2251.08</v>
      </c>
      <c r="Q1646" s="827">
        <v>1</v>
      </c>
      <c r="R1646" s="822">
        <v>9</v>
      </c>
      <c r="S1646" s="827">
        <v>1</v>
      </c>
      <c r="T1646" s="826">
        <v>2</v>
      </c>
      <c r="U1646" s="828">
        <v>1</v>
      </c>
    </row>
    <row r="1647" spans="1:21" ht="14.45" customHeight="1" x14ac:dyDescent="0.2">
      <c r="A1647" s="821">
        <v>4</v>
      </c>
      <c r="B1647" s="822" t="s">
        <v>2195</v>
      </c>
      <c r="C1647" s="822" t="s">
        <v>2202</v>
      </c>
      <c r="D1647" s="823" t="s">
        <v>4680</v>
      </c>
      <c r="E1647" s="824" t="s">
        <v>2246</v>
      </c>
      <c r="F1647" s="822" t="s">
        <v>2198</v>
      </c>
      <c r="G1647" s="822" t="s">
        <v>2286</v>
      </c>
      <c r="H1647" s="822" t="s">
        <v>329</v>
      </c>
      <c r="I1647" s="822" t="s">
        <v>2647</v>
      </c>
      <c r="J1647" s="822" t="s">
        <v>2648</v>
      </c>
      <c r="K1647" s="822" t="s">
        <v>2649</v>
      </c>
      <c r="L1647" s="825">
        <v>500.01</v>
      </c>
      <c r="M1647" s="825">
        <v>1000.02</v>
      </c>
      <c r="N1647" s="822">
        <v>2</v>
      </c>
      <c r="O1647" s="826">
        <v>2</v>
      </c>
      <c r="P1647" s="825">
        <v>1000.02</v>
      </c>
      <c r="Q1647" s="827">
        <v>1</v>
      </c>
      <c r="R1647" s="822">
        <v>2</v>
      </c>
      <c r="S1647" s="827">
        <v>1</v>
      </c>
      <c r="T1647" s="826">
        <v>2</v>
      </c>
      <c r="U1647" s="828">
        <v>1</v>
      </c>
    </row>
    <row r="1648" spans="1:21" ht="14.45" customHeight="1" x14ac:dyDescent="0.2">
      <c r="A1648" s="821">
        <v>4</v>
      </c>
      <c r="B1648" s="822" t="s">
        <v>2195</v>
      </c>
      <c r="C1648" s="822" t="s">
        <v>2202</v>
      </c>
      <c r="D1648" s="823" t="s">
        <v>4680</v>
      </c>
      <c r="E1648" s="824" t="s">
        <v>2246</v>
      </c>
      <c r="F1648" s="822" t="s">
        <v>2198</v>
      </c>
      <c r="G1648" s="822" t="s">
        <v>2286</v>
      </c>
      <c r="H1648" s="822" t="s">
        <v>329</v>
      </c>
      <c r="I1648" s="822" t="s">
        <v>2650</v>
      </c>
      <c r="J1648" s="822" t="s">
        <v>2651</v>
      </c>
      <c r="K1648" s="822" t="s">
        <v>2652</v>
      </c>
      <c r="L1648" s="825">
        <v>500.01</v>
      </c>
      <c r="M1648" s="825">
        <v>500.01</v>
      </c>
      <c r="N1648" s="822">
        <v>1</v>
      </c>
      <c r="O1648" s="826">
        <v>1</v>
      </c>
      <c r="P1648" s="825">
        <v>500.01</v>
      </c>
      <c r="Q1648" s="827">
        <v>1</v>
      </c>
      <c r="R1648" s="822">
        <v>1</v>
      </c>
      <c r="S1648" s="827">
        <v>1</v>
      </c>
      <c r="T1648" s="826">
        <v>1</v>
      </c>
      <c r="U1648" s="828">
        <v>1</v>
      </c>
    </row>
    <row r="1649" spans="1:21" ht="14.45" customHeight="1" x14ac:dyDescent="0.2">
      <c r="A1649" s="821">
        <v>4</v>
      </c>
      <c r="B1649" s="822" t="s">
        <v>2195</v>
      </c>
      <c r="C1649" s="822" t="s">
        <v>2202</v>
      </c>
      <c r="D1649" s="823" t="s">
        <v>4680</v>
      </c>
      <c r="E1649" s="824" t="s">
        <v>2246</v>
      </c>
      <c r="F1649" s="822" t="s">
        <v>2198</v>
      </c>
      <c r="G1649" s="822" t="s">
        <v>2286</v>
      </c>
      <c r="H1649" s="822" t="s">
        <v>329</v>
      </c>
      <c r="I1649" s="822" t="s">
        <v>2653</v>
      </c>
      <c r="J1649" s="822" t="s">
        <v>2654</v>
      </c>
      <c r="K1649" s="822" t="s">
        <v>2655</v>
      </c>
      <c r="L1649" s="825">
        <v>165.83</v>
      </c>
      <c r="M1649" s="825">
        <v>165.83</v>
      </c>
      <c r="N1649" s="822">
        <v>1</v>
      </c>
      <c r="O1649" s="826">
        <v>1</v>
      </c>
      <c r="P1649" s="825">
        <v>165.83</v>
      </c>
      <c r="Q1649" s="827">
        <v>1</v>
      </c>
      <c r="R1649" s="822">
        <v>1</v>
      </c>
      <c r="S1649" s="827">
        <v>1</v>
      </c>
      <c r="T1649" s="826">
        <v>1</v>
      </c>
      <c r="U1649" s="828">
        <v>1</v>
      </c>
    </row>
    <row r="1650" spans="1:21" ht="14.45" customHeight="1" x14ac:dyDescent="0.2">
      <c r="A1650" s="821">
        <v>4</v>
      </c>
      <c r="B1650" s="822" t="s">
        <v>2195</v>
      </c>
      <c r="C1650" s="822" t="s">
        <v>2202</v>
      </c>
      <c r="D1650" s="823" t="s">
        <v>4680</v>
      </c>
      <c r="E1650" s="824" t="s">
        <v>2246</v>
      </c>
      <c r="F1650" s="822" t="s">
        <v>2198</v>
      </c>
      <c r="G1650" s="822" t="s">
        <v>2286</v>
      </c>
      <c r="H1650" s="822" t="s">
        <v>329</v>
      </c>
      <c r="I1650" s="822" t="s">
        <v>2686</v>
      </c>
      <c r="J1650" s="822" t="s">
        <v>2687</v>
      </c>
      <c r="K1650" s="822" t="s">
        <v>2688</v>
      </c>
      <c r="L1650" s="825">
        <v>208.05</v>
      </c>
      <c r="M1650" s="825">
        <v>208.05</v>
      </c>
      <c r="N1650" s="822">
        <v>1</v>
      </c>
      <c r="O1650" s="826">
        <v>1</v>
      </c>
      <c r="P1650" s="825">
        <v>208.05</v>
      </c>
      <c r="Q1650" s="827">
        <v>1</v>
      </c>
      <c r="R1650" s="822">
        <v>1</v>
      </c>
      <c r="S1650" s="827">
        <v>1</v>
      </c>
      <c r="T1650" s="826">
        <v>1</v>
      </c>
      <c r="U1650" s="828">
        <v>1</v>
      </c>
    </row>
    <row r="1651" spans="1:21" ht="14.45" customHeight="1" x14ac:dyDescent="0.2">
      <c r="A1651" s="821">
        <v>4</v>
      </c>
      <c r="B1651" s="822" t="s">
        <v>2195</v>
      </c>
      <c r="C1651" s="822" t="s">
        <v>2202</v>
      </c>
      <c r="D1651" s="823" t="s">
        <v>4680</v>
      </c>
      <c r="E1651" s="824" t="s">
        <v>2246</v>
      </c>
      <c r="F1651" s="822" t="s">
        <v>2198</v>
      </c>
      <c r="G1651" s="822" t="s">
        <v>2286</v>
      </c>
      <c r="H1651" s="822" t="s">
        <v>329</v>
      </c>
      <c r="I1651" s="822" t="s">
        <v>2689</v>
      </c>
      <c r="J1651" s="822" t="s">
        <v>2690</v>
      </c>
      <c r="K1651" s="822" t="s">
        <v>2691</v>
      </c>
      <c r="L1651" s="825">
        <v>299.72000000000003</v>
      </c>
      <c r="M1651" s="825">
        <v>1198.8800000000001</v>
      </c>
      <c r="N1651" s="822">
        <v>4</v>
      </c>
      <c r="O1651" s="826">
        <v>2</v>
      </c>
      <c r="P1651" s="825">
        <v>1198.8800000000001</v>
      </c>
      <c r="Q1651" s="827">
        <v>1</v>
      </c>
      <c r="R1651" s="822">
        <v>4</v>
      </c>
      <c r="S1651" s="827">
        <v>1</v>
      </c>
      <c r="T1651" s="826">
        <v>2</v>
      </c>
      <c r="U1651" s="828">
        <v>1</v>
      </c>
    </row>
    <row r="1652" spans="1:21" ht="14.45" customHeight="1" x14ac:dyDescent="0.2">
      <c r="A1652" s="821">
        <v>4</v>
      </c>
      <c r="B1652" s="822" t="s">
        <v>2195</v>
      </c>
      <c r="C1652" s="822" t="s">
        <v>2202</v>
      </c>
      <c r="D1652" s="823" t="s">
        <v>4680</v>
      </c>
      <c r="E1652" s="824" t="s">
        <v>2246</v>
      </c>
      <c r="F1652" s="822" t="s">
        <v>2198</v>
      </c>
      <c r="G1652" s="822" t="s">
        <v>2286</v>
      </c>
      <c r="H1652" s="822" t="s">
        <v>329</v>
      </c>
      <c r="I1652" s="822" t="s">
        <v>2712</v>
      </c>
      <c r="J1652" s="822" t="s">
        <v>2713</v>
      </c>
      <c r="K1652" s="822" t="s">
        <v>2714</v>
      </c>
      <c r="L1652" s="825">
        <v>458.99</v>
      </c>
      <c r="M1652" s="825">
        <v>917.98</v>
      </c>
      <c r="N1652" s="822">
        <v>2</v>
      </c>
      <c r="O1652" s="826">
        <v>1</v>
      </c>
      <c r="P1652" s="825">
        <v>917.98</v>
      </c>
      <c r="Q1652" s="827">
        <v>1</v>
      </c>
      <c r="R1652" s="822">
        <v>2</v>
      </c>
      <c r="S1652" s="827">
        <v>1</v>
      </c>
      <c r="T1652" s="826">
        <v>1</v>
      </c>
      <c r="U1652" s="828">
        <v>1</v>
      </c>
    </row>
    <row r="1653" spans="1:21" ht="14.45" customHeight="1" x14ac:dyDescent="0.2">
      <c r="A1653" s="821">
        <v>4</v>
      </c>
      <c r="B1653" s="822" t="s">
        <v>2195</v>
      </c>
      <c r="C1653" s="822" t="s">
        <v>2202</v>
      </c>
      <c r="D1653" s="823" t="s">
        <v>4680</v>
      </c>
      <c r="E1653" s="824" t="s">
        <v>2246</v>
      </c>
      <c r="F1653" s="822" t="s">
        <v>2198</v>
      </c>
      <c r="G1653" s="822" t="s">
        <v>2286</v>
      </c>
      <c r="H1653" s="822" t="s">
        <v>329</v>
      </c>
      <c r="I1653" s="822" t="s">
        <v>2724</v>
      </c>
      <c r="J1653" s="822" t="s">
        <v>2722</v>
      </c>
      <c r="K1653" s="822" t="s">
        <v>2725</v>
      </c>
      <c r="L1653" s="825">
        <v>2691</v>
      </c>
      <c r="M1653" s="825">
        <v>8073</v>
      </c>
      <c r="N1653" s="822">
        <v>3</v>
      </c>
      <c r="O1653" s="826">
        <v>1</v>
      </c>
      <c r="P1653" s="825">
        <v>8073</v>
      </c>
      <c r="Q1653" s="827">
        <v>1</v>
      </c>
      <c r="R1653" s="822">
        <v>3</v>
      </c>
      <c r="S1653" s="827">
        <v>1</v>
      </c>
      <c r="T1653" s="826">
        <v>1</v>
      </c>
      <c r="U1653" s="828">
        <v>1</v>
      </c>
    </row>
    <row r="1654" spans="1:21" ht="14.45" customHeight="1" x14ac:dyDescent="0.2">
      <c r="A1654" s="821">
        <v>4</v>
      </c>
      <c r="B1654" s="822" t="s">
        <v>2195</v>
      </c>
      <c r="C1654" s="822" t="s">
        <v>2202</v>
      </c>
      <c r="D1654" s="823" t="s">
        <v>4680</v>
      </c>
      <c r="E1654" s="824" t="s">
        <v>2246</v>
      </c>
      <c r="F1654" s="822" t="s">
        <v>2198</v>
      </c>
      <c r="G1654" s="822" t="s">
        <v>2286</v>
      </c>
      <c r="H1654" s="822" t="s">
        <v>329</v>
      </c>
      <c r="I1654" s="822" t="s">
        <v>2772</v>
      </c>
      <c r="J1654" s="822" t="s">
        <v>2773</v>
      </c>
      <c r="K1654" s="822" t="s">
        <v>2774</v>
      </c>
      <c r="L1654" s="825">
        <v>99.99</v>
      </c>
      <c r="M1654" s="825">
        <v>299.96999999999997</v>
      </c>
      <c r="N1654" s="822">
        <v>3</v>
      </c>
      <c r="O1654" s="826">
        <v>1</v>
      </c>
      <c r="P1654" s="825">
        <v>299.96999999999997</v>
      </c>
      <c r="Q1654" s="827">
        <v>1</v>
      </c>
      <c r="R1654" s="822">
        <v>3</v>
      </c>
      <c r="S1654" s="827">
        <v>1</v>
      </c>
      <c r="T1654" s="826">
        <v>1</v>
      </c>
      <c r="U1654" s="828">
        <v>1</v>
      </c>
    </row>
    <row r="1655" spans="1:21" ht="14.45" customHeight="1" x14ac:dyDescent="0.2">
      <c r="A1655" s="821">
        <v>4</v>
      </c>
      <c r="B1655" s="822" t="s">
        <v>2195</v>
      </c>
      <c r="C1655" s="822" t="s">
        <v>2202</v>
      </c>
      <c r="D1655" s="823" t="s">
        <v>4680</v>
      </c>
      <c r="E1655" s="824" t="s">
        <v>2246</v>
      </c>
      <c r="F1655" s="822" t="s">
        <v>2198</v>
      </c>
      <c r="G1655" s="822" t="s">
        <v>2286</v>
      </c>
      <c r="H1655" s="822" t="s">
        <v>329</v>
      </c>
      <c r="I1655" s="822" t="s">
        <v>2966</v>
      </c>
      <c r="J1655" s="822" t="s">
        <v>2967</v>
      </c>
      <c r="K1655" s="822" t="s">
        <v>2968</v>
      </c>
      <c r="L1655" s="825">
        <v>99.99</v>
      </c>
      <c r="M1655" s="825">
        <v>1599.84</v>
      </c>
      <c r="N1655" s="822">
        <v>16</v>
      </c>
      <c r="O1655" s="826">
        <v>7</v>
      </c>
      <c r="P1655" s="825">
        <v>1599.84</v>
      </c>
      <c r="Q1655" s="827">
        <v>1</v>
      </c>
      <c r="R1655" s="822">
        <v>16</v>
      </c>
      <c r="S1655" s="827">
        <v>1</v>
      </c>
      <c r="T1655" s="826">
        <v>7</v>
      </c>
      <c r="U1655" s="828">
        <v>1</v>
      </c>
    </row>
    <row r="1656" spans="1:21" ht="14.45" customHeight="1" x14ac:dyDescent="0.2">
      <c r="A1656" s="821">
        <v>4</v>
      </c>
      <c r="B1656" s="822" t="s">
        <v>2195</v>
      </c>
      <c r="C1656" s="822" t="s">
        <v>2202</v>
      </c>
      <c r="D1656" s="823" t="s">
        <v>4680</v>
      </c>
      <c r="E1656" s="824" t="s">
        <v>2246</v>
      </c>
      <c r="F1656" s="822" t="s">
        <v>2198</v>
      </c>
      <c r="G1656" s="822" t="s">
        <v>2286</v>
      </c>
      <c r="H1656" s="822" t="s">
        <v>329</v>
      </c>
      <c r="I1656" s="822" t="s">
        <v>2969</v>
      </c>
      <c r="J1656" s="822" t="s">
        <v>2970</v>
      </c>
      <c r="K1656" s="822" t="s">
        <v>2971</v>
      </c>
      <c r="L1656" s="825">
        <v>86.44</v>
      </c>
      <c r="M1656" s="825">
        <v>1210.1599999999999</v>
      </c>
      <c r="N1656" s="822">
        <v>14</v>
      </c>
      <c r="O1656" s="826">
        <v>4</v>
      </c>
      <c r="P1656" s="825">
        <v>864.4</v>
      </c>
      <c r="Q1656" s="827">
        <v>0.7142857142857143</v>
      </c>
      <c r="R1656" s="822">
        <v>10</v>
      </c>
      <c r="S1656" s="827">
        <v>0.7142857142857143</v>
      </c>
      <c r="T1656" s="826">
        <v>3</v>
      </c>
      <c r="U1656" s="828">
        <v>0.75</v>
      </c>
    </row>
    <row r="1657" spans="1:21" ht="14.45" customHeight="1" x14ac:dyDescent="0.2">
      <c r="A1657" s="821">
        <v>4</v>
      </c>
      <c r="B1657" s="822" t="s">
        <v>2195</v>
      </c>
      <c r="C1657" s="822" t="s">
        <v>2202</v>
      </c>
      <c r="D1657" s="823" t="s">
        <v>4680</v>
      </c>
      <c r="E1657" s="824" t="s">
        <v>2246</v>
      </c>
      <c r="F1657" s="822" t="s">
        <v>2198</v>
      </c>
      <c r="G1657" s="822" t="s">
        <v>2286</v>
      </c>
      <c r="H1657" s="822" t="s">
        <v>329</v>
      </c>
      <c r="I1657" s="822" t="s">
        <v>2778</v>
      </c>
      <c r="J1657" s="822" t="s">
        <v>2779</v>
      </c>
      <c r="K1657" s="822" t="s">
        <v>2780</v>
      </c>
      <c r="L1657" s="825">
        <v>1797.87</v>
      </c>
      <c r="M1657" s="825">
        <v>5393.61</v>
      </c>
      <c r="N1657" s="822">
        <v>3</v>
      </c>
      <c r="O1657" s="826">
        <v>1</v>
      </c>
      <c r="P1657" s="825">
        <v>5393.61</v>
      </c>
      <c r="Q1657" s="827">
        <v>1</v>
      </c>
      <c r="R1657" s="822">
        <v>3</v>
      </c>
      <c r="S1657" s="827">
        <v>1</v>
      </c>
      <c r="T1657" s="826">
        <v>1</v>
      </c>
      <c r="U1657" s="828">
        <v>1</v>
      </c>
    </row>
    <row r="1658" spans="1:21" ht="14.45" customHeight="1" x14ac:dyDescent="0.2">
      <c r="A1658" s="821">
        <v>4</v>
      </c>
      <c r="B1658" s="822" t="s">
        <v>2195</v>
      </c>
      <c r="C1658" s="822" t="s">
        <v>2202</v>
      </c>
      <c r="D1658" s="823" t="s">
        <v>4680</v>
      </c>
      <c r="E1658" s="824" t="s">
        <v>2246</v>
      </c>
      <c r="F1658" s="822" t="s">
        <v>2198</v>
      </c>
      <c r="G1658" s="822" t="s">
        <v>2286</v>
      </c>
      <c r="H1658" s="822" t="s">
        <v>329</v>
      </c>
      <c r="I1658" s="822" t="s">
        <v>3432</v>
      </c>
      <c r="J1658" s="822" t="s">
        <v>3433</v>
      </c>
      <c r="K1658" s="822" t="s">
        <v>3434</v>
      </c>
      <c r="L1658" s="825">
        <v>1805.5</v>
      </c>
      <c r="M1658" s="825">
        <v>3611</v>
      </c>
      <c r="N1658" s="822">
        <v>2</v>
      </c>
      <c r="O1658" s="826">
        <v>1</v>
      </c>
      <c r="P1658" s="825">
        <v>3611</v>
      </c>
      <c r="Q1658" s="827">
        <v>1</v>
      </c>
      <c r="R1658" s="822">
        <v>2</v>
      </c>
      <c r="S1658" s="827">
        <v>1</v>
      </c>
      <c r="T1658" s="826">
        <v>1</v>
      </c>
      <c r="U1658" s="828">
        <v>1</v>
      </c>
    </row>
    <row r="1659" spans="1:21" ht="14.45" customHeight="1" x14ac:dyDescent="0.2">
      <c r="A1659" s="821">
        <v>4</v>
      </c>
      <c r="B1659" s="822" t="s">
        <v>2195</v>
      </c>
      <c r="C1659" s="822" t="s">
        <v>2202</v>
      </c>
      <c r="D1659" s="823" t="s">
        <v>4680</v>
      </c>
      <c r="E1659" s="824" t="s">
        <v>2246</v>
      </c>
      <c r="F1659" s="822" t="s">
        <v>2198</v>
      </c>
      <c r="G1659" s="822" t="s">
        <v>2286</v>
      </c>
      <c r="H1659" s="822" t="s">
        <v>329</v>
      </c>
      <c r="I1659" s="822" t="s">
        <v>3451</v>
      </c>
      <c r="J1659" s="822" t="s">
        <v>3452</v>
      </c>
      <c r="K1659" s="822" t="s">
        <v>3453</v>
      </c>
      <c r="L1659" s="825">
        <v>1514.92</v>
      </c>
      <c r="M1659" s="825">
        <v>4544.76</v>
      </c>
      <c r="N1659" s="822">
        <v>3</v>
      </c>
      <c r="O1659" s="826">
        <v>1</v>
      </c>
      <c r="P1659" s="825">
        <v>4544.76</v>
      </c>
      <c r="Q1659" s="827">
        <v>1</v>
      </c>
      <c r="R1659" s="822">
        <v>3</v>
      </c>
      <c r="S1659" s="827">
        <v>1</v>
      </c>
      <c r="T1659" s="826">
        <v>1</v>
      </c>
      <c r="U1659" s="828">
        <v>1</v>
      </c>
    </row>
    <row r="1660" spans="1:21" ht="14.45" customHeight="1" x14ac:dyDescent="0.2">
      <c r="A1660" s="821">
        <v>4</v>
      </c>
      <c r="B1660" s="822" t="s">
        <v>2195</v>
      </c>
      <c r="C1660" s="822" t="s">
        <v>2202</v>
      </c>
      <c r="D1660" s="823" t="s">
        <v>4680</v>
      </c>
      <c r="E1660" s="824" t="s">
        <v>2246</v>
      </c>
      <c r="F1660" s="822" t="s">
        <v>2198</v>
      </c>
      <c r="G1660" s="822" t="s">
        <v>2286</v>
      </c>
      <c r="H1660" s="822" t="s">
        <v>329</v>
      </c>
      <c r="I1660" s="822" t="s">
        <v>3459</v>
      </c>
      <c r="J1660" s="822" t="s">
        <v>2825</v>
      </c>
      <c r="K1660" s="822" t="s">
        <v>3461</v>
      </c>
      <c r="L1660" s="825">
        <v>2794.5</v>
      </c>
      <c r="M1660" s="825">
        <v>25150.5</v>
      </c>
      <c r="N1660" s="822">
        <v>9</v>
      </c>
      <c r="O1660" s="826">
        <v>1</v>
      </c>
      <c r="P1660" s="825">
        <v>25150.5</v>
      </c>
      <c r="Q1660" s="827">
        <v>1</v>
      </c>
      <c r="R1660" s="822">
        <v>9</v>
      </c>
      <c r="S1660" s="827">
        <v>1</v>
      </c>
      <c r="T1660" s="826">
        <v>1</v>
      </c>
      <c r="U1660" s="828">
        <v>1</v>
      </c>
    </row>
    <row r="1661" spans="1:21" ht="14.45" customHeight="1" x14ac:dyDescent="0.2">
      <c r="A1661" s="821">
        <v>4</v>
      </c>
      <c r="B1661" s="822" t="s">
        <v>2195</v>
      </c>
      <c r="C1661" s="822" t="s">
        <v>2202</v>
      </c>
      <c r="D1661" s="823" t="s">
        <v>4680</v>
      </c>
      <c r="E1661" s="824" t="s">
        <v>2246</v>
      </c>
      <c r="F1661" s="822" t="s">
        <v>2198</v>
      </c>
      <c r="G1661" s="822" t="s">
        <v>2286</v>
      </c>
      <c r="H1661" s="822" t="s">
        <v>329</v>
      </c>
      <c r="I1661" s="822" t="s">
        <v>2827</v>
      </c>
      <c r="J1661" s="822" t="s">
        <v>2825</v>
      </c>
      <c r="K1661" s="822" t="s">
        <v>2829</v>
      </c>
      <c r="L1661" s="825">
        <v>2794.5</v>
      </c>
      <c r="M1661" s="825">
        <v>25150.5</v>
      </c>
      <c r="N1661" s="822">
        <v>9</v>
      </c>
      <c r="O1661" s="826">
        <v>1</v>
      </c>
      <c r="P1661" s="825">
        <v>25150.5</v>
      </c>
      <c r="Q1661" s="827">
        <v>1</v>
      </c>
      <c r="R1661" s="822">
        <v>9</v>
      </c>
      <c r="S1661" s="827">
        <v>1</v>
      </c>
      <c r="T1661" s="826">
        <v>1</v>
      </c>
      <c r="U1661" s="828">
        <v>1</v>
      </c>
    </row>
    <row r="1662" spans="1:21" ht="14.45" customHeight="1" x14ac:dyDescent="0.2">
      <c r="A1662" s="821">
        <v>4</v>
      </c>
      <c r="B1662" s="822" t="s">
        <v>2195</v>
      </c>
      <c r="C1662" s="822" t="s">
        <v>2202</v>
      </c>
      <c r="D1662" s="823" t="s">
        <v>4680</v>
      </c>
      <c r="E1662" s="824" t="s">
        <v>2246</v>
      </c>
      <c r="F1662" s="822" t="s">
        <v>2198</v>
      </c>
      <c r="G1662" s="822" t="s">
        <v>2286</v>
      </c>
      <c r="H1662" s="822" t="s">
        <v>329</v>
      </c>
      <c r="I1662" s="822" t="s">
        <v>3515</v>
      </c>
      <c r="J1662" s="822" t="s">
        <v>3516</v>
      </c>
      <c r="K1662" s="822" t="s">
        <v>3517</v>
      </c>
      <c r="L1662" s="825">
        <v>227.3</v>
      </c>
      <c r="M1662" s="825">
        <v>227.3</v>
      </c>
      <c r="N1662" s="822">
        <v>1</v>
      </c>
      <c r="O1662" s="826">
        <v>1</v>
      </c>
      <c r="P1662" s="825">
        <v>227.3</v>
      </c>
      <c r="Q1662" s="827">
        <v>1</v>
      </c>
      <c r="R1662" s="822">
        <v>1</v>
      </c>
      <c r="S1662" s="827">
        <v>1</v>
      </c>
      <c r="T1662" s="826">
        <v>1</v>
      </c>
      <c r="U1662" s="828">
        <v>1</v>
      </c>
    </row>
    <row r="1663" spans="1:21" ht="14.45" customHeight="1" x14ac:dyDescent="0.2">
      <c r="A1663" s="821">
        <v>4</v>
      </c>
      <c r="B1663" s="822" t="s">
        <v>2195</v>
      </c>
      <c r="C1663" s="822" t="s">
        <v>2202</v>
      </c>
      <c r="D1663" s="823" t="s">
        <v>4680</v>
      </c>
      <c r="E1663" s="824" t="s">
        <v>2247</v>
      </c>
      <c r="F1663" s="822" t="s">
        <v>2196</v>
      </c>
      <c r="G1663" s="822" t="s">
        <v>3732</v>
      </c>
      <c r="H1663" s="822" t="s">
        <v>329</v>
      </c>
      <c r="I1663" s="822" t="s">
        <v>3733</v>
      </c>
      <c r="J1663" s="822" t="s">
        <v>878</v>
      </c>
      <c r="K1663" s="822" t="s">
        <v>3734</v>
      </c>
      <c r="L1663" s="825">
        <v>0</v>
      </c>
      <c r="M1663" s="825">
        <v>0</v>
      </c>
      <c r="N1663" s="822">
        <v>1</v>
      </c>
      <c r="O1663" s="826">
        <v>1</v>
      </c>
      <c r="P1663" s="825">
        <v>0</v>
      </c>
      <c r="Q1663" s="827"/>
      <c r="R1663" s="822">
        <v>1</v>
      </c>
      <c r="S1663" s="827">
        <v>1</v>
      </c>
      <c r="T1663" s="826">
        <v>1</v>
      </c>
      <c r="U1663" s="828">
        <v>1</v>
      </c>
    </row>
    <row r="1664" spans="1:21" ht="14.45" customHeight="1" x14ac:dyDescent="0.2">
      <c r="A1664" s="821">
        <v>4</v>
      </c>
      <c r="B1664" s="822" t="s">
        <v>2195</v>
      </c>
      <c r="C1664" s="822" t="s">
        <v>2202</v>
      </c>
      <c r="D1664" s="823" t="s">
        <v>4680</v>
      </c>
      <c r="E1664" s="824" t="s">
        <v>2247</v>
      </c>
      <c r="F1664" s="822" t="s">
        <v>2196</v>
      </c>
      <c r="G1664" s="822" t="s">
        <v>2289</v>
      </c>
      <c r="H1664" s="822" t="s">
        <v>628</v>
      </c>
      <c r="I1664" s="822" t="s">
        <v>1809</v>
      </c>
      <c r="J1664" s="822" t="s">
        <v>1807</v>
      </c>
      <c r="K1664" s="822" t="s">
        <v>1810</v>
      </c>
      <c r="L1664" s="825">
        <v>62.18</v>
      </c>
      <c r="M1664" s="825">
        <v>62.18</v>
      </c>
      <c r="N1664" s="822">
        <v>1</v>
      </c>
      <c r="O1664" s="826">
        <v>0.5</v>
      </c>
      <c r="P1664" s="825"/>
      <c r="Q1664" s="827">
        <v>0</v>
      </c>
      <c r="R1664" s="822"/>
      <c r="S1664" s="827">
        <v>0</v>
      </c>
      <c r="T1664" s="826"/>
      <c r="U1664" s="828">
        <v>0</v>
      </c>
    </row>
    <row r="1665" spans="1:21" ht="14.45" customHeight="1" x14ac:dyDescent="0.2">
      <c r="A1665" s="821">
        <v>4</v>
      </c>
      <c r="B1665" s="822" t="s">
        <v>2195</v>
      </c>
      <c r="C1665" s="822" t="s">
        <v>2202</v>
      </c>
      <c r="D1665" s="823" t="s">
        <v>4680</v>
      </c>
      <c r="E1665" s="824" t="s">
        <v>2247</v>
      </c>
      <c r="F1665" s="822" t="s">
        <v>2196</v>
      </c>
      <c r="G1665" s="822" t="s">
        <v>4031</v>
      </c>
      <c r="H1665" s="822" t="s">
        <v>329</v>
      </c>
      <c r="I1665" s="822" t="s">
        <v>4032</v>
      </c>
      <c r="J1665" s="822" t="s">
        <v>4033</v>
      </c>
      <c r="K1665" s="822" t="s">
        <v>4034</v>
      </c>
      <c r="L1665" s="825">
        <v>0</v>
      </c>
      <c r="M1665" s="825">
        <v>0</v>
      </c>
      <c r="N1665" s="822">
        <v>2</v>
      </c>
      <c r="O1665" s="826">
        <v>2</v>
      </c>
      <c r="P1665" s="825">
        <v>0</v>
      </c>
      <c r="Q1665" s="827"/>
      <c r="R1665" s="822">
        <v>2</v>
      </c>
      <c r="S1665" s="827">
        <v>1</v>
      </c>
      <c r="T1665" s="826">
        <v>2</v>
      </c>
      <c r="U1665" s="828">
        <v>1</v>
      </c>
    </row>
    <row r="1666" spans="1:21" ht="14.45" customHeight="1" x14ac:dyDescent="0.2">
      <c r="A1666" s="821">
        <v>4</v>
      </c>
      <c r="B1666" s="822" t="s">
        <v>2195</v>
      </c>
      <c r="C1666" s="822" t="s">
        <v>2202</v>
      </c>
      <c r="D1666" s="823" t="s">
        <v>4680</v>
      </c>
      <c r="E1666" s="824" t="s">
        <v>2247</v>
      </c>
      <c r="F1666" s="822" t="s">
        <v>2196</v>
      </c>
      <c r="G1666" s="822" t="s">
        <v>4031</v>
      </c>
      <c r="H1666" s="822" t="s">
        <v>329</v>
      </c>
      <c r="I1666" s="822" t="s">
        <v>4035</v>
      </c>
      <c r="J1666" s="822" t="s">
        <v>4033</v>
      </c>
      <c r="K1666" s="822" t="s">
        <v>4036</v>
      </c>
      <c r="L1666" s="825">
        <v>0</v>
      </c>
      <c r="M1666" s="825">
        <v>0</v>
      </c>
      <c r="N1666" s="822">
        <v>1</v>
      </c>
      <c r="O1666" s="826">
        <v>1</v>
      </c>
      <c r="P1666" s="825">
        <v>0</v>
      </c>
      <c r="Q1666" s="827"/>
      <c r="R1666" s="822">
        <v>1</v>
      </c>
      <c r="S1666" s="827">
        <v>1</v>
      </c>
      <c r="T1666" s="826">
        <v>1</v>
      </c>
      <c r="U1666" s="828">
        <v>1</v>
      </c>
    </row>
    <row r="1667" spans="1:21" ht="14.45" customHeight="1" x14ac:dyDescent="0.2">
      <c r="A1667" s="821">
        <v>4</v>
      </c>
      <c r="B1667" s="822" t="s">
        <v>2195</v>
      </c>
      <c r="C1667" s="822" t="s">
        <v>2202</v>
      </c>
      <c r="D1667" s="823" t="s">
        <v>4680</v>
      </c>
      <c r="E1667" s="824" t="s">
        <v>2247</v>
      </c>
      <c r="F1667" s="822" t="s">
        <v>2196</v>
      </c>
      <c r="G1667" s="822" t="s">
        <v>3158</v>
      </c>
      <c r="H1667" s="822" t="s">
        <v>329</v>
      </c>
      <c r="I1667" s="822" t="s">
        <v>4037</v>
      </c>
      <c r="J1667" s="822" t="s">
        <v>4038</v>
      </c>
      <c r="K1667" s="822" t="s">
        <v>1186</v>
      </c>
      <c r="L1667" s="825">
        <v>78.33</v>
      </c>
      <c r="M1667" s="825">
        <v>156.66</v>
      </c>
      <c r="N1667" s="822">
        <v>2</v>
      </c>
      <c r="O1667" s="826">
        <v>1</v>
      </c>
      <c r="P1667" s="825"/>
      <c r="Q1667" s="827">
        <v>0</v>
      </c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4</v>
      </c>
      <c r="B1668" s="822" t="s">
        <v>2195</v>
      </c>
      <c r="C1668" s="822" t="s">
        <v>2202</v>
      </c>
      <c r="D1668" s="823" t="s">
        <v>4680</v>
      </c>
      <c r="E1668" s="824" t="s">
        <v>2247</v>
      </c>
      <c r="F1668" s="822" t="s">
        <v>2196</v>
      </c>
      <c r="G1668" s="822" t="s">
        <v>2396</v>
      </c>
      <c r="H1668" s="822" t="s">
        <v>329</v>
      </c>
      <c r="I1668" s="822" t="s">
        <v>4039</v>
      </c>
      <c r="J1668" s="822" t="s">
        <v>2398</v>
      </c>
      <c r="K1668" s="822" t="s">
        <v>4040</v>
      </c>
      <c r="L1668" s="825">
        <v>97.96</v>
      </c>
      <c r="M1668" s="825">
        <v>97.96</v>
      </c>
      <c r="N1668" s="822">
        <v>1</v>
      </c>
      <c r="O1668" s="826">
        <v>1</v>
      </c>
      <c r="P1668" s="825"/>
      <c r="Q1668" s="827">
        <v>0</v>
      </c>
      <c r="R1668" s="822"/>
      <c r="S1668" s="827">
        <v>0</v>
      </c>
      <c r="T1668" s="826"/>
      <c r="U1668" s="828">
        <v>0</v>
      </c>
    </row>
    <row r="1669" spans="1:21" ht="14.45" customHeight="1" x14ac:dyDescent="0.2">
      <c r="A1669" s="821">
        <v>4</v>
      </c>
      <c r="B1669" s="822" t="s">
        <v>2195</v>
      </c>
      <c r="C1669" s="822" t="s">
        <v>2202</v>
      </c>
      <c r="D1669" s="823" t="s">
        <v>4680</v>
      </c>
      <c r="E1669" s="824" t="s">
        <v>2247</v>
      </c>
      <c r="F1669" s="822" t="s">
        <v>2196</v>
      </c>
      <c r="G1669" s="822" t="s">
        <v>3066</v>
      </c>
      <c r="H1669" s="822" t="s">
        <v>329</v>
      </c>
      <c r="I1669" s="822" t="s">
        <v>3067</v>
      </c>
      <c r="J1669" s="822" t="s">
        <v>821</v>
      </c>
      <c r="K1669" s="822" t="s">
        <v>3068</v>
      </c>
      <c r="L1669" s="825">
        <v>75.05</v>
      </c>
      <c r="M1669" s="825">
        <v>75.05</v>
      </c>
      <c r="N1669" s="822">
        <v>1</v>
      </c>
      <c r="O1669" s="826">
        <v>0.5</v>
      </c>
      <c r="P1669" s="825"/>
      <c r="Q1669" s="827">
        <v>0</v>
      </c>
      <c r="R1669" s="822"/>
      <c r="S1669" s="827">
        <v>0</v>
      </c>
      <c r="T1669" s="826"/>
      <c r="U1669" s="828">
        <v>0</v>
      </c>
    </row>
    <row r="1670" spans="1:21" ht="14.45" customHeight="1" x14ac:dyDescent="0.2">
      <c r="A1670" s="821">
        <v>4</v>
      </c>
      <c r="B1670" s="822" t="s">
        <v>2195</v>
      </c>
      <c r="C1670" s="822" t="s">
        <v>2202</v>
      </c>
      <c r="D1670" s="823" t="s">
        <v>4680</v>
      </c>
      <c r="E1670" s="824" t="s">
        <v>2247</v>
      </c>
      <c r="F1670" s="822" t="s">
        <v>2196</v>
      </c>
      <c r="G1670" s="822" t="s">
        <v>3066</v>
      </c>
      <c r="H1670" s="822" t="s">
        <v>329</v>
      </c>
      <c r="I1670" s="822" t="s">
        <v>3754</v>
      </c>
      <c r="J1670" s="822" t="s">
        <v>825</v>
      </c>
      <c r="K1670" s="822" t="s">
        <v>3755</v>
      </c>
      <c r="L1670" s="825">
        <v>45.03</v>
      </c>
      <c r="M1670" s="825">
        <v>45.03</v>
      </c>
      <c r="N1670" s="822">
        <v>1</v>
      </c>
      <c r="O1670" s="826">
        <v>1</v>
      </c>
      <c r="P1670" s="825">
        <v>45.03</v>
      </c>
      <c r="Q1670" s="827">
        <v>1</v>
      </c>
      <c r="R1670" s="822">
        <v>1</v>
      </c>
      <c r="S1670" s="827">
        <v>1</v>
      </c>
      <c r="T1670" s="826">
        <v>1</v>
      </c>
      <c r="U1670" s="828">
        <v>1</v>
      </c>
    </row>
    <row r="1671" spans="1:21" ht="14.45" customHeight="1" x14ac:dyDescent="0.2">
      <c r="A1671" s="821">
        <v>4</v>
      </c>
      <c r="B1671" s="822" t="s">
        <v>2195</v>
      </c>
      <c r="C1671" s="822" t="s">
        <v>2202</v>
      </c>
      <c r="D1671" s="823" t="s">
        <v>4680</v>
      </c>
      <c r="E1671" s="824" t="s">
        <v>2247</v>
      </c>
      <c r="F1671" s="822" t="s">
        <v>2196</v>
      </c>
      <c r="G1671" s="822" t="s">
        <v>2267</v>
      </c>
      <c r="H1671" s="822" t="s">
        <v>628</v>
      </c>
      <c r="I1671" s="822" t="s">
        <v>1777</v>
      </c>
      <c r="J1671" s="822" t="s">
        <v>764</v>
      </c>
      <c r="K1671" s="822" t="s">
        <v>1778</v>
      </c>
      <c r="L1671" s="825">
        <v>490.89</v>
      </c>
      <c r="M1671" s="825">
        <v>3436.23</v>
      </c>
      <c r="N1671" s="822">
        <v>7</v>
      </c>
      <c r="O1671" s="826">
        <v>5</v>
      </c>
      <c r="P1671" s="825">
        <v>1963.56</v>
      </c>
      <c r="Q1671" s="827">
        <v>0.5714285714285714</v>
      </c>
      <c r="R1671" s="822">
        <v>4</v>
      </c>
      <c r="S1671" s="827">
        <v>0.5714285714285714</v>
      </c>
      <c r="T1671" s="826">
        <v>4</v>
      </c>
      <c r="U1671" s="828">
        <v>0.8</v>
      </c>
    </row>
    <row r="1672" spans="1:21" ht="14.45" customHeight="1" x14ac:dyDescent="0.2">
      <c r="A1672" s="821">
        <v>4</v>
      </c>
      <c r="B1672" s="822" t="s">
        <v>2195</v>
      </c>
      <c r="C1672" s="822" t="s">
        <v>2202</v>
      </c>
      <c r="D1672" s="823" t="s">
        <v>4680</v>
      </c>
      <c r="E1672" s="824" t="s">
        <v>2247</v>
      </c>
      <c r="F1672" s="822" t="s">
        <v>2196</v>
      </c>
      <c r="G1672" s="822" t="s">
        <v>2267</v>
      </c>
      <c r="H1672" s="822" t="s">
        <v>628</v>
      </c>
      <c r="I1672" s="822" t="s">
        <v>1997</v>
      </c>
      <c r="J1672" s="822" t="s">
        <v>1223</v>
      </c>
      <c r="K1672" s="822" t="s">
        <v>1998</v>
      </c>
      <c r="L1672" s="825">
        <v>1847.49</v>
      </c>
      <c r="M1672" s="825">
        <v>1847.49</v>
      </c>
      <c r="N1672" s="822">
        <v>1</v>
      </c>
      <c r="O1672" s="826">
        <v>1</v>
      </c>
      <c r="P1672" s="825"/>
      <c r="Q1672" s="827">
        <v>0</v>
      </c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4</v>
      </c>
      <c r="B1673" s="822" t="s">
        <v>2195</v>
      </c>
      <c r="C1673" s="822" t="s">
        <v>2202</v>
      </c>
      <c r="D1673" s="823" t="s">
        <v>4680</v>
      </c>
      <c r="E1673" s="824" t="s">
        <v>2247</v>
      </c>
      <c r="F1673" s="822" t="s">
        <v>2196</v>
      </c>
      <c r="G1673" s="822" t="s">
        <v>2267</v>
      </c>
      <c r="H1673" s="822" t="s">
        <v>628</v>
      </c>
      <c r="I1673" s="822" t="s">
        <v>2268</v>
      </c>
      <c r="J1673" s="822" t="s">
        <v>764</v>
      </c>
      <c r="K1673" s="822" t="s">
        <v>2269</v>
      </c>
      <c r="L1673" s="825">
        <v>923.74</v>
      </c>
      <c r="M1673" s="825">
        <v>1847.48</v>
      </c>
      <c r="N1673" s="822">
        <v>2</v>
      </c>
      <c r="O1673" s="826">
        <v>2</v>
      </c>
      <c r="P1673" s="825">
        <v>923.74</v>
      </c>
      <c r="Q1673" s="827">
        <v>0.5</v>
      </c>
      <c r="R1673" s="822">
        <v>1</v>
      </c>
      <c r="S1673" s="827">
        <v>0.5</v>
      </c>
      <c r="T1673" s="826">
        <v>1</v>
      </c>
      <c r="U1673" s="828">
        <v>0.5</v>
      </c>
    </row>
    <row r="1674" spans="1:21" ht="14.45" customHeight="1" x14ac:dyDescent="0.2">
      <c r="A1674" s="821">
        <v>4</v>
      </c>
      <c r="B1674" s="822" t="s">
        <v>2195</v>
      </c>
      <c r="C1674" s="822" t="s">
        <v>2202</v>
      </c>
      <c r="D1674" s="823" t="s">
        <v>4680</v>
      </c>
      <c r="E1674" s="824" t="s">
        <v>2247</v>
      </c>
      <c r="F1674" s="822" t="s">
        <v>2196</v>
      </c>
      <c r="G1674" s="822" t="s">
        <v>2355</v>
      </c>
      <c r="H1674" s="822" t="s">
        <v>329</v>
      </c>
      <c r="I1674" s="822" t="s">
        <v>2413</v>
      </c>
      <c r="J1674" s="822" t="s">
        <v>784</v>
      </c>
      <c r="K1674" s="822" t="s">
        <v>2414</v>
      </c>
      <c r="L1674" s="825">
        <v>57.64</v>
      </c>
      <c r="M1674" s="825">
        <v>172.92000000000002</v>
      </c>
      <c r="N1674" s="822">
        <v>3</v>
      </c>
      <c r="O1674" s="826">
        <v>2</v>
      </c>
      <c r="P1674" s="825">
        <v>172.92000000000002</v>
      </c>
      <c r="Q1674" s="827">
        <v>1</v>
      </c>
      <c r="R1674" s="822">
        <v>3</v>
      </c>
      <c r="S1674" s="827">
        <v>1</v>
      </c>
      <c r="T1674" s="826">
        <v>2</v>
      </c>
      <c r="U1674" s="828">
        <v>1</v>
      </c>
    </row>
    <row r="1675" spans="1:21" ht="14.45" customHeight="1" x14ac:dyDescent="0.2">
      <c r="A1675" s="821">
        <v>4</v>
      </c>
      <c r="B1675" s="822" t="s">
        <v>2195</v>
      </c>
      <c r="C1675" s="822" t="s">
        <v>2202</v>
      </c>
      <c r="D1675" s="823" t="s">
        <v>4680</v>
      </c>
      <c r="E1675" s="824" t="s">
        <v>2247</v>
      </c>
      <c r="F1675" s="822" t="s">
        <v>2196</v>
      </c>
      <c r="G1675" s="822" t="s">
        <v>2355</v>
      </c>
      <c r="H1675" s="822" t="s">
        <v>329</v>
      </c>
      <c r="I1675" s="822" t="s">
        <v>2413</v>
      </c>
      <c r="J1675" s="822" t="s">
        <v>784</v>
      </c>
      <c r="K1675" s="822" t="s">
        <v>2414</v>
      </c>
      <c r="L1675" s="825">
        <v>27.37</v>
      </c>
      <c r="M1675" s="825">
        <v>54.74</v>
      </c>
      <c r="N1675" s="822">
        <v>2</v>
      </c>
      <c r="O1675" s="826">
        <v>1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4</v>
      </c>
      <c r="B1676" s="822" t="s">
        <v>2195</v>
      </c>
      <c r="C1676" s="822" t="s">
        <v>2202</v>
      </c>
      <c r="D1676" s="823" t="s">
        <v>4680</v>
      </c>
      <c r="E1676" s="824" t="s">
        <v>2247</v>
      </c>
      <c r="F1676" s="822" t="s">
        <v>2196</v>
      </c>
      <c r="G1676" s="822" t="s">
        <v>2355</v>
      </c>
      <c r="H1676" s="822" t="s">
        <v>329</v>
      </c>
      <c r="I1676" s="822" t="s">
        <v>2947</v>
      </c>
      <c r="J1676" s="822" t="s">
        <v>784</v>
      </c>
      <c r="K1676" s="822" t="s">
        <v>2414</v>
      </c>
      <c r="L1676" s="825">
        <v>27.37</v>
      </c>
      <c r="M1676" s="825">
        <v>54.74</v>
      </c>
      <c r="N1676" s="822">
        <v>2</v>
      </c>
      <c r="O1676" s="826">
        <v>0.5</v>
      </c>
      <c r="P1676" s="825">
        <v>54.74</v>
      </c>
      <c r="Q1676" s="827">
        <v>1</v>
      </c>
      <c r="R1676" s="822">
        <v>2</v>
      </c>
      <c r="S1676" s="827">
        <v>1</v>
      </c>
      <c r="T1676" s="826">
        <v>0.5</v>
      </c>
      <c r="U1676" s="828">
        <v>1</v>
      </c>
    </row>
    <row r="1677" spans="1:21" ht="14.45" customHeight="1" x14ac:dyDescent="0.2">
      <c r="A1677" s="821">
        <v>4</v>
      </c>
      <c r="B1677" s="822" t="s">
        <v>2195</v>
      </c>
      <c r="C1677" s="822" t="s">
        <v>2202</v>
      </c>
      <c r="D1677" s="823" t="s">
        <v>4680</v>
      </c>
      <c r="E1677" s="824" t="s">
        <v>2247</v>
      </c>
      <c r="F1677" s="822" t="s">
        <v>2196</v>
      </c>
      <c r="G1677" s="822" t="s">
        <v>2355</v>
      </c>
      <c r="H1677" s="822" t="s">
        <v>329</v>
      </c>
      <c r="I1677" s="822" t="s">
        <v>4041</v>
      </c>
      <c r="J1677" s="822" t="s">
        <v>784</v>
      </c>
      <c r="K1677" s="822" t="s">
        <v>4042</v>
      </c>
      <c r="L1677" s="825">
        <v>0</v>
      </c>
      <c r="M1677" s="825">
        <v>0</v>
      </c>
      <c r="N1677" s="822">
        <v>1</v>
      </c>
      <c r="O1677" s="826">
        <v>0.5</v>
      </c>
      <c r="P1677" s="825">
        <v>0</v>
      </c>
      <c r="Q1677" s="827"/>
      <c r="R1677" s="822">
        <v>1</v>
      </c>
      <c r="S1677" s="827">
        <v>1</v>
      </c>
      <c r="T1677" s="826">
        <v>0.5</v>
      </c>
      <c r="U1677" s="828">
        <v>1</v>
      </c>
    </row>
    <row r="1678" spans="1:21" ht="14.45" customHeight="1" x14ac:dyDescent="0.2">
      <c r="A1678" s="821">
        <v>4</v>
      </c>
      <c r="B1678" s="822" t="s">
        <v>2195</v>
      </c>
      <c r="C1678" s="822" t="s">
        <v>2202</v>
      </c>
      <c r="D1678" s="823" t="s">
        <v>4680</v>
      </c>
      <c r="E1678" s="824" t="s">
        <v>2247</v>
      </c>
      <c r="F1678" s="822" t="s">
        <v>2196</v>
      </c>
      <c r="G1678" s="822" t="s">
        <v>2358</v>
      </c>
      <c r="H1678" s="822" t="s">
        <v>329</v>
      </c>
      <c r="I1678" s="822" t="s">
        <v>2359</v>
      </c>
      <c r="J1678" s="822" t="s">
        <v>633</v>
      </c>
      <c r="K1678" s="822" t="s">
        <v>2360</v>
      </c>
      <c r="L1678" s="825">
        <v>127.91</v>
      </c>
      <c r="M1678" s="825">
        <v>383.73</v>
      </c>
      <c r="N1678" s="822">
        <v>3</v>
      </c>
      <c r="O1678" s="826">
        <v>1.5</v>
      </c>
      <c r="P1678" s="825">
        <v>255.82</v>
      </c>
      <c r="Q1678" s="827">
        <v>0.66666666666666663</v>
      </c>
      <c r="R1678" s="822">
        <v>2</v>
      </c>
      <c r="S1678" s="827">
        <v>0.66666666666666663</v>
      </c>
      <c r="T1678" s="826">
        <v>1</v>
      </c>
      <c r="U1678" s="828">
        <v>0.66666666666666663</v>
      </c>
    </row>
    <row r="1679" spans="1:21" ht="14.45" customHeight="1" x14ac:dyDescent="0.2">
      <c r="A1679" s="821">
        <v>4</v>
      </c>
      <c r="B1679" s="822" t="s">
        <v>2195</v>
      </c>
      <c r="C1679" s="822" t="s">
        <v>2202</v>
      </c>
      <c r="D1679" s="823" t="s">
        <v>4680</v>
      </c>
      <c r="E1679" s="824" t="s">
        <v>2247</v>
      </c>
      <c r="F1679" s="822" t="s">
        <v>2196</v>
      </c>
      <c r="G1679" s="822" t="s">
        <v>3681</v>
      </c>
      <c r="H1679" s="822" t="s">
        <v>329</v>
      </c>
      <c r="I1679" s="822" t="s">
        <v>3682</v>
      </c>
      <c r="J1679" s="822" t="s">
        <v>3683</v>
      </c>
      <c r="K1679" s="822" t="s">
        <v>3684</v>
      </c>
      <c r="L1679" s="825">
        <v>87.67</v>
      </c>
      <c r="M1679" s="825">
        <v>175.34</v>
      </c>
      <c r="N1679" s="822">
        <v>2</v>
      </c>
      <c r="O1679" s="826">
        <v>0.5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4</v>
      </c>
      <c r="B1680" s="822" t="s">
        <v>2195</v>
      </c>
      <c r="C1680" s="822" t="s">
        <v>2202</v>
      </c>
      <c r="D1680" s="823" t="s">
        <v>4680</v>
      </c>
      <c r="E1680" s="824" t="s">
        <v>2247</v>
      </c>
      <c r="F1680" s="822" t="s">
        <v>2196</v>
      </c>
      <c r="G1680" s="822" t="s">
        <v>3681</v>
      </c>
      <c r="H1680" s="822" t="s">
        <v>329</v>
      </c>
      <c r="I1680" s="822" t="s">
        <v>4043</v>
      </c>
      <c r="J1680" s="822" t="s">
        <v>4044</v>
      </c>
      <c r="K1680" s="822" t="s">
        <v>4045</v>
      </c>
      <c r="L1680" s="825">
        <v>43.85</v>
      </c>
      <c r="M1680" s="825">
        <v>43.85</v>
      </c>
      <c r="N1680" s="822">
        <v>1</v>
      </c>
      <c r="O1680" s="826">
        <v>0.5</v>
      </c>
      <c r="P1680" s="825">
        <v>43.85</v>
      </c>
      <c r="Q1680" s="827">
        <v>1</v>
      </c>
      <c r="R1680" s="822">
        <v>1</v>
      </c>
      <c r="S1680" s="827">
        <v>1</v>
      </c>
      <c r="T1680" s="826">
        <v>0.5</v>
      </c>
      <c r="U1680" s="828">
        <v>1</v>
      </c>
    </row>
    <row r="1681" spans="1:21" ht="14.45" customHeight="1" x14ac:dyDescent="0.2">
      <c r="A1681" s="821">
        <v>4</v>
      </c>
      <c r="B1681" s="822" t="s">
        <v>2195</v>
      </c>
      <c r="C1681" s="822" t="s">
        <v>2202</v>
      </c>
      <c r="D1681" s="823" t="s">
        <v>4680</v>
      </c>
      <c r="E1681" s="824" t="s">
        <v>2247</v>
      </c>
      <c r="F1681" s="822" t="s">
        <v>2196</v>
      </c>
      <c r="G1681" s="822" t="s">
        <v>2281</v>
      </c>
      <c r="H1681" s="822" t="s">
        <v>628</v>
      </c>
      <c r="I1681" s="822" t="s">
        <v>1917</v>
      </c>
      <c r="J1681" s="822" t="s">
        <v>893</v>
      </c>
      <c r="K1681" s="822" t="s">
        <v>895</v>
      </c>
      <c r="L1681" s="825">
        <v>0</v>
      </c>
      <c r="M1681" s="825">
        <v>0</v>
      </c>
      <c r="N1681" s="822">
        <v>5</v>
      </c>
      <c r="O1681" s="826">
        <v>3</v>
      </c>
      <c r="P1681" s="825">
        <v>0</v>
      </c>
      <c r="Q1681" s="827"/>
      <c r="R1681" s="822">
        <v>5</v>
      </c>
      <c r="S1681" s="827">
        <v>1</v>
      </c>
      <c r="T1681" s="826">
        <v>3</v>
      </c>
      <c r="U1681" s="828">
        <v>1</v>
      </c>
    </row>
    <row r="1682" spans="1:21" ht="14.45" customHeight="1" x14ac:dyDescent="0.2">
      <c r="A1682" s="821">
        <v>4</v>
      </c>
      <c r="B1682" s="822" t="s">
        <v>2195</v>
      </c>
      <c r="C1682" s="822" t="s">
        <v>2202</v>
      </c>
      <c r="D1682" s="823" t="s">
        <v>4680</v>
      </c>
      <c r="E1682" s="824" t="s">
        <v>2247</v>
      </c>
      <c r="F1682" s="822" t="s">
        <v>2196</v>
      </c>
      <c r="G1682" s="822" t="s">
        <v>2373</v>
      </c>
      <c r="H1682" s="822" t="s">
        <v>329</v>
      </c>
      <c r="I1682" s="822" t="s">
        <v>4046</v>
      </c>
      <c r="J1682" s="822" t="s">
        <v>4047</v>
      </c>
      <c r="K1682" s="822" t="s">
        <v>4048</v>
      </c>
      <c r="L1682" s="825">
        <v>0</v>
      </c>
      <c r="M1682" s="825">
        <v>0</v>
      </c>
      <c r="N1682" s="822">
        <v>1</v>
      </c>
      <c r="O1682" s="826">
        <v>1</v>
      </c>
      <c r="P1682" s="825"/>
      <c r="Q1682" s="827"/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4</v>
      </c>
      <c r="B1683" s="822" t="s">
        <v>2195</v>
      </c>
      <c r="C1683" s="822" t="s">
        <v>2202</v>
      </c>
      <c r="D1683" s="823" t="s">
        <v>4680</v>
      </c>
      <c r="E1683" s="824" t="s">
        <v>2247</v>
      </c>
      <c r="F1683" s="822" t="s">
        <v>2196</v>
      </c>
      <c r="G1683" s="822" t="s">
        <v>2484</v>
      </c>
      <c r="H1683" s="822" t="s">
        <v>628</v>
      </c>
      <c r="I1683" s="822" t="s">
        <v>2485</v>
      </c>
      <c r="J1683" s="822" t="s">
        <v>830</v>
      </c>
      <c r="K1683" s="822" t="s">
        <v>2486</v>
      </c>
      <c r="L1683" s="825">
        <v>414.07</v>
      </c>
      <c r="M1683" s="825">
        <v>1242.21</v>
      </c>
      <c r="N1683" s="822">
        <v>3</v>
      </c>
      <c r="O1683" s="826">
        <v>2.5</v>
      </c>
      <c r="P1683" s="825">
        <v>828.14</v>
      </c>
      <c r="Q1683" s="827">
        <v>0.66666666666666663</v>
      </c>
      <c r="R1683" s="822">
        <v>2</v>
      </c>
      <c r="S1683" s="827">
        <v>0.66666666666666663</v>
      </c>
      <c r="T1683" s="826">
        <v>1.5</v>
      </c>
      <c r="U1683" s="828">
        <v>0.6</v>
      </c>
    </row>
    <row r="1684" spans="1:21" ht="14.45" customHeight="1" x14ac:dyDescent="0.2">
      <c r="A1684" s="821">
        <v>4</v>
      </c>
      <c r="B1684" s="822" t="s">
        <v>2195</v>
      </c>
      <c r="C1684" s="822" t="s">
        <v>2202</v>
      </c>
      <c r="D1684" s="823" t="s">
        <v>4680</v>
      </c>
      <c r="E1684" s="824" t="s">
        <v>2247</v>
      </c>
      <c r="F1684" s="822" t="s">
        <v>2196</v>
      </c>
      <c r="G1684" s="822" t="s">
        <v>2259</v>
      </c>
      <c r="H1684" s="822" t="s">
        <v>628</v>
      </c>
      <c r="I1684" s="822" t="s">
        <v>1853</v>
      </c>
      <c r="J1684" s="822" t="s">
        <v>1068</v>
      </c>
      <c r="K1684" s="822" t="s">
        <v>1854</v>
      </c>
      <c r="L1684" s="825">
        <v>154.36000000000001</v>
      </c>
      <c r="M1684" s="825">
        <v>617.44000000000005</v>
      </c>
      <c r="N1684" s="822">
        <v>4</v>
      </c>
      <c r="O1684" s="826">
        <v>4</v>
      </c>
      <c r="P1684" s="825">
        <v>617.44000000000005</v>
      </c>
      <c r="Q1684" s="827">
        <v>1</v>
      </c>
      <c r="R1684" s="822">
        <v>4</v>
      </c>
      <c r="S1684" s="827">
        <v>1</v>
      </c>
      <c r="T1684" s="826">
        <v>4</v>
      </c>
      <c r="U1684" s="828">
        <v>1</v>
      </c>
    </row>
    <row r="1685" spans="1:21" ht="14.45" customHeight="1" x14ac:dyDescent="0.2">
      <c r="A1685" s="821">
        <v>4</v>
      </c>
      <c r="B1685" s="822" t="s">
        <v>2195</v>
      </c>
      <c r="C1685" s="822" t="s">
        <v>2202</v>
      </c>
      <c r="D1685" s="823" t="s">
        <v>4680</v>
      </c>
      <c r="E1685" s="824" t="s">
        <v>2247</v>
      </c>
      <c r="F1685" s="822" t="s">
        <v>2196</v>
      </c>
      <c r="G1685" s="822" t="s">
        <v>2282</v>
      </c>
      <c r="H1685" s="822" t="s">
        <v>628</v>
      </c>
      <c r="I1685" s="822" t="s">
        <v>3135</v>
      </c>
      <c r="J1685" s="822" t="s">
        <v>726</v>
      </c>
      <c r="K1685" s="822" t="s">
        <v>3136</v>
      </c>
      <c r="L1685" s="825">
        <v>0</v>
      </c>
      <c r="M1685" s="825">
        <v>0</v>
      </c>
      <c r="N1685" s="822">
        <v>1</v>
      </c>
      <c r="O1685" s="826">
        <v>1</v>
      </c>
      <c r="P1685" s="825">
        <v>0</v>
      </c>
      <c r="Q1685" s="827"/>
      <c r="R1685" s="822">
        <v>1</v>
      </c>
      <c r="S1685" s="827">
        <v>1</v>
      </c>
      <c r="T1685" s="826">
        <v>1</v>
      </c>
      <c r="U1685" s="828">
        <v>1</v>
      </c>
    </row>
    <row r="1686" spans="1:21" ht="14.45" customHeight="1" x14ac:dyDescent="0.2">
      <c r="A1686" s="821">
        <v>4</v>
      </c>
      <c r="B1686" s="822" t="s">
        <v>2195</v>
      </c>
      <c r="C1686" s="822" t="s">
        <v>2202</v>
      </c>
      <c r="D1686" s="823" t="s">
        <v>4680</v>
      </c>
      <c r="E1686" s="824" t="s">
        <v>2247</v>
      </c>
      <c r="F1686" s="822" t="s">
        <v>2196</v>
      </c>
      <c r="G1686" s="822" t="s">
        <v>2260</v>
      </c>
      <c r="H1686" s="822" t="s">
        <v>329</v>
      </c>
      <c r="I1686" s="822" t="s">
        <v>3320</v>
      </c>
      <c r="J1686" s="822" t="s">
        <v>2262</v>
      </c>
      <c r="K1686" s="822" t="s">
        <v>3321</v>
      </c>
      <c r="L1686" s="825">
        <v>0</v>
      </c>
      <c r="M1686" s="825">
        <v>0</v>
      </c>
      <c r="N1686" s="822">
        <v>3</v>
      </c>
      <c r="O1686" s="826">
        <v>2</v>
      </c>
      <c r="P1686" s="825">
        <v>0</v>
      </c>
      <c r="Q1686" s="827"/>
      <c r="R1686" s="822">
        <v>2</v>
      </c>
      <c r="S1686" s="827">
        <v>0.66666666666666663</v>
      </c>
      <c r="T1686" s="826">
        <v>1</v>
      </c>
      <c r="U1686" s="828">
        <v>0.5</v>
      </c>
    </row>
    <row r="1687" spans="1:21" ht="14.45" customHeight="1" x14ac:dyDescent="0.2">
      <c r="A1687" s="821">
        <v>4</v>
      </c>
      <c r="B1687" s="822" t="s">
        <v>2195</v>
      </c>
      <c r="C1687" s="822" t="s">
        <v>2202</v>
      </c>
      <c r="D1687" s="823" t="s">
        <v>4680</v>
      </c>
      <c r="E1687" s="824" t="s">
        <v>2247</v>
      </c>
      <c r="F1687" s="822" t="s">
        <v>2196</v>
      </c>
      <c r="G1687" s="822" t="s">
        <v>2285</v>
      </c>
      <c r="H1687" s="822" t="s">
        <v>628</v>
      </c>
      <c r="I1687" s="822" t="s">
        <v>2085</v>
      </c>
      <c r="J1687" s="822" t="s">
        <v>1386</v>
      </c>
      <c r="K1687" s="822" t="s">
        <v>767</v>
      </c>
      <c r="L1687" s="825">
        <v>179.65</v>
      </c>
      <c r="M1687" s="825">
        <v>2515.1</v>
      </c>
      <c r="N1687" s="822">
        <v>14</v>
      </c>
      <c r="O1687" s="826">
        <v>1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4</v>
      </c>
      <c r="B1688" s="822" t="s">
        <v>2195</v>
      </c>
      <c r="C1688" s="822" t="s">
        <v>2202</v>
      </c>
      <c r="D1688" s="823" t="s">
        <v>4680</v>
      </c>
      <c r="E1688" s="824" t="s">
        <v>2247</v>
      </c>
      <c r="F1688" s="822" t="s">
        <v>2198</v>
      </c>
      <c r="G1688" s="822" t="s">
        <v>2286</v>
      </c>
      <c r="H1688" s="822" t="s">
        <v>329</v>
      </c>
      <c r="I1688" s="822" t="s">
        <v>2389</v>
      </c>
      <c r="J1688" s="822" t="s">
        <v>2390</v>
      </c>
      <c r="K1688" s="822" t="s">
        <v>2391</v>
      </c>
      <c r="L1688" s="825">
        <v>410.41</v>
      </c>
      <c r="M1688" s="825">
        <v>4924.9199999999992</v>
      </c>
      <c r="N1688" s="822">
        <v>12</v>
      </c>
      <c r="O1688" s="826">
        <v>12</v>
      </c>
      <c r="P1688" s="825">
        <v>4514.5099999999993</v>
      </c>
      <c r="Q1688" s="827">
        <v>0.91666666666666663</v>
      </c>
      <c r="R1688" s="822">
        <v>11</v>
      </c>
      <c r="S1688" s="827">
        <v>0.91666666666666663</v>
      </c>
      <c r="T1688" s="826">
        <v>11</v>
      </c>
      <c r="U1688" s="828">
        <v>0.91666666666666663</v>
      </c>
    </row>
    <row r="1689" spans="1:21" ht="14.45" customHeight="1" x14ac:dyDescent="0.2">
      <c r="A1689" s="821">
        <v>4</v>
      </c>
      <c r="B1689" s="822" t="s">
        <v>2195</v>
      </c>
      <c r="C1689" s="822" t="s">
        <v>2202</v>
      </c>
      <c r="D1689" s="823" t="s">
        <v>4680</v>
      </c>
      <c r="E1689" s="824" t="s">
        <v>2247</v>
      </c>
      <c r="F1689" s="822" t="s">
        <v>2198</v>
      </c>
      <c r="G1689" s="822" t="s">
        <v>2286</v>
      </c>
      <c r="H1689" s="822" t="s">
        <v>329</v>
      </c>
      <c r="I1689" s="822" t="s">
        <v>2963</v>
      </c>
      <c r="J1689" s="822" t="s">
        <v>2964</v>
      </c>
      <c r="K1689" s="822" t="s">
        <v>2965</v>
      </c>
      <c r="L1689" s="825">
        <v>389.82</v>
      </c>
      <c r="M1689" s="825">
        <v>389.82</v>
      </c>
      <c r="N1689" s="822">
        <v>1</v>
      </c>
      <c r="O1689" s="826">
        <v>1</v>
      </c>
      <c r="P1689" s="825">
        <v>389.82</v>
      </c>
      <c r="Q1689" s="827">
        <v>1</v>
      </c>
      <c r="R1689" s="822">
        <v>1</v>
      </c>
      <c r="S1689" s="827">
        <v>1</v>
      </c>
      <c r="T1689" s="826">
        <v>1</v>
      </c>
      <c r="U1689" s="828">
        <v>1</v>
      </c>
    </row>
    <row r="1690" spans="1:21" ht="14.45" customHeight="1" x14ac:dyDescent="0.2">
      <c r="A1690" s="821">
        <v>4</v>
      </c>
      <c r="B1690" s="822" t="s">
        <v>2195</v>
      </c>
      <c r="C1690" s="822" t="s">
        <v>2202</v>
      </c>
      <c r="D1690" s="823" t="s">
        <v>4680</v>
      </c>
      <c r="E1690" s="824" t="s">
        <v>2250</v>
      </c>
      <c r="F1690" s="822" t="s">
        <v>2196</v>
      </c>
      <c r="G1690" s="822" t="s">
        <v>2392</v>
      </c>
      <c r="H1690" s="822" t="s">
        <v>628</v>
      </c>
      <c r="I1690" s="822" t="s">
        <v>2393</v>
      </c>
      <c r="J1690" s="822" t="s">
        <v>2394</v>
      </c>
      <c r="K1690" s="822" t="s">
        <v>2395</v>
      </c>
      <c r="L1690" s="825">
        <v>119.7</v>
      </c>
      <c r="M1690" s="825">
        <v>119.7</v>
      </c>
      <c r="N1690" s="822">
        <v>1</v>
      </c>
      <c r="O1690" s="826">
        <v>1</v>
      </c>
      <c r="P1690" s="825">
        <v>119.7</v>
      </c>
      <c r="Q1690" s="827">
        <v>1</v>
      </c>
      <c r="R1690" s="822">
        <v>1</v>
      </c>
      <c r="S1690" s="827">
        <v>1</v>
      </c>
      <c r="T1690" s="826">
        <v>1</v>
      </c>
      <c r="U1690" s="828">
        <v>1</v>
      </c>
    </row>
    <row r="1691" spans="1:21" ht="14.45" customHeight="1" x14ac:dyDescent="0.2">
      <c r="A1691" s="821">
        <v>4</v>
      </c>
      <c r="B1691" s="822" t="s">
        <v>2195</v>
      </c>
      <c r="C1691" s="822" t="s">
        <v>2202</v>
      </c>
      <c r="D1691" s="823" t="s">
        <v>4680</v>
      </c>
      <c r="E1691" s="824" t="s">
        <v>2250</v>
      </c>
      <c r="F1691" s="822" t="s">
        <v>2196</v>
      </c>
      <c r="G1691" s="822" t="s">
        <v>2991</v>
      </c>
      <c r="H1691" s="822" t="s">
        <v>628</v>
      </c>
      <c r="I1691" s="822" t="s">
        <v>3963</v>
      </c>
      <c r="J1691" s="822" t="s">
        <v>1371</v>
      </c>
      <c r="K1691" s="822" t="s">
        <v>1186</v>
      </c>
      <c r="L1691" s="825">
        <v>96.04</v>
      </c>
      <c r="M1691" s="825">
        <v>96.04</v>
      </c>
      <c r="N1691" s="822">
        <v>1</v>
      </c>
      <c r="O1691" s="826">
        <v>1</v>
      </c>
      <c r="P1691" s="825"/>
      <c r="Q1691" s="827">
        <v>0</v>
      </c>
      <c r="R1691" s="822"/>
      <c r="S1691" s="827">
        <v>0</v>
      </c>
      <c r="T1691" s="826"/>
      <c r="U1691" s="828">
        <v>0</v>
      </c>
    </row>
    <row r="1692" spans="1:21" ht="14.45" customHeight="1" x14ac:dyDescent="0.2">
      <c r="A1692" s="821">
        <v>4</v>
      </c>
      <c r="B1692" s="822" t="s">
        <v>2195</v>
      </c>
      <c r="C1692" s="822" t="s">
        <v>2202</v>
      </c>
      <c r="D1692" s="823" t="s">
        <v>4680</v>
      </c>
      <c r="E1692" s="824" t="s">
        <v>2250</v>
      </c>
      <c r="F1692" s="822" t="s">
        <v>2196</v>
      </c>
      <c r="G1692" s="822" t="s">
        <v>2991</v>
      </c>
      <c r="H1692" s="822" t="s">
        <v>628</v>
      </c>
      <c r="I1692" s="822" t="s">
        <v>3156</v>
      </c>
      <c r="J1692" s="822" t="s">
        <v>1371</v>
      </c>
      <c r="K1692" s="822" t="s">
        <v>1184</v>
      </c>
      <c r="L1692" s="825">
        <v>48.01</v>
      </c>
      <c r="M1692" s="825">
        <v>48.01</v>
      </c>
      <c r="N1692" s="822">
        <v>1</v>
      </c>
      <c r="O1692" s="826">
        <v>1</v>
      </c>
      <c r="P1692" s="825">
        <v>48.01</v>
      </c>
      <c r="Q1692" s="827">
        <v>1</v>
      </c>
      <c r="R1692" s="822">
        <v>1</v>
      </c>
      <c r="S1692" s="827">
        <v>1</v>
      </c>
      <c r="T1692" s="826">
        <v>1</v>
      </c>
      <c r="U1692" s="828">
        <v>1</v>
      </c>
    </row>
    <row r="1693" spans="1:21" ht="14.45" customHeight="1" x14ac:dyDescent="0.2">
      <c r="A1693" s="821">
        <v>4</v>
      </c>
      <c r="B1693" s="822" t="s">
        <v>2195</v>
      </c>
      <c r="C1693" s="822" t="s">
        <v>2202</v>
      </c>
      <c r="D1693" s="823" t="s">
        <v>4680</v>
      </c>
      <c r="E1693" s="824" t="s">
        <v>2250</v>
      </c>
      <c r="F1693" s="822" t="s">
        <v>2196</v>
      </c>
      <c r="G1693" s="822" t="s">
        <v>4049</v>
      </c>
      <c r="H1693" s="822" t="s">
        <v>329</v>
      </c>
      <c r="I1693" s="822" t="s">
        <v>4050</v>
      </c>
      <c r="J1693" s="822" t="s">
        <v>4051</v>
      </c>
      <c r="K1693" s="822" t="s">
        <v>4052</v>
      </c>
      <c r="L1693" s="825">
        <v>84.39</v>
      </c>
      <c r="M1693" s="825">
        <v>168.78</v>
      </c>
      <c r="N1693" s="822">
        <v>2</v>
      </c>
      <c r="O1693" s="826">
        <v>1</v>
      </c>
      <c r="P1693" s="825">
        <v>168.78</v>
      </c>
      <c r="Q1693" s="827">
        <v>1</v>
      </c>
      <c r="R1693" s="822">
        <v>2</v>
      </c>
      <c r="S1693" s="827">
        <v>1</v>
      </c>
      <c r="T1693" s="826">
        <v>1</v>
      </c>
      <c r="U1693" s="828">
        <v>1</v>
      </c>
    </row>
    <row r="1694" spans="1:21" ht="14.45" customHeight="1" x14ac:dyDescent="0.2">
      <c r="A1694" s="821">
        <v>4</v>
      </c>
      <c r="B1694" s="822" t="s">
        <v>2195</v>
      </c>
      <c r="C1694" s="822" t="s">
        <v>2202</v>
      </c>
      <c r="D1694" s="823" t="s">
        <v>4680</v>
      </c>
      <c r="E1694" s="824" t="s">
        <v>2250</v>
      </c>
      <c r="F1694" s="822" t="s">
        <v>2196</v>
      </c>
      <c r="G1694" s="822" t="s">
        <v>2921</v>
      </c>
      <c r="H1694" s="822" t="s">
        <v>329</v>
      </c>
      <c r="I1694" s="822" t="s">
        <v>3004</v>
      </c>
      <c r="J1694" s="822" t="s">
        <v>2923</v>
      </c>
      <c r="K1694" s="822" t="s">
        <v>3005</v>
      </c>
      <c r="L1694" s="825">
        <v>132.97999999999999</v>
      </c>
      <c r="M1694" s="825">
        <v>132.97999999999999</v>
      </c>
      <c r="N1694" s="822">
        <v>1</v>
      </c>
      <c r="O1694" s="826">
        <v>1</v>
      </c>
      <c r="P1694" s="825">
        <v>132.97999999999999</v>
      </c>
      <c r="Q1694" s="827">
        <v>1</v>
      </c>
      <c r="R1694" s="822">
        <v>1</v>
      </c>
      <c r="S1694" s="827">
        <v>1</v>
      </c>
      <c r="T1694" s="826">
        <v>1</v>
      </c>
      <c r="U1694" s="828">
        <v>1</v>
      </c>
    </row>
    <row r="1695" spans="1:21" ht="14.45" customHeight="1" x14ac:dyDescent="0.2">
      <c r="A1695" s="821">
        <v>4</v>
      </c>
      <c r="B1695" s="822" t="s">
        <v>2195</v>
      </c>
      <c r="C1695" s="822" t="s">
        <v>2202</v>
      </c>
      <c r="D1695" s="823" t="s">
        <v>4680</v>
      </c>
      <c r="E1695" s="824" t="s">
        <v>2250</v>
      </c>
      <c r="F1695" s="822" t="s">
        <v>2196</v>
      </c>
      <c r="G1695" s="822" t="s">
        <v>3081</v>
      </c>
      <c r="H1695" s="822" t="s">
        <v>329</v>
      </c>
      <c r="I1695" s="822" t="s">
        <v>4053</v>
      </c>
      <c r="J1695" s="822" t="s">
        <v>803</v>
      </c>
      <c r="K1695" s="822" t="s">
        <v>804</v>
      </c>
      <c r="L1695" s="825">
        <v>0</v>
      </c>
      <c r="M1695" s="825">
        <v>0</v>
      </c>
      <c r="N1695" s="822">
        <v>1</v>
      </c>
      <c r="O1695" s="826">
        <v>1</v>
      </c>
      <c r="P1695" s="825">
        <v>0</v>
      </c>
      <c r="Q1695" s="827"/>
      <c r="R1695" s="822">
        <v>1</v>
      </c>
      <c r="S1695" s="827">
        <v>1</v>
      </c>
      <c r="T1695" s="826">
        <v>1</v>
      </c>
      <c r="U1695" s="828">
        <v>1</v>
      </c>
    </row>
    <row r="1696" spans="1:21" ht="14.45" customHeight="1" x14ac:dyDescent="0.2">
      <c r="A1696" s="821">
        <v>4</v>
      </c>
      <c r="B1696" s="822" t="s">
        <v>2195</v>
      </c>
      <c r="C1696" s="822" t="s">
        <v>2202</v>
      </c>
      <c r="D1696" s="823" t="s">
        <v>4680</v>
      </c>
      <c r="E1696" s="824" t="s">
        <v>2250</v>
      </c>
      <c r="F1696" s="822" t="s">
        <v>2196</v>
      </c>
      <c r="G1696" s="822" t="s">
        <v>4054</v>
      </c>
      <c r="H1696" s="822" t="s">
        <v>329</v>
      </c>
      <c r="I1696" s="822" t="s">
        <v>4055</v>
      </c>
      <c r="J1696" s="822" t="s">
        <v>1409</v>
      </c>
      <c r="K1696" s="822" t="s">
        <v>4056</v>
      </c>
      <c r="L1696" s="825">
        <v>61.97</v>
      </c>
      <c r="M1696" s="825">
        <v>61.97</v>
      </c>
      <c r="N1696" s="822">
        <v>1</v>
      </c>
      <c r="O1696" s="826">
        <v>1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4</v>
      </c>
      <c r="B1697" s="822" t="s">
        <v>2195</v>
      </c>
      <c r="C1697" s="822" t="s">
        <v>2202</v>
      </c>
      <c r="D1697" s="823" t="s">
        <v>4680</v>
      </c>
      <c r="E1697" s="824" t="s">
        <v>2250</v>
      </c>
      <c r="F1697" s="822" t="s">
        <v>2196</v>
      </c>
      <c r="G1697" s="822" t="s">
        <v>2353</v>
      </c>
      <c r="H1697" s="822" t="s">
        <v>329</v>
      </c>
      <c r="I1697" s="822" t="s">
        <v>2354</v>
      </c>
      <c r="J1697" s="822" t="s">
        <v>1161</v>
      </c>
      <c r="K1697" s="822" t="s">
        <v>638</v>
      </c>
      <c r="L1697" s="825">
        <v>35.25</v>
      </c>
      <c r="M1697" s="825">
        <v>70.5</v>
      </c>
      <c r="N1697" s="822">
        <v>2</v>
      </c>
      <c r="O1697" s="826">
        <v>2</v>
      </c>
      <c r="P1697" s="825">
        <v>70.5</v>
      </c>
      <c r="Q1697" s="827">
        <v>1</v>
      </c>
      <c r="R1697" s="822">
        <v>2</v>
      </c>
      <c r="S1697" s="827">
        <v>1</v>
      </c>
      <c r="T1697" s="826">
        <v>2</v>
      </c>
      <c r="U1697" s="828">
        <v>1</v>
      </c>
    </row>
    <row r="1698" spans="1:21" ht="14.45" customHeight="1" x14ac:dyDescent="0.2">
      <c r="A1698" s="821">
        <v>4</v>
      </c>
      <c r="B1698" s="822" t="s">
        <v>2195</v>
      </c>
      <c r="C1698" s="822" t="s">
        <v>2202</v>
      </c>
      <c r="D1698" s="823" t="s">
        <v>4680</v>
      </c>
      <c r="E1698" s="824" t="s">
        <v>2250</v>
      </c>
      <c r="F1698" s="822" t="s">
        <v>2196</v>
      </c>
      <c r="G1698" s="822" t="s">
        <v>2353</v>
      </c>
      <c r="H1698" s="822" t="s">
        <v>329</v>
      </c>
      <c r="I1698" s="822" t="s">
        <v>3097</v>
      </c>
      <c r="J1698" s="822" t="s">
        <v>1629</v>
      </c>
      <c r="K1698" s="822" t="s">
        <v>3098</v>
      </c>
      <c r="L1698" s="825">
        <v>35.25</v>
      </c>
      <c r="M1698" s="825">
        <v>35.25</v>
      </c>
      <c r="N1698" s="822">
        <v>1</v>
      </c>
      <c r="O1698" s="826">
        <v>1</v>
      </c>
      <c r="P1698" s="825">
        <v>35.25</v>
      </c>
      <c r="Q1698" s="827">
        <v>1</v>
      </c>
      <c r="R1698" s="822">
        <v>1</v>
      </c>
      <c r="S1698" s="827">
        <v>1</v>
      </c>
      <c r="T1698" s="826">
        <v>1</v>
      </c>
      <c r="U1698" s="828">
        <v>1</v>
      </c>
    </row>
    <row r="1699" spans="1:21" ht="14.45" customHeight="1" x14ac:dyDescent="0.2">
      <c r="A1699" s="821">
        <v>4</v>
      </c>
      <c r="B1699" s="822" t="s">
        <v>2195</v>
      </c>
      <c r="C1699" s="822" t="s">
        <v>2202</v>
      </c>
      <c r="D1699" s="823" t="s">
        <v>4680</v>
      </c>
      <c r="E1699" s="824" t="s">
        <v>2250</v>
      </c>
      <c r="F1699" s="822" t="s">
        <v>2196</v>
      </c>
      <c r="G1699" s="822" t="s">
        <v>3261</v>
      </c>
      <c r="H1699" s="822" t="s">
        <v>628</v>
      </c>
      <c r="I1699" s="822" t="s">
        <v>2141</v>
      </c>
      <c r="J1699" s="822" t="s">
        <v>1361</v>
      </c>
      <c r="K1699" s="822" t="s">
        <v>1362</v>
      </c>
      <c r="L1699" s="825">
        <v>63.75</v>
      </c>
      <c r="M1699" s="825">
        <v>63.75</v>
      </c>
      <c r="N1699" s="822">
        <v>1</v>
      </c>
      <c r="O1699" s="826">
        <v>1</v>
      </c>
      <c r="P1699" s="825"/>
      <c r="Q1699" s="827">
        <v>0</v>
      </c>
      <c r="R1699" s="822"/>
      <c r="S1699" s="827">
        <v>0</v>
      </c>
      <c r="T1699" s="826"/>
      <c r="U1699" s="828">
        <v>0</v>
      </c>
    </row>
    <row r="1700" spans="1:21" ht="14.45" customHeight="1" x14ac:dyDescent="0.2">
      <c r="A1700" s="821">
        <v>4</v>
      </c>
      <c r="B1700" s="822" t="s">
        <v>2195</v>
      </c>
      <c r="C1700" s="822" t="s">
        <v>2202</v>
      </c>
      <c r="D1700" s="823" t="s">
        <v>4680</v>
      </c>
      <c r="E1700" s="824" t="s">
        <v>2250</v>
      </c>
      <c r="F1700" s="822" t="s">
        <v>2196</v>
      </c>
      <c r="G1700" s="822" t="s">
        <v>2281</v>
      </c>
      <c r="H1700" s="822" t="s">
        <v>628</v>
      </c>
      <c r="I1700" s="822" t="s">
        <v>1917</v>
      </c>
      <c r="J1700" s="822" t="s">
        <v>893</v>
      </c>
      <c r="K1700" s="822" t="s">
        <v>895</v>
      </c>
      <c r="L1700" s="825">
        <v>0</v>
      </c>
      <c r="M1700" s="825">
        <v>0</v>
      </c>
      <c r="N1700" s="822">
        <v>2</v>
      </c>
      <c r="O1700" s="826">
        <v>2</v>
      </c>
      <c r="P1700" s="825">
        <v>0</v>
      </c>
      <c r="Q1700" s="827"/>
      <c r="R1700" s="822">
        <v>2</v>
      </c>
      <c r="S1700" s="827">
        <v>1</v>
      </c>
      <c r="T1700" s="826">
        <v>2</v>
      </c>
      <c r="U1700" s="828">
        <v>1</v>
      </c>
    </row>
    <row r="1701" spans="1:21" ht="14.45" customHeight="1" x14ac:dyDescent="0.2">
      <c r="A1701" s="821">
        <v>4</v>
      </c>
      <c r="B1701" s="822" t="s">
        <v>2195</v>
      </c>
      <c r="C1701" s="822" t="s">
        <v>2202</v>
      </c>
      <c r="D1701" s="823" t="s">
        <v>4680</v>
      </c>
      <c r="E1701" s="824" t="s">
        <v>2250</v>
      </c>
      <c r="F1701" s="822" t="s">
        <v>2196</v>
      </c>
      <c r="G1701" s="822" t="s">
        <v>4057</v>
      </c>
      <c r="H1701" s="822" t="s">
        <v>329</v>
      </c>
      <c r="I1701" s="822" t="s">
        <v>4058</v>
      </c>
      <c r="J1701" s="822" t="s">
        <v>4059</v>
      </c>
      <c r="K1701" s="822" t="s">
        <v>4060</v>
      </c>
      <c r="L1701" s="825">
        <v>96.8</v>
      </c>
      <c r="M1701" s="825">
        <v>290.39999999999998</v>
      </c>
      <c r="N1701" s="822">
        <v>3</v>
      </c>
      <c r="O1701" s="826">
        <v>3</v>
      </c>
      <c r="P1701" s="825"/>
      <c r="Q1701" s="827">
        <v>0</v>
      </c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4</v>
      </c>
      <c r="B1702" s="822" t="s">
        <v>2195</v>
      </c>
      <c r="C1702" s="822" t="s">
        <v>2202</v>
      </c>
      <c r="D1702" s="823" t="s">
        <v>4680</v>
      </c>
      <c r="E1702" s="824" t="s">
        <v>2250</v>
      </c>
      <c r="F1702" s="822" t="s">
        <v>2196</v>
      </c>
      <c r="G1702" s="822" t="s">
        <v>3031</v>
      </c>
      <c r="H1702" s="822" t="s">
        <v>329</v>
      </c>
      <c r="I1702" s="822" t="s">
        <v>3703</v>
      </c>
      <c r="J1702" s="822" t="s">
        <v>3306</v>
      </c>
      <c r="K1702" s="822" t="s">
        <v>2071</v>
      </c>
      <c r="L1702" s="825">
        <v>0</v>
      </c>
      <c r="M1702" s="825">
        <v>0</v>
      </c>
      <c r="N1702" s="822">
        <v>1</v>
      </c>
      <c r="O1702" s="826">
        <v>1</v>
      </c>
      <c r="P1702" s="825">
        <v>0</v>
      </c>
      <c r="Q1702" s="827"/>
      <c r="R1702" s="822">
        <v>1</v>
      </c>
      <c r="S1702" s="827">
        <v>1</v>
      </c>
      <c r="T1702" s="826">
        <v>1</v>
      </c>
      <c r="U1702" s="828">
        <v>1</v>
      </c>
    </row>
    <row r="1703" spans="1:21" ht="14.45" customHeight="1" x14ac:dyDescent="0.2">
      <c r="A1703" s="821">
        <v>4</v>
      </c>
      <c r="B1703" s="822" t="s">
        <v>2195</v>
      </c>
      <c r="C1703" s="822" t="s">
        <v>2202</v>
      </c>
      <c r="D1703" s="823" t="s">
        <v>4680</v>
      </c>
      <c r="E1703" s="824" t="s">
        <v>2250</v>
      </c>
      <c r="F1703" s="822" t="s">
        <v>2196</v>
      </c>
      <c r="G1703" s="822" t="s">
        <v>2259</v>
      </c>
      <c r="H1703" s="822" t="s">
        <v>628</v>
      </c>
      <c r="I1703" s="822" t="s">
        <v>1853</v>
      </c>
      <c r="J1703" s="822" t="s">
        <v>1068</v>
      </c>
      <c r="K1703" s="822" t="s">
        <v>1854</v>
      </c>
      <c r="L1703" s="825">
        <v>154.36000000000001</v>
      </c>
      <c r="M1703" s="825">
        <v>771.80000000000007</v>
      </c>
      <c r="N1703" s="822">
        <v>5</v>
      </c>
      <c r="O1703" s="826">
        <v>5</v>
      </c>
      <c r="P1703" s="825">
        <v>771.80000000000007</v>
      </c>
      <c r="Q1703" s="827">
        <v>1</v>
      </c>
      <c r="R1703" s="822">
        <v>5</v>
      </c>
      <c r="S1703" s="827">
        <v>1</v>
      </c>
      <c r="T1703" s="826">
        <v>5</v>
      </c>
      <c r="U1703" s="828">
        <v>1</v>
      </c>
    </row>
    <row r="1704" spans="1:21" ht="14.45" customHeight="1" x14ac:dyDescent="0.2">
      <c r="A1704" s="821">
        <v>4</v>
      </c>
      <c r="B1704" s="822" t="s">
        <v>2195</v>
      </c>
      <c r="C1704" s="822" t="s">
        <v>2202</v>
      </c>
      <c r="D1704" s="823" t="s">
        <v>4680</v>
      </c>
      <c r="E1704" s="824" t="s">
        <v>2250</v>
      </c>
      <c r="F1704" s="822" t="s">
        <v>2196</v>
      </c>
      <c r="G1704" s="822" t="s">
        <v>2427</v>
      </c>
      <c r="H1704" s="822" t="s">
        <v>329</v>
      </c>
      <c r="I1704" s="822" t="s">
        <v>2428</v>
      </c>
      <c r="J1704" s="822" t="s">
        <v>1287</v>
      </c>
      <c r="K1704" s="822" t="s">
        <v>1288</v>
      </c>
      <c r="L1704" s="825">
        <v>121.92</v>
      </c>
      <c r="M1704" s="825">
        <v>121.92</v>
      </c>
      <c r="N1704" s="822">
        <v>1</v>
      </c>
      <c r="O1704" s="826">
        <v>1</v>
      </c>
      <c r="P1704" s="825"/>
      <c r="Q1704" s="827">
        <v>0</v>
      </c>
      <c r="R1704" s="822"/>
      <c r="S1704" s="827">
        <v>0</v>
      </c>
      <c r="T1704" s="826"/>
      <c r="U1704" s="828">
        <v>0</v>
      </c>
    </row>
    <row r="1705" spans="1:21" ht="14.45" customHeight="1" x14ac:dyDescent="0.2">
      <c r="A1705" s="821">
        <v>4</v>
      </c>
      <c r="B1705" s="822" t="s">
        <v>2195</v>
      </c>
      <c r="C1705" s="822" t="s">
        <v>2202</v>
      </c>
      <c r="D1705" s="823" t="s">
        <v>4680</v>
      </c>
      <c r="E1705" s="824" t="s">
        <v>2250</v>
      </c>
      <c r="F1705" s="822" t="s">
        <v>2197</v>
      </c>
      <c r="G1705" s="822" t="s">
        <v>2286</v>
      </c>
      <c r="H1705" s="822" t="s">
        <v>329</v>
      </c>
      <c r="I1705" s="822" t="s">
        <v>2287</v>
      </c>
      <c r="J1705" s="822" t="s">
        <v>2288</v>
      </c>
      <c r="K1705" s="822"/>
      <c r="L1705" s="825">
        <v>0</v>
      </c>
      <c r="M1705" s="825">
        <v>0</v>
      </c>
      <c r="N1705" s="822">
        <v>1</v>
      </c>
      <c r="O1705" s="826">
        <v>1</v>
      </c>
      <c r="P1705" s="825">
        <v>0</v>
      </c>
      <c r="Q1705" s="827"/>
      <c r="R1705" s="822">
        <v>1</v>
      </c>
      <c r="S1705" s="827">
        <v>1</v>
      </c>
      <c r="T1705" s="826">
        <v>1</v>
      </c>
      <c r="U1705" s="828">
        <v>1</v>
      </c>
    </row>
    <row r="1706" spans="1:21" ht="14.45" customHeight="1" x14ac:dyDescent="0.2">
      <c r="A1706" s="821">
        <v>4</v>
      </c>
      <c r="B1706" s="822" t="s">
        <v>2195</v>
      </c>
      <c r="C1706" s="822" t="s">
        <v>2202</v>
      </c>
      <c r="D1706" s="823" t="s">
        <v>4680</v>
      </c>
      <c r="E1706" s="824" t="s">
        <v>2250</v>
      </c>
      <c r="F1706" s="822" t="s">
        <v>2198</v>
      </c>
      <c r="G1706" s="822" t="s">
        <v>2286</v>
      </c>
      <c r="H1706" s="822" t="s">
        <v>329</v>
      </c>
      <c r="I1706" s="822" t="s">
        <v>2389</v>
      </c>
      <c r="J1706" s="822" t="s">
        <v>2390</v>
      </c>
      <c r="K1706" s="822" t="s">
        <v>2391</v>
      </c>
      <c r="L1706" s="825">
        <v>410.41</v>
      </c>
      <c r="M1706" s="825">
        <v>21341.319999999996</v>
      </c>
      <c r="N1706" s="822">
        <v>52</v>
      </c>
      <c r="O1706" s="826">
        <v>52</v>
      </c>
      <c r="P1706" s="825">
        <v>10260.249999999998</v>
      </c>
      <c r="Q1706" s="827">
        <v>0.48076923076923078</v>
      </c>
      <c r="R1706" s="822">
        <v>25</v>
      </c>
      <c r="S1706" s="827">
        <v>0.48076923076923078</v>
      </c>
      <c r="T1706" s="826">
        <v>25</v>
      </c>
      <c r="U1706" s="828">
        <v>0.48076923076923078</v>
      </c>
    </row>
    <row r="1707" spans="1:21" ht="14.45" customHeight="1" x14ac:dyDescent="0.2">
      <c r="A1707" s="821">
        <v>4</v>
      </c>
      <c r="B1707" s="822" t="s">
        <v>2195</v>
      </c>
      <c r="C1707" s="822" t="s">
        <v>2202</v>
      </c>
      <c r="D1707" s="823" t="s">
        <v>4680</v>
      </c>
      <c r="E1707" s="824" t="s">
        <v>2250</v>
      </c>
      <c r="F1707" s="822" t="s">
        <v>2198</v>
      </c>
      <c r="G1707" s="822" t="s">
        <v>2286</v>
      </c>
      <c r="H1707" s="822" t="s">
        <v>329</v>
      </c>
      <c r="I1707" s="822" t="s">
        <v>2496</v>
      </c>
      <c r="J1707" s="822" t="s">
        <v>2390</v>
      </c>
      <c r="K1707" s="822" t="s">
        <v>2497</v>
      </c>
      <c r="L1707" s="825">
        <v>582.98</v>
      </c>
      <c r="M1707" s="825">
        <v>8161.72</v>
      </c>
      <c r="N1707" s="822">
        <v>14</v>
      </c>
      <c r="O1707" s="826">
        <v>14</v>
      </c>
      <c r="P1707" s="825">
        <v>4663.84</v>
      </c>
      <c r="Q1707" s="827">
        <v>0.5714285714285714</v>
      </c>
      <c r="R1707" s="822">
        <v>8</v>
      </c>
      <c r="S1707" s="827">
        <v>0.5714285714285714</v>
      </c>
      <c r="T1707" s="826">
        <v>8</v>
      </c>
      <c r="U1707" s="828">
        <v>0.5714285714285714</v>
      </c>
    </row>
    <row r="1708" spans="1:21" ht="14.45" customHeight="1" x14ac:dyDescent="0.2">
      <c r="A1708" s="821">
        <v>4</v>
      </c>
      <c r="B1708" s="822" t="s">
        <v>2195</v>
      </c>
      <c r="C1708" s="822" t="s">
        <v>2202</v>
      </c>
      <c r="D1708" s="823" t="s">
        <v>4680</v>
      </c>
      <c r="E1708" s="824" t="s">
        <v>2250</v>
      </c>
      <c r="F1708" s="822" t="s">
        <v>2198</v>
      </c>
      <c r="G1708" s="822" t="s">
        <v>2286</v>
      </c>
      <c r="H1708" s="822" t="s">
        <v>329</v>
      </c>
      <c r="I1708" s="822" t="s">
        <v>2509</v>
      </c>
      <c r="J1708" s="822" t="s">
        <v>2510</v>
      </c>
      <c r="K1708" s="822" t="s">
        <v>2511</v>
      </c>
      <c r="L1708" s="825">
        <v>133.43</v>
      </c>
      <c r="M1708" s="825">
        <v>133.43</v>
      </c>
      <c r="N1708" s="822">
        <v>1</v>
      </c>
      <c r="O1708" s="826">
        <v>1</v>
      </c>
      <c r="P1708" s="825">
        <v>133.43</v>
      </c>
      <c r="Q1708" s="827">
        <v>1</v>
      </c>
      <c r="R1708" s="822">
        <v>1</v>
      </c>
      <c r="S1708" s="827">
        <v>1</v>
      </c>
      <c r="T1708" s="826">
        <v>1</v>
      </c>
      <c r="U1708" s="828">
        <v>1</v>
      </c>
    </row>
    <row r="1709" spans="1:21" ht="14.45" customHeight="1" x14ac:dyDescent="0.2">
      <c r="A1709" s="821">
        <v>4</v>
      </c>
      <c r="B1709" s="822" t="s">
        <v>2195</v>
      </c>
      <c r="C1709" s="822" t="s">
        <v>2202</v>
      </c>
      <c r="D1709" s="823" t="s">
        <v>4680</v>
      </c>
      <c r="E1709" s="824" t="s">
        <v>2250</v>
      </c>
      <c r="F1709" s="822" t="s">
        <v>2198</v>
      </c>
      <c r="G1709" s="822" t="s">
        <v>2286</v>
      </c>
      <c r="H1709" s="822" t="s">
        <v>329</v>
      </c>
      <c r="I1709" s="822" t="s">
        <v>4061</v>
      </c>
      <c r="J1709" s="822" t="s">
        <v>4062</v>
      </c>
      <c r="K1709" s="822" t="s">
        <v>4063</v>
      </c>
      <c r="L1709" s="825">
        <v>2029.75</v>
      </c>
      <c r="M1709" s="825">
        <v>2029.75</v>
      </c>
      <c r="N1709" s="822">
        <v>1</v>
      </c>
      <c r="O1709" s="826">
        <v>1</v>
      </c>
      <c r="P1709" s="825">
        <v>2029.75</v>
      </c>
      <c r="Q1709" s="827">
        <v>1</v>
      </c>
      <c r="R1709" s="822">
        <v>1</v>
      </c>
      <c r="S1709" s="827">
        <v>1</v>
      </c>
      <c r="T1709" s="826">
        <v>1</v>
      </c>
      <c r="U1709" s="828">
        <v>1</v>
      </c>
    </row>
    <row r="1710" spans="1:21" ht="14.45" customHeight="1" x14ac:dyDescent="0.2">
      <c r="A1710" s="821">
        <v>4</v>
      </c>
      <c r="B1710" s="822" t="s">
        <v>2195</v>
      </c>
      <c r="C1710" s="822" t="s">
        <v>2202</v>
      </c>
      <c r="D1710" s="823" t="s">
        <v>4680</v>
      </c>
      <c r="E1710" s="824" t="s">
        <v>2250</v>
      </c>
      <c r="F1710" s="822" t="s">
        <v>2198</v>
      </c>
      <c r="G1710" s="822" t="s">
        <v>2286</v>
      </c>
      <c r="H1710" s="822" t="s">
        <v>329</v>
      </c>
      <c r="I1710" s="822" t="s">
        <v>4064</v>
      </c>
      <c r="J1710" s="822" t="s">
        <v>4065</v>
      </c>
      <c r="K1710" s="822" t="s">
        <v>4066</v>
      </c>
      <c r="L1710" s="825">
        <v>500.25</v>
      </c>
      <c r="M1710" s="825">
        <v>27013.5</v>
      </c>
      <c r="N1710" s="822">
        <v>54</v>
      </c>
      <c r="O1710" s="826">
        <v>48</v>
      </c>
      <c r="P1710" s="825">
        <v>27013.5</v>
      </c>
      <c r="Q1710" s="827">
        <v>1</v>
      </c>
      <c r="R1710" s="822">
        <v>54</v>
      </c>
      <c r="S1710" s="827">
        <v>1</v>
      </c>
      <c r="T1710" s="826">
        <v>48</v>
      </c>
      <c r="U1710" s="828">
        <v>1</v>
      </c>
    </row>
    <row r="1711" spans="1:21" ht="14.45" customHeight="1" x14ac:dyDescent="0.2">
      <c r="A1711" s="821">
        <v>4</v>
      </c>
      <c r="B1711" s="822" t="s">
        <v>2195</v>
      </c>
      <c r="C1711" s="822" t="s">
        <v>2202</v>
      </c>
      <c r="D1711" s="823" t="s">
        <v>4680</v>
      </c>
      <c r="E1711" s="824" t="s">
        <v>2250</v>
      </c>
      <c r="F1711" s="822" t="s">
        <v>2198</v>
      </c>
      <c r="G1711" s="822" t="s">
        <v>2286</v>
      </c>
      <c r="H1711" s="822" t="s">
        <v>329</v>
      </c>
      <c r="I1711" s="822" t="s">
        <v>2429</v>
      </c>
      <c r="J1711" s="822" t="s">
        <v>2430</v>
      </c>
      <c r="K1711" s="822" t="s">
        <v>2431</v>
      </c>
      <c r="L1711" s="825">
        <v>500.25</v>
      </c>
      <c r="M1711" s="825">
        <v>1000.5</v>
      </c>
      <c r="N1711" s="822">
        <v>2</v>
      </c>
      <c r="O1711" s="826">
        <v>1</v>
      </c>
      <c r="P1711" s="825">
        <v>1000.5</v>
      </c>
      <c r="Q1711" s="827">
        <v>1</v>
      </c>
      <c r="R1711" s="822">
        <v>2</v>
      </c>
      <c r="S1711" s="827">
        <v>1</v>
      </c>
      <c r="T1711" s="826">
        <v>1</v>
      </c>
      <c r="U1711" s="828">
        <v>1</v>
      </c>
    </row>
    <row r="1712" spans="1:21" ht="14.45" customHeight="1" x14ac:dyDescent="0.2">
      <c r="A1712" s="821">
        <v>4</v>
      </c>
      <c r="B1712" s="822" t="s">
        <v>2195</v>
      </c>
      <c r="C1712" s="822" t="s">
        <v>2202</v>
      </c>
      <c r="D1712" s="823" t="s">
        <v>4680</v>
      </c>
      <c r="E1712" s="824" t="s">
        <v>2250</v>
      </c>
      <c r="F1712" s="822" t="s">
        <v>2198</v>
      </c>
      <c r="G1712" s="822" t="s">
        <v>2286</v>
      </c>
      <c r="H1712" s="822" t="s">
        <v>329</v>
      </c>
      <c r="I1712" s="822" t="s">
        <v>4067</v>
      </c>
      <c r="J1712" s="822" t="s">
        <v>4068</v>
      </c>
      <c r="K1712" s="822" t="s">
        <v>4069</v>
      </c>
      <c r="L1712" s="825">
        <v>586</v>
      </c>
      <c r="M1712" s="825">
        <v>586</v>
      </c>
      <c r="N1712" s="822">
        <v>1</v>
      </c>
      <c r="O1712" s="826">
        <v>1</v>
      </c>
      <c r="P1712" s="825">
        <v>586</v>
      </c>
      <c r="Q1712" s="827">
        <v>1</v>
      </c>
      <c r="R1712" s="822">
        <v>1</v>
      </c>
      <c r="S1712" s="827">
        <v>1</v>
      </c>
      <c r="T1712" s="826">
        <v>1</v>
      </c>
      <c r="U1712" s="828">
        <v>1</v>
      </c>
    </row>
    <row r="1713" spans="1:21" ht="14.45" customHeight="1" x14ac:dyDescent="0.2">
      <c r="A1713" s="821">
        <v>4</v>
      </c>
      <c r="B1713" s="822" t="s">
        <v>2195</v>
      </c>
      <c r="C1713" s="822" t="s">
        <v>2202</v>
      </c>
      <c r="D1713" s="823" t="s">
        <v>4680</v>
      </c>
      <c r="E1713" s="824" t="s">
        <v>2250</v>
      </c>
      <c r="F1713" s="822" t="s">
        <v>2198</v>
      </c>
      <c r="G1713" s="822" t="s">
        <v>2286</v>
      </c>
      <c r="H1713" s="822" t="s">
        <v>329</v>
      </c>
      <c r="I1713" s="822" t="s">
        <v>4070</v>
      </c>
      <c r="J1713" s="822" t="s">
        <v>4071</v>
      </c>
      <c r="K1713" s="822" t="s">
        <v>4072</v>
      </c>
      <c r="L1713" s="825">
        <v>1200.5999999999999</v>
      </c>
      <c r="M1713" s="825">
        <v>3601.7999999999997</v>
      </c>
      <c r="N1713" s="822">
        <v>3</v>
      </c>
      <c r="O1713" s="826">
        <v>1</v>
      </c>
      <c r="P1713" s="825"/>
      <c r="Q1713" s="827">
        <v>0</v>
      </c>
      <c r="R1713" s="822"/>
      <c r="S1713" s="827">
        <v>0</v>
      </c>
      <c r="T1713" s="826"/>
      <c r="U1713" s="828">
        <v>0</v>
      </c>
    </row>
    <row r="1714" spans="1:21" ht="14.45" customHeight="1" x14ac:dyDescent="0.2">
      <c r="A1714" s="821">
        <v>4</v>
      </c>
      <c r="B1714" s="822" t="s">
        <v>2195</v>
      </c>
      <c r="C1714" s="822" t="s">
        <v>2202</v>
      </c>
      <c r="D1714" s="823" t="s">
        <v>4680</v>
      </c>
      <c r="E1714" s="824" t="s">
        <v>2250</v>
      </c>
      <c r="F1714" s="822" t="s">
        <v>2198</v>
      </c>
      <c r="G1714" s="822" t="s">
        <v>2286</v>
      </c>
      <c r="H1714" s="822" t="s">
        <v>329</v>
      </c>
      <c r="I1714" s="822" t="s">
        <v>2966</v>
      </c>
      <c r="J1714" s="822" t="s">
        <v>2967</v>
      </c>
      <c r="K1714" s="822" t="s">
        <v>2968</v>
      </c>
      <c r="L1714" s="825">
        <v>99.99</v>
      </c>
      <c r="M1714" s="825">
        <v>99.99</v>
      </c>
      <c r="N1714" s="822">
        <v>1</v>
      </c>
      <c r="O1714" s="826">
        <v>1</v>
      </c>
      <c r="P1714" s="825">
        <v>99.99</v>
      </c>
      <c r="Q1714" s="827">
        <v>1</v>
      </c>
      <c r="R1714" s="822">
        <v>1</v>
      </c>
      <c r="S1714" s="827">
        <v>1</v>
      </c>
      <c r="T1714" s="826">
        <v>1</v>
      </c>
      <c r="U1714" s="828">
        <v>1</v>
      </c>
    </row>
    <row r="1715" spans="1:21" ht="14.45" customHeight="1" x14ac:dyDescent="0.2">
      <c r="A1715" s="821">
        <v>4</v>
      </c>
      <c r="B1715" s="822" t="s">
        <v>2195</v>
      </c>
      <c r="C1715" s="822" t="s">
        <v>2202</v>
      </c>
      <c r="D1715" s="823" t="s">
        <v>4680</v>
      </c>
      <c r="E1715" s="824" t="s">
        <v>2251</v>
      </c>
      <c r="F1715" s="822" t="s">
        <v>2196</v>
      </c>
      <c r="G1715" s="822" t="s">
        <v>2255</v>
      </c>
      <c r="H1715" s="822" t="s">
        <v>329</v>
      </c>
      <c r="I1715" s="822" t="s">
        <v>2256</v>
      </c>
      <c r="J1715" s="822" t="s">
        <v>2257</v>
      </c>
      <c r="K1715" s="822" t="s">
        <v>2258</v>
      </c>
      <c r="L1715" s="825">
        <v>35.25</v>
      </c>
      <c r="M1715" s="825">
        <v>70.5</v>
      </c>
      <c r="N1715" s="822">
        <v>2</v>
      </c>
      <c r="O1715" s="826">
        <v>1</v>
      </c>
      <c r="P1715" s="825">
        <v>70.5</v>
      </c>
      <c r="Q1715" s="827">
        <v>1</v>
      </c>
      <c r="R1715" s="822">
        <v>2</v>
      </c>
      <c r="S1715" s="827">
        <v>1</v>
      </c>
      <c r="T1715" s="826">
        <v>1</v>
      </c>
      <c r="U1715" s="828">
        <v>1</v>
      </c>
    </row>
    <row r="1716" spans="1:21" ht="14.45" customHeight="1" x14ac:dyDescent="0.2">
      <c r="A1716" s="821">
        <v>4</v>
      </c>
      <c r="B1716" s="822" t="s">
        <v>2195</v>
      </c>
      <c r="C1716" s="822" t="s">
        <v>2202</v>
      </c>
      <c r="D1716" s="823" t="s">
        <v>4680</v>
      </c>
      <c r="E1716" s="824" t="s">
        <v>2251</v>
      </c>
      <c r="F1716" s="822" t="s">
        <v>2196</v>
      </c>
      <c r="G1716" s="822" t="s">
        <v>2281</v>
      </c>
      <c r="H1716" s="822" t="s">
        <v>628</v>
      </c>
      <c r="I1716" s="822" t="s">
        <v>1917</v>
      </c>
      <c r="J1716" s="822" t="s">
        <v>893</v>
      </c>
      <c r="K1716" s="822" t="s">
        <v>895</v>
      </c>
      <c r="L1716" s="825">
        <v>0</v>
      </c>
      <c r="M1716" s="825">
        <v>0</v>
      </c>
      <c r="N1716" s="822">
        <v>2</v>
      </c>
      <c r="O1716" s="826">
        <v>2</v>
      </c>
      <c r="P1716" s="825">
        <v>0</v>
      </c>
      <c r="Q1716" s="827"/>
      <c r="R1716" s="822">
        <v>1</v>
      </c>
      <c r="S1716" s="827">
        <v>0.5</v>
      </c>
      <c r="T1716" s="826">
        <v>1</v>
      </c>
      <c r="U1716" s="828">
        <v>0.5</v>
      </c>
    </row>
    <row r="1717" spans="1:21" ht="14.45" customHeight="1" x14ac:dyDescent="0.2">
      <c r="A1717" s="821">
        <v>4</v>
      </c>
      <c r="B1717" s="822" t="s">
        <v>2195</v>
      </c>
      <c r="C1717" s="822" t="s">
        <v>2202</v>
      </c>
      <c r="D1717" s="823" t="s">
        <v>4680</v>
      </c>
      <c r="E1717" s="824" t="s">
        <v>2251</v>
      </c>
      <c r="F1717" s="822" t="s">
        <v>2196</v>
      </c>
      <c r="G1717" s="822" t="s">
        <v>2309</v>
      </c>
      <c r="H1717" s="822" t="s">
        <v>329</v>
      </c>
      <c r="I1717" s="822" t="s">
        <v>4073</v>
      </c>
      <c r="J1717" s="822" t="s">
        <v>4074</v>
      </c>
      <c r="K1717" s="822" t="s">
        <v>4075</v>
      </c>
      <c r="L1717" s="825">
        <v>16.77</v>
      </c>
      <c r="M1717" s="825">
        <v>16.77</v>
      </c>
      <c r="N1717" s="822">
        <v>1</v>
      </c>
      <c r="O1717" s="826">
        <v>1</v>
      </c>
      <c r="P1717" s="825">
        <v>16.77</v>
      </c>
      <c r="Q1717" s="827">
        <v>1</v>
      </c>
      <c r="R1717" s="822">
        <v>1</v>
      </c>
      <c r="S1717" s="827">
        <v>1</v>
      </c>
      <c r="T1717" s="826">
        <v>1</v>
      </c>
      <c r="U1717" s="828">
        <v>1</v>
      </c>
    </row>
    <row r="1718" spans="1:21" ht="14.45" customHeight="1" x14ac:dyDescent="0.2">
      <c r="A1718" s="821">
        <v>4</v>
      </c>
      <c r="B1718" s="822" t="s">
        <v>2195</v>
      </c>
      <c r="C1718" s="822" t="s">
        <v>2202</v>
      </c>
      <c r="D1718" s="823" t="s">
        <v>4680</v>
      </c>
      <c r="E1718" s="824" t="s">
        <v>2251</v>
      </c>
      <c r="F1718" s="822" t="s">
        <v>2196</v>
      </c>
      <c r="G1718" s="822" t="s">
        <v>2259</v>
      </c>
      <c r="H1718" s="822" t="s">
        <v>628</v>
      </c>
      <c r="I1718" s="822" t="s">
        <v>1853</v>
      </c>
      <c r="J1718" s="822" t="s">
        <v>1068</v>
      </c>
      <c r="K1718" s="822" t="s">
        <v>1854</v>
      </c>
      <c r="L1718" s="825">
        <v>154.36000000000001</v>
      </c>
      <c r="M1718" s="825">
        <v>308.72000000000003</v>
      </c>
      <c r="N1718" s="822">
        <v>2</v>
      </c>
      <c r="O1718" s="826">
        <v>2</v>
      </c>
      <c r="P1718" s="825">
        <v>308.72000000000003</v>
      </c>
      <c r="Q1718" s="827">
        <v>1</v>
      </c>
      <c r="R1718" s="822">
        <v>2</v>
      </c>
      <c r="S1718" s="827">
        <v>1</v>
      </c>
      <c r="T1718" s="826">
        <v>2</v>
      </c>
      <c r="U1718" s="828">
        <v>1</v>
      </c>
    </row>
    <row r="1719" spans="1:21" ht="14.45" customHeight="1" x14ac:dyDescent="0.2">
      <c r="A1719" s="821">
        <v>4</v>
      </c>
      <c r="B1719" s="822" t="s">
        <v>2195</v>
      </c>
      <c r="C1719" s="822" t="s">
        <v>2202</v>
      </c>
      <c r="D1719" s="823" t="s">
        <v>4680</v>
      </c>
      <c r="E1719" s="824" t="s">
        <v>2251</v>
      </c>
      <c r="F1719" s="822" t="s">
        <v>2196</v>
      </c>
      <c r="G1719" s="822" t="s">
        <v>2285</v>
      </c>
      <c r="H1719" s="822" t="s">
        <v>628</v>
      </c>
      <c r="I1719" s="822" t="s">
        <v>1956</v>
      </c>
      <c r="J1719" s="822" t="s">
        <v>1031</v>
      </c>
      <c r="K1719" s="822" t="s">
        <v>767</v>
      </c>
      <c r="L1719" s="825">
        <v>155.97</v>
      </c>
      <c r="M1719" s="825">
        <v>1247.76</v>
      </c>
      <c r="N1719" s="822">
        <v>8</v>
      </c>
      <c r="O1719" s="826">
        <v>1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4</v>
      </c>
      <c r="B1720" s="822" t="s">
        <v>2195</v>
      </c>
      <c r="C1720" s="822" t="s">
        <v>2202</v>
      </c>
      <c r="D1720" s="823" t="s">
        <v>4680</v>
      </c>
      <c r="E1720" s="824" t="s">
        <v>2251</v>
      </c>
      <c r="F1720" s="822" t="s">
        <v>2196</v>
      </c>
      <c r="G1720" s="822" t="s">
        <v>2285</v>
      </c>
      <c r="H1720" s="822" t="s">
        <v>628</v>
      </c>
      <c r="I1720" s="822" t="s">
        <v>1963</v>
      </c>
      <c r="J1720" s="822" t="s">
        <v>1029</v>
      </c>
      <c r="K1720" s="822" t="s">
        <v>767</v>
      </c>
      <c r="L1720" s="825">
        <v>179.65</v>
      </c>
      <c r="M1720" s="825">
        <v>898.25</v>
      </c>
      <c r="N1720" s="822">
        <v>5</v>
      </c>
      <c r="O1720" s="826">
        <v>1</v>
      </c>
      <c r="P1720" s="825">
        <v>898.25</v>
      </c>
      <c r="Q1720" s="827">
        <v>1</v>
      </c>
      <c r="R1720" s="822">
        <v>5</v>
      </c>
      <c r="S1720" s="827">
        <v>1</v>
      </c>
      <c r="T1720" s="826">
        <v>1</v>
      </c>
      <c r="U1720" s="828">
        <v>1</v>
      </c>
    </row>
    <row r="1721" spans="1:21" ht="14.45" customHeight="1" x14ac:dyDescent="0.2">
      <c r="A1721" s="821">
        <v>4</v>
      </c>
      <c r="B1721" s="822" t="s">
        <v>2195</v>
      </c>
      <c r="C1721" s="822" t="s">
        <v>2202</v>
      </c>
      <c r="D1721" s="823" t="s">
        <v>4680</v>
      </c>
      <c r="E1721" s="824" t="s">
        <v>2251</v>
      </c>
      <c r="F1721" s="822" t="s">
        <v>2196</v>
      </c>
      <c r="G1721" s="822" t="s">
        <v>2285</v>
      </c>
      <c r="H1721" s="822" t="s">
        <v>628</v>
      </c>
      <c r="I1721" s="822" t="s">
        <v>2085</v>
      </c>
      <c r="J1721" s="822" t="s">
        <v>1386</v>
      </c>
      <c r="K1721" s="822" t="s">
        <v>767</v>
      </c>
      <c r="L1721" s="825">
        <v>179.65</v>
      </c>
      <c r="M1721" s="825">
        <v>2335.4499999999998</v>
      </c>
      <c r="N1721" s="822">
        <v>13</v>
      </c>
      <c r="O1721" s="826">
        <v>2</v>
      </c>
      <c r="P1721" s="825">
        <v>2335.4499999999998</v>
      </c>
      <c r="Q1721" s="827">
        <v>1</v>
      </c>
      <c r="R1721" s="822">
        <v>13</v>
      </c>
      <c r="S1721" s="827">
        <v>1</v>
      </c>
      <c r="T1721" s="826">
        <v>2</v>
      </c>
      <c r="U1721" s="828">
        <v>1</v>
      </c>
    </row>
    <row r="1722" spans="1:21" ht="14.45" customHeight="1" x14ac:dyDescent="0.2">
      <c r="A1722" s="821">
        <v>4</v>
      </c>
      <c r="B1722" s="822" t="s">
        <v>2195</v>
      </c>
      <c r="C1722" s="822" t="s">
        <v>2202</v>
      </c>
      <c r="D1722" s="823" t="s">
        <v>4680</v>
      </c>
      <c r="E1722" s="824" t="s">
        <v>2251</v>
      </c>
      <c r="F1722" s="822" t="s">
        <v>2196</v>
      </c>
      <c r="G1722" s="822" t="s">
        <v>2285</v>
      </c>
      <c r="H1722" s="822" t="s">
        <v>628</v>
      </c>
      <c r="I1722" s="822" t="s">
        <v>4076</v>
      </c>
      <c r="J1722" s="822" t="s">
        <v>1045</v>
      </c>
      <c r="K1722" s="822" t="s">
        <v>4077</v>
      </c>
      <c r="L1722" s="825">
        <v>1451.04</v>
      </c>
      <c r="M1722" s="825">
        <v>4353.12</v>
      </c>
      <c r="N1722" s="822">
        <v>3</v>
      </c>
      <c r="O1722" s="826">
        <v>1</v>
      </c>
      <c r="P1722" s="825">
        <v>4353.12</v>
      </c>
      <c r="Q1722" s="827">
        <v>1</v>
      </c>
      <c r="R1722" s="822">
        <v>3</v>
      </c>
      <c r="S1722" s="827">
        <v>1</v>
      </c>
      <c r="T1722" s="826">
        <v>1</v>
      </c>
      <c r="U1722" s="828">
        <v>1</v>
      </c>
    </row>
    <row r="1723" spans="1:21" ht="14.45" customHeight="1" x14ac:dyDescent="0.2">
      <c r="A1723" s="821">
        <v>4</v>
      </c>
      <c r="B1723" s="822" t="s">
        <v>2195</v>
      </c>
      <c r="C1723" s="822" t="s">
        <v>2202</v>
      </c>
      <c r="D1723" s="823" t="s">
        <v>4680</v>
      </c>
      <c r="E1723" s="824" t="s">
        <v>2251</v>
      </c>
      <c r="F1723" s="822" t="s">
        <v>2196</v>
      </c>
      <c r="G1723" s="822" t="s">
        <v>2285</v>
      </c>
      <c r="H1723" s="822" t="s">
        <v>628</v>
      </c>
      <c r="I1723" s="822" t="s">
        <v>2150</v>
      </c>
      <c r="J1723" s="822" t="s">
        <v>2151</v>
      </c>
      <c r="K1723" s="822" t="s">
        <v>1547</v>
      </c>
      <c r="L1723" s="825">
        <v>233.96</v>
      </c>
      <c r="M1723" s="825">
        <v>5147.12</v>
      </c>
      <c r="N1723" s="822">
        <v>22</v>
      </c>
      <c r="O1723" s="826">
        <v>5</v>
      </c>
      <c r="P1723" s="825">
        <v>4211.28</v>
      </c>
      <c r="Q1723" s="827">
        <v>0.81818181818181812</v>
      </c>
      <c r="R1723" s="822">
        <v>18</v>
      </c>
      <c r="S1723" s="827">
        <v>0.81818181818181823</v>
      </c>
      <c r="T1723" s="826">
        <v>4</v>
      </c>
      <c r="U1723" s="828">
        <v>0.8</v>
      </c>
    </row>
    <row r="1724" spans="1:21" ht="14.45" customHeight="1" x14ac:dyDescent="0.2">
      <c r="A1724" s="821">
        <v>4</v>
      </c>
      <c r="B1724" s="822" t="s">
        <v>2195</v>
      </c>
      <c r="C1724" s="822" t="s">
        <v>2202</v>
      </c>
      <c r="D1724" s="823" t="s">
        <v>4680</v>
      </c>
      <c r="E1724" s="824" t="s">
        <v>2251</v>
      </c>
      <c r="F1724" s="822" t="s">
        <v>2196</v>
      </c>
      <c r="G1724" s="822" t="s">
        <v>2285</v>
      </c>
      <c r="H1724" s="822" t="s">
        <v>628</v>
      </c>
      <c r="I1724" s="822" t="s">
        <v>2089</v>
      </c>
      <c r="J1724" s="822" t="s">
        <v>1389</v>
      </c>
      <c r="K1724" s="822" t="s">
        <v>769</v>
      </c>
      <c r="L1724" s="825">
        <v>238.89</v>
      </c>
      <c r="M1724" s="825">
        <v>2388.8999999999996</v>
      </c>
      <c r="N1724" s="822">
        <v>10</v>
      </c>
      <c r="O1724" s="826">
        <v>1</v>
      </c>
      <c r="P1724" s="825">
        <v>2388.8999999999996</v>
      </c>
      <c r="Q1724" s="827">
        <v>1</v>
      </c>
      <c r="R1724" s="822">
        <v>10</v>
      </c>
      <c r="S1724" s="827">
        <v>1</v>
      </c>
      <c r="T1724" s="826">
        <v>1</v>
      </c>
      <c r="U1724" s="828">
        <v>1</v>
      </c>
    </row>
    <row r="1725" spans="1:21" ht="14.45" customHeight="1" x14ac:dyDescent="0.2">
      <c r="A1725" s="821">
        <v>4</v>
      </c>
      <c r="B1725" s="822" t="s">
        <v>2195</v>
      </c>
      <c r="C1725" s="822" t="s">
        <v>2202</v>
      </c>
      <c r="D1725" s="823" t="s">
        <v>4680</v>
      </c>
      <c r="E1725" s="824" t="s">
        <v>2251</v>
      </c>
      <c r="F1725" s="822" t="s">
        <v>2196</v>
      </c>
      <c r="G1725" s="822" t="s">
        <v>2285</v>
      </c>
      <c r="H1725" s="822" t="s">
        <v>628</v>
      </c>
      <c r="I1725" s="822" t="s">
        <v>1974</v>
      </c>
      <c r="J1725" s="822" t="s">
        <v>1038</v>
      </c>
      <c r="K1725" s="822" t="s">
        <v>769</v>
      </c>
      <c r="L1725" s="825">
        <v>238.89</v>
      </c>
      <c r="M1725" s="825">
        <v>1433.34</v>
      </c>
      <c r="N1725" s="822">
        <v>6</v>
      </c>
      <c r="O1725" s="826">
        <v>1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4</v>
      </c>
      <c r="B1726" s="822" t="s">
        <v>2195</v>
      </c>
      <c r="C1726" s="822" t="s">
        <v>2202</v>
      </c>
      <c r="D1726" s="823" t="s">
        <v>4680</v>
      </c>
      <c r="E1726" s="824" t="s">
        <v>2251</v>
      </c>
      <c r="F1726" s="822" t="s">
        <v>2196</v>
      </c>
      <c r="G1726" s="822" t="s">
        <v>2285</v>
      </c>
      <c r="H1726" s="822" t="s">
        <v>628</v>
      </c>
      <c r="I1726" s="822" t="s">
        <v>1977</v>
      </c>
      <c r="J1726" s="822" t="s">
        <v>1033</v>
      </c>
      <c r="K1726" s="822" t="s">
        <v>767</v>
      </c>
      <c r="L1726" s="825">
        <v>155.97</v>
      </c>
      <c r="M1726" s="825">
        <v>1247.76</v>
      </c>
      <c r="N1726" s="822">
        <v>8</v>
      </c>
      <c r="O1726" s="826">
        <v>1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4</v>
      </c>
      <c r="B1727" s="822" t="s">
        <v>2195</v>
      </c>
      <c r="C1727" s="822" t="s">
        <v>2202</v>
      </c>
      <c r="D1727" s="823" t="s">
        <v>4680</v>
      </c>
      <c r="E1727" s="824" t="s">
        <v>2251</v>
      </c>
      <c r="F1727" s="822" t="s">
        <v>2196</v>
      </c>
      <c r="G1727" s="822" t="s">
        <v>2285</v>
      </c>
      <c r="H1727" s="822" t="s">
        <v>628</v>
      </c>
      <c r="I1727" s="822" t="s">
        <v>2080</v>
      </c>
      <c r="J1727" s="822" t="s">
        <v>1391</v>
      </c>
      <c r="K1727" s="822" t="s">
        <v>1046</v>
      </c>
      <c r="L1727" s="825">
        <v>1167.1300000000001</v>
      </c>
      <c r="M1727" s="825">
        <v>3501.3900000000003</v>
      </c>
      <c r="N1727" s="822">
        <v>3</v>
      </c>
      <c r="O1727" s="826">
        <v>1</v>
      </c>
      <c r="P1727" s="825">
        <v>3501.3900000000003</v>
      </c>
      <c r="Q1727" s="827">
        <v>1</v>
      </c>
      <c r="R1727" s="822">
        <v>3</v>
      </c>
      <c r="S1727" s="827">
        <v>1</v>
      </c>
      <c r="T1727" s="826">
        <v>1</v>
      </c>
      <c r="U1727" s="828">
        <v>1</v>
      </c>
    </row>
    <row r="1728" spans="1:21" ht="14.45" customHeight="1" x14ac:dyDescent="0.2">
      <c r="A1728" s="821">
        <v>4</v>
      </c>
      <c r="B1728" s="822" t="s">
        <v>2195</v>
      </c>
      <c r="C1728" s="822" t="s">
        <v>2202</v>
      </c>
      <c r="D1728" s="823" t="s">
        <v>4680</v>
      </c>
      <c r="E1728" s="824" t="s">
        <v>2251</v>
      </c>
      <c r="F1728" s="822" t="s">
        <v>2196</v>
      </c>
      <c r="G1728" s="822" t="s">
        <v>2285</v>
      </c>
      <c r="H1728" s="822" t="s">
        <v>628</v>
      </c>
      <c r="I1728" s="822" t="s">
        <v>1949</v>
      </c>
      <c r="J1728" s="822" t="s">
        <v>1045</v>
      </c>
      <c r="K1728" s="822" t="s">
        <v>1046</v>
      </c>
      <c r="L1728" s="825">
        <v>1298.21</v>
      </c>
      <c r="M1728" s="825">
        <v>31157.040000000001</v>
      </c>
      <c r="N1728" s="822">
        <v>24</v>
      </c>
      <c r="O1728" s="826">
        <v>10</v>
      </c>
      <c r="P1728" s="825">
        <v>22069.57</v>
      </c>
      <c r="Q1728" s="827">
        <v>0.70833333333333326</v>
      </c>
      <c r="R1728" s="822">
        <v>17</v>
      </c>
      <c r="S1728" s="827">
        <v>0.70833333333333337</v>
      </c>
      <c r="T1728" s="826">
        <v>7.5</v>
      </c>
      <c r="U1728" s="828">
        <v>0.75</v>
      </c>
    </row>
    <row r="1729" spans="1:21" ht="14.45" customHeight="1" x14ac:dyDescent="0.2">
      <c r="A1729" s="821">
        <v>4</v>
      </c>
      <c r="B1729" s="822" t="s">
        <v>2195</v>
      </c>
      <c r="C1729" s="822" t="s">
        <v>2202</v>
      </c>
      <c r="D1729" s="823" t="s">
        <v>4680</v>
      </c>
      <c r="E1729" s="824" t="s">
        <v>2251</v>
      </c>
      <c r="F1729" s="822" t="s">
        <v>2196</v>
      </c>
      <c r="G1729" s="822" t="s">
        <v>2285</v>
      </c>
      <c r="H1729" s="822" t="s">
        <v>628</v>
      </c>
      <c r="I1729" s="822" t="s">
        <v>1970</v>
      </c>
      <c r="J1729" s="822" t="s">
        <v>1040</v>
      </c>
      <c r="K1729" s="822" t="s">
        <v>769</v>
      </c>
      <c r="L1729" s="825">
        <v>131.93</v>
      </c>
      <c r="M1729" s="825">
        <v>2638.6000000000004</v>
      </c>
      <c r="N1729" s="822">
        <v>20</v>
      </c>
      <c r="O1729" s="826">
        <v>2</v>
      </c>
      <c r="P1729" s="825">
        <v>1319.3000000000002</v>
      </c>
      <c r="Q1729" s="827">
        <v>0.5</v>
      </c>
      <c r="R1729" s="822">
        <v>10</v>
      </c>
      <c r="S1729" s="827">
        <v>0.5</v>
      </c>
      <c r="T1729" s="826">
        <v>1</v>
      </c>
      <c r="U1729" s="828">
        <v>0.5</v>
      </c>
    </row>
    <row r="1730" spans="1:21" ht="14.45" customHeight="1" x14ac:dyDescent="0.2">
      <c r="A1730" s="821">
        <v>4</v>
      </c>
      <c r="B1730" s="822" t="s">
        <v>2195</v>
      </c>
      <c r="C1730" s="822" t="s">
        <v>2202</v>
      </c>
      <c r="D1730" s="823" t="s">
        <v>4680</v>
      </c>
      <c r="E1730" s="824" t="s">
        <v>2251</v>
      </c>
      <c r="F1730" s="822" t="s">
        <v>2196</v>
      </c>
      <c r="G1730" s="822" t="s">
        <v>2285</v>
      </c>
      <c r="H1730" s="822" t="s">
        <v>628</v>
      </c>
      <c r="I1730" s="822" t="s">
        <v>1970</v>
      </c>
      <c r="J1730" s="822" t="s">
        <v>1040</v>
      </c>
      <c r="K1730" s="822" t="s">
        <v>769</v>
      </c>
      <c r="L1730" s="825">
        <v>179.65</v>
      </c>
      <c r="M1730" s="825">
        <v>1077.9000000000001</v>
      </c>
      <c r="N1730" s="822">
        <v>6</v>
      </c>
      <c r="O1730" s="826">
        <v>0.5</v>
      </c>
      <c r="P1730" s="825"/>
      <c r="Q1730" s="827">
        <v>0</v>
      </c>
      <c r="R1730" s="822"/>
      <c r="S1730" s="827">
        <v>0</v>
      </c>
      <c r="T1730" s="826"/>
      <c r="U1730" s="828">
        <v>0</v>
      </c>
    </row>
    <row r="1731" spans="1:21" ht="14.45" customHeight="1" x14ac:dyDescent="0.2">
      <c r="A1731" s="821">
        <v>4</v>
      </c>
      <c r="B1731" s="822" t="s">
        <v>2195</v>
      </c>
      <c r="C1731" s="822" t="s">
        <v>2202</v>
      </c>
      <c r="D1731" s="823" t="s">
        <v>4680</v>
      </c>
      <c r="E1731" s="824" t="s">
        <v>2251</v>
      </c>
      <c r="F1731" s="822" t="s">
        <v>2196</v>
      </c>
      <c r="G1731" s="822" t="s">
        <v>2285</v>
      </c>
      <c r="H1731" s="822" t="s">
        <v>329</v>
      </c>
      <c r="I1731" s="822" t="s">
        <v>4078</v>
      </c>
      <c r="J1731" s="822" t="s">
        <v>1011</v>
      </c>
      <c r="K1731" s="822" t="s">
        <v>769</v>
      </c>
      <c r="L1731" s="825">
        <v>87.82</v>
      </c>
      <c r="M1731" s="825">
        <v>966.02</v>
      </c>
      <c r="N1731" s="822">
        <v>11</v>
      </c>
      <c r="O1731" s="826">
        <v>2</v>
      </c>
      <c r="P1731" s="825">
        <v>966.02</v>
      </c>
      <c r="Q1731" s="827">
        <v>1</v>
      </c>
      <c r="R1731" s="822">
        <v>11</v>
      </c>
      <c r="S1731" s="827">
        <v>1</v>
      </c>
      <c r="T1731" s="826">
        <v>2</v>
      </c>
      <c r="U1731" s="828">
        <v>1</v>
      </c>
    </row>
    <row r="1732" spans="1:21" ht="14.45" customHeight="1" x14ac:dyDescent="0.2">
      <c r="A1732" s="821">
        <v>4</v>
      </c>
      <c r="B1732" s="822" t="s">
        <v>2195</v>
      </c>
      <c r="C1732" s="822" t="s">
        <v>2202</v>
      </c>
      <c r="D1732" s="823" t="s">
        <v>4680</v>
      </c>
      <c r="E1732" s="824" t="s">
        <v>2251</v>
      </c>
      <c r="F1732" s="822" t="s">
        <v>2196</v>
      </c>
      <c r="G1732" s="822" t="s">
        <v>2285</v>
      </c>
      <c r="H1732" s="822" t="s">
        <v>329</v>
      </c>
      <c r="I1732" s="822" t="s">
        <v>4079</v>
      </c>
      <c r="J1732" s="822" t="s">
        <v>1384</v>
      </c>
      <c r="K1732" s="822" t="s">
        <v>769</v>
      </c>
      <c r="L1732" s="825">
        <v>239.53</v>
      </c>
      <c r="M1732" s="825">
        <v>2874.36</v>
      </c>
      <c r="N1732" s="822">
        <v>12</v>
      </c>
      <c r="O1732" s="826">
        <v>0.5</v>
      </c>
      <c r="P1732" s="825">
        <v>2874.36</v>
      </c>
      <c r="Q1732" s="827">
        <v>1</v>
      </c>
      <c r="R1732" s="822">
        <v>12</v>
      </c>
      <c r="S1732" s="827">
        <v>1</v>
      </c>
      <c r="T1732" s="826">
        <v>0.5</v>
      </c>
      <c r="U1732" s="828">
        <v>1</v>
      </c>
    </row>
    <row r="1733" spans="1:21" ht="14.45" customHeight="1" x14ac:dyDescent="0.2">
      <c r="A1733" s="821">
        <v>4</v>
      </c>
      <c r="B1733" s="822" t="s">
        <v>2195</v>
      </c>
      <c r="C1733" s="822" t="s">
        <v>2202</v>
      </c>
      <c r="D1733" s="823" t="s">
        <v>4680</v>
      </c>
      <c r="E1733" s="824" t="s">
        <v>2251</v>
      </c>
      <c r="F1733" s="822" t="s">
        <v>2196</v>
      </c>
      <c r="G1733" s="822" t="s">
        <v>2285</v>
      </c>
      <c r="H1733" s="822" t="s">
        <v>329</v>
      </c>
      <c r="I1733" s="822" t="s">
        <v>4080</v>
      </c>
      <c r="J1733" s="822" t="s">
        <v>4081</v>
      </c>
      <c r="K1733" s="822" t="s">
        <v>767</v>
      </c>
      <c r="L1733" s="825">
        <v>158.61000000000001</v>
      </c>
      <c r="M1733" s="825">
        <v>4758.3</v>
      </c>
      <c r="N1733" s="822">
        <v>30</v>
      </c>
      <c r="O1733" s="826">
        <v>3</v>
      </c>
      <c r="P1733" s="825">
        <v>3172.2000000000003</v>
      </c>
      <c r="Q1733" s="827">
        <v>0.66666666666666674</v>
      </c>
      <c r="R1733" s="822">
        <v>20</v>
      </c>
      <c r="S1733" s="827">
        <v>0.66666666666666663</v>
      </c>
      <c r="T1733" s="826">
        <v>2</v>
      </c>
      <c r="U1733" s="828">
        <v>0.66666666666666663</v>
      </c>
    </row>
    <row r="1734" spans="1:21" ht="14.45" customHeight="1" x14ac:dyDescent="0.2">
      <c r="A1734" s="821">
        <v>4</v>
      </c>
      <c r="B1734" s="822" t="s">
        <v>2195</v>
      </c>
      <c r="C1734" s="822" t="s">
        <v>2202</v>
      </c>
      <c r="D1734" s="823" t="s">
        <v>4680</v>
      </c>
      <c r="E1734" s="824" t="s">
        <v>2251</v>
      </c>
      <c r="F1734" s="822" t="s">
        <v>2196</v>
      </c>
      <c r="G1734" s="822" t="s">
        <v>2285</v>
      </c>
      <c r="H1734" s="822" t="s">
        <v>329</v>
      </c>
      <c r="I1734" s="822" t="s">
        <v>3596</v>
      </c>
      <c r="J1734" s="822" t="s">
        <v>1018</v>
      </c>
      <c r="K1734" s="822" t="s">
        <v>769</v>
      </c>
      <c r="L1734" s="825">
        <v>172.67</v>
      </c>
      <c r="M1734" s="825">
        <v>1726.6999999999998</v>
      </c>
      <c r="N1734" s="822">
        <v>10</v>
      </c>
      <c r="O1734" s="826">
        <v>1</v>
      </c>
      <c r="P1734" s="825">
        <v>1726.6999999999998</v>
      </c>
      <c r="Q1734" s="827">
        <v>1</v>
      </c>
      <c r="R1734" s="822">
        <v>10</v>
      </c>
      <c r="S1734" s="827">
        <v>1</v>
      </c>
      <c r="T1734" s="826">
        <v>1</v>
      </c>
      <c r="U1734" s="828">
        <v>1</v>
      </c>
    </row>
    <row r="1735" spans="1:21" ht="14.45" customHeight="1" x14ac:dyDescent="0.2">
      <c r="A1735" s="821">
        <v>4</v>
      </c>
      <c r="B1735" s="822" t="s">
        <v>2195</v>
      </c>
      <c r="C1735" s="822" t="s">
        <v>2202</v>
      </c>
      <c r="D1735" s="823" t="s">
        <v>4680</v>
      </c>
      <c r="E1735" s="824" t="s">
        <v>2251</v>
      </c>
      <c r="F1735" s="822" t="s">
        <v>2196</v>
      </c>
      <c r="G1735" s="822" t="s">
        <v>2285</v>
      </c>
      <c r="H1735" s="822" t="s">
        <v>329</v>
      </c>
      <c r="I1735" s="822" t="s">
        <v>4082</v>
      </c>
      <c r="J1735" s="822" t="s">
        <v>1015</v>
      </c>
      <c r="K1735" s="822" t="s">
        <v>769</v>
      </c>
      <c r="L1735" s="825">
        <v>239.53</v>
      </c>
      <c r="M1735" s="825">
        <v>1916.24</v>
      </c>
      <c r="N1735" s="822">
        <v>8</v>
      </c>
      <c r="O1735" s="826">
        <v>1</v>
      </c>
      <c r="P1735" s="825"/>
      <c r="Q1735" s="827">
        <v>0</v>
      </c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4</v>
      </c>
      <c r="B1736" s="822" t="s">
        <v>2195</v>
      </c>
      <c r="C1736" s="822" t="s">
        <v>2202</v>
      </c>
      <c r="D1736" s="823" t="s">
        <v>4680</v>
      </c>
      <c r="E1736" s="824" t="s">
        <v>2251</v>
      </c>
      <c r="F1736" s="822" t="s">
        <v>2196</v>
      </c>
      <c r="G1736" s="822" t="s">
        <v>2285</v>
      </c>
      <c r="H1736" s="822" t="s">
        <v>329</v>
      </c>
      <c r="I1736" s="822" t="s">
        <v>4030</v>
      </c>
      <c r="J1736" s="822" t="s">
        <v>1544</v>
      </c>
      <c r="K1736" s="822" t="s">
        <v>1014</v>
      </c>
      <c r="L1736" s="825">
        <v>143.59</v>
      </c>
      <c r="M1736" s="825">
        <v>1435.9</v>
      </c>
      <c r="N1736" s="822">
        <v>10</v>
      </c>
      <c r="O1736" s="826">
        <v>1</v>
      </c>
      <c r="P1736" s="825"/>
      <c r="Q1736" s="827">
        <v>0</v>
      </c>
      <c r="R1736" s="822"/>
      <c r="S1736" s="827">
        <v>0</v>
      </c>
      <c r="T1736" s="826"/>
      <c r="U1736" s="828">
        <v>0</v>
      </c>
    </row>
    <row r="1737" spans="1:21" ht="14.45" customHeight="1" x14ac:dyDescent="0.2">
      <c r="A1737" s="821">
        <v>4</v>
      </c>
      <c r="B1737" s="822" t="s">
        <v>2195</v>
      </c>
      <c r="C1737" s="822" t="s">
        <v>2202</v>
      </c>
      <c r="D1737" s="823" t="s">
        <v>4680</v>
      </c>
      <c r="E1737" s="824" t="s">
        <v>2251</v>
      </c>
      <c r="F1737" s="822" t="s">
        <v>2196</v>
      </c>
      <c r="G1737" s="822" t="s">
        <v>2285</v>
      </c>
      <c r="H1737" s="822" t="s">
        <v>329</v>
      </c>
      <c r="I1737" s="822" t="s">
        <v>4083</v>
      </c>
      <c r="J1737" s="822" t="s">
        <v>4084</v>
      </c>
      <c r="K1737" s="822" t="s">
        <v>1046</v>
      </c>
      <c r="L1737" s="825">
        <v>1559.75</v>
      </c>
      <c r="M1737" s="825">
        <v>1559.75</v>
      </c>
      <c r="N1737" s="822">
        <v>1</v>
      </c>
      <c r="O1737" s="826">
        <v>1</v>
      </c>
      <c r="P1737" s="825"/>
      <c r="Q1737" s="827">
        <v>0</v>
      </c>
      <c r="R1737" s="822"/>
      <c r="S1737" s="827">
        <v>0</v>
      </c>
      <c r="T1737" s="826"/>
      <c r="U1737" s="828">
        <v>0</v>
      </c>
    </row>
    <row r="1738" spans="1:21" ht="14.45" customHeight="1" x14ac:dyDescent="0.2">
      <c r="A1738" s="821">
        <v>4</v>
      </c>
      <c r="B1738" s="822" t="s">
        <v>2195</v>
      </c>
      <c r="C1738" s="822" t="s">
        <v>2202</v>
      </c>
      <c r="D1738" s="823" t="s">
        <v>4680</v>
      </c>
      <c r="E1738" s="824" t="s">
        <v>2251</v>
      </c>
      <c r="F1738" s="822" t="s">
        <v>2196</v>
      </c>
      <c r="G1738" s="822" t="s">
        <v>2285</v>
      </c>
      <c r="H1738" s="822" t="s">
        <v>329</v>
      </c>
      <c r="I1738" s="822" t="s">
        <v>4085</v>
      </c>
      <c r="J1738" s="822" t="s">
        <v>4086</v>
      </c>
      <c r="K1738" s="822" t="s">
        <v>4087</v>
      </c>
      <c r="L1738" s="825">
        <v>791.57</v>
      </c>
      <c r="M1738" s="825">
        <v>791.57</v>
      </c>
      <c r="N1738" s="822">
        <v>1</v>
      </c>
      <c r="O1738" s="826">
        <v>1</v>
      </c>
      <c r="P1738" s="825"/>
      <c r="Q1738" s="827">
        <v>0</v>
      </c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4</v>
      </c>
      <c r="B1739" s="822" t="s">
        <v>2195</v>
      </c>
      <c r="C1739" s="822" t="s">
        <v>2202</v>
      </c>
      <c r="D1739" s="823" t="s">
        <v>4680</v>
      </c>
      <c r="E1739" s="824" t="s">
        <v>2251</v>
      </c>
      <c r="F1739" s="822" t="s">
        <v>2198</v>
      </c>
      <c r="G1739" s="822" t="s">
        <v>2286</v>
      </c>
      <c r="H1739" s="822" t="s">
        <v>329</v>
      </c>
      <c r="I1739" s="822" t="s">
        <v>2389</v>
      </c>
      <c r="J1739" s="822" t="s">
        <v>2390</v>
      </c>
      <c r="K1739" s="822" t="s">
        <v>2391</v>
      </c>
      <c r="L1739" s="825">
        <v>410.41</v>
      </c>
      <c r="M1739" s="825">
        <v>410.41</v>
      </c>
      <c r="N1739" s="822">
        <v>1</v>
      </c>
      <c r="O1739" s="826">
        <v>1</v>
      </c>
      <c r="P1739" s="825">
        <v>410.41</v>
      </c>
      <c r="Q1739" s="827">
        <v>1</v>
      </c>
      <c r="R1739" s="822">
        <v>1</v>
      </c>
      <c r="S1739" s="827">
        <v>1</v>
      </c>
      <c r="T1739" s="826">
        <v>1</v>
      </c>
      <c r="U1739" s="828">
        <v>1</v>
      </c>
    </row>
    <row r="1740" spans="1:21" ht="14.45" customHeight="1" x14ac:dyDescent="0.2">
      <c r="A1740" s="821">
        <v>4</v>
      </c>
      <c r="B1740" s="822" t="s">
        <v>2195</v>
      </c>
      <c r="C1740" s="822" t="s">
        <v>2202</v>
      </c>
      <c r="D1740" s="823" t="s">
        <v>4680</v>
      </c>
      <c r="E1740" s="824" t="s">
        <v>2252</v>
      </c>
      <c r="F1740" s="822" t="s">
        <v>2196</v>
      </c>
      <c r="G1740" s="822" t="s">
        <v>2438</v>
      </c>
      <c r="H1740" s="822" t="s">
        <v>329</v>
      </c>
      <c r="I1740" s="822" t="s">
        <v>2439</v>
      </c>
      <c r="J1740" s="822" t="s">
        <v>2440</v>
      </c>
      <c r="K1740" s="822" t="s">
        <v>2441</v>
      </c>
      <c r="L1740" s="825">
        <v>247.17</v>
      </c>
      <c r="M1740" s="825">
        <v>494.34</v>
      </c>
      <c r="N1740" s="822">
        <v>2</v>
      </c>
      <c r="O1740" s="826">
        <v>0.5</v>
      </c>
      <c r="P1740" s="825"/>
      <c r="Q1740" s="827">
        <v>0</v>
      </c>
      <c r="R1740" s="822"/>
      <c r="S1740" s="827">
        <v>0</v>
      </c>
      <c r="T1740" s="826"/>
      <c r="U1740" s="828">
        <v>0</v>
      </c>
    </row>
    <row r="1741" spans="1:21" ht="14.45" customHeight="1" x14ac:dyDescent="0.2">
      <c r="A1741" s="821">
        <v>4</v>
      </c>
      <c r="B1741" s="822" t="s">
        <v>2195</v>
      </c>
      <c r="C1741" s="822" t="s">
        <v>2202</v>
      </c>
      <c r="D1741" s="823" t="s">
        <v>4680</v>
      </c>
      <c r="E1741" s="824" t="s">
        <v>2252</v>
      </c>
      <c r="F1741" s="822" t="s">
        <v>2196</v>
      </c>
      <c r="G1741" s="822" t="s">
        <v>2903</v>
      </c>
      <c r="H1741" s="822" t="s">
        <v>329</v>
      </c>
      <c r="I1741" s="822" t="s">
        <v>4088</v>
      </c>
      <c r="J1741" s="822" t="s">
        <v>3736</v>
      </c>
      <c r="K1741" s="822" t="s">
        <v>4089</v>
      </c>
      <c r="L1741" s="825">
        <v>16.38</v>
      </c>
      <c r="M1741" s="825">
        <v>114.66</v>
      </c>
      <c r="N1741" s="822">
        <v>7</v>
      </c>
      <c r="O1741" s="826">
        <v>1.5</v>
      </c>
      <c r="P1741" s="825"/>
      <c r="Q1741" s="827">
        <v>0</v>
      </c>
      <c r="R1741" s="822"/>
      <c r="S1741" s="827">
        <v>0</v>
      </c>
      <c r="T1741" s="826"/>
      <c r="U1741" s="828">
        <v>0</v>
      </c>
    </row>
    <row r="1742" spans="1:21" ht="14.45" customHeight="1" x14ac:dyDescent="0.2">
      <c r="A1742" s="821">
        <v>4</v>
      </c>
      <c r="B1742" s="822" t="s">
        <v>2195</v>
      </c>
      <c r="C1742" s="822" t="s">
        <v>2202</v>
      </c>
      <c r="D1742" s="823" t="s">
        <v>4680</v>
      </c>
      <c r="E1742" s="824" t="s">
        <v>2252</v>
      </c>
      <c r="F1742" s="822" t="s">
        <v>2196</v>
      </c>
      <c r="G1742" s="822" t="s">
        <v>2903</v>
      </c>
      <c r="H1742" s="822" t="s">
        <v>329</v>
      </c>
      <c r="I1742" s="822" t="s">
        <v>3735</v>
      </c>
      <c r="J1742" s="822" t="s">
        <v>3736</v>
      </c>
      <c r="K1742" s="822" t="s">
        <v>3737</v>
      </c>
      <c r="L1742" s="825">
        <v>58.52</v>
      </c>
      <c r="M1742" s="825">
        <v>58.52</v>
      </c>
      <c r="N1742" s="822">
        <v>1</v>
      </c>
      <c r="O1742" s="826">
        <v>0.5</v>
      </c>
      <c r="P1742" s="825">
        <v>58.52</v>
      </c>
      <c r="Q1742" s="827">
        <v>1</v>
      </c>
      <c r="R1742" s="822">
        <v>1</v>
      </c>
      <c r="S1742" s="827">
        <v>1</v>
      </c>
      <c r="T1742" s="826">
        <v>0.5</v>
      </c>
      <c r="U1742" s="828">
        <v>1</v>
      </c>
    </row>
    <row r="1743" spans="1:21" ht="14.45" customHeight="1" x14ac:dyDescent="0.2">
      <c r="A1743" s="821">
        <v>4</v>
      </c>
      <c r="B1743" s="822" t="s">
        <v>2195</v>
      </c>
      <c r="C1743" s="822" t="s">
        <v>2202</v>
      </c>
      <c r="D1743" s="823" t="s">
        <v>4680</v>
      </c>
      <c r="E1743" s="824" t="s">
        <v>2252</v>
      </c>
      <c r="F1743" s="822" t="s">
        <v>2196</v>
      </c>
      <c r="G1743" s="822" t="s">
        <v>2336</v>
      </c>
      <c r="H1743" s="822" t="s">
        <v>329</v>
      </c>
      <c r="I1743" s="822" t="s">
        <v>3161</v>
      </c>
      <c r="J1743" s="822" t="s">
        <v>3162</v>
      </c>
      <c r="K1743" s="822" t="s">
        <v>3163</v>
      </c>
      <c r="L1743" s="825">
        <v>42.05</v>
      </c>
      <c r="M1743" s="825">
        <v>42.05</v>
      </c>
      <c r="N1743" s="822">
        <v>1</v>
      </c>
      <c r="O1743" s="826">
        <v>1</v>
      </c>
      <c r="P1743" s="825">
        <v>42.05</v>
      </c>
      <c r="Q1743" s="827">
        <v>1</v>
      </c>
      <c r="R1743" s="822">
        <v>1</v>
      </c>
      <c r="S1743" s="827">
        <v>1</v>
      </c>
      <c r="T1743" s="826">
        <v>1</v>
      </c>
      <c r="U1743" s="828">
        <v>1</v>
      </c>
    </row>
    <row r="1744" spans="1:21" ht="14.45" customHeight="1" x14ac:dyDescent="0.2">
      <c r="A1744" s="821">
        <v>4</v>
      </c>
      <c r="B1744" s="822" t="s">
        <v>2195</v>
      </c>
      <c r="C1744" s="822" t="s">
        <v>2202</v>
      </c>
      <c r="D1744" s="823" t="s">
        <v>4680</v>
      </c>
      <c r="E1744" s="824" t="s">
        <v>2252</v>
      </c>
      <c r="F1744" s="822" t="s">
        <v>2196</v>
      </c>
      <c r="G1744" s="822" t="s">
        <v>3742</v>
      </c>
      <c r="H1744" s="822" t="s">
        <v>329</v>
      </c>
      <c r="I1744" s="822" t="s">
        <v>3743</v>
      </c>
      <c r="J1744" s="822" t="s">
        <v>3744</v>
      </c>
      <c r="K1744" s="822" t="s">
        <v>3745</v>
      </c>
      <c r="L1744" s="825">
        <v>406.66</v>
      </c>
      <c r="M1744" s="825">
        <v>1219.98</v>
      </c>
      <c r="N1744" s="822">
        <v>3</v>
      </c>
      <c r="O1744" s="826">
        <v>2</v>
      </c>
      <c r="P1744" s="825">
        <v>406.66</v>
      </c>
      <c r="Q1744" s="827">
        <v>0.33333333333333337</v>
      </c>
      <c r="R1744" s="822">
        <v>1</v>
      </c>
      <c r="S1744" s="827">
        <v>0.33333333333333331</v>
      </c>
      <c r="T1744" s="826">
        <v>0.5</v>
      </c>
      <c r="U1744" s="828">
        <v>0.25</v>
      </c>
    </row>
    <row r="1745" spans="1:21" ht="14.45" customHeight="1" x14ac:dyDescent="0.2">
      <c r="A1745" s="821">
        <v>4</v>
      </c>
      <c r="B1745" s="822" t="s">
        <v>2195</v>
      </c>
      <c r="C1745" s="822" t="s">
        <v>2202</v>
      </c>
      <c r="D1745" s="823" t="s">
        <v>4680</v>
      </c>
      <c r="E1745" s="824" t="s">
        <v>2252</v>
      </c>
      <c r="F1745" s="822" t="s">
        <v>2196</v>
      </c>
      <c r="G1745" s="822" t="s">
        <v>3746</v>
      </c>
      <c r="H1745" s="822" t="s">
        <v>329</v>
      </c>
      <c r="I1745" s="822" t="s">
        <v>4090</v>
      </c>
      <c r="J1745" s="822" t="s">
        <v>4091</v>
      </c>
      <c r="K1745" s="822" t="s">
        <v>4092</v>
      </c>
      <c r="L1745" s="825">
        <v>314.01</v>
      </c>
      <c r="M1745" s="825">
        <v>628.02</v>
      </c>
      <c r="N1745" s="822">
        <v>2</v>
      </c>
      <c r="O1745" s="826">
        <v>1</v>
      </c>
      <c r="P1745" s="825">
        <v>628.02</v>
      </c>
      <c r="Q1745" s="827">
        <v>1</v>
      </c>
      <c r="R1745" s="822">
        <v>2</v>
      </c>
      <c r="S1745" s="827">
        <v>1</v>
      </c>
      <c r="T1745" s="826">
        <v>1</v>
      </c>
      <c r="U1745" s="828">
        <v>1</v>
      </c>
    </row>
    <row r="1746" spans="1:21" ht="14.45" customHeight="1" x14ac:dyDescent="0.2">
      <c r="A1746" s="821">
        <v>4</v>
      </c>
      <c r="B1746" s="822" t="s">
        <v>2195</v>
      </c>
      <c r="C1746" s="822" t="s">
        <v>2202</v>
      </c>
      <c r="D1746" s="823" t="s">
        <v>4680</v>
      </c>
      <c r="E1746" s="824" t="s">
        <v>2252</v>
      </c>
      <c r="F1746" s="822" t="s">
        <v>2196</v>
      </c>
      <c r="G1746" s="822" t="s">
        <v>3746</v>
      </c>
      <c r="H1746" s="822" t="s">
        <v>628</v>
      </c>
      <c r="I1746" s="822" t="s">
        <v>3747</v>
      </c>
      <c r="J1746" s="822" t="s">
        <v>3748</v>
      </c>
      <c r="K1746" s="822" t="s">
        <v>3749</v>
      </c>
      <c r="L1746" s="825">
        <v>314.01</v>
      </c>
      <c r="M1746" s="825">
        <v>628.02</v>
      </c>
      <c r="N1746" s="822">
        <v>2</v>
      </c>
      <c r="O1746" s="826">
        <v>1.5</v>
      </c>
      <c r="P1746" s="825"/>
      <c r="Q1746" s="827">
        <v>0</v>
      </c>
      <c r="R1746" s="822"/>
      <c r="S1746" s="827">
        <v>0</v>
      </c>
      <c r="T1746" s="826"/>
      <c r="U1746" s="828">
        <v>0</v>
      </c>
    </row>
    <row r="1747" spans="1:21" ht="14.45" customHeight="1" x14ac:dyDescent="0.2">
      <c r="A1747" s="821">
        <v>4</v>
      </c>
      <c r="B1747" s="822" t="s">
        <v>2195</v>
      </c>
      <c r="C1747" s="822" t="s">
        <v>2202</v>
      </c>
      <c r="D1747" s="823" t="s">
        <v>4680</v>
      </c>
      <c r="E1747" s="824" t="s">
        <v>2252</v>
      </c>
      <c r="F1747" s="822" t="s">
        <v>2196</v>
      </c>
      <c r="G1747" s="822" t="s">
        <v>3746</v>
      </c>
      <c r="H1747" s="822" t="s">
        <v>329</v>
      </c>
      <c r="I1747" s="822" t="s">
        <v>4093</v>
      </c>
      <c r="J1747" s="822" t="s">
        <v>3748</v>
      </c>
      <c r="K1747" s="822" t="s">
        <v>3749</v>
      </c>
      <c r="L1747" s="825">
        <v>314.01</v>
      </c>
      <c r="M1747" s="825">
        <v>314.01</v>
      </c>
      <c r="N1747" s="822">
        <v>1</v>
      </c>
      <c r="O1747" s="826">
        <v>0.5</v>
      </c>
      <c r="P1747" s="825">
        <v>314.01</v>
      </c>
      <c r="Q1747" s="827">
        <v>1</v>
      </c>
      <c r="R1747" s="822">
        <v>1</v>
      </c>
      <c r="S1747" s="827">
        <v>1</v>
      </c>
      <c r="T1747" s="826">
        <v>0.5</v>
      </c>
      <c r="U1747" s="828">
        <v>1</v>
      </c>
    </row>
    <row r="1748" spans="1:21" ht="14.45" customHeight="1" x14ac:dyDescent="0.2">
      <c r="A1748" s="821">
        <v>4</v>
      </c>
      <c r="B1748" s="822" t="s">
        <v>2195</v>
      </c>
      <c r="C1748" s="822" t="s">
        <v>2202</v>
      </c>
      <c r="D1748" s="823" t="s">
        <v>4680</v>
      </c>
      <c r="E1748" s="824" t="s">
        <v>2252</v>
      </c>
      <c r="F1748" s="822" t="s">
        <v>2196</v>
      </c>
      <c r="G1748" s="822" t="s">
        <v>2271</v>
      </c>
      <c r="H1748" s="822" t="s">
        <v>329</v>
      </c>
      <c r="I1748" s="822" t="s">
        <v>2272</v>
      </c>
      <c r="J1748" s="822" t="s">
        <v>2273</v>
      </c>
      <c r="K1748" s="822" t="s">
        <v>2274</v>
      </c>
      <c r="L1748" s="825">
        <v>0</v>
      </c>
      <c r="M1748" s="825">
        <v>0</v>
      </c>
      <c r="N1748" s="822">
        <v>2</v>
      </c>
      <c r="O1748" s="826">
        <v>1</v>
      </c>
      <c r="P1748" s="825">
        <v>0</v>
      </c>
      <c r="Q1748" s="827"/>
      <c r="R1748" s="822">
        <v>2</v>
      </c>
      <c r="S1748" s="827">
        <v>1</v>
      </c>
      <c r="T1748" s="826">
        <v>1</v>
      </c>
      <c r="U1748" s="828">
        <v>1</v>
      </c>
    </row>
    <row r="1749" spans="1:21" ht="14.45" customHeight="1" x14ac:dyDescent="0.2">
      <c r="A1749" s="821">
        <v>4</v>
      </c>
      <c r="B1749" s="822" t="s">
        <v>2195</v>
      </c>
      <c r="C1749" s="822" t="s">
        <v>2202</v>
      </c>
      <c r="D1749" s="823" t="s">
        <v>4680</v>
      </c>
      <c r="E1749" s="824" t="s">
        <v>2252</v>
      </c>
      <c r="F1749" s="822" t="s">
        <v>2196</v>
      </c>
      <c r="G1749" s="822" t="s">
        <v>3555</v>
      </c>
      <c r="H1749" s="822" t="s">
        <v>329</v>
      </c>
      <c r="I1749" s="822" t="s">
        <v>3556</v>
      </c>
      <c r="J1749" s="822" t="s">
        <v>1367</v>
      </c>
      <c r="K1749" s="822" t="s">
        <v>1368</v>
      </c>
      <c r="L1749" s="825">
        <v>94.7</v>
      </c>
      <c r="M1749" s="825">
        <v>94.7</v>
      </c>
      <c r="N1749" s="822">
        <v>1</v>
      </c>
      <c r="O1749" s="826">
        <v>1</v>
      </c>
      <c r="P1749" s="825"/>
      <c r="Q1749" s="827">
        <v>0</v>
      </c>
      <c r="R1749" s="822"/>
      <c r="S1749" s="827">
        <v>0</v>
      </c>
      <c r="T1749" s="826"/>
      <c r="U1749" s="828">
        <v>0</v>
      </c>
    </row>
    <row r="1750" spans="1:21" ht="14.45" customHeight="1" x14ac:dyDescent="0.2">
      <c r="A1750" s="821">
        <v>4</v>
      </c>
      <c r="B1750" s="822" t="s">
        <v>2195</v>
      </c>
      <c r="C1750" s="822" t="s">
        <v>2202</v>
      </c>
      <c r="D1750" s="823" t="s">
        <v>4680</v>
      </c>
      <c r="E1750" s="824" t="s">
        <v>2252</v>
      </c>
      <c r="F1750" s="822" t="s">
        <v>2196</v>
      </c>
      <c r="G1750" s="822" t="s">
        <v>3555</v>
      </c>
      <c r="H1750" s="822" t="s">
        <v>329</v>
      </c>
      <c r="I1750" s="822" t="s">
        <v>4094</v>
      </c>
      <c r="J1750" s="822" t="s">
        <v>3925</v>
      </c>
      <c r="K1750" s="822" t="s">
        <v>4095</v>
      </c>
      <c r="L1750" s="825">
        <v>0</v>
      </c>
      <c r="M1750" s="825">
        <v>0</v>
      </c>
      <c r="N1750" s="822">
        <v>2</v>
      </c>
      <c r="O1750" s="826">
        <v>1</v>
      </c>
      <c r="P1750" s="825"/>
      <c r="Q1750" s="827"/>
      <c r="R1750" s="822"/>
      <c r="S1750" s="827">
        <v>0</v>
      </c>
      <c r="T1750" s="826"/>
      <c r="U1750" s="828">
        <v>0</v>
      </c>
    </row>
    <row r="1751" spans="1:21" ht="14.45" customHeight="1" x14ac:dyDescent="0.2">
      <c r="A1751" s="821">
        <v>4</v>
      </c>
      <c r="B1751" s="822" t="s">
        <v>2195</v>
      </c>
      <c r="C1751" s="822" t="s">
        <v>2202</v>
      </c>
      <c r="D1751" s="823" t="s">
        <v>4680</v>
      </c>
      <c r="E1751" s="824" t="s">
        <v>2252</v>
      </c>
      <c r="F1751" s="822" t="s">
        <v>2196</v>
      </c>
      <c r="G1751" s="822" t="s">
        <v>4096</v>
      </c>
      <c r="H1751" s="822" t="s">
        <v>329</v>
      </c>
      <c r="I1751" s="822" t="s">
        <v>4097</v>
      </c>
      <c r="J1751" s="822" t="s">
        <v>4098</v>
      </c>
      <c r="K1751" s="822" t="s">
        <v>4099</v>
      </c>
      <c r="L1751" s="825">
        <v>159.71</v>
      </c>
      <c r="M1751" s="825">
        <v>479.13</v>
      </c>
      <c r="N1751" s="822">
        <v>3</v>
      </c>
      <c r="O1751" s="826">
        <v>1</v>
      </c>
      <c r="P1751" s="825"/>
      <c r="Q1751" s="827">
        <v>0</v>
      </c>
      <c r="R1751" s="822"/>
      <c r="S1751" s="827">
        <v>0</v>
      </c>
      <c r="T1751" s="826"/>
      <c r="U1751" s="828">
        <v>0</v>
      </c>
    </row>
    <row r="1752" spans="1:21" ht="14.45" customHeight="1" x14ac:dyDescent="0.2">
      <c r="A1752" s="821">
        <v>4</v>
      </c>
      <c r="B1752" s="822" t="s">
        <v>2195</v>
      </c>
      <c r="C1752" s="822" t="s">
        <v>2202</v>
      </c>
      <c r="D1752" s="823" t="s">
        <v>4680</v>
      </c>
      <c r="E1752" s="824" t="s">
        <v>2252</v>
      </c>
      <c r="F1752" s="822" t="s">
        <v>2196</v>
      </c>
      <c r="G1752" s="822" t="s">
        <v>3075</v>
      </c>
      <c r="H1752" s="822" t="s">
        <v>329</v>
      </c>
      <c r="I1752" s="822" t="s">
        <v>3076</v>
      </c>
      <c r="J1752" s="822" t="s">
        <v>1103</v>
      </c>
      <c r="K1752" s="822" t="s">
        <v>1372</v>
      </c>
      <c r="L1752" s="825">
        <v>111.72</v>
      </c>
      <c r="M1752" s="825">
        <v>111.72</v>
      </c>
      <c r="N1752" s="822">
        <v>1</v>
      </c>
      <c r="O1752" s="826">
        <v>1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4</v>
      </c>
      <c r="B1753" s="822" t="s">
        <v>2195</v>
      </c>
      <c r="C1753" s="822" t="s">
        <v>2202</v>
      </c>
      <c r="D1753" s="823" t="s">
        <v>4680</v>
      </c>
      <c r="E1753" s="824" t="s">
        <v>2252</v>
      </c>
      <c r="F1753" s="822" t="s">
        <v>2196</v>
      </c>
      <c r="G1753" s="822" t="s">
        <v>2312</v>
      </c>
      <c r="H1753" s="822" t="s">
        <v>329</v>
      </c>
      <c r="I1753" s="822" t="s">
        <v>3715</v>
      </c>
      <c r="J1753" s="822" t="s">
        <v>3716</v>
      </c>
      <c r="K1753" s="822" t="s">
        <v>3717</v>
      </c>
      <c r="L1753" s="825">
        <v>300.33</v>
      </c>
      <c r="M1753" s="825">
        <v>300.33</v>
      </c>
      <c r="N1753" s="822">
        <v>1</v>
      </c>
      <c r="O1753" s="826">
        <v>0.5</v>
      </c>
      <c r="P1753" s="825"/>
      <c r="Q1753" s="827">
        <v>0</v>
      </c>
      <c r="R1753" s="822"/>
      <c r="S1753" s="827">
        <v>0</v>
      </c>
      <c r="T1753" s="826"/>
      <c r="U1753" s="828">
        <v>0</v>
      </c>
    </row>
    <row r="1754" spans="1:21" ht="14.45" customHeight="1" x14ac:dyDescent="0.2">
      <c r="A1754" s="821">
        <v>4</v>
      </c>
      <c r="B1754" s="822" t="s">
        <v>2195</v>
      </c>
      <c r="C1754" s="822" t="s">
        <v>2202</v>
      </c>
      <c r="D1754" s="823" t="s">
        <v>4680</v>
      </c>
      <c r="E1754" s="824" t="s">
        <v>2252</v>
      </c>
      <c r="F1754" s="822" t="s">
        <v>2196</v>
      </c>
      <c r="G1754" s="822" t="s">
        <v>2312</v>
      </c>
      <c r="H1754" s="822" t="s">
        <v>329</v>
      </c>
      <c r="I1754" s="822" t="s">
        <v>3718</v>
      </c>
      <c r="J1754" s="822" t="s">
        <v>3716</v>
      </c>
      <c r="K1754" s="822" t="s">
        <v>3717</v>
      </c>
      <c r="L1754" s="825">
        <v>300.33</v>
      </c>
      <c r="M1754" s="825">
        <v>600.66</v>
      </c>
      <c r="N1754" s="822">
        <v>2</v>
      </c>
      <c r="O1754" s="826">
        <v>1.5</v>
      </c>
      <c r="P1754" s="825">
        <v>300.33</v>
      </c>
      <c r="Q1754" s="827">
        <v>0.5</v>
      </c>
      <c r="R1754" s="822">
        <v>1</v>
      </c>
      <c r="S1754" s="827">
        <v>0.5</v>
      </c>
      <c r="T1754" s="826">
        <v>0.5</v>
      </c>
      <c r="U1754" s="828">
        <v>0.33333333333333331</v>
      </c>
    </row>
    <row r="1755" spans="1:21" ht="14.45" customHeight="1" x14ac:dyDescent="0.2">
      <c r="A1755" s="821">
        <v>4</v>
      </c>
      <c r="B1755" s="822" t="s">
        <v>2195</v>
      </c>
      <c r="C1755" s="822" t="s">
        <v>2202</v>
      </c>
      <c r="D1755" s="823" t="s">
        <v>4680</v>
      </c>
      <c r="E1755" s="824" t="s">
        <v>2252</v>
      </c>
      <c r="F1755" s="822" t="s">
        <v>2196</v>
      </c>
      <c r="G1755" s="822" t="s">
        <v>2315</v>
      </c>
      <c r="H1755" s="822" t="s">
        <v>329</v>
      </c>
      <c r="I1755" s="822" t="s">
        <v>3769</v>
      </c>
      <c r="J1755" s="822" t="s">
        <v>3770</v>
      </c>
      <c r="K1755" s="822" t="s">
        <v>3771</v>
      </c>
      <c r="L1755" s="825">
        <v>52.75</v>
      </c>
      <c r="M1755" s="825">
        <v>316.5</v>
      </c>
      <c r="N1755" s="822">
        <v>6</v>
      </c>
      <c r="O1755" s="826">
        <v>3</v>
      </c>
      <c r="P1755" s="825">
        <v>105.5</v>
      </c>
      <c r="Q1755" s="827">
        <v>0.33333333333333331</v>
      </c>
      <c r="R1755" s="822">
        <v>2</v>
      </c>
      <c r="S1755" s="827">
        <v>0.33333333333333331</v>
      </c>
      <c r="T1755" s="826">
        <v>0.5</v>
      </c>
      <c r="U1755" s="828">
        <v>0.16666666666666666</v>
      </c>
    </row>
    <row r="1756" spans="1:21" ht="14.45" customHeight="1" x14ac:dyDescent="0.2">
      <c r="A1756" s="821">
        <v>4</v>
      </c>
      <c r="B1756" s="822" t="s">
        <v>2195</v>
      </c>
      <c r="C1756" s="822" t="s">
        <v>2202</v>
      </c>
      <c r="D1756" s="823" t="s">
        <v>4680</v>
      </c>
      <c r="E1756" s="824" t="s">
        <v>2252</v>
      </c>
      <c r="F1756" s="822" t="s">
        <v>2196</v>
      </c>
      <c r="G1756" s="822" t="s">
        <v>4100</v>
      </c>
      <c r="H1756" s="822" t="s">
        <v>329</v>
      </c>
      <c r="I1756" s="822" t="s">
        <v>4101</v>
      </c>
      <c r="J1756" s="822" t="s">
        <v>4102</v>
      </c>
      <c r="K1756" s="822" t="s">
        <v>4103</v>
      </c>
      <c r="L1756" s="825">
        <v>482.19</v>
      </c>
      <c r="M1756" s="825">
        <v>1446.57</v>
      </c>
      <c r="N1756" s="822">
        <v>3</v>
      </c>
      <c r="O1756" s="826">
        <v>1.5</v>
      </c>
      <c r="P1756" s="825">
        <v>1446.57</v>
      </c>
      <c r="Q1756" s="827">
        <v>1</v>
      </c>
      <c r="R1756" s="822">
        <v>3</v>
      </c>
      <c r="S1756" s="827">
        <v>1</v>
      </c>
      <c r="T1756" s="826">
        <v>1.5</v>
      </c>
      <c r="U1756" s="828">
        <v>1</v>
      </c>
    </row>
    <row r="1757" spans="1:21" ht="14.45" customHeight="1" x14ac:dyDescent="0.2">
      <c r="A1757" s="821">
        <v>4</v>
      </c>
      <c r="B1757" s="822" t="s">
        <v>2195</v>
      </c>
      <c r="C1757" s="822" t="s">
        <v>2202</v>
      </c>
      <c r="D1757" s="823" t="s">
        <v>4680</v>
      </c>
      <c r="E1757" s="824" t="s">
        <v>2252</v>
      </c>
      <c r="F1757" s="822" t="s">
        <v>2196</v>
      </c>
      <c r="G1757" s="822" t="s">
        <v>2460</v>
      </c>
      <c r="H1757" s="822" t="s">
        <v>329</v>
      </c>
      <c r="I1757" s="822" t="s">
        <v>2461</v>
      </c>
      <c r="J1757" s="822" t="s">
        <v>760</v>
      </c>
      <c r="K1757" s="822" t="s">
        <v>761</v>
      </c>
      <c r="L1757" s="825">
        <v>248.55</v>
      </c>
      <c r="M1757" s="825">
        <v>2734.05</v>
      </c>
      <c r="N1757" s="822">
        <v>11</v>
      </c>
      <c r="O1757" s="826">
        <v>10.5</v>
      </c>
      <c r="P1757" s="825">
        <v>994.2</v>
      </c>
      <c r="Q1757" s="827">
        <v>0.36363636363636365</v>
      </c>
      <c r="R1757" s="822">
        <v>4</v>
      </c>
      <c r="S1757" s="827">
        <v>0.36363636363636365</v>
      </c>
      <c r="T1757" s="826">
        <v>3.5</v>
      </c>
      <c r="U1757" s="828">
        <v>0.33333333333333331</v>
      </c>
    </row>
    <row r="1758" spans="1:21" ht="14.45" customHeight="1" x14ac:dyDescent="0.2">
      <c r="A1758" s="821">
        <v>4</v>
      </c>
      <c r="B1758" s="822" t="s">
        <v>2195</v>
      </c>
      <c r="C1758" s="822" t="s">
        <v>2202</v>
      </c>
      <c r="D1758" s="823" t="s">
        <v>4680</v>
      </c>
      <c r="E1758" s="824" t="s">
        <v>2252</v>
      </c>
      <c r="F1758" s="822" t="s">
        <v>2196</v>
      </c>
      <c r="G1758" s="822" t="s">
        <v>2267</v>
      </c>
      <c r="H1758" s="822" t="s">
        <v>628</v>
      </c>
      <c r="I1758" s="822" t="s">
        <v>3233</v>
      </c>
      <c r="J1758" s="822" t="s">
        <v>1223</v>
      </c>
      <c r="K1758" s="822" t="s">
        <v>3234</v>
      </c>
      <c r="L1758" s="825">
        <v>1385.62</v>
      </c>
      <c r="M1758" s="825">
        <v>1385.62</v>
      </c>
      <c r="N1758" s="822">
        <v>1</v>
      </c>
      <c r="O1758" s="826">
        <v>0.5</v>
      </c>
      <c r="P1758" s="825">
        <v>1385.62</v>
      </c>
      <c r="Q1758" s="827">
        <v>1</v>
      </c>
      <c r="R1758" s="822">
        <v>1</v>
      </c>
      <c r="S1758" s="827">
        <v>1</v>
      </c>
      <c r="T1758" s="826">
        <v>0.5</v>
      </c>
      <c r="U1758" s="828">
        <v>1</v>
      </c>
    </row>
    <row r="1759" spans="1:21" ht="14.45" customHeight="1" x14ac:dyDescent="0.2">
      <c r="A1759" s="821">
        <v>4</v>
      </c>
      <c r="B1759" s="822" t="s">
        <v>2195</v>
      </c>
      <c r="C1759" s="822" t="s">
        <v>2202</v>
      </c>
      <c r="D1759" s="823" t="s">
        <v>4680</v>
      </c>
      <c r="E1759" s="824" t="s">
        <v>2252</v>
      </c>
      <c r="F1759" s="822" t="s">
        <v>2196</v>
      </c>
      <c r="G1759" s="822" t="s">
        <v>2267</v>
      </c>
      <c r="H1759" s="822" t="s">
        <v>628</v>
      </c>
      <c r="I1759" s="822" t="s">
        <v>1777</v>
      </c>
      <c r="J1759" s="822" t="s">
        <v>764</v>
      </c>
      <c r="K1759" s="822" t="s">
        <v>1778</v>
      </c>
      <c r="L1759" s="825">
        <v>490.89</v>
      </c>
      <c r="M1759" s="825">
        <v>490.89</v>
      </c>
      <c r="N1759" s="822">
        <v>1</v>
      </c>
      <c r="O1759" s="826">
        <v>1</v>
      </c>
      <c r="P1759" s="825">
        <v>490.89</v>
      </c>
      <c r="Q1759" s="827">
        <v>1</v>
      </c>
      <c r="R1759" s="822">
        <v>1</v>
      </c>
      <c r="S1759" s="827">
        <v>1</v>
      </c>
      <c r="T1759" s="826">
        <v>1</v>
      </c>
      <c r="U1759" s="828">
        <v>1</v>
      </c>
    </row>
    <row r="1760" spans="1:21" ht="14.45" customHeight="1" x14ac:dyDescent="0.2">
      <c r="A1760" s="821">
        <v>4</v>
      </c>
      <c r="B1760" s="822" t="s">
        <v>2195</v>
      </c>
      <c r="C1760" s="822" t="s">
        <v>2202</v>
      </c>
      <c r="D1760" s="823" t="s">
        <v>4680</v>
      </c>
      <c r="E1760" s="824" t="s">
        <v>2252</v>
      </c>
      <c r="F1760" s="822" t="s">
        <v>2196</v>
      </c>
      <c r="G1760" s="822" t="s">
        <v>2353</v>
      </c>
      <c r="H1760" s="822" t="s">
        <v>329</v>
      </c>
      <c r="I1760" s="822" t="s">
        <v>2408</v>
      </c>
      <c r="J1760" s="822" t="s">
        <v>1161</v>
      </c>
      <c r="K1760" s="822" t="s">
        <v>2409</v>
      </c>
      <c r="L1760" s="825">
        <v>35.25</v>
      </c>
      <c r="M1760" s="825">
        <v>105.75</v>
      </c>
      <c r="N1760" s="822">
        <v>3</v>
      </c>
      <c r="O1760" s="826">
        <v>2.5</v>
      </c>
      <c r="P1760" s="825">
        <v>35.25</v>
      </c>
      <c r="Q1760" s="827">
        <v>0.33333333333333331</v>
      </c>
      <c r="R1760" s="822">
        <v>1</v>
      </c>
      <c r="S1760" s="827">
        <v>0.33333333333333331</v>
      </c>
      <c r="T1760" s="826">
        <v>1</v>
      </c>
      <c r="U1760" s="828">
        <v>0.4</v>
      </c>
    </row>
    <row r="1761" spans="1:21" ht="14.45" customHeight="1" x14ac:dyDescent="0.2">
      <c r="A1761" s="821">
        <v>4</v>
      </c>
      <c r="B1761" s="822" t="s">
        <v>2195</v>
      </c>
      <c r="C1761" s="822" t="s">
        <v>2202</v>
      </c>
      <c r="D1761" s="823" t="s">
        <v>4680</v>
      </c>
      <c r="E1761" s="824" t="s">
        <v>2252</v>
      </c>
      <c r="F1761" s="822" t="s">
        <v>2196</v>
      </c>
      <c r="G1761" s="822" t="s">
        <v>2353</v>
      </c>
      <c r="H1761" s="822" t="s">
        <v>329</v>
      </c>
      <c r="I1761" s="822" t="s">
        <v>3097</v>
      </c>
      <c r="J1761" s="822" t="s">
        <v>1629</v>
      </c>
      <c r="K1761" s="822" t="s">
        <v>3098</v>
      </c>
      <c r="L1761" s="825">
        <v>35.25</v>
      </c>
      <c r="M1761" s="825">
        <v>70.5</v>
      </c>
      <c r="N1761" s="822">
        <v>2</v>
      </c>
      <c r="O1761" s="826">
        <v>2</v>
      </c>
      <c r="P1761" s="825">
        <v>35.25</v>
      </c>
      <c r="Q1761" s="827">
        <v>0.5</v>
      </c>
      <c r="R1761" s="822">
        <v>1</v>
      </c>
      <c r="S1761" s="827">
        <v>0.5</v>
      </c>
      <c r="T1761" s="826">
        <v>1</v>
      </c>
      <c r="U1761" s="828">
        <v>0.5</v>
      </c>
    </row>
    <row r="1762" spans="1:21" ht="14.45" customHeight="1" x14ac:dyDescent="0.2">
      <c r="A1762" s="821">
        <v>4</v>
      </c>
      <c r="B1762" s="822" t="s">
        <v>2195</v>
      </c>
      <c r="C1762" s="822" t="s">
        <v>2202</v>
      </c>
      <c r="D1762" s="823" t="s">
        <v>4680</v>
      </c>
      <c r="E1762" s="824" t="s">
        <v>2252</v>
      </c>
      <c r="F1762" s="822" t="s">
        <v>2196</v>
      </c>
      <c r="G1762" s="822" t="s">
        <v>2355</v>
      </c>
      <c r="H1762" s="822" t="s">
        <v>329</v>
      </c>
      <c r="I1762" s="822" t="s">
        <v>2356</v>
      </c>
      <c r="J1762" s="822" t="s">
        <v>784</v>
      </c>
      <c r="K1762" s="822" t="s">
        <v>2357</v>
      </c>
      <c r="L1762" s="825">
        <v>185.26</v>
      </c>
      <c r="M1762" s="825">
        <v>555.78</v>
      </c>
      <c r="N1762" s="822">
        <v>3</v>
      </c>
      <c r="O1762" s="826">
        <v>1</v>
      </c>
      <c r="P1762" s="825">
        <v>555.78</v>
      </c>
      <c r="Q1762" s="827">
        <v>1</v>
      </c>
      <c r="R1762" s="822">
        <v>3</v>
      </c>
      <c r="S1762" s="827">
        <v>1</v>
      </c>
      <c r="T1762" s="826">
        <v>1</v>
      </c>
      <c r="U1762" s="828">
        <v>1</v>
      </c>
    </row>
    <row r="1763" spans="1:21" ht="14.45" customHeight="1" x14ac:dyDescent="0.2">
      <c r="A1763" s="821">
        <v>4</v>
      </c>
      <c r="B1763" s="822" t="s">
        <v>2195</v>
      </c>
      <c r="C1763" s="822" t="s">
        <v>2202</v>
      </c>
      <c r="D1763" s="823" t="s">
        <v>4680</v>
      </c>
      <c r="E1763" s="824" t="s">
        <v>2252</v>
      </c>
      <c r="F1763" s="822" t="s">
        <v>2196</v>
      </c>
      <c r="G1763" s="822" t="s">
        <v>2355</v>
      </c>
      <c r="H1763" s="822" t="s">
        <v>329</v>
      </c>
      <c r="I1763" s="822" t="s">
        <v>2356</v>
      </c>
      <c r="J1763" s="822" t="s">
        <v>784</v>
      </c>
      <c r="K1763" s="822" t="s">
        <v>2357</v>
      </c>
      <c r="L1763" s="825">
        <v>87.98</v>
      </c>
      <c r="M1763" s="825">
        <v>527.88</v>
      </c>
      <c r="N1763" s="822">
        <v>6</v>
      </c>
      <c r="O1763" s="826">
        <v>1.5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4</v>
      </c>
      <c r="B1764" s="822" t="s">
        <v>2195</v>
      </c>
      <c r="C1764" s="822" t="s">
        <v>2202</v>
      </c>
      <c r="D1764" s="823" t="s">
        <v>4680</v>
      </c>
      <c r="E1764" s="824" t="s">
        <v>2252</v>
      </c>
      <c r="F1764" s="822" t="s">
        <v>2196</v>
      </c>
      <c r="G1764" s="822" t="s">
        <v>2355</v>
      </c>
      <c r="H1764" s="822" t="s">
        <v>329</v>
      </c>
      <c r="I1764" s="822" t="s">
        <v>3018</v>
      </c>
      <c r="J1764" s="822" t="s">
        <v>784</v>
      </c>
      <c r="K1764" s="822" t="s">
        <v>2357</v>
      </c>
      <c r="L1764" s="825">
        <v>301.2</v>
      </c>
      <c r="M1764" s="825">
        <v>301.2</v>
      </c>
      <c r="N1764" s="822">
        <v>1</v>
      </c>
      <c r="O1764" s="826">
        <v>1</v>
      </c>
      <c r="P1764" s="825">
        <v>301.2</v>
      </c>
      <c r="Q1764" s="827">
        <v>1</v>
      </c>
      <c r="R1764" s="822">
        <v>1</v>
      </c>
      <c r="S1764" s="827">
        <v>1</v>
      </c>
      <c r="T1764" s="826">
        <v>1</v>
      </c>
      <c r="U1764" s="828">
        <v>1</v>
      </c>
    </row>
    <row r="1765" spans="1:21" ht="14.45" customHeight="1" x14ac:dyDescent="0.2">
      <c r="A1765" s="821">
        <v>4</v>
      </c>
      <c r="B1765" s="822" t="s">
        <v>2195</v>
      </c>
      <c r="C1765" s="822" t="s">
        <v>2202</v>
      </c>
      <c r="D1765" s="823" t="s">
        <v>4680</v>
      </c>
      <c r="E1765" s="824" t="s">
        <v>2252</v>
      </c>
      <c r="F1765" s="822" t="s">
        <v>2196</v>
      </c>
      <c r="G1765" s="822" t="s">
        <v>3681</v>
      </c>
      <c r="H1765" s="822" t="s">
        <v>329</v>
      </c>
      <c r="I1765" s="822" t="s">
        <v>4104</v>
      </c>
      <c r="J1765" s="822" t="s">
        <v>4044</v>
      </c>
      <c r="K1765" s="822" t="s">
        <v>2295</v>
      </c>
      <c r="L1765" s="825">
        <v>87.67</v>
      </c>
      <c r="M1765" s="825">
        <v>87.67</v>
      </c>
      <c r="N1765" s="822">
        <v>1</v>
      </c>
      <c r="O1765" s="826">
        <v>0.5</v>
      </c>
      <c r="P1765" s="825"/>
      <c r="Q1765" s="827">
        <v>0</v>
      </c>
      <c r="R1765" s="822"/>
      <c r="S1765" s="827">
        <v>0</v>
      </c>
      <c r="T1765" s="826"/>
      <c r="U1765" s="828">
        <v>0</v>
      </c>
    </row>
    <row r="1766" spans="1:21" ht="14.45" customHeight="1" x14ac:dyDescent="0.2">
      <c r="A1766" s="821">
        <v>4</v>
      </c>
      <c r="B1766" s="822" t="s">
        <v>2195</v>
      </c>
      <c r="C1766" s="822" t="s">
        <v>2202</v>
      </c>
      <c r="D1766" s="823" t="s">
        <v>4680</v>
      </c>
      <c r="E1766" s="824" t="s">
        <v>2252</v>
      </c>
      <c r="F1766" s="822" t="s">
        <v>2196</v>
      </c>
      <c r="G1766" s="822" t="s">
        <v>2299</v>
      </c>
      <c r="H1766" s="822" t="s">
        <v>329</v>
      </c>
      <c r="I1766" s="822" t="s">
        <v>2300</v>
      </c>
      <c r="J1766" s="822" t="s">
        <v>2301</v>
      </c>
      <c r="K1766" s="822" t="s">
        <v>2302</v>
      </c>
      <c r="L1766" s="825">
        <v>661.62</v>
      </c>
      <c r="M1766" s="825">
        <v>661.62</v>
      </c>
      <c r="N1766" s="822">
        <v>1</v>
      </c>
      <c r="O1766" s="826">
        <v>1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4</v>
      </c>
      <c r="B1767" s="822" t="s">
        <v>2195</v>
      </c>
      <c r="C1767" s="822" t="s">
        <v>2202</v>
      </c>
      <c r="D1767" s="823" t="s">
        <v>4680</v>
      </c>
      <c r="E1767" s="824" t="s">
        <v>2252</v>
      </c>
      <c r="F1767" s="822" t="s">
        <v>2196</v>
      </c>
      <c r="G1767" s="822" t="s">
        <v>2299</v>
      </c>
      <c r="H1767" s="822" t="s">
        <v>329</v>
      </c>
      <c r="I1767" s="822" t="s">
        <v>2300</v>
      </c>
      <c r="J1767" s="822" t="s">
        <v>2301</v>
      </c>
      <c r="K1767" s="822" t="s">
        <v>2302</v>
      </c>
      <c r="L1767" s="825">
        <v>391.5</v>
      </c>
      <c r="M1767" s="825">
        <v>783</v>
      </c>
      <c r="N1767" s="822">
        <v>2</v>
      </c>
      <c r="O1767" s="826">
        <v>1</v>
      </c>
      <c r="P1767" s="825">
        <v>391.5</v>
      </c>
      <c r="Q1767" s="827">
        <v>0.5</v>
      </c>
      <c r="R1767" s="822">
        <v>1</v>
      </c>
      <c r="S1767" s="827">
        <v>0.5</v>
      </c>
      <c r="T1767" s="826">
        <v>0.5</v>
      </c>
      <c r="U1767" s="828">
        <v>0.5</v>
      </c>
    </row>
    <row r="1768" spans="1:21" ht="14.45" customHeight="1" x14ac:dyDescent="0.2">
      <c r="A1768" s="821">
        <v>4</v>
      </c>
      <c r="B1768" s="822" t="s">
        <v>2195</v>
      </c>
      <c r="C1768" s="822" t="s">
        <v>2202</v>
      </c>
      <c r="D1768" s="823" t="s">
        <v>4680</v>
      </c>
      <c r="E1768" s="824" t="s">
        <v>2252</v>
      </c>
      <c r="F1768" s="822" t="s">
        <v>2196</v>
      </c>
      <c r="G1768" s="822" t="s">
        <v>2367</v>
      </c>
      <c r="H1768" s="822" t="s">
        <v>329</v>
      </c>
      <c r="I1768" s="822" t="s">
        <v>4105</v>
      </c>
      <c r="J1768" s="822" t="s">
        <v>4106</v>
      </c>
      <c r="K1768" s="822" t="s">
        <v>4107</v>
      </c>
      <c r="L1768" s="825">
        <v>0</v>
      </c>
      <c r="M1768" s="825">
        <v>0</v>
      </c>
      <c r="N1768" s="822">
        <v>1</v>
      </c>
      <c r="O1768" s="826">
        <v>1</v>
      </c>
      <c r="P1768" s="825"/>
      <c r="Q1768" s="827"/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4</v>
      </c>
      <c r="B1769" s="822" t="s">
        <v>2195</v>
      </c>
      <c r="C1769" s="822" t="s">
        <v>2202</v>
      </c>
      <c r="D1769" s="823" t="s">
        <v>4680</v>
      </c>
      <c r="E1769" s="824" t="s">
        <v>2252</v>
      </c>
      <c r="F1769" s="822" t="s">
        <v>2196</v>
      </c>
      <c r="G1769" s="822" t="s">
        <v>2281</v>
      </c>
      <c r="H1769" s="822" t="s">
        <v>329</v>
      </c>
      <c r="I1769" s="822" t="s">
        <v>4108</v>
      </c>
      <c r="J1769" s="822" t="s">
        <v>4109</v>
      </c>
      <c r="K1769" s="822" t="s">
        <v>1306</v>
      </c>
      <c r="L1769" s="825">
        <v>0</v>
      </c>
      <c r="M1769" s="825">
        <v>0</v>
      </c>
      <c r="N1769" s="822">
        <v>1</v>
      </c>
      <c r="O1769" s="826">
        <v>1</v>
      </c>
      <c r="P1769" s="825">
        <v>0</v>
      </c>
      <c r="Q1769" s="827"/>
      <c r="R1769" s="822">
        <v>1</v>
      </c>
      <c r="S1769" s="827">
        <v>1</v>
      </c>
      <c r="T1769" s="826">
        <v>1</v>
      </c>
      <c r="U1769" s="828">
        <v>1</v>
      </c>
    </row>
    <row r="1770" spans="1:21" ht="14.45" customHeight="1" x14ac:dyDescent="0.2">
      <c r="A1770" s="821">
        <v>4</v>
      </c>
      <c r="B1770" s="822" t="s">
        <v>2195</v>
      </c>
      <c r="C1770" s="822" t="s">
        <v>2202</v>
      </c>
      <c r="D1770" s="823" t="s">
        <v>4680</v>
      </c>
      <c r="E1770" s="824" t="s">
        <v>2252</v>
      </c>
      <c r="F1770" s="822" t="s">
        <v>2196</v>
      </c>
      <c r="G1770" s="822" t="s">
        <v>4110</v>
      </c>
      <c r="H1770" s="822" t="s">
        <v>329</v>
      </c>
      <c r="I1770" s="822" t="s">
        <v>4111</v>
      </c>
      <c r="J1770" s="822" t="s">
        <v>4112</v>
      </c>
      <c r="K1770" s="822" t="s">
        <v>4113</v>
      </c>
      <c r="L1770" s="825">
        <v>177.92</v>
      </c>
      <c r="M1770" s="825">
        <v>711.68</v>
      </c>
      <c r="N1770" s="822">
        <v>4</v>
      </c>
      <c r="O1770" s="826">
        <v>1.5</v>
      </c>
      <c r="P1770" s="825">
        <v>711.68</v>
      </c>
      <c r="Q1770" s="827">
        <v>1</v>
      </c>
      <c r="R1770" s="822">
        <v>4</v>
      </c>
      <c r="S1770" s="827">
        <v>1</v>
      </c>
      <c r="T1770" s="826">
        <v>1.5</v>
      </c>
      <c r="U1770" s="828">
        <v>1</v>
      </c>
    </row>
    <row r="1771" spans="1:21" ht="14.45" customHeight="1" x14ac:dyDescent="0.2">
      <c r="A1771" s="821">
        <v>4</v>
      </c>
      <c r="B1771" s="822" t="s">
        <v>2195</v>
      </c>
      <c r="C1771" s="822" t="s">
        <v>2202</v>
      </c>
      <c r="D1771" s="823" t="s">
        <v>4680</v>
      </c>
      <c r="E1771" s="824" t="s">
        <v>2252</v>
      </c>
      <c r="F1771" s="822" t="s">
        <v>2196</v>
      </c>
      <c r="G1771" s="822" t="s">
        <v>4114</v>
      </c>
      <c r="H1771" s="822" t="s">
        <v>329</v>
      </c>
      <c r="I1771" s="822" t="s">
        <v>4115</v>
      </c>
      <c r="J1771" s="822" t="s">
        <v>4116</v>
      </c>
      <c r="K1771" s="822" t="s">
        <v>4117</v>
      </c>
      <c r="L1771" s="825">
        <v>2185.59</v>
      </c>
      <c r="M1771" s="825">
        <v>2185.59</v>
      </c>
      <c r="N1771" s="822">
        <v>1</v>
      </c>
      <c r="O1771" s="826">
        <v>1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4</v>
      </c>
      <c r="B1772" s="822" t="s">
        <v>2195</v>
      </c>
      <c r="C1772" s="822" t="s">
        <v>2202</v>
      </c>
      <c r="D1772" s="823" t="s">
        <v>4680</v>
      </c>
      <c r="E1772" s="824" t="s">
        <v>2252</v>
      </c>
      <c r="F1772" s="822" t="s">
        <v>2196</v>
      </c>
      <c r="G1772" s="822" t="s">
        <v>2484</v>
      </c>
      <c r="H1772" s="822" t="s">
        <v>628</v>
      </c>
      <c r="I1772" s="822" t="s">
        <v>2485</v>
      </c>
      <c r="J1772" s="822" t="s">
        <v>830</v>
      </c>
      <c r="K1772" s="822" t="s">
        <v>2486</v>
      </c>
      <c r="L1772" s="825">
        <v>414.07</v>
      </c>
      <c r="M1772" s="825">
        <v>3726.63</v>
      </c>
      <c r="N1772" s="822">
        <v>9</v>
      </c>
      <c r="O1772" s="826">
        <v>2.5</v>
      </c>
      <c r="P1772" s="825">
        <v>1242.21</v>
      </c>
      <c r="Q1772" s="827">
        <v>0.33333333333333331</v>
      </c>
      <c r="R1772" s="822">
        <v>3</v>
      </c>
      <c r="S1772" s="827">
        <v>0.33333333333333331</v>
      </c>
      <c r="T1772" s="826">
        <v>1</v>
      </c>
      <c r="U1772" s="828">
        <v>0.4</v>
      </c>
    </row>
    <row r="1773" spans="1:21" ht="14.45" customHeight="1" x14ac:dyDescent="0.2">
      <c r="A1773" s="821">
        <v>4</v>
      </c>
      <c r="B1773" s="822" t="s">
        <v>2195</v>
      </c>
      <c r="C1773" s="822" t="s">
        <v>2202</v>
      </c>
      <c r="D1773" s="823" t="s">
        <v>4680</v>
      </c>
      <c r="E1773" s="824" t="s">
        <v>2252</v>
      </c>
      <c r="F1773" s="822" t="s">
        <v>2196</v>
      </c>
      <c r="G1773" s="822" t="s">
        <v>2309</v>
      </c>
      <c r="H1773" s="822" t="s">
        <v>329</v>
      </c>
      <c r="I1773" s="822" t="s">
        <v>4118</v>
      </c>
      <c r="J1773" s="822" t="s">
        <v>4119</v>
      </c>
      <c r="K1773" s="822" t="s">
        <v>4120</v>
      </c>
      <c r="L1773" s="825">
        <v>299.83999999999997</v>
      </c>
      <c r="M1773" s="825">
        <v>299.83999999999997</v>
      </c>
      <c r="N1773" s="822">
        <v>1</v>
      </c>
      <c r="O1773" s="826">
        <v>1</v>
      </c>
      <c r="P1773" s="825">
        <v>299.83999999999997</v>
      </c>
      <c r="Q1773" s="827">
        <v>1</v>
      </c>
      <c r="R1773" s="822">
        <v>1</v>
      </c>
      <c r="S1773" s="827">
        <v>1</v>
      </c>
      <c r="T1773" s="826">
        <v>1</v>
      </c>
      <c r="U1773" s="828">
        <v>1</v>
      </c>
    </row>
    <row r="1774" spans="1:21" ht="14.45" customHeight="1" x14ac:dyDescent="0.2">
      <c r="A1774" s="821">
        <v>4</v>
      </c>
      <c r="B1774" s="822" t="s">
        <v>2195</v>
      </c>
      <c r="C1774" s="822" t="s">
        <v>2202</v>
      </c>
      <c r="D1774" s="823" t="s">
        <v>4680</v>
      </c>
      <c r="E1774" s="824" t="s">
        <v>2252</v>
      </c>
      <c r="F1774" s="822" t="s">
        <v>2196</v>
      </c>
      <c r="G1774" s="822" t="s">
        <v>2259</v>
      </c>
      <c r="H1774" s="822" t="s">
        <v>628</v>
      </c>
      <c r="I1774" s="822" t="s">
        <v>1853</v>
      </c>
      <c r="J1774" s="822" t="s">
        <v>1068</v>
      </c>
      <c r="K1774" s="822" t="s">
        <v>1854</v>
      </c>
      <c r="L1774" s="825">
        <v>154.36000000000001</v>
      </c>
      <c r="M1774" s="825">
        <v>926.16000000000008</v>
      </c>
      <c r="N1774" s="822">
        <v>6</v>
      </c>
      <c r="O1774" s="826">
        <v>2.5</v>
      </c>
      <c r="P1774" s="825"/>
      <c r="Q1774" s="827">
        <v>0</v>
      </c>
      <c r="R1774" s="822"/>
      <c r="S1774" s="827">
        <v>0</v>
      </c>
      <c r="T1774" s="826"/>
      <c r="U1774" s="828">
        <v>0</v>
      </c>
    </row>
    <row r="1775" spans="1:21" ht="14.45" customHeight="1" x14ac:dyDescent="0.2">
      <c r="A1775" s="821">
        <v>4</v>
      </c>
      <c r="B1775" s="822" t="s">
        <v>2195</v>
      </c>
      <c r="C1775" s="822" t="s">
        <v>2202</v>
      </c>
      <c r="D1775" s="823" t="s">
        <v>4680</v>
      </c>
      <c r="E1775" s="824" t="s">
        <v>2252</v>
      </c>
      <c r="F1775" s="822" t="s">
        <v>2196</v>
      </c>
      <c r="G1775" s="822" t="s">
        <v>2259</v>
      </c>
      <c r="H1775" s="822" t="s">
        <v>628</v>
      </c>
      <c r="I1775" s="822" t="s">
        <v>4121</v>
      </c>
      <c r="J1775" s="822" t="s">
        <v>1066</v>
      </c>
      <c r="K1775" s="822" t="s">
        <v>4122</v>
      </c>
      <c r="L1775" s="825">
        <v>80.28</v>
      </c>
      <c r="M1775" s="825">
        <v>160.56</v>
      </c>
      <c r="N1775" s="822">
        <v>2</v>
      </c>
      <c r="O1775" s="826">
        <v>1</v>
      </c>
      <c r="P1775" s="825"/>
      <c r="Q1775" s="827">
        <v>0</v>
      </c>
      <c r="R1775" s="822"/>
      <c r="S1775" s="827">
        <v>0</v>
      </c>
      <c r="T1775" s="826"/>
      <c r="U1775" s="828">
        <v>0</v>
      </c>
    </row>
    <row r="1776" spans="1:21" ht="14.45" customHeight="1" x14ac:dyDescent="0.2">
      <c r="A1776" s="821">
        <v>4</v>
      </c>
      <c r="B1776" s="822" t="s">
        <v>2195</v>
      </c>
      <c r="C1776" s="822" t="s">
        <v>2202</v>
      </c>
      <c r="D1776" s="823" t="s">
        <v>4680</v>
      </c>
      <c r="E1776" s="824" t="s">
        <v>2252</v>
      </c>
      <c r="F1776" s="822" t="s">
        <v>2196</v>
      </c>
      <c r="G1776" s="822" t="s">
        <v>2259</v>
      </c>
      <c r="H1776" s="822" t="s">
        <v>329</v>
      </c>
      <c r="I1776" s="822" t="s">
        <v>3034</v>
      </c>
      <c r="J1776" s="822" t="s">
        <v>1068</v>
      </c>
      <c r="K1776" s="822" t="s">
        <v>1854</v>
      </c>
      <c r="L1776" s="825">
        <v>154.36000000000001</v>
      </c>
      <c r="M1776" s="825">
        <v>617.44000000000005</v>
      </c>
      <c r="N1776" s="822">
        <v>4</v>
      </c>
      <c r="O1776" s="826">
        <v>2</v>
      </c>
      <c r="P1776" s="825">
        <v>308.72000000000003</v>
      </c>
      <c r="Q1776" s="827">
        <v>0.5</v>
      </c>
      <c r="R1776" s="822">
        <v>2</v>
      </c>
      <c r="S1776" s="827">
        <v>0.5</v>
      </c>
      <c r="T1776" s="826">
        <v>1</v>
      </c>
      <c r="U1776" s="828">
        <v>0.5</v>
      </c>
    </row>
    <row r="1777" spans="1:21" ht="14.45" customHeight="1" x14ac:dyDescent="0.2">
      <c r="A1777" s="821">
        <v>4</v>
      </c>
      <c r="B1777" s="822" t="s">
        <v>2195</v>
      </c>
      <c r="C1777" s="822" t="s">
        <v>2202</v>
      </c>
      <c r="D1777" s="823" t="s">
        <v>4680</v>
      </c>
      <c r="E1777" s="824" t="s">
        <v>2252</v>
      </c>
      <c r="F1777" s="822" t="s">
        <v>2196</v>
      </c>
      <c r="G1777" s="822" t="s">
        <v>2259</v>
      </c>
      <c r="H1777" s="822" t="s">
        <v>329</v>
      </c>
      <c r="I1777" s="822" t="s">
        <v>4123</v>
      </c>
      <c r="J1777" s="822" t="s">
        <v>1068</v>
      </c>
      <c r="K1777" s="822" t="s">
        <v>1854</v>
      </c>
      <c r="L1777" s="825">
        <v>154.36000000000001</v>
      </c>
      <c r="M1777" s="825">
        <v>617.44000000000005</v>
      </c>
      <c r="N1777" s="822">
        <v>4</v>
      </c>
      <c r="O1777" s="826">
        <v>2</v>
      </c>
      <c r="P1777" s="825"/>
      <c r="Q1777" s="827">
        <v>0</v>
      </c>
      <c r="R1777" s="822"/>
      <c r="S1777" s="827">
        <v>0</v>
      </c>
      <c r="T1777" s="826"/>
      <c r="U1777" s="828">
        <v>0</v>
      </c>
    </row>
    <row r="1778" spans="1:21" ht="14.45" customHeight="1" x14ac:dyDescent="0.2">
      <c r="A1778" s="821">
        <v>4</v>
      </c>
      <c r="B1778" s="822" t="s">
        <v>2195</v>
      </c>
      <c r="C1778" s="822" t="s">
        <v>2202</v>
      </c>
      <c r="D1778" s="823" t="s">
        <v>4680</v>
      </c>
      <c r="E1778" s="824" t="s">
        <v>2252</v>
      </c>
      <c r="F1778" s="822" t="s">
        <v>2196</v>
      </c>
      <c r="G1778" s="822" t="s">
        <v>2322</v>
      </c>
      <c r="H1778" s="822" t="s">
        <v>329</v>
      </c>
      <c r="I1778" s="822" t="s">
        <v>4124</v>
      </c>
      <c r="J1778" s="822" t="s">
        <v>4125</v>
      </c>
      <c r="K1778" s="822" t="s">
        <v>4126</v>
      </c>
      <c r="L1778" s="825">
        <v>240.7</v>
      </c>
      <c r="M1778" s="825">
        <v>1444.1999999999998</v>
      </c>
      <c r="N1778" s="822">
        <v>6</v>
      </c>
      <c r="O1778" s="826">
        <v>1.5</v>
      </c>
      <c r="P1778" s="825">
        <v>1444.1999999999998</v>
      </c>
      <c r="Q1778" s="827">
        <v>1</v>
      </c>
      <c r="R1778" s="822">
        <v>6</v>
      </c>
      <c r="S1778" s="827">
        <v>1</v>
      </c>
      <c r="T1778" s="826">
        <v>1.5</v>
      </c>
      <c r="U1778" s="828">
        <v>1</v>
      </c>
    </row>
    <row r="1779" spans="1:21" ht="14.45" customHeight="1" x14ac:dyDescent="0.2">
      <c r="A1779" s="821">
        <v>4</v>
      </c>
      <c r="B1779" s="822" t="s">
        <v>2195</v>
      </c>
      <c r="C1779" s="822" t="s">
        <v>2202</v>
      </c>
      <c r="D1779" s="823" t="s">
        <v>4680</v>
      </c>
      <c r="E1779" s="824" t="s">
        <v>2252</v>
      </c>
      <c r="F1779" s="822" t="s">
        <v>2196</v>
      </c>
      <c r="G1779" s="822" t="s">
        <v>2423</v>
      </c>
      <c r="H1779" s="822" t="s">
        <v>329</v>
      </c>
      <c r="I1779" s="822" t="s">
        <v>2424</v>
      </c>
      <c r="J1779" s="822" t="s">
        <v>2425</v>
      </c>
      <c r="K1779" s="822" t="s">
        <v>2426</v>
      </c>
      <c r="L1779" s="825">
        <v>248.55</v>
      </c>
      <c r="M1779" s="825">
        <v>5219.55</v>
      </c>
      <c r="N1779" s="822">
        <v>21</v>
      </c>
      <c r="O1779" s="826">
        <v>21</v>
      </c>
      <c r="P1779" s="825">
        <v>2485.5</v>
      </c>
      <c r="Q1779" s="827">
        <v>0.47619047619047616</v>
      </c>
      <c r="R1779" s="822">
        <v>10</v>
      </c>
      <c r="S1779" s="827">
        <v>0.47619047619047616</v>
      </c>
      <c r="T1779" s="826">
        <v>10</v>
      </c>
      <c r="U1779" s="828">
        <v>0.47619047619047616</v>
      </c>
    </row>
    <row r="1780" spans="1:21" ht="14.45" customHeight="1" x14ac:dyDescent="0.2">
      <c r="A1780" s="821">
        <v>4</v>
      </c>
      <c r="B1780" s="822" t="s">
        <v>2195</v>
      </c>
      <c r="C1780" s="822" t="s">
        <v>2202</v>
      </c>
      <c r="D1780" s="823" t="s">
        <v>4680</v>
      </c>
      <c r="E1780" s="824" t="s">
        <v>2252</v>
      </c>
      <c r="F1780" s="822" t="s">
        <v>2196</v>
      </c>
      <c r="G1780" s="822" t="s">
        <v>4127</v>
      </c>
      <c r="H1780" s="822" t="s">
        <v>628</v>
      </c>
      <c r="I1780" s="822" t="s">
        <v>4128</v>
      </c>
      <c r="J1780" s="822" t="s">
        <v>4129</v>
      </c>
      <c r="K1780" s="822" t="s">
        <v>4130</v>
      </c>
      <c r="L1780" s="825">
        <v>672.95</v>
      </c>
      <c r="M1780" s="825">
        <v>1345.9</v>
      </c>
      <c r="N1780" s="822">
        <v>2</v>
      </c>
      <c r="O1780" s="826">
        <v>1</v>
      </c>
      <c r="P1780" s="825"/>
      <c r="Q1780" s="827">
        <v>0</v>
      </c>
      <c r="R1780" s="822"/>
      <c r="S1780" s="827">
        <v>0</v>
      </c>
      <c r="T1780" s="826"/>
      <c r="U1780" s="828">
        <v>0</v>
      </c>
    </row>
    <row r="1781" spans="1:21" ht="14.45" customHeight="1" x14ac:dyDescent="0.2">
      <c r="A1781" s="821">
        <v>4</v>
      </c>
      <c r="B1781" s="822" t="s">
        <v>2195</v>
      </c>
      <c r="C1781" s="822" t="s">
        <v>2202</v>
      </c>
      <c r="D1781" s="823" t="s">
        <v>4680</v>
      </c>
      <c r="E1781" s="824" t="s">
        <v>2252</v>
      </c>
      <c r="F1781" s="822" t="s">
        <v>2197</v>
      </c>
      <c r="G1781" s="822" t="s">
        <v>2286</v>
      </c>
      <c r="H1781" s="822" t="s">
        <v>329</v>
      </c>
      <c r="I1781" s="822" t="s">
        <v>3325</v>
      </c>
      <c r="J1781" s="822" t="s">
        <v>2288</v>
      </c>
      <c r="K1781" s="822"/>
      <c r="L1781" s="825">
        <v>0</v>
      </c>
      <c r="M1781" s="825">
        <v>0</v>
      </c>
      <c r="N1781" s="822">
        <v>2</v>
      </c>
      <c r="O1781" s="826">
        <v>1.5</v>
      </c>
      <c r="P1781" s="825">
        <v>0</v>
      </c>
      <c r="Q1781" s="827"/>
      <c r="R1781" s="822">
        <v>2</v>
      </c>
      <c r="S1781" s="827">
        <v>1</v>
      </c>
      <c r="T1781" s="826">
        <v>1.5</v>
      </c>
      <c r="U1781" s="828">
        <v>1</v>
      </c>
    </row>
    <row r="1782" spans="1:21" ht="14.45" customHeight="1" x14ac:dyDescent="0.2">
      <c r="A1782" s="821">
        <v>4</v>
      </c>
      <c r="B1782" s="822" t="s">
        <v>2195</v>
      </c>
      <c r="C1782" s="822" t="s">
        <v>2202</v>
      </c>
      <c r="D1782" s="823" t="s">
        <v>4680</v>
      </c>
      <c r="E1782" s="824" t="s">
        <v>2252</v>
      </c>
      <c r="F1782" s="822" t="s">
        <v>2197</v>
      </c>
      <c r="G1782" s="822" t="s">
        <v>2286</v>
      </c>
      <c r="H1782" s="822" t="s">
        <v>329</v>
      </c>
      <c r="I1782" s="822" t="s">
        <v>2287</v>
      </c>
      <c r="J1782" s="822" t="s">
        <v>2288</v>
      </c>
      <c r="K1782" s="822"/>
      <c r="L1782" s="825">
        <v>0</v>
      </c>
      <c r="M1782" s="825">
        <v>0</v>
      </c>
      <c r="N1782" s="822">
        <v>5</v>
      </c>
      <c r="O1782" s="826">
        <v>5</v>
      </c>
      <c r="P1782" s="825">
        <v>0</v>
      </c>
      <c r="Q1782" s="827"/>
      <c r="R1782" s="822">
        <v>5</v>
      </c>
      <c r="S1782" s="827">
        <v>1</v>
      </c>
      <c r="T1782" s="826">
        <v>5</v>
      </c>
      <c r="U1782" s="828">
        <v>1</v>
      </c>
    </row>
    <row r="1783" spans="1:21" ht="14.45" customHeight="1" x14ac:dyDescent="0.2">
      <c r="A1783" s="821">
        <v>4</v>
      </c>
      <c r="B1783" s="822" t="s">
        <v>2195</v>
      </c>
      <c r="C1783" s="822" t="s">
        <v>2202</v>
      </c>
      <c r="D1783" s="823" t="s">
        <v>4680</v>
      </c>
      <c r="E1783" s="824" t="s">
        <v>2252</v>
      </c>
      <c r="F1783" s="822" t="s">
        <v>2198</v>
      </c>
      <c r="G1783" s="822" t="s">
        <v>2286</v>
      </c>
      <c r="H1783" s="822" t="s">
        <v>329</v>
      </c>
      <c r="I1783" s="822" t="s">
        <v>2389</v>
      </c>
      <c r="J1783" s="822" t="s">
        <v>2390</v>
      </c>
      <c r="K1783" s="822" t="s">
        <v>2391</v>
      </c>
      <c r="L1783" s="825">
        <v>410.41</v>
      </c>
      <c r="M1783" s="825">
        <v>8208.1999999999989</v>
      </c>
      <c r="N1783" s="822">
        <v>20</v>
      </c>
      <c r="O1783" s="826">
        <v>20</v>
      </c>
      <c r="P1783" s="825">
        <v>8208.1999999999989</v>
      </c>
      <c r="Q1783" s="827">
        <v>1</v>
      </c>
      <c r="R1783" s="822">
        <v>20</v>
      </c>
      <c r="S1783" s="827">
        <v>1</v>
      </c>
      <c r="T1783" s="826">
        <v>20</v>
      </c>
      <c r="U1783" s="828">
        <v>1</v>
      </c>
    </row>
    <row r="1784" spans="1:21" ht="14.45" customHeight="1" x14ac:dyDescent="0.2">
      <c r="A1784" s="821">
        <v>4</v>
      </c>
      <c r="B1784" s="822" t="s">
        <v>2195</v>
      </c>
      <c r="C1784" s="822" t="s">
        <v>2202</v>
      </c>
      <c r="D1784" s="823" t="s">
        <v>4680</v>
      </c>
      <c r="E1784" s="824" t="s">
        <v>2252</v>
      </c>
      <c r="F1784" s="822" t="s">
        <v>2198</v>
      </c>
      <c r="G1784" s="822" t="s">
        <v>2286</v>
      </c>
      <c r="H1784" s="822" t="s">
        <v>329</v>
      </c>
      <c r="I1784" s="822" t="s">
        <v>2496</v>
      </c>
      <c r="J1784" s="822" t="s">
        <v>2390</v>
      </c>
      <c r="K1784" s="822" t="s">
        <v>2497</v>
      </c>
      <c r="L1784" s="825">
        <v>582.98</v>
      </c>
      <c r="M1784" s="825">
        <v>3497.88</v>
      </c>
      <c r="N1784" s="822">
        <v>6</v>
      </c>
      <c r="O1784" s="826">
        <v>6</v>
      </c>
      <c r="P1784" s="825">
        <v>1165.96</v>
      </c>
      <c r="Q1784" s="827">
        <v>0.33333333333333331</v>
      </c>
      <c r="R1784" s="822">
        <v>2</v>
      </c>
      <c r="S1784" s="827">
        <v>0.33333333333333331</v>
      </c>
      <c r="T1784" s="826">
        <v>2</v>
      </c>
      <c r="U1784" s="828">
        <v>0.33333333333333331</v>
      </c>
    </row>
    <row r="1785" spans="1:21" ht="14.45" customHeight="1" x14ac:dyDescent="0.2">
      <c r="A1785" s="821">
        <v>4</v>
      </c>
      <c r="B1785" s="822" t="s">
        <v>2195</v>
      </c>
      <c r="C1785" s="822" t="s">
        <v>2202</v>
      </c>
      <c r="D1785" s="823" t="s">
        <v>4680</v>
      </c>
      <c r="E1785" s="824" t="s">
        <v>2252</v>
      </c>
      <c r="F1785" s="822" t="s">
        <v>2198</v>
      </c>
      <c r="G1785" s="822" t="s">
        <v>2286</v>
      </c>
      <c r="H1785" s="822" t="s">
        <v>329</v>
      </c>
      <c r="I1785" s="822" t="s">
        <v>2588</v>
      </c>
      <c r="J1785" s="822" t="s">
        <v>2589</v>
      </c>
      <c r="K1785" s="822" t="s">
        <v>2590</v>
      </c>
      <c r="L1785" s="825">
        <v>700.35</v>
      </c>
      <c r="M1785" s="825">
        <v>700.35</v>
      </c>
      <c r="N1785" s="822">
        <v>1</v>
      </c>
      <c r="O1785" s="826">
        <v>1</v>
      </c>
      <c r="P1785" s="825">
        <v>700.35</v>
      </c>
      <c r="Q1785" s="827">
        <v>1</v>
      </c>
      <c r="R1785" s="822">
        <v>1</v>
      </c>
      <c r="S1785" s="827">
        <v>1</v>
      </c>
      <c r="T1785" s="826">
        <v>1</v>
      </c>
      <c r="U1785" s="828">
        <v>1</v>
      </c>
    </row>
    <row r="1786" spans="1:21" ht="14.45" customHeight="1" x14ac:dyDescent="0.2">
      <c r="A1786" s="821">
        <v>4</v>
      </c>
      <c r="B1786" s="822" t="s">
        <v>2195</v>
      </c>
      <c r="C1786" s="822" t="s">
        <v>2202</v>
      </c>
      <c r="D1786" s="823" t="s">
        <v>4680</v>
      </c>
      <c r="E1786" s="824" t="s">
        <v>2252</v>
      </c>
      <c r="F1786" s="822" t="s">
        <v>2198</v>
      </c>
      <c r="G1786" s="822" t="s">
        <v>2286</v>
      </c>
      <c r="H1786" s="822" t="s">
        <v>329</v>
      </c>
      <c r="I1786" s="822" t="s">
        <v>2966</v>
      </c>
      <c r="J1786" s="822" t="s">
        <v>2967</v>
      </c>
      <c r="K1786" s="822" t="s">
        <v>2968</v>
      </c>
      <c r="L1786" s="825">
        <v>99.99</v>
      </c>
      <c r="M1786" s="825">
        <v>99.99</v>
      </c>
      <c r="N1786" s="822">
        <v>1</v>
      </c>
      <c r="O1786" s="826">
        <v>1</v>
      </c>
      <c r="P1786" s="825">
        <v>99.99</v>
      </c>
      <c r="Q1786" s="827">
        <v>1</v>
      </c>
      <c r="R1786" s="822">
        <v>1</v>
      </c>
      <c r="S1786" s="827">
        <v>1</v>
      </c>
      <c r="T1786" s="826">
        <v>1</v>
      </c>
      <c r="U1786" s="828">
        <v>1</v>
      </c>
    </row>
    <row r="1787" spans="1:21" ht="14.45" customHeight="1" x14ac:dyDescent="0.2">
      <c r="A1787" s="821">
        <v>4</v>
      </c>
      <c r="B1787" s="822" t="s">
        <v>2195</v>
      </c>
      <c r="C1787" s="822" t="s">
        <v>2202</v>
      </c>
      <c r="D1787" s="823" t="s">
        <v>4680</v>
      </c>
      <c r="E1787" s="824" t="s">
        <v>2252</v>
      </c>
      <c r="F1787" s="822" t="s">
        <v>2198</v>
      </c>
      <c r="G1787" s="822" t="s">
        <v>2286</v>
      </c>
      <c r="H1787" s="822" t="s">
        <v>329</v>
      </c>
      <c r="I1787" s="822" t="s">
        <v>4131</v>
      </c>
      <c r="J1787" s="822" t="s">
        <v>4132</v>
      </c>
      <c r="K1787" s="822" t="s">
        <v>4133</v>
      </c>
      <c r="L1787" s="825">
        <v>700.35</v>
      </c>
      <c r="M1787" s="825">
        <v>700.35</v>
      </c>
      <c r="N1787" s="822">
        <v>1</v>
      </c>
      <c r="O1787" s="826">
        <v>1</v>
      </c>
      <c r="P1787" s="825"/>
      <c r="Q1787" s="827">
        <v>0</v>
      </c>
      <c r="R1787" s="822"/>
      <c r="S1787" s="827">
        <v>0</v>
      </c>
      <c r="T1787" s="826"/>
      <c r="U1787" s="828">
        <v>0</v>
      </c>
    </row>
    <row r="1788" spans="1:21" ht="14.45" customHeight="1" x14ac:dyDescent="0.2">
      <c r="A1788" s="821">
        <v>4</v>
      </c>
      <c r="B1788" s="822" t="s">
        <v>2195</v>
      </c>
      <c r="C1788" s="822" t="s">
        <v>2202</v>
      </c>
      <c r="D1788" s="823" t="s">
        <v>4680</v>
      </c>
      <c r="E1788" s="824" t="s">
        <v>2253</v>
      </c>
      <c r="F1788" s="822" t="s">
        <v>2196</v>
      </c>
      <c r="G1788" s="822" t="s">
        <v>3045</v>
      </c>
      <c r="H1788" s="822" t="s">
        <v>628</v>
      </c>
      <c r="I1788" s="822" t="s">
        <v>2183</v>
      </c>
      <c r="J1788" s="822" t="s">
        <v>1932</v>
      </c>
      <c r="K1788" s="822" t="s">
        <v>2184</v>
      </c>
      <c r="L1788" s="825">
        <v>23.4</v>
      </c>
      <c r="M1788" s="825">
        <v>23.4</v>
      </c>
      <c r="N1788" s="822">
        <v>1</v>
      </c>
      <c r="O1788" s="826">
        <v>1</v>
      </c>
      <c r="P1788" s="825">
        <v>23.4</v>
      </c>
      <c r="Q1788" s="827">
        <v>1</v>
      </c>
      <c r="R1788" s="822">
        <v>1</v>
      </c>
      <c r="S1788" s="827">
        <v>1</v>
      </c>
      <c r="T1788" s="826">
        <v>1</v>
      </c>
      <c r="U1788" s="828">
        <v>1</v>
      </c>
    </row>
    <row r="1789" spans="1:21" ht="14.45" customHeight="1" x14ac:dyDescent="0.2">
      <c r="A1789" s="821">
        <v>4</v>
      </c>
      <c r="B1789" s="822" t="s">
        <v>2195</v>
      </c>
      <c r="C1789" s="822" t="s">
        <v>2202</v>
      </c>
      <c r="D1789" s="823" t="s">
        <v>4680</v>
      </c>
      <c r="E1789" s="824" t="s">
        <v>2253</v>
      </c>
      <c r="F1789" s="822" t="s">
        <v>2196</v>
      </c>
      <c r="G1789" s="822" t="s">
        <v>3732</v>
      </c>
      <c r="H1789" s="822" t="s">
        <v>329</v>
      </c>
      <c r="I1789" s="822" t="s">
        <v>3733</v>
      </c>
      <c r="J1789" s="822" t="s">
        <v>878</v>
      </c>
      <c r="K1789" s="822" t="s">
        <v>3734</v>
      </c>
      <c r="L1789" s="825">
        <v>0</v>
      </c>
      <c r="M1789" s="825">
        <v>0</v>
      </c>
      <c r="N1789" s="822">
        <v>2</v>
      </c>
      <c r="O1789" s="826">
        <v>1</v>
      </c>
      <c r="P1789" s="825">
        <v>0</v>
      </c>
      <c r="Q1789" s="827"/>
      <c r="R1789" s="822">
        <v>2</v>
      </c>
      <c r="S1789" s="827">
        <v>1</v>
      </c>
      <c r="T1789" s="826">
        <v>1</v>
      </c>
      <c r="U1789" s="828">
        <v>1</v>
      </c>
    </row>
    <row r="1790" spans="1:21" ht="14.45" customHeight="1" x14ac:dyDescent="0.2">
      <c r="A1790" s="821">
        <v>4</v>
      </c>
      <c r="B1790" s="822" t="s">
        <v>2195</v>
      </c>
      <c r="C1790" s="822" t="s">
        <v>2202</v>
      </c>
      <c r="D1790" s="823" t="s">
        <v>4680</v>
      </c>
      <c r="E1790" s="824" t="s">
        <v>2253</v>
      </c>
      <c r="F1790" s="822" t="s">
        <v>2196</v>
      </c>
      <c r="G1790" s="822" t="s">
        <v>4134</v>
      </c>
      <c r="H1790" s="822" t="s">
        <v>329</v>
      </c>
      <c r="I1790" s="822" t="s">
        <v>4135</v>
      </c>
      <c r="J1790" s="822" t="s">
        <v>4136</v>
      </c>
      <c r="K1790" s="822" t="s">
        <v>4137</v>
      </c>
      <c r="L1790" s="825">
        <v>57.76</v>
      </c>
      <c r="M1790" s="825">
        <v>57.76</v>
      </c>
      <c r="N1790" s="822">
        <v>1</v>
      </c>
      <c r="O1790" s="826">
        <v>1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4</v>
      </c>
      <c r="B1791" s="822" t="s">
        <v>2195</v>
      </c>
      <c r="C1791" s="822" t="s">
        <v>2202</v>
      </c>
      <c r="D1791" s="823" t="s">
        <v>4680</v>
      </c>
      <c r="E1791" s="824" t="s">
        <v>2253</v>
      </c>
      <c r="F1791" s="822" t="s">
        <v>2196</v>
      </c>
      <c r="G1791" s="822" t="s">
        <v>4138</v>
      </c>
      <c r="H1791" s="822" t="s">
        <v>329</v>
      </c>
      <c r="I1791" s="822" t="s">
        <v>4139</v>
      </c>
      <c r="J1791" s="822" t="s">
        <v>4140</v>
      </c>
      <c r="K1791" s="822" t="s">
        <v>4141</v>
      </c>
      <c r="L1791" s="825">
        <v>159.71</v>
      </c>
      <c r="M1791" s="825">
        <v>319.42</v>
      </c>
      <c r="N1791" s="822">
        <v>2</v>
      </c>
      <c r="O1791" s="826">
        <v>1</v>
      </c>
      <c r="P1791" s="825">
        <v>319.42</v>
      </c>
      <c r="Q1791" s="827">
        <v>1</v>
      </c>
      <c r="R1791" s="822">
        <v>2</v>
      </c>
      <c r="S1791" s="827">
        <v>1</v>
      </c>
      <c r="T1791" s="826">
        <v>1</v>
      </c>
      <c r="U1791" s="828">
        <v>1</v>
      </c>
    </row>
    <row r="1792" spans="1:21" ht="14.45" customHeight="1" x14ac:dyDescent="0.2">
      <c r="A1792" s="821">
        <v>4</v>
      </c>
      <c r="B1792" s="822" t="s">
        <v>2195</v>
      </c>
      <c r="C1792" s="822" t="s">
        <v>2202</v>
      </c>
      <c r="D1792" s="823" t="s">
        <v>4680</v>
      </c>
      <c r="E1792" s="824" t="s">
        <v>2253</v>
      </c>
      <c r="F1792" s="822" t="s">
        <v>2196</v>
      </c>
      <c r="G1792" s="822" t="s">
        <v>4142</v>
      </c>
      <c r="H1792" s="822" t="s">
        <v>329</v>
      </c>
      <c r="I1792" s="822" t="s">
        <v>4143</v>
      </c>
      <c r="J1792" s="822" t="s">
        <v>4144</v>
      </c>
      <c r="K1792" s="822" t="s">
        <v>4145</v>
      </c>
      <c r="L1792" s="825">
        <v>1356.63</v>
      </c>
      <c r="M1792" s="825">
        <v>1356.63</v>
      </c>
      <c r="N1792" s="822">
        <v>1</v>
      </c>
      <c r="O1792" s="826">
        <v>1</v>
      </c>
      <c r="P1792" s="825">
        <v>1356.63</v>
      </c>
      <c r="Q1792" s="827">
        <v>1</v>
      </c>
      <c r="R1792" s="822">
        <v>1</v>
      </c>
      <c r="S1792" s="827">
        <v>1</v>
      </c>
      <c r="T1792" s="826">
        <v>1</v>
      </c>
      <c r="U1792" s="828">
        <v>1</v>
      </c>
    </row>
    <row r="1793" spans="1:21" ht="14.45" customHeight="1" x14ac:dyDescent="0.2">
      <c r="A1793" s="821">
        <v>4</v>
      </c>
      <c r="B1793" s="822" t="s">
        <v>2195</v>
      </c>
      <c r="C1793" s="822" t="s">
        <v>2202</v>
      </c>
      <c r="D1793" s="823" t="s">
        <v>4680</v>
      </c>
      <c r="E1793" s="824" t="s">
        <v>2253</v>
      </c>
      <c r="F1793" s="822" t="s">
        <v>2196</v>
      </c>
      <c r="G1793" s="822" t="s">
        <v>3176</v>
      </c>
      <c r="H1793" s="822" t="s">
        <v>329</v>
      </c>
      <c r="I1793" s="822" t="s">
        <v>4146</v>
      </c>
      <c r="J1793" s="822" t="s">
        <v>1196</v>
      </c>
      <c r="K1793" s="822" t="s">
        <v>3552</v>
      </c>
      <c r="L1793" s="825">
        <v>182.22</v>
      </c>
      <c r="M1793" s="825">
        <v>182.22</v>
      </c>
      <c r="N1793" s="822">
        <v>1</v>
      </c>
      <c r="O1793" s="826">
        <v>1</v>
      </c>
      <c r="P1793" s="825"/>
      <c r="Q1793" s="827">
        <v>0</v>
      </c>
      <c r="R1793" s="822"/>
      <c r="S1793" s="827">
        <v>0</v>
      </c>
      <c r="T1793" s="826"/>
      <c r="U1793" s="828">
        <v>0</v>
      </c>
    </row>
    <row r="1794" spans="1:21" ht="14.45" customHeight="1" x14ac:dyDescent="0.2">
      <c r="A1794" s="821">
        <v>4</v>
      </c>
      <c r="B1794" s="822" t="s">
        <v>2195</v>
      </c>
      <c r="C1794" s="822" t="s">
        <v>2202</v>
      </c>
      <c r="D1794" s="823" t="s">
        <v>4680</v>
      </c>
      <c r="E1794" s="824" t="s">
        <v>2253</v>
      </c>
      <c r="F1794" s="822" t="s">
        <v>2196</v>
      </c>
      <c r="G1794" s="822" t="s">
        <v>4147</v>
      </c>
      <c r="H1794" s="822" t="s">
        <v>329</v>
      </c>
      <c r="I1794" s="822" t="s">
        <v>4148</v>
      </c>
      <c r="J1794" s="822" t="s">
        <v>1360</v>
      </c>
      <c r="K1794" s="822" t="s">
        <v>3910</v>
      </c>
      <c r="L1794" s="825">
        <v>208.39</v>
      </c>
      <c r="M1794" s="825">
        <v>208.39</v>
      </c>
      <c r="N1794" s="822">
        <v>1</v>
      </c>
      <c r="O1794" s="826">
        <v>0.5</v>
      </c>
      <c r="P1794" s="825">
        <v>208.39</v>
      </c>
      <c r="Q1794" s="827">
        <v>1</v>
      </c>
      <c r="R1794" s="822">
        <v>1</v>
      </c>
      <c r="S1794" s="827">
        <v>1</v>
      </c>
      <c r="T1794" s="826">
        <v>0.5</v>
      </c>
      <c r="U1794" s="828">
        <v>1</v>
      </c>
    </row>
    <row r="1795" spans="1:21" ht="14.45" customHeight="1" x14ac:dyDescent="0.2">
      <c r="A1795" s="821">
        <v>4</v>
      </c>
      <c r="B1795" s="822" t="s">
        <v>2195</v>
      </c>
      <c r="C1795" s="822" t="s">
        <v>2202</v>
      </c>
      <c r="D1795" s="823" t="s">
        <v>4680</v>
      </c>
      <c r="E1795" s="824" t="s">
        <v>2253</v>
      </c>
      <c r="F1795" s="822" t="s">
        <v>2196</v>
      </c>
      <c r="G1795" s="822" t="s">
        <v>3972</v>
      </c>
      <c r="H1795" s="822" t="s">
        <v>329</v>
      </c>
      <c r="I1795" s="822" t="s">
        <v>3973</v>
      </c>
      <c r="J1795" s="822" t="s">
        <v>1489</v>
      </c>
      <c r="K1795" s="822" t="s">
        <v>674</v>
      </c>
      <c r="L1795" s="825">
        <v>0</v>
      </c>
      <c r="M1795" s="825">
        <v>0</v>
      </c>
      <c r="N1795" s="822">
        <v>3</v>
      </c>
      <c r="O1795" s="826">
        <v>1.5</v>
      </c>
      <c r="P1795" s="825"/>
      <c r="Q1795" s="827"/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4</v>
      </c>
      <c r="B1796" s="822" t="s">
        <v>2195</v>
      </c>
      <c r="C1796" s="822" t="s">
        <v>2202</v>
      </c>
      <c r="D1796" s="823" t="s">
        <v>4680</v>
      </c>
      <c r="E1796" s="824" t="s">
        <v>2253</v>
      </c>
      <c r="F1796" s="822" t="s">
        <v>2196</v>
      </c>
      <c r="G1796" s="822" t="s">
        <v>3209</v>
      </c>
      <c r="H1796" s="822" t="s">
        <v>329</v>
      </c>
      <c r="I1796" s="822" t="s">
        <v>3210</v>
      </c>
      <c r="J1796" s="822" t="s">
        <v>3211</v>
      </c>
      <c r="K1796" s="822" t="s">
        <v>3212</v>
      </c>
      <c r="L1796" s="825">
        <v>45.89</v>
      </c>
      <c r="M1796" s="825">
        <v>275.34000000000003</v>
      </c>
      <c r="N1796" s="822">
        <v>6</v>
      </c>
      <c r="O1796" s="826">
        <v>3</v>
      </c>
      <c r="P1796" s="825">
        <v>275.34000000000003</v>
      </c>
      <c r="Q1796" s="827">
        <v>1</v>
      </c>
      <c r="R1796" s="822">
        <v>6</v>
      </c>
      <c r="S1796" s="827">
        <v>1</v>
      </c>
      <c r="T1796" s="826">
        <v>3</v>
      </c>
      <c r="U1796" s="828">
        <v>1</v>
      </c>
    </row>
    <row r="1797" spans="1:21" ht="14.45" customHeight="1" x14ac:dyDescent="0.2">
      <c r="A1797" s="821">
        <v>4</v>
      </c>
      <c r="B1797" s="822" t="s">
        <v>2195</v>
      </c>
      <c r="C1797" s="822" t="s">
        <v>2202</v>
      </c>
      <c r="D1797" s="823" t="s">
        <v>4680</v>
      </c>
      <c r="E1797" s="824" t="s">
        <v>2253</v>
      </c>
      <c r="F1797" s="822" t="s">
        <v>2196</v>
      </c>
      <c r="G1797" s="822" t="s">
        <v>3209</v>
      </c>
      <c r="H1797" s="822" t="s">
        <v>329</v>
      </c>
      <c r="I1797" s="822" t="s">
        <v>3213</v>
      </c>
      <c r="J1797" s="822" t="s">
        <v>3211</v>
      </c>
      <c r="K1797" s="822" t="s">
        <v>3214</v>
      </c>
      <c r="L1797" s="825">
        <v>91.78</v>
      </c>
      <c r="M1797" s="825">
        <v>1560.2599999999998</v>
      </c>
      <c r="N1797" s="822">
        <v>17</v>
      </c>
      <c r="O1797" s="826">
        <v>9</v>
      </c>
      <c r="P1797" s="825">
        <v>1376.6999999999998</v>
      </c>
      <c r="Q1797" s="827">
        <v>0.88235294117647056</v>
      </c>
      <c r="R1797" s="822">
        <v>15</v>
      </c>
      <c r="S1797" s="827">
        <v>0.88235294117647056</v>
      </c>
      <c r="T1797" s="826">
        <v>8</v>
      </c>
      <c r="U1797" s="828">
        <v>0.88888888888888884</v>
      </c>
    </row>
    <row r="1798" spans="1:21" ht="14.45" customHeight="1" x14ac:dyDescent="0.2">
      <c r="A1798" s="821">
        <v>4</v>
      </c>
      <c r="B1798" s="822" t="s">
        <v>2195</v>
      </c>
      <c r="C1798" s="822" t="s">
        <v>2202</v>
      </c>
      <c r="D1798" s="823" t="s">
        <v>4680</v>
      </c>
      <c r="E1798" s="824" t="s">
        <v>2253</v>
      </c>
      <c r="F1798" s="822" t="s">
        <v>2196</v>
      </c>
      <c r="G1798" s="822" t="s">
        <v>2925</v>
      </c>
      <c r="H1798" s="822" t="s">
        <v>329</v>
      </c>
      <c r="I1798" s="822" t="s">
        <v>2926</v>
      </c>
      <c r="J1798" s="822" t="s">
        <v>971</v>
      </c>
      <c r="K1798" s="822" t="s">
        <v>2927</v>
      </c>
      <c r="L1798" s="825">
        <v>760.22</v>
      </c>
      <c r="M1798" s="825">
        <v>1520.44</v>
      </c>
      <c r="N1798" s="822">
        <v>2</v>
      </c>
      <c r="O1798" s="826">
        <v>1</v>
      </c>
      <c r="P1798" s="825"/>
      <c r="Q1798" s="827">
        <v>0</v>
      </c>
      <c r="R1798" s="822"/>
      <c r="S1798" s="827">
        <v>0</v>
      </c>
      <c r="T1798" s="826"/>
      <c r="U1798" s="828">
        <v>0</v>
      </c>
    </row>
    <row r="1799" spans="1:21" ht="14.45" customHeight="1" x14ac:dyDescent="0.2">
      <c r="A1799" s="821">
        <v>4</v>
      </c>
      <c r="B1799" s="822" t="s">
        <v>2195</v>
      </c>
      <c r="C1799" s="822" t="s">
        <v>2202</v>
      </c>
      <c r="D1799" s="823" t="s">
        <v>4680</v>
      </c>
      <c r="E1799" s="824" t="s">
        <v>2253</v>
      </c>
      <c r="F1799" s="822" t="s">
        <v>2196</v>
      </c>
      <c r="G1799" s="822" t="s">
        <v>3224</v>
      </c>
      <c r="H1799" s="822" t="s">
        <v>628</v>
      </c>
      <c r="I1799" s="822" t="s">
        <v>4149</v>
      </c>
      <c r="J1799" s="822" t="s">
        <v>4150</v>
      </c>
      <c r="K1799" s="822" t="s">
        <v>4151</v>
      </c>
      <c r="L1799" s="825">
        <v>19.59</v>
      </c>
      <c r="M1799" s="825">
        <v>39.18</v>
      </c>
      <c r="N1799" s="822">
        <v>2</v>
      </c>
      <c r="O1799" s="826">
        <v>0.5</v>
      </c>
      <c r="P1799" s="825">
        <v>39.18</v>
      </c>
      <c r="Q1799" s="827">
        <v>1</v>
      </c>
      <c r="R1799" s="822">
        <v>2</v>
      </c>
      <c r="S1799" s="827">
        <v>1</v>
      </c>
      <c r="T1799" s="826">
        <v>0.5</v>
      </c>
      <c r="U1799" s="828">
        <v>1</v>
      </c>
    </row>
    <row r="1800" spans="1:21" ht="14.45" customHeight="1" x14ac:dyDescent="0.2">
      <c r="A1800" s="821">
        <v>4</v>
      </c>
      <c r="B1800" s="822" t="s">
        <v>2195</v>
      </c>
      <c r="C1800" s="822" t="s">
        <v>2202</v>
      </c>
      <c r="D1800" s="823" t="s">
        <v>4680</v>
      </c>
      <c r="E1800" s="824" t="s">
        <v>2253</v>
      </c>
      <c r="F1800" s="822" t="s">
        <v>2196</v>
      </c>
      <c r="G1800" s="822" t="s">
        <v>2460</v>
      </c>
      <c r="H1800" s="822" t="s">
        <v>329</v>
      </c>
      <c r="I1800" s="822" t="s">
        <v>2461</v>
      </c>
      <c r="J1800" s="822" t="s">
        <v>760</v>
      </c>
      <c r="K1800" s="822" t="s">
        <v>761</v>
      </c>
      <c r="L1800" s="825">
        <v>248.55</v>
      </c>
      <c r="M1800" s="825">
        <v>4225.3499999999995</v>
      </c>
      <c r="N1800" s="822">
        <v>17</v>
      </c>
      <c r="O1800" s="826">
        <v>14.5</v>
      </c>
      <c r="P1800" s="825">
        <v>2236.9499999999998</v>
      </c>
      <c r="Q1800" s="827">
        <v>0.52941176470588236</v>
      </c>
      <c r="R1800" s="822">
        <v>9</v>
      </c>
      <c r="S1800" s="827">
        <v>0.52941176470588236</v>
      </c>
      <c r="T1800" s="826">
        <v>7.5</v>
      </c>
      <c r="U1800" s="828">
        <v>0.51724137931034486</v>
      </c>
    </row>
    <row r="1801" spans="1:21" ht="14.45" customHeight="1" x14ac:dyDescent="0.2">
      <c r="A1801" s="821">
        <v>4</v>
      </c>
      <c r="B1801" s="822" t="s">
        <v>2195</v>
      </c>
      <c r="C1801" s="822" t="s">
        <v>2202</v>
      </c>
      <c r="D1801" s="823" t="s">
        <v>4680</v>
      </c>
      <c r="E1801" s="824" t="s">
        <v>2253</v>
      </c>
      <c r="F1801" s="822" t="s">
        <v>2196</v>
      </c>
      <c r="G1801" s="822" t="s">
        <v>2460</v>
      </c>
      <c r="H1801" s="822" t="s">
        <v>329</v>
      </c>
      <c r="I1801" s="822" t="s">
        <v>4152</v>
      </c>
      <c r="J1801" s="822" t="s">
        <v>4153</v>
      </c>
      <c r="K1801" s="822" t="s">
        <v>4154</v>
      </c>
      <c r="L1801" s="825">
        <v>0</v>
      </c>
      <c r="M1801" s="825">
        <v>0</v>
      </c>
      <c r="N1801" s="822">
        <v>7</v>
      </c>
      <c r="O1801" s="826">
        <v>3.5</v>
      </c>
      <c r="P1801" s="825">
        <v>0</v>
      </c>
      <c r="Q1801" s="827"/>
      <c r="R1801" s="822">
        <v>4</v>
      </c>
      <c r="S1801" s="827">
        <v>0.5714285714285714</v>
      </c>
      <c r="T1801" s="826">
        <v>2</v>
      </c>
      <c r="U1801" s="828">
        <v>0.5714285714285714</v>
      </c>
    </row>
    <row r="1802" spans="1:21" ht="14.45" customHeight="1" x14ac:dyDescent="0.2">
      <c r="A1802" s="821">
        <v>4</v>
      </c>
      <c r="B1802" s="822" t="s">
        <v>2195</v>
      </c>
      <c r="C1802" s="822" t="s">
        <v>2202</v>
      </c>
      <c r="D1802" s="823" t="s">
        <v>4680</v>
      </c>
      <c r="E1802" s="824" t="s">
        <v>2253</v>
      </c>
      <c r="F1802" s="822" t="s">
        <v>2196</v>
      </c>
      <c r="G1802" s="822" t="s">
        <v>4155</v>
      </c>
      <c r="H1802" s="822" t="s">
        <v>329</v>
      </c>
      <c r="I1802" s="822" t="s">
        <v>4156</v>
      </c>
      <c r="J1802" s="822" t="s">
        <v>4157</v>
      </c>
      <c r="K1802" s="822" t="s">
        <v>4158</v>
      </c>
      <c r="L1802" s="825">
        <v>571.64</v>
      </c>
      <c r="M1802" s="825">
        <v>571.64</v>
      </c>
      <c r="N1802" s="822">
        <v>1</v>
      </c>
      <c r="O1802" s="826">
        <v>1</v>
      </c>
      <c r="P1802" s="825"/>
      <c r="Q1802" s="827">
        <v>0</v>
      </c>
      <c r="R1802" s="822"/>
      <c r="S1802" s="827">
        <v>0</v>
      </c>
      <c r="T1802" s="826"/>
      <c r="U1802" s="828">
        <v>0</v>
      </c>
    </row>
    <row r="1803" spans="1:21" ht="14.45" customHeight="1" x14ac:dyDescent="0.2">
      <c r="A1803" s="821">
        <v>4</v>
      </c>
      <c r="B1803" s="822" t="s">
        <v>2195</v>
      </c>
      <c r="C1803" s="822" t="s">
        <v>2202</v>
      </c>
      <c r="D1803" s="823" t="s">
        <v>4680</v>
      </c>
      <c r="E1803" s="824" t="s">
        <v>2253</v>
      </c>
      <c r="F1803" s="822" t="s">
        <v>2196</v>
      </c>
      <c r="G1803" s="822" t="s">
        <v>4155</v>
      </c>
      <c r="H1803" s="822" t="s">
        <v>329</v>
      </c>
      <c r="I1803" s="822" t="s">
        <v>4159</v>
      </c>
      <c r="J1803" s="822" t="s">
        <v>4160</v>
      </c>
      <c r="K1803" s="822" t="s">
        <v>4161</v>
      </c>
      <c r="L1803" s="825">
        <v>634</v>
      </c>
      <c r="M1803" s="825">
        <v>1268</v>
      </c>
      <c r="N1803" s="822">
        <v>2</v>
      </c>
      <c r="O1803" s="826">
        <v>1</v>
      </c>
      <c r="P1803" s="825"/>
      <c r="Q1803" s="827">
        <v>0</v>
      </c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4</v>
      </c>
      <c r="B1804" s="822" t="s">
        <v>2195</v>
      </c>
      <c r="C1804" s="822" t="s">
        <v>2202</v>
      </c>
      <c r="D1804" s="823" t="s">
        <v>4680</v>
      </c>
      <c r="E1804" s="824" t="s">
        <v>2253</v>
      </c>
      <c r="F1804" s="822" t="s">
        <v>2196</v>
      </c>
      <c r="G1804" s="822" t="s">
        <v>4155</v>
      </c>
      <c r="H1804" s="822" t="s">
        <v>329</v>
      </c>
      <c r="I1804" s="822" t="s">
        <v>4162</v>
      </c>
      <c r="J1804" s="822" t="s">
        <v>4157</v>
      </c>
      <c r="K1804" s="822" t="s">
        <v>4163</v>
      </c>
      <c r="L1804" s="825">
        <v>2030.78</v>
      </c>
      <c r="M1804" s="825">
        <v>2030.78</v>
      </c>
      <c r="N1804" s="822">
        <v>1</v>
      </c>
      <c r="O1804" s="826">
        <v>0.5</v>
      </c>
      <c r="P1804" s="825">
        <v>2030.78</v>
      </c>
      <c r="Q1804" s="827">
        <v>1</v>
      </c>
      <c r="R1804" s="822">
        <v>1</v>
      </c>
      <c r="S1804" s="827">
        <v>1</v>
      </c>
      <c r="T1804" s="826">
        <v>0.5</v>
      </c>
      <c r="U1804" s="828">
        <v>1</v>
      </c>
    </row>
    <row r="1805" spans="1:21" ht="14.45" customHeight="1" x14ac:dyDescent="0.2">
      <c r="A1805" s="821">
        <v>4</v>
      </c>
      <c r="B1805" s="822" t="s">
        <v>2195</v>
      </c>
      <c r="C1805" s="822" t="s">
        <v>2202</v>
      </c>
      <c r="D1805" s="823" t="s">
        <v>4680</v>
      </c>
      <c r="E1805" s="824" t="s">
        <v>2253</v>
      </c>
      <c r="F1805" s="822" t="s">
        <v>2196</v>
      </c>
      <c r="G1805" s="822" t="s">
        <v>2267</v>
      </c>
      <c r="H1805" s="822" t="s">
        <v>628</v>
      </c>
      <c r="I1805" s="822" t="s">
        <v>1777</v>
      </c>
      <c r="J1805" s="822" t="s">
        <v>764</v>
      </c>
      <c r="K1805" s="822" t="s">
        <v>1778</v>
      </c>
      <c r="L1805" s="825">
        <v>490.89</v>
      </c>
      <c r="M1805" s="825">
        <v>490.89</v>
      </c>
      <c r="N1805" s="822">
        <v>1</v>
      </c>
      <c r="O1805" s="826">
        <v>1</v>
      </c>
      <c r="P1805" s="825">
        <v>490.89</v>
      </c>
      <c r="Q1805" s="827">
        <v>1</v>
      </c>
      <c r="R1805" s="822">
        <v>1</v>
      </c>
      <c r="S1805" s="827">
        <v>1</v>
      </c>
      <c r="T1805" s="826">
        <v>1</v>
      </c>
      <c r="U1805" s="828">
        <v>1</v>
      </c>
    </row>
    <row r="1806" spans="1:21" ht="14.45" customHeight="1" x14ac:dyDescent="0.2">
      <c r="A1806" s="821">
        <v>4</v>
      </c>
      <c r="B1806" s="822" t="s">
        <v>2195</v>
      </c>
      <c r="C1806" s="822" t="s">
        <v>2202</v>
      </c>
      <c r="D1806" s="823" t="s">
        <v>4680</v>
      </c>
      <c r="E1806" s="824" t="s">
        <v>2253</v>
      </c>
      <c r="F1806" s="822" t="s">
        <v>2196</v>
      </c>
      <c r="G1806" s="822" t="s">
        <v>2267</v>
      </c>
      <c r="H1806" s="822" t="s">
        <v>628</v>
      </c>
      <c r="I1806" s="822" t="s">
        <v>1997</v>
      </c>
      <c r="J1806" s="822" t="s">
        <v>1223</v>
      </c>
      <c r="K1806" s="822" t="s">
        <v>1998</v>
      </c>
      <c r="L1806" s="825">
        <v>1847.49</v>
      </c>
      <c r="M1806" s="825">
        <v>1847.49</v>
      </c>
      <c r="N1806" s="822">
        <v>1</v>
      </c>
      <c r="O1806" s="826">
        <v>1</v>
      </c>
      <c r="P1806" s="825"/>
      <c r="Q1806" s="827">
        <v>0</v>
      </c>
      <c r="R1806" s="822"/>
      <c r="S1806" s="827">
        <v>0</v>
      </c>
      <c r="T1806" s="826"/>
      <c r="U1806" s="828">
        <v>0</v>
      </c>
    </row>
    <row r="1807" spans="1:21" ht="14.45" customHeight="1" x14ac:dyDescent="0.2">
      <c r="A1807" s="821">
        <v>4</v>
      </c>
      <c r="B1807" s="822" t="s">
        <v>2195</v>
      </c>
      <c r="C1807" s="822" t="s">
        <v>2202</v>
      </c>
      <c r="D1807" s="823" t="s">
        <v>4680</v>
      </c>
      <c r="E1807" s="824" t="s">
        <v>2253</v>
      </c>
      <c r="F1807" s="822" t="s">
        <v>2196</v>
      </c>
      <c r="G1807" s="822" t="s">
        <v>2267</v>
      </c>
      <c r="H1807" s="822" t="s">
        <v>628</v>
      </c>
      <c r="I1807" s="822" t="s">
        <v>2268</v>
      </c>
      <c r="J1807" s="822" t="s">
        <v>764</v>
      </c>
      <c r="K1807" s="822" t="s">
        <v>2269</v>
      </c>
      <c r="L1807" s="825">
        <v>923.74</v>
      </c>
      <c r="M1807" s="825">
        <v>923.74</v>
      </c>
      <c r="N1807" s="822">
        <v>1</v>
      </c>
      <c r="O1807" s="826">
        <v>1</v>
      </c>
      <c r="P1807" s="825">
        <v>923.74</v>
      </c>
      <c r="Q1807" s="827">
        <v>1</v>
      </c>
      <c r="R1807" s="822">
        <v>1</v>
      </c>
      <c r="S1807" s="827">
        <v>1</v>
      </c>
      <c r="T1807" s="826">
        <v>1</v>
      </c>
      <c r="U1807" s="828">
        <v>1</v>
      </c>
    </row>
    <row r="1808" spans="1:21" ht="14.45" customHeight="1" x14ac:dyDescent="0.2">
      <c r="A1808" s="821">
        <v>4</v>
      </c>
      <c r="B1808" s="822" t="s">
        <v>2195</v>
      </c>
      <c r="C1808" s="822" t="s">
        <v>2202</v>
      </c>
      <c r="D1808" s="823" t="s">
        <v>4680</v>
      </c>
      <c r="E1808" s="824" t="s">
        <v>2253</v>
      </c>
      <c r="F1808" s="822" t="s">
        <v>2196</v>
      </c>
      <c r="G1808" s="822" t="s">
        <v>2353</v>
      </c>
      <c r="H1808" s="822" t="s">
        <v>329</v>
      </c>
      <c r="I1808" s="822" t="s">
        <v>2354</v>
      </c>
      <c r="J1808" s="822" t="s">
        <v>1161</v>
      </c>
      <c r="K1808" s="822" t="s">
        <v>638</v>
      </c>
      <c r="L1808" s="825">
        <v>35.25</v>
      </c>
      <c r="M1808" s="825">
        <v>70.5</v>
      </c>
      <c r="N1808" s="822">
        <v>2</v>
      </c>
      <c r="O1808" s="826">
        <v>1</v>
      </c>
      <c r="P1808" s="825"/>
      <c r="Q1808" s="827">
        <v>0</v>
      </c>
      <c r="R1808" s="822"/>
      <c r="S1808" s="827">
        <v>0</v>
      </c>
      <c r="T1808" s="826"/>
      <c r="U1808" s="828">
        <v>0</v>
      </c>
    </row>
    <row r="1809" spans="1:21" ht="14.45" customHeight="1" x14ac:dyDescent="0.2">
      <c r="A1809" s="821">
        <v>4</v>
      </c>
      <c r="B1809" s="822" t="s">
        <v>2195</v>
      </c>
      <c r="C1809" s="822" t="s">
        <v>2202</v>
      </c>
      <c r="D1809" s="823" t="s">
        <v>4680</v>
      </c>
      <c r="E1809" s="824" t="s">
        <v>2253</v>
      </c>
      <c r="F1809" s="822" t="s">
        <v>2196</v>
      </c>
      <c r="G1809" s="822" t="s">
        <v>2355</v>
      </c>
      <c r="H1809" s="822" t="s">
        <v>329</v>
      </c>
      <c r="I1809" s="822" t="s">
        <v>2413</v>
      </c>
      <c r="J1809" s="822" t="s">
        <v>784</v>
      </c>
      <c r="K1809" s="822" t="s">
        <v>2414</v>
      </c>
      <c r="L1809" s="825">
        <v>57.64</v>
      </c>
      <c r="M1809" s="825">
        <v>57.64</v>
      </c>
      <c r="N1809" s="822">
        <v>1</v>
      </c>
      <c r="O1809" s="826">
        <v>1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4</v>
      </c>
      <c r="B1810" s="822" t="s">
        <v>2195</v>
      </c>
      <c r="C1810" s="822" t="s">
        <v>2202</v>
      </c>
      <c r="D1810" s="823" t="s">
        <v>4680</v>
      </c>
      <c r="E1810" s="824" t="s">
        <v>2253</v>
      </c>
      <c r="F1810" s="822" t="s">
        <v>2196</v>
      </c>
      <c r="G1810" s="822" t="s">
        <v>2355</v>
      </c>
      <c r="H1810" s="822" t="s">
        <v>329</v>
      </c>
      <c r="I1810" s="822" t="s">
        <v>2356</v>
      </c>
      <c r="J1810" s="822" t="s">
        <v>784</v>
      </c>
      <c r="K1810" s="822" t="s">
        <v>2357</v>
      </c>
      <c r="L1810" s="825">
        <v>185.26</v>
      </c>
      <c r="M1810" s="825">
        <v>926.3</v>
      </c>
      <c r="N1810" s="822">
        <v>5</v>
      </c>
      <c r="O1810" s="826">
        <v>2.5</v>
      </c>
      <c r="P1810" s="825">
        <v>926.3</v>
      </c>
      <c r="Q1810" s="827">
        <v>1</v>
      </c>
      <c r="R1810" s="822">
        <v>5</v>
      </c>
      <c r="S1810" s="827">
        <v>1</v>
      </c>
      <c r="T1810" s="826">
        <v>2.5</v>
      </c>
      <c r="U1810" s="828">
        <v>1</v>
      </c>
    </row>
    <row r="1811" spans="1:21" ht="14.45" customHeight="1" x14ac:dyDescent="0.2">
      <c r="A1811" s="821">
        <v>4</v>
      </c>
      <c r="B1811" s="822" t="s">
        <v>2195</v>
      </c>
      <c r="C1811" s="822" t="s">
        <v>2202</v>
      </c>
      <c r="D1811" s="823" t="s">
        <v>4680</v>
      </c>
      <c r="E1811" s="824" t="s">
        <v>2253</v>
      </c>
      <c r="F1811" s="822" t="s">
        <v>2196</v>
      </c>
      <c r="G1811" s="822" t="s">
        <v>2355</v>
      </c>
      <c r="H1811" s="822" t="s">
        <v>329</v>
      </c>
      <c r="I1811" s="822" t="s">
        <v>4164</v>
      </c>
      <c r="J1811" s="822" t="s">
        <v>4165</v>
      </c>
      <c r="K1811" s="822" t="s">
        <v>4166</v>
      </c>
      <c r="L1811" s="825">
        <v>157.78</v>
      </c>
      <c r="M1811" s="825">
        <v>315.56</v>
      </c>
      <c r="N1811" s="822">
        <v>2</v>
      </c>
      <c r="O1811" s="826">
        <v>2</v>
      </c>
      <c r="P1811" s="825">
        <v>315.56</v>
      </c>
      <c r="Q1811" s="827">
        <v>1</v>
      </c>
      <c r="R1811" s="822">
        <v>2</v>
      </c>
      <c r="S1811" s="827">
        <v>1</v>
      </c>
      <c r="T1811" s="826">
        <v>2</v>
      </c>
      <c r="U1811" s="828">
        <v>1</v>
      </c>
    </row>
    <row r="1812" spans="1:21" ht="14.45" customHeight="1" x14ac:dyDescent="0.2">
      <c r="A1812" s="821">
        <v>4</v>
      </c>
      <c r="B1812" s="822" t="s">
        <v>2195</v>
      </c>
      <c r="C1812" s="822" t="s">
        <v>2202</v>
      </c>
      <c r="D1812" s="823" t="s">
        <v>4680</v>
      </c>
      <c r="E1812" s="824" t="s">
        <v>2253</v>
      </c>
      <c r="F1812" s="822" t="s">
        <v>2196</v>
      </c>
      <c r="G1812" s="822" t="s">
        <v>2355</v>
      </c>
      <c r="H1812" s="822" t="s">
        <v>329</v>
      </c>
      <c r="I1812" s="822" t="s">
        <v>3018</v>
      </c>
      <c r="J1812" s="822" t="s">
        <v>784</v>
      </c>
      <c r="K1812" s="822" t="s">
        <v>2357</v>
      </c>
      <c r="L1812" s="825">
        <v>301.2</v>
      </c>
      <c r="M1812" s="825">
        <v>602.4</v>
      </c>
      <c r="N1812" s="822">
        <v>2</v>
      </c>
      <c r="O1812" s="826">
        <v>1</v>
      </c>
      <c r="P1812" s="825"/>
      <c r="Q1812" s="827">
        <v>0</v>
      </c>
      <c r="R1812" s="822"/>
      <c r="S1812" s="827">
        <v>0</v>
      </c>
      <c r="T1812" s="826"/>
      <c r="U1812" s="828">
        <v>0</v>
      </c>
    </row>
    <row r="1813" spans="1:21" ht="14.45" customHeight="1" x14ac:dyDescent="0.2">
      <c r="A1813" s="821">
        <v>4</v>
      </c>
      <c r="B1813" s="822" t="s">
        <v>2195</v>
      </c>
      <c r="C1813" s="822" t="s">
        <v>2202</v>
      </c>
      <c r="D1813" s="823" t="s">
        <v>4680</v>
      </c>
      <c r="E1813" s="824" t="s">
        <v>2253</v>
      </c>
      <c r="F1813" s="822" t="s">
        <v>2196</v>
      </c>
      <c r="G1813" s="822" t="s">
        <v>2355</v>
      </c>
      <c r="H1813" s="822" t="s">
        <v>329</v>
      </c>
      <c r="I1813" s="822" t="s">
        <v>3018</v>
      </c>
      <c r="J1813" s="822" t="s">
        <v>784</v>
      </c>
      <c r="K1813" s="822" t="s">
        <v>2357</v>
      </c>
      <c r="L1813" s="825">
        <v>87.98</v>
      </c>
      <c r="M1813" s="825">
        <v>351.92</v>
      </c>
      <c r="N1813" s="822">
        <v>4</v>
      </c>
      <c r="O1813" s="826">
        <v>1.5</v>
      </c>
      <c r="P1813" s="825">
        <v>87.98</v>
      </c>
      <c r="Q1813" s="827">
        <v>0.25</v>
      </c>
      <c r="R1813" s="822">
        <v>1</v>
      </c>
      <c r="S1813" s="827">
        <v>0.25</v>
      </c>
      <c r="T1813" s="826">
        <v>0.5</v>
      </c>
      <c r="U1813" s="828">
        <v>0.33333333333333331</v>
      </c>
    </row>
    <row r="1814" spans="1:21" ht="14.45" customHeight="1" x14ac:dyDescent="0.2">
      <c r="A1814" s="821">
        <v>4</v>
      </c>
      <c r="B1814" s="822" t="s">
        <v>2195</v>
      </c>
      <c r="C1814" s="822" t="s">
        <v>2202</v>
      </c>
      <c r="D1814" s="823" t="s">
        <v>4680</v>
      </c>
      <c r="E1814" s="824" t="s">
        <v>2253</v>
      </c>
      <c r="F1814" s="822" t="s">
        <v>2196</v>
      </c>
      <c r="G1814" s="822" t="s">
        <v>2358</v>
      </c>
      <c r="H1814" s="822" t="s">
        <v>329</v>
      </c>
      <c r="I1814" s="822" t="s">
        <v>2359</v>
      </c>
      <c r="J1814" s="822" t="s">
        <v>633</v>
      </c>
      <c r="K1814" s="822" t="s">
        <v>2360</v>
      </c>
      <c r="L1814" s="825">
        <v>127.91</v>
      </c>
      <c r="M1814" s="825">
        <v>383.73</v>
      </c>
      <c r="N1814" s="822">
        <v>3</v>
      </c>
      <c r="O1814" s="826">
        <v>3</v>
      </c>
      <c r="P1814" s="825">
        <v>383.73</v>
      </c>
      <c r="Q1814" s="827">
        <v>1</v>
      </c>
      <c r="R1814" s="822">
        <v>3</v>
      </c>
      <c r="S1814" s="827">
        <v>1</v>
      </c>
      <c r="T1814" s="826">
        <v>3</v>
      </c>
      <c r="U1814" s="828">
        <v>1</v>
      </c>
    </row>
    <row r="1815" spans="1:21" ht="14.45" customHeight="1" x14ac:dyDescent="0.2">
      <c r="A1815" s="821">
        <v>4</v>
      </c>
      <c r="B1815" s="822" t="s">
        <v>2195</v>
      </c>
      <c r="C1815" s="822" t="s">
        <v>2202</v>
      </c>
      <c r="D1815" s="823" t="s">
        <v>4680</v>
      </c>
      <c r="E1815" s="824" t="s">
        <v>2253</v>
      </c>
      <c r="F1815" s="822" t="s">
        <v>2196</v>
      </c>
      <c r="G1815" s="822" t="s">
        <v>2358</v>
      </c>
      <c r="H1815" s="822" t="s">
        <v>329</v>
      </c>
      <c r="I1815" s="822" t="s">
        <v>3105</v>
      </c>
      <c r="J1815" s="822" t="s">
        <v>3106</v>
      </c>
      <c r="K1815" s="822" t="s">
        <v>3107</v>
      </c>
      <c r="L1815" s="825">
        <v>107.37</v>
      </c>
      <c r="M1815" s="825">
        <v>107.37</v>
      </c>
      <c r="N1815" s="822">
        <v>1</v>
      </c>
      <c r="O1815" s="826">
        <v>1</v>
      </c>
      <c r="P1815" s="825">
        <v>107.37</v>
      </c>
      <c r="Q1815" s="827">
        <v>1</v>
      </c>
      <c r="R1815" s="822">
        <v>1</v>
      </c>
      <c r="S1815" s="827">
        <v>1</v>
      </c>
      <c r="T1815" s="826">
        <v>1</v>
      </c>
      <c r="U1815" s="828">
        <v>1</v>
      </c>
    </row>
    <row r="1816" spans="1:21" ht="14.45" customHeight="1" x14ac:dyDescent="0.2">
      <c r="A1816" s="821">
        <v>4</v>
      </c>
      <c r="B1816" s="822" t="s">
        <v>2195</v>
      </c>
      <c r="C1816" s="822" t="s">
        <v>2202</v>
      </c>
      <c r="D1816" s="823" t="s">
        <v>4680</v>
      </c>
      <c r="E1816" s="824" t="s">
        <v>2253</v>
      </c>
      <c r="F1816" s="822" t="s">
        <v>2196</v>
      </c>
      <c r="G1816" s="822" t="s">
        <v>3254</v>
      </c>
      <c r="H1816" s="822" t="s">
        <v>329</v>
      </c>
      <c r="I1816" s="822" t="s">
        <v>3255</v>
      </c>
      <c r="J1816" s="822" t="s">
        <v>3256</v>
      </c>
      <c r="K1816" s="822" t="s">
        <v>3257</v>
      </c>
      <c r="L1816" s="825">
        <v>453.79</v>
      </c>
      <c r="M1816" s="825">
        <v>1361.3700000000001</v>
      </c>
      <c r="N1816" s="822">
        <v>3</v>
      </c>
      <c r="O1816" s="826">
        <v>2.5</v>
      </c>
      <c r="P1816" s="825">
        <v>1361.3700000000001</v>
      </c>
      <c r="Q1816" s="827">
        <v>1</v>
      </c>
      <c r="R1816" s="822">
        <v>3</v>
      </c>
      <c r="S1816" s="827">
        <v>1</v>
      </c>
      <c r="T1816" s="826">
        <v>2.5</v>
      </c>
      <c r="U1816" s="828">
        <v>1</v>
      </c>
    </row>
    <row r="1817" spans="1:21" ht="14.45" customHeight="1" x14ac:dyDescent="0.2">
      <c r="A1817" s="821">
        <v>4</v>
      </c>
      <c r="B1817" s="822" t="s">
        <v>2195</v>
      </c>
      <c r="C1817" s="822" t="s">
        <v>2202</v>
      </c>
      <c r="D1817" s="823" t="s">
        <v>4680</v>
      </c>
      <c r="E1817" s="824" t="s">
        <v>2253</v>
      </c>
      <c r="F1817" s="822" t="s">
        <v>2196</v>
      </c>
      <c r="G1817" s="822" t="s">
        <v>2275</v>
      </c>
      <c r="H1817" s="822" t="s">
        <v>329</v>
      </c>
      <c r="I1817" s="822" t="s">
        <v>2276</v>
      </c>
      <c r="J1817" s="822" t="s">
        <v>1441</v>
      </c>
      <c r="K1817" s="822" t="s">
        <v>2277</v>
      </c>
      <c r="L1817" s="825">
        <v>45.56</v>
      </c>
      <c r="M1817" s="825">
        <v>501.16</v>
      </c>
      <c r="N1817" s="822">
        <v>11</v>
      </c>
      <c r="O1817" s="826">
        <v>5.5</v>
      </c>
      <c r="P1817" s="825">
        <v>410.04</v>
      </c>
      <c r="Q1817" s="827">
        <v>0.81818181818181823</v>
      </c>
      <c r="R1817" s="822">
        <v>9</v>
      </c>
      <c r="S1817" s="827">
        <v>0.81818181818181823</v>
      </c>
      <c r="T1817" s="826">
        <v>4.5</v>
      </c>
      <c r="U1817" s="828">
        <v>0.81818181818181823</v>
      </c>
    </row>
    <row r="1818" spans="1:21" ht="14.45" customHeight="1" x14ac:dyDescent="0.2">
      <c r="A1818" s="821">
        <v>4</v>
      </c>
      <c r="B1818" s="822" t="s">
        <v>2195</v>
      </c>
      <c r="C1818" s="822" t="s">
        <v>2202</v>
      </c>
      <c r="D1818" s="823" t="s">
        <v>4680</v>
      </c>
      <c r="E1818" s="824" t="s">
        <v>2253</v>
      </c>
      <c r="F1818" s="822" t="s">
        <v>2196</v>
      </c>
      <c r="G1818" s="822" t="s">
        <v>2281</v>
      </c>
      <c r="H1818" s="822" t="s">
        <v>628</v>
      </c>
      <c r="I1818" s="822" t="s">
        <v>1917</v>
      </c>
      <c r="J1818" s="822" t="s">
        <v>893</v>
      </c>
      <c r="K1818" s="822" t="s">
        <v>895</v>
      </c>
      <c r="L1818" s="825">
        <v>0</v>
      </c>
      <c r="M1818" s="825">
        <v>0</v>
      </c>
      <c r="N1818" s="822">
        <v>9</v>
      </c>
      <c r="O1818" s="826">
        <v>6</v>
      </c>
      <c r="P1818" s="825">
        <v>0</v>
      </c>
      <c r="Q1818" s="827"/>
      <c r="R1818" s="822">
        <v>6</v>
      </c>
      <c r="S1818" s="827">
        <v>0.66666666666666663</v>
      </c>
      <c r="T1818" s="826">
        <v>4</v>
      </c>
      <c r="U1818" s="828">
        <v>0.66666666666666663</v>
      </c>
    </row>
    <row r="1819" spans="1:21" ht="14.45" customHeight="1" x14ac:dyDescent="0.2">
      <c r="A1819" s="821">
        <v>4</v>
      </c>
      <c r="B1819" s="822" t="s">
        <v>2195</v>
      </c>
      <c r="C1819" s="822" t="s">
        <v>2202</v>
      </c>
      <c r="D1819" s="823" t="s">
        <v>4680</v>
      </c>
      <c r="E1819" s="824" t="s">
        <v>2253</v>
      </c>
      <c r="F1819" s="822" t="s">
        <v>2196</v>
      </c>
      <c r="G1819" s="822" t="s">
        <v>3029</v>
      </c>
      <c r="H1819" s="822" t="s">
        <v>329</v>
      </c>
      <c r="I1819" s="822" t="s">
        <v>3112</v>
      </c>
      <c r="J1819" s="822" t="s">
        <v>1175</v>
      </c>
      <c r="K1819" s="822" t="s">
        <v>3113</v>
      </c>
      <c r="L1819" s="825">
        <v>42.54</v>
      </c>
      <c r="M1819" s="825">
        <v>85.08</v>
      </c>
      <c r="N1819" s="822">
        <v>2</v>
      </c>
      <c r="O1819" s="826">
        <v>2</v>
      </c>
      <c r="P1819" s="825">
        <v>85.08</v>
      </c>
      <c r="Q1819" s="827">
        <v>1</v>
      </c>
      <c r="R1819" s="822">
        <v>2</v>
      </c>
      <c r="S1819" s="827">
        <v>1</v>
      </c>
      <c r="T1819" s="826">
        <v>2</v>
      </c>
      <c r="U1819" s="828">
        <v>1</v>
      </c>
    </row>
    <row r="1820" spans="1:21" ht="14.45" customHeight="1" x14ac:dyDescent="0.2">
      <c r="A1820" s="821">
        <v>4</v>
      </c>
      <c r="B1820" s="822" t="s">
        <v>2195</v>
      </c>
      <c r="C1820" s="822" t="s">
        <v>2202</v>
      </c>
      <c r="D1820" s="823" t="s">
        <v>4680</v>
      </c>
      <c r="E1820" s="824" t="s">
        <v>2253</v>
      </c>
      <c r="F1820" s="822" t="s">
        <v>2196</v>
      </c>
      <c r="G1820" s="822" t="s">
        <v>2480</v>
      </c>
      <c r="H1820" s="822" t="s">
        <v>329</v>
      </c>
      <c r="I1820" s="822" t="s">
        <v>4167</v>
      </c>
      <c r="J1820" s="822" t="s">
        <v>1648</v>
      </c>
      <c r="K1820" s="822" t="s">
        <v>4168</v>
      </c>
      <c r="L1820" s="825">
        <v>320.55</v>
      </c>
      <c r="M1820" s="825">
        <v>320.55</v>
      </c>
      <c r="N1820" s="822">
        <v>1</v>
      </c>
      <c r="O1820" s="826">
        <v>1</v>
      </c>
      <c r="P1820" s="825"/>
      <c r="Q1820" s="827">
        <v>0</v>
      </c>
      <c r="R1820" s="822"/>
      <c r="S1820" s="827">
        <v>0</v>
      </c>
      <c r="T1820" s="826"/>
      <c r="U1820" s="828">
        <v>0</v>
      </c>
    </row>
    <row r="1821" spans="1:21" ht="14.45" customHeight="1" x14ac:dyDescent="0.2">
      <c r="A1821" s="821">
        <v>4</v>
      </c>
      <c r="B1821" s="822" t="s">
        <v>2195</v>
      </c>
      <c r="C1821" s="822" t="s">
        <v>2202</v>
      </c>
      <c r="D1821" s="823" t="s">
        <v>4680</v>
      </c>
      <c r="E1821" s="824" t="s">
        <v>2253</v>
      </c>
      <c r="F1821" s="822" t="s">
        <v>2196</v>
      </c>
      <c r="G1821" s="822" t="s">
        <v>2484</v>
      </c>
      <c r="H1821" s="822" t="s">
        <v>628</v>
      </c>
      <c r="I1821" s="822" t="s">
        <v>2485</v>
      </c>
      <c r="J1821" s="822" t="s">
        <v>830</v>
      </c>
      <c r="K1821" s="822" t="s">
        <v>2486</v>
      </c>
      <c r="L1821" s="825">
        <v>414.07</v>
      </c>
      <c r="M1821" s="825">
        <v>5382.91</v>
      </c>
      <c r="N1821" s="822">
        <v>13</v>
      </c>
      <c r="O1821" s="826">
        <v>5.5</v>
      </c>
      <c r="P1821" s="825">
        <v>2484.42</v>
      </c>
      <c r="Q1821" s="827">
        <v>0.46153846153846156</v>
      </c>
      <c r="R1821" s="822">
        <v>6</v>
      </c>
      <c r="S1821" s="827">
        <v>0.46153846153846156</v>
      </c>
      <c r="T1821" s="826">
        <v>2.5</v>
      </c>
      <c r="U1821" s="828">
        <v>0.45454545454545453</v>
      </c>
    </row>
    <row r="1822" spans="1:21" ht="14.45" customHeight="1" x14ac:dyDescent="0.2">
      <c r="A1822" s="821">
        <v>4</v>
      </c>
      <c r="B1822" s="822" t="s">
        <v>2195</v>
      </c>
      <c r="C1822" s="822" t="s">
        <v>2202</v>
      </c>
      <c r="D1822" s="823" t="s">
        <v>4680</v>
      </c>
      <c r="E1822" s="824" t="s">
        <v>2253</v>
      </c>
      <c r="F1822" s="822" t="s">
        <v>2196</v>
      </c>
      <c r="G1822" s="822" t="s">
        <v>2484</v>
      </c>
      <c r="H1822" s="822" t="s">
        <v>329</v>
      </c>
      <c r="I1822" s="822" t="s">
        <v>3127</v>
      </c>
      <c r="J1822" s="822" t="s">
        <v>3128</v>
      </c>
      <c r="K1822" s="822" t="s">
        <v>3129</v>
      </c>
      <c r="L1822" s="825">
        <v>414.07</v>
      </c>
      <c r="M1822" s="825">
        <v>1242.21</v>
      </c>
      <c r="N1822" s="822">
        <v>3</v>
      </c>
      <c r="O1822" s="826">
        <v>2</v>
      </c>
      <c r="P1822" s="825">
        <v>414.07</v>
      </c>
      <c r="Q1822" s="827">
        <v>0.33333333333333331</v>
      </c>
      <c r="R1822" s="822">
        <v>1</v>
      </c>
      <c r="S1822" s="827">
        <v>0.33333333333333331</v>
      </c>
      <c r="T1822" s="826">
        <v>1</v>
      </c>
      <c r="U1822" s="828">
        <v>0.5</v>
      </c>
    </row>
    <row r="1823" spans="1:21" ht="14.45" customHeight="1" x14ac:dyDescent="0.2">
      <c r="A1823" s="821">
        <v>4</v>
      </c>
      <c r="B1823" s="822" t="s">
        <v>2195</v>
      </c>
      <c r="C1823" s="822" t="s">
        <v>2202</v>
      </c>
      <c r="D1823" s="823" t="s">
        <v>4680</v>
      </c>
      <c r="E1823" s="824" t="s">
        <v>2253</v>
      </c>
      <c r="F1823" s="822" t="s">
        <v>2196</v>
      </c>
      <c r="G1823" s="822" t="s">
        <v>2484</v>
      </c>
      <c r="H1823" s="822" t="s">
        <v>329</v>
      </c>
      <c r="I1823" s="822" t="s">
        <v>3130</v>
      </c>
      <c r="J1823" s="822" t="s">
        <v>3128</v>
      </c>
      <c r="K1823" s="822" t="s">
        <v>3131</v>
      </c>
      <c r="L1823" s="825">
        <v>414.07</v>
      </c>
      <c r="M1823" s="825">
        <v>828.14</v>
      </c>
      <c r="N1823" s="822">
        <v>2</v>
      </c>
      <c r="O1823" s="826">
        <v>1</v>
      </c>
      <c r="P1823" s="825">
        <v>828.14</v>
      </c>
      <c r="Q1823" s="827">
        <v>1</v>
      </c>
      <c r="R1823" s="822">
        <v>2</v>
      </c>
      <c r="S1823" s="827">
        <v>1</v>
      </c>
      <c r="T1823" s="826">
        <v>1</v>
      </c>
      <c r="U1823" s="828">
        <v>1</v>
      </c>
    </row>
    <row r="1824" spans="1:21" ht="14.45" customHeight="1" x14ac:dyDescent="0.2">
      <c r="A1824" s="821">
        <v>4</v>
      </c>
      <c r="B1824" s="822" t="s">
        <v>2195</v>
      </c>
      <c r="C1824" s="822" t="s">
        <v>2202</v>
      </c>
      <c r="D1824" s="823" t="s">
        <v>4680</v>
      </c>
      <c r="E1824" s="824" t="s">
        <v>2253</v>
      </c>
      <c r="F1824" s="822" t="s">
        <v>2196</v>
      </c>
      <c r="G1824" s="822" t="s">
        <v>2484</v>
      </c>
      <c r="H1824" s="822" t="s">
        <v>329</v>
      </c>
      <c r="I1824" s="822" t="s">
        <v>4169</v>
      </c>
      <c r="J1824" s="822" t="s">
        <v>3128</v>
      </c>
      <c r="K1824" s="822" t="s">
        <v>4170</v>
      </c>
      <c r="L1824" s="825">
        <v>165.63</v>
      </c>
      <c r="M1824" s="825">
        <v>165.63</v>
      </c>
      <c r="N1824" s="822">
        <v>1</v>
      </c>
      <c r="O1824" s="826">
        <v>1</v>
      </c>
      <c r="P1824" s="825">
        <v>165.63</v>
      </c>
      <c r="Q1824" s="827">
        <v>1</v>
      </c>
      <c r="R1824" s="822">
        <v>1</v>
      </c>
      <c r="S1824" s="827">
        <v>1</v>
      </c>
      <c r="T1824" s="826">
        <v>1</v>
      </c>
      <c r="U1824" s="828">
        <v>1</v>
      </c>
    </row>
    <row r="1825" spans="1:21" ht="14.45" customHeight="1" x14ac:dyDescent="0.2">
      <c r="A1825" s="821">
        <v>4</v>
      </c>
      <c r="B1825" s="822" t="s">
        <v>2195</v>
      </c>
      <c r="C1825" s="822" t="s">
        <v>2202</v>
      </c>
      <c r="D1825" s="823" t="s">
        <v>4680</v>
      </c>
      <c r="E1825" s="824" t="s">
        <v>2253</v>
      </c>
      <c r="F1825" s="822" t="s">
        <v>2196</v>
      </c>
      <c r="G1825" s="822" t="s">
        <v>2259</v>
      </c>
      <c r="H1825" s="822" t="s">
        <v>628</v>
      </c>
      <c r="I1825" s="822" t="s">
        <v>1853</v>
      </c>
      <c r="J1825" s="822" t="s">
        <v>1068</v>
      </c>
      <c r="K1825" s="822" t="s">
        <v>1854</v>
      </c>
      <c r="L1825" s="825">
        <v>154.36000000000001</v>
      </c>
      <c r="M1825" s="825">
        <v>771.80000000000007</v>
      </c>
      <c r="N1825" s="822">
        <v>5</v>
      </c>
      <c r="O1825" s="826">
        <v>4</v>
      </c>
      <c r="P1825" s="825">
        <v>154.36000000000001</v>
      </c>
      <c r="Q1825" s="827">
        <v>0.2</v>
      </c>
      <c r="R1825" s="822">
        <v>1</v>
      </c>
      <c r="S1825" s="827">
        <v>0.2</v>
      </c>
      <c r="T1825" s="826">
        <v>1</v>
      </c>
      <c r="U1825" s="828">
        <v>0.25</v>
      </c>
    </row>
    <row r="1826" spans="1:21" ht="14.45" customHeight="1" x14ac:dyDescent="0.2">
      <c r="A1826" s="821">
        <v>4</v>
      </c>
      <c r="B1826" s="822" t="s">
        <v>2195</v>
      </c>
      <c r="C1826" s="822" t="s">
        <v>2202</v>
      </c>
      <c r="D1826" s="823" t="s">
        <v>4680</v>
      </c>
      <c r="E1826" s="824" t="s">
        <v>2253</v>
      </c>
      <c r="F1826" s="822" t="s">
        <v>2196</v>
      </c>
      <c r="G1826" s="822" t="s">
        <v>2259</v>
      </c>
      <c r="H1826" s="822" t="s">
        <v>329</v>
      </c>
      <c r="I1826" s="822" t="s">
        <v>4171</v>
      </c>
      <c r="J1826" s="822" t="s">
        <v>4172</v>
      </c>
      <c r="K1826" s="822" t="s">
        <v>4173</v>
      </c>
      <c r="L1826" s="825">
        <v>154.36000000000001</v>
      </c>
      <c r="M1826" s="825">
        <v>154.36000000000001</v>
      </c>
      <c r="N1826" s="822">
        <v>1</v>
      </c>
      <c r="O1826" s="826">
        <v>1</v>
      </c>
      <c r="P1826" s="825">
        <v>154.36000000000001</v>
      </c>
      <c r="Q1826" s="827">
        <v>1</v>
      </c>
      <c r="R1826" s="822">
        <v>1</v>
      </c>
      <c r="S1826" s="827">
        <v>1</v>
      </c>
      <c r="T1826" s="826">
        <v>1</v>
      </c>
      <c r="U1826" s="828">
        <v>1</v>
      </c>
    </row>
    <row r="1827" spans="1:21" ht="14.45" customHeight="1" x14ac:dyDescent="0.2">
      <c r="A1827" s="821">
        <v>4</v>
      </c>
      <c r="B1827" s="822" t="s">
        <v>2195</v>
      </c>
      <c r="C1827" s="822" t="s">
        <v>2202</v>
      </c>
      <c r="D1827" s="823" t="s">
        <v>4680</v>
      </c>
      <c r="E1827" s="824" t="s">
        <v>2253</v>
      </c>
      <c r="F1827" s="822" t="s">
        <v>2196</v>
      </c>
      <c r="G1827" s="822" t="s">
        <v>2259</v>
      </c>
      <c r="H1827" s="822" t="s">
        <v>329</v>
      </c>
      <c r="I1827" s="822" t="s">
        <v>4174</v>
      </c>
      <c r="J1827" s="822" t="s">
        <v>4175</v>
      </c>
      <c r="K1827" s="822" t="s">
        <v>4176</v>
      </c>
      <c r="L1827" s="825">
        <v>271.74</v>
      </c>
      <c r="M1827" s="825">
        <v>271.74</v>
      </c>
      <c r="N1827" s="822">
        <v>1</v>
      </c>
      <c r="O1827" s="826">
        <v>1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4</v>
      </c>
      <c r="B1828" s="822" t="s">
        <v>2195</v>
      </c>
      <c r="C1828" s="822" t="s">
        <v>2202</v>
      </c>
      <c r="D1828" s="823" t="s">
        <v>4680</v>
      </c>
      <c r="E1828" s="824" t="s">
        <v>2253</v>
      </c>
      <c r="F1828" s="822" t="s">
        <v>2196</v>
      </c>
      <c r="G1828" s="822" t="s">
        <v>2260</v>
      </c>
      <c r="H1828" s="822" t="s">
        <v>329</v>
      </c>
      <c r="I1828" s="822" t="s">
        <v>2261</v>
      </c>
      <c r="J1828" s="822" t="s">
        <v>2262</v>
      </c>
      <c r="K1828" s="822" t="s">
        <v>2263</v>
      </c>
      <c r="L1828" s="825">
        <v>0</v>
      </c>
      <c r="M1828" s="825">
        <v>0</v>
      </c>
      <c r="N1828" s="822">
        <v>2</v>
      </c>
      <c r="O1828" s="826">
        <v>0.5</v>
      </c>
      <c r="P1828" s="825">
        <v>0</v>
      </c>
      <c r="Q1828" s="827"/>
      <c r="R1828" s="822">
        <v>2</v>
      </c>
      <c r="S1828" s="827">
        <v>1</v>
      </c>
      <c r="T1828" s="826">
        <v>0.5</v>
      </c>
      <c r="U1828" s="828">
        <v>1</v>
      </c>
    </row>
    <row r="1829" spans="1:21" ht="14.45" customHeight="1" x14ac:dyDescent="0.2">
      <c r="A1829" s="821">
        <v>4</v>
      </c>
      <c r="B1829" s="822" t="s">
        <v>2195</v>
      </c>
      <c r="C1829" s="822" t="s">
        <v>2202</v>
      </c>
      <c r="D1829" s="823" t="s">
        <v>4680</v>
      </c>
      <c r="E1829" s="824" t="s">
        <v>2253</v>
      </c>
      <c r="F1829" s="822" t="s">
        <v>2196</v>
      </c>
      <c r="G1829" s="822" t="s">
        <v>2423</v>
      </c>
      <c r="H1829" s="822" t="s">
        <v>329</v>
      </c>
      <c r="I1829" s="822" t="s">
        <v>2424</v>
      </c>
      <c r="J1829" s="822" t="s">
        <v>2425</v>
      </c>
      <c r="K1829" s="822" t="s">
        <v>2426</v>
      </c>
      <c r="L1829" s="825">
        <v>248.55</v>
      </c>
      <c r="M1829" s="825">
        <v>6710.8500000000013</v>
      </c>
      <c r="N1829" s="822">
        <v>27</v>
      </c>
      <c r="O1829" s="826">
        <v>26</v>
      </c>
      <c r="P1829" s="825">
        <v>3728.2500000000009</v>
      </c>
      <c r="Q1829" s="827">
        <v>0.55555555555555558</v>
      </c>
      <c r="R1829" s="822">
        <v>15</v>
      </c>
      <c r="S1829" s="827">
        <v>0.55555555555555558</v>
      </c>
      <c r="T1829" s="826">
        <v>15</v>
      </c>
      <c r="U1829" s="828">
        <v>0.57692307692307687</v>
      </c>
    </row>
    <row r="1830" spans="1:21" ht="14.45" customHeight="1" x14ac:dyDescent="0.2">
      <c r="A1830" s="821">
        <v>4</v>
      </c>
      <c r="B1830" s="822" t="s">
        <v>2195</v>
      </c>
      <c r="C1830" s="822" t="s">
        <v>2202</v>
      </c>
      <c r="D1830" s="823" t="s">
        <v>4680</v>
      </c>
      <c r="E1830" s="824" t="s">
        <v>2253</v>
      </c>
      <c r="F1830" s="822" t="s">
        <v>2196</v>
      </c>
      <c r="G1830" s="822" t="s">
        <v>2423</v>
      </c>
      <c r="H1830" s="822" t="s">
        <v>329</v>
      </c>
      <c r="I1830" s="822" t="s">
        <v>2489</v>
      </c>
      <c r="J1830" s="822" t="s">
        <v>2490</v>
      </c>
      <c r="K1830" s="822" t="s">
        <v>2491</v>
      </c>
      <c r="L1830" s="825">
        <v>248.55</v>
      </c>
      <c r="M1830" s="825">
        <v>248.55</v>
      </c>
      <c r="N1830" s="822">
        <v>1</v>
      </c>
      <c r="O1830" s="826">
        <v>1</v>
      </c>
      <c r="P1830" s="825">
        <v>248.55</v>
      </c>
      <c r="Q1830" s="827">
        <v>1</v>
      </c>
      <c r="R1830" s="822">
        <v>1</v>
      </c>
      <c r="S1830" s="827">
        <v>1</v>
      </c>
      <c r="T1830" s="826">
        <v>1</v>
      </c>
      <c r="U1830" s="828">
        <v>1</v>
      </c>
    </row>
    <row r="1831" spans="1:21" ht="14.45" customHeight="1" x14ac:dyDescent="0.2">
      <c r="A1831" s="821">
        <v>4</v>
      </c>
      <c r="B1831" s="822" t="s">
        <v>2195</v>
      </c>
      <c r="C1831" s="822" t="s">
        <v>2202</v>
      </c>
      <c r="D1831" s="823" t="s">
        <v>4680</v>
      </c>
      <c r="E1831" s="824" t="s">
        <v>2253</v>
      </c>
      <c r="F1831" s="822" t="s">
        <v>2196</v>
      </c>
      <c r="G1831" s="822" t="s">
        <v>2285</v>
      </c>
      <c r="H1831" s="822" t="s">
        <v>628</v>
      </c>
      <c r="I1831" s="822" t="s">
        <v>1978</v>
      </c>
      <c r="J1831" s="822" t="s">
        <v>1979</v>
      </c>
      <c r="K1831" s="822" t="s">
        <v>767</v>
      </c>
      <c r="L1831" s="825">
        <v>179.65</v>
      </c>
      <c r="M1831" s="825">
        <v>898.25</v>
      </c>
      <c r="N1831" s="822">
        <v>5</v>
      </c>
      <c r="O1831" s="826">
        <v>1</v>
      </c>
      <c r="P1831" s="825">
        <v>898.25</v>
      </c>
      <c r="Q1831" s="827">
        <v>1</v>
      </c>
      <c r="R1831" s="822">
        <v>5</v>
      </c>
      <c r="S1831" s="827">
        <v>1</v>
      </c>
      <c r="T1831" s="826">
        <v>1</v>
      </c>
      <c r="U1831" s="828">
        <v>1</v>
      </c>
    </row>
    <row r="1832" spans="1:21" ht="14.45" customHeight="1" x14ac:dyDescent="0.2">
      <c r="A1832" s="821">
        <v>4</v>
      </c>
      <c r="B1832" s="822" t="s">
        <v>2195</v>
      </c>
      <c r="C1832" s="822" t="s">
        <v>2202</v>
      </c>
      <c r="D1832" s="823" t="s">
        <v>4680</v>
      </c>
      <c r="E1832" s="824" t="s">
        <v>2253</v>
      </c>
      <c r="F1832" s="822" t="s">
        <v>2196</v>
      </c>
      <c r="G1832" s="822" t="s">
        <v>2427</v>
      </c>
      <c r="H1832" s="822" t="s">
        <v>329</v>
      </c>
      <c r="I1832" s="822" t="s">
        <v>2428</v>
      </c>
      <c r="J1832" s="822" t="s">
        <v>1287</v>
      </c>
      <c r="K1832" s="822" t="s">
        <v>1288</v>
      </c>
      <c r="L1832" s="825">
        <v>121.92</v>
      </c>
      <c r="M1832" s="825">
        <v>487.68</v>
      </c>
      <c r="N1832" s="822">
        <v>4</v>
      </c>
      <c r="O1832" s="826">
        <v>2</v>
      </c>
      <c r="P1832" s="825"/>
      <c r="Q1832" s="827">
        <v>0</v>
      </c>
      <c r="R1832" s="822"/>
      <c r="S1832" s="827">
        <v>0</v>
      </c>
      <c r="T1832" s="826"/>
      <c r="U1832" s="828">
        <v>0</v>
      </c>
    </row>
    <row r="1833" spans="1:21" ht="14.45" customHeight="1" x14ac:dyDescent="0.2">
      <c r="A1833" s="821">
        <v>4</v>
      </c>
      <c r="B1833" s="822" t="s">
        <v>2195</v>
      </c>
      <c r="C1833" s="822" t="s">
        <v>2202</v>
      </c>
      <c r="D1833" s="823" t="s">
        <v>4680</v>
      </c>
      <c r="E1833" s="824" t="s">
        <v>2253</v>
      </c>
      <c r="F1833" s="822" t="s">
        <v>2197</v>
      </c>
      <c r="G1833" s="822" t="s">
        <v>2286</v>
      </c>
      <c r="H1833" s="822" t="s">
        <v>329</v>
      </c>
      <c r="I1833" s="822" t="s">
        <v>2492</v>
      </c>
      <c r="J1833" s="822" t="s">
        <v>2288</v>
      </c>
      <c r="K1833" s="822"/>
      <c r="L1833" s="825">
        <v>0</v>
      </c>
      <c r="M1833" s="825">
        <v>0</v>
      </c>
      <c r="N1833" s="822">
        <v>6</v>
      </c>
      <c r="O1833" s="826">
        <v>6</v>
      </c>
      <c r="P1833" s="825">
        <v>0</v>
      </c>
      <c r="Q1833" s="827"/>
      <c r="R1833" s="822">
        <v>5</v>
      </c>
      <c r="S1833" s="827">
        <v>0.83333333333333337</v>
      </c>
      <c r="T1833" s="826">
        <v>5</v>
      </c>
      <c r="U1833" s="828">
        <v>0.83333333333333337</v>
      </c>
    </row>
    <row r="1834" spans="1:21" ht="14.45" customHeight="1" x14ac:dyDescent="0.2">
      <c r="A1834" s="821">
        <v>4</v>
      </c>
      <c r="B1834" s="822" t="s">
        <v>2195</v>
      </c>
      <c r="C1834" s="822" t="s">
        <v>2202</v>
      </c>
      <c r="D1834" s="823" t="s">
        <v>4680</v>
      </c>
      <c r="E1834" s="824" t="s">
        <v>2253</v>
      </c>
      <c r="F1834" s="822" t="s">
        <v>2197</v>
      </c>
      <c r="G1834" s="822" t="s">
        <v>2286</v>
      </c>
      <c r="H1834" s="822" t="s">
        <v>329</v>
      </c>
      <c r="I1834" s="822" t="s">
        <v>2276</v>
      </c>
      <c r="J1834" s="822" t="s">
        <v>2288</v>
      </c>
      <c r="K1834" s="822"/>
      <c r="L1834" s="825">
        <v>45.56</v>
      </c>
      <c r="M1834" s="825">
        <v>91.12</v>
      </c>
      <c r="N1834" s="822">
        <v>2</v>
      </c>
      <c r="O1834" s="826"/>
      <c r="P1834" s="825">
        <v>91.12</v>
      </c>
      <c r="Q1834" s="827">
        <v>1</v>
      </c>
      <c r="R1834" s="822">
        <v>2</v>
      </c>
      <c r="S1834" s="827">
        <v>1</v>
      </c>
      <c r="T1834" s="826"/>
      <c r="U1834" s="828"/>
    </row>
    <row r="1835" spans="1:21" ht="14.45" customHeight="1" x14ac:dyDescent="0.2">
      <c r="A1835" s="821">
        <v>4</v>
      </c>
      <c r="B1835" s="822" t="s">
        <v>2195</v>
      </c>
      <c r="C1835" s="822" t="s">
        <v>2202</v>
      </c>
      <c r="D1835" s="823" t="s">
        <v>4680</v>
      </c>
      <c r="E1835" s="824" t="s">
        <v>2253</v>
      </c>
      <c r="F1835" s="822" t="s">
        <v>2197</v>
      </c>
      <c r="G1835" s="822" t="s">
        <v>2286</v>
      </c>
      <c r="H1835" s="822" t="s">
        <v>329</v>
      </c>
      <c r="I1835" s="822" t="s">
        <v>2287</v>
      </c>
      <c r="J1835" s="822" t="s">
        <v>2288</v>
      </c>
      <c r="K1835" s="822"/>
      <c r="L1835" s="825">
        <v>0</v>
      </c>
      <c r="M1835" s="825">
        <v>0</v>
      </c>
      <c r="N1835" s="822">
        <v>30</v>
      </c>
      <c r="O1835" s="826">
        <v>30</v>
      </c>
      <c r="P1835" s="825">
        <v>0</v>
      </c>
      <c r="Q1835" s="827"/>
      <c r="R1835" s="822">
        <v>28</v>
      </c>
      <c r="S1835" s="827">
        <v>0.93333333333333335</v>
      </c>
      <c r="T1835" s="826">
        <v>28</v>
      </c>
      <c r="U1835" s="828">
        <v>0.93333333333333335</v>
      </c>
    </row>
    <row r="1836" spans="1:21" ht="14.45" customHeight="1" x14ac:dyDescent="0.2">
      <c r="A1836" s="821">
        <v>4</v>
      </c>
      <c r="B1836" s="822" t="s">
        <v>2195</v>
      </c>
      <c r="C1836" s="822" t="s">
        <v>2202</v>
      </c>
      <c r="D1836" s="823" t="s">
        <v>4680</v>
      </c>
      <c r="E1836" s="824" t="s">
        <v>2253</v>
      </c>
      <c r="F1836" s="822" t="s">
        <v>2198</v>
      </c>
      <c r="G1836" s="822" t="s">
        <v>2286</v>
      </c>
      <c r="H1836" s="822" t="s">
        <v>329</v>
      </c>
      <c r="I1836" s="822" t="s">
        <v>4177</v>
      </c>
      <c r="J1836" s="822" t="s">
        <v>4178</v>
      </c>
      <c r="K1836" s="822" t="s">
        <v>4179</v>
      </c>
      <c r="L1836" s="825">
        <v>390</v>
      </c>
      <c r="M1836" s="825">
        <v>390</v>
      </c>
      <c r="N1836" s="822">
        <v>1</v>
      </c>
      <c r="O1836" s="826">
        <v>1</v>
      </c>
      <c r="P1836" s="825">
        <v>390</v>
      </c>
      <c r="Q1836" s="827">
        <v>1</v>
      </c>
      <c r="R1836" s="822">
        <v>1</v>
      </c>
      <c r="S1836" s="827">
        <v>1</v>
      </c>
      <c r="T1836" s="826">
        <v>1</v>
      </c>
      <c r="U1836" s="828">
        <v>1</v>
      </c>
    </row>
    <row r="1837" spans="1:21" ht="14.45" customHeight="1" x14ac:dyDescent="0.2">
      <c r="A1837" s="821">
        <v>4</v>
      </c>
      <c r="B1837" s="822" t="s">
        <v>2195</v>
      </c>
      <c r="C1837" s="822" t="s">
        <v>2202</v>
      </c>
      <c r="D1837" s="823" t="s">
        <v>4680</v>
      </c>
      <c r="E1837" s="824" t="s">
        <v>2253</v>
      </c>
      <c r="F1837" s="822" t="s">
        <v>2198</v>
      </c>
      <c r="G1837" s="822" t="s">
        <v>2286</v>
      </c>
      <c r="H1837" s="822" t="s">
        <v>329</v>
      </c>
      <c r="I1837" s="822" t="s">
        <v>2493</v>
      </c>
      <c r="J1837" s="822" t="s">
        <v>2494</v>
      </c>
      <c r="K1837" s="822" t="s">
        <v>2495</v>
      </c>
      <c r="L1837" s="825">
        <v>599.44000000000005</v>
      </c>
      <c r="M1837" s="825">
        <v>2997.2000000000003</v>
      </c>
      <c r="N1837" s="822">
        <v>5</v>
      </c>
      <c r="O1837" s="826">
        <v>5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4</v>
      </c>
      <c r="B1838" s="822" t="s">
        <v>2195</v>
      </c>
      <c r="C1838" s="822" t="s">
        <v>2202</v>
      </c>
      <c r="D1838" s="823" t="s">
        <v>4680</v>
      </c>
      <c r="E1838" s="824" t="s">
        <v>2253</v>
      </c>
      <c r="F1838" s="822" t="s">
        <v>2198</v>
      </c>
      <c r="G1838" s="822" t="s">
        <v>2286</v>
      </c>
      <c r="H1838" s="822" t="s">
        <v>329</v>
      </c>
      <c r="I1838" s="822" t="s">
        <v>2389</v>
      </c>
      <c r="J1838" s="822" t="s">
        <v>2390</v>
      </c>
      <c r="K1838" s="822" t="s">
        <v>2391</v>
      </c>
      <c r="L1838" s="825">
        <v>410.41</v>
      </c>
      <c r="M1838" s="825">
        <v>23803.779999999995</v>
      </c>
      <c r="N1838" s="822">
        <v>58</v>
      </c>
      <c r="O1838" s="826">
        <v>58</v>
      </c>
      <c r="P1838" s="825">
        <v>21341.319999999996</v>
      </c>
      <c r="Q1838" s="827">
        <v>0.89655172413793105</v>
      </c>
      <c r="R1838" s="822">
        <v>52</v>
      </c>
      <c r="S1838" s="827">
        <v>0.89655172413793105</v>
      </c>
      <c r="T1838" s="826">
        <v>52</v>
      </c>
      <c r="U1838" s="828">
        <v>0.89655172413793105</v>
      </c>
    </row>
    <row r="1839" spans="1:21" ht="14.45" customHeight="1" x14ac:dyDescent="0.2">
      <c r="A1839" s="821">
        <v>4</v>
      </c>
      <c r="B1839" s="822" t="s">
        <v>2195</v>
      </c>
      <c r="C1839" s="822" t="s">
        <v>2202</v>
      </c>
      <c r="D1839" s="823" t="s">
        <v>4680</v>
      </c>
      <c r="E1839" s="824" t="s">
        <v>2253</v>
      </c>
      <c r="F1839" s="822" t="s">
        <v>2198</v>
      </c>
      <c r="G1839" s="822" t="s">
        <v>2286</v>
      </c>
      <c r="H1839" s="822" t="s">
        <v>329</v>
      </c>
      <c r="I1839" s="822" t="s">
        <v>2496</v>
      </c>
      <c r="J1839" s="822" t="s">
        <v>2390</v>
      </c>
      <c r="K1839" s="822" t="s">
        <v>2497</v>
      </c>
      <c r="L1839" s="825">
        <v>582.98</v>
      </c>
      <c r="M1839" s="825">
        <v>3497.88</v>
      </c>
      <c r="N1839" s="822">
        <v>6</v>
      </c>
      <c r="O1839" s="826">
        <v>6</v>
      </c>
      <c r="P1839" s="825">
        <v>2331.92</v>
      </c>
      <c r="Q1839" s="827">
        <v>0.66666666666666663</v>
      </c>
      <c r="R1839" s="822">
        <v>4</v>
      </c>
      <c r="S1839" s="827">
        <v>0.66666666666666663</v>
      </c>
      <c r="T1839" s="826">
        <v>4</v>
      </c>
      <c r="U1839" s="828">
        <v>0.66666666666666663</v>
      </c>
    </row>
    <row r="1840" spans="1:21" ht="14.45" customHeight="1" x14ac:dyDescent="0.2">
      <c r="A1840" s="821">
        <v>4</v>
      </c>
      <c r="B1840" s="822" t="s">
        <v>2195</v>
      </c>
      <c r="C1840" s="822" t="s">
        <v>2202</v>
      </c>
      <c r="D1840" s="823" t="s">
        <v>4680</v>
      </c>
      <c r="E1840" s="824" t="s">
        <v>2253</v>
      </c>
      <c r="F1840" s="822" t="s">
        <v>2198</v>
      </c>
      <c r="G1840" s="822" t="s">
        <v>2286</v>
      </c>
      <c r="H1840" s="822" t="s">
        <v>329</v>
      </c>
      <c r="I1840" s="822" t="s">
        <v>2501</v>
      </c>
      <c r="J1840" s="822" t="s">
        <v>2502</v>
      </c>
      <c r="K1840" s="822" t="s">
        <v>2503</v>
      </c>
      <c r="L1840" s="825">
        <v>2794.5</v>
      </c>
      <c r="M1840" s="825">
        <v>25150.5</v>
      </c>
      <c r="N1840" s="822">
        <v>9</v>
      </c>
      <c r="O1840" s="826">
        <v>1</v>
      </c>
      <c r="P1840" s="825">
        <v>25150.5</v>
      </c>
      <c r="Q1840" s="827">
        <v>1</v>
      </c>
      <c r="R1840" s="822">
        <v>9</v>
      </c>
      <c r="S1840" s="827">
        <v>1</v>
      </c>
      <c r="T1840" s="826">
        <v>1</v>
      </c>
      <c r="U1840" s="828">
        <v>1</v>
      </c>
    </row>
    <row r="1841" spans="1:21" ht="14.45" customHeight="1" x14ac:dyDescent="0.2">
      <c r="A1841" s="821">
        <v>4</v>
      </c>
      <c r="B1841" s="822" t="s">
        <v>2195</v>
      </c>
      <c r="C1841" s="822" t="s">
        <v>2202</v>
      </c>
      <c r="D1841" s="823" t="s">
        <v>4680</v>
      </c>
      <c r="E1841" s="824" t="s">
        <v>2253</v>
      </c>
      <c r="F1841" s="822" t="s">
        <v>2198</v>
      </c>
      <c r="G1841" s="822" t="s">
        <v>2286</v>
      </c>
      <c r="H1841" s="822" t="s">
        <v>329</v>
      </c>
      <c r="I1841" s="822" t="s">
        <v>2504</v>
      </c>
      <c r="J1841" s="822" t="s">
        <v>2505</v>
      </c>
      <c r="K1841" s="822" t="s">
        <v>2506</v>
      </c>
      <c r="L1841" s="825">
        <v>1500.75</v>
      </c>
      <c r="M1841" s="825">
        <v>6003</v>
      </c>
      <c r="N1841" s="822">
        <v>4</v>
      </c>
      <c r="O1841" s="826">
        <v>1</v>
      </c>
      <c r="P1841" s="825">
        <v>6003</v>
      </c>
      <c r="Q1841" s="827">
        <v>1</v>
      </c>
      <c r="R1841" s="822">
        <v>4</v>
      </c>
      <c r="S1841" s="827">
        <v>1</v>
      </c>
      <c r="T1841" s="826">
        <v>1</v>
      </c>
      <c r="U1841" s="828">
        <v>1</v>
      </c>
    </row>
    <row r="1842" spans="1:21" ht="14.45" customHeight="1" x14ac:dyDescent="0.2">
      <c r="A1842" s="821">
        <v>4</v>
      </c>
      <c r="B1842" s="822" t="s">
        <v>2195</v>
      </c>
      <c r="C1842" s="822" t="s">
        <v>2202</v>
      </c>
      <c r="D1842" s="823" t="s">
        <v>4680</v>
      </c>
      <c r="E1842" s="824" t="s">
        <v>2253</v>
      </c>
      <c r="F1842" s="822" t="s">
        <v>2198</v>
      </c>
      <c r="G1842" s="822" t="s">
        <v>2286</v>
      </c>
      <c r="H1842" s="822" t="s">
        <v>329</v>
      </c>
      <c r="I1842" s="822" t="s">
        <v>3339</v>
      </c>
      <c r="J1842" s="822" t="s">
        <v>3340</v>
      </c>
      <c r="K1842" s="822" t="s">
        <v>3341</v>
      </c>
      <c r="L1842" s="825">
        <v>5416.5</v>
      </c>
      <c r="M1842" s="825">
        <v>32499</v>
      </c>
      <c r="N1842" s="822">
        <v>6</v>
      </c>
      <c r="O1842" s="826">
        <v>2</v>
      </c>
      <c r="P1842" s="825">
        <v>32499</v>
      </c>
      <c r="Q1842" s="827">
        <v>1</v>
      </c>
      <c r="R1842" s="822">
        <v>6</v>
      </c>
      <c r="S1842" s="827">
        <v>1</v>
      </c>
      <c r="T1842" s="826">
        <v>2</v>
      </c>
      <c r="U1842" s="828">
        <v>1</v>
      </c>
    </row>
    <row r="1843" spans="1:21" ht="14.45" customHeight="1" x14ac:dyDescent="0.2">
      <c r="A1843" s="821">
        <v>4</v>
      </c>
      <c r="B1843" s="822" t="s">
        <v>2195</v>
      </c>
      <c r="C1843" s="822" t="s">
        <v>2202</v>
      </c>
      <c r="D1843" s="823" t="s">
        <v>4680</v>
      </c>
      <c r="E1843" s="824" t="s">
        <v>2253</v>
      </c>
      <c r="F1843" s="822" t="s">
        <v>2198</v>
      </c>
      <c r="G1843" s="822" t="s">
        <v>2286</v>
      </c>
      <c r="H1843" s="822" t="s">
        <v>329</v>
      </c>
      <c r="I1843" s="822" t="s">
        <v>2509</v>
      </c>
      <c r="J1843" s="822" t="s">
        <v>2510</v>
      </c>
      <c r="K1843" s="822" t="s">
        <v>2511</v>
      </c>
      <c r="L1843" s="825">
        <v>133.43</v>
      </c>
      <c r="M1843" s="825">
        <v>266.86</v>
      </c>
      <c r="N1843" s="822">
        <v>2</v>
      </c>
      <c r="O1843" s="826">
        <v>1</v>
      </c>
      <c r="P1843" s="825">
        <v>266.86</v>
      </c>
      <c r="Q1843" s="827">
        <v>1</v>
      </c>
      <c r="R1843" s="822">
        <v>2</v>
      </c>
      <c r="S1843" s="827">
        <v>1</v>
      </c>
      <c r="T1843" s="826">
        <v>1</v>
      </c>
      <c r="U1843" s="828">
        <v>1</v>
      </c>
    </row>
    <row r="1844" spans="1:21" ht="14.45" customHeight="1" x14ac:dyDescent="0.2">
      <c r="A1844" s="821">
        <v>4</v>
      </c>
      <c r="B1844" s="822" t="s">
        <v>2195</v>
      </c>
      <c r="C1844" s="822" t="s">
        <v>2202</v>
      </c>
      <c r="D1844" s="823" t="s">
        <v>4680</v>
      </c>
      <c r="E1844" s="824" t="s">
        <v>2253</v>
      </c>
      <c r="F1844" s="822" t="s">
        <v>2198</v>
      </c>
      <c r="G1844" s="822" t="s">
        <v>2286</v>
      </c>
      <c r="H1844" s="822" t="s">
        <v>329</v>
      </c>
      <c r="I1844" s="822" t="s">
        <v>2512</v>
      </c>
      <c r="J1844" s="822" t="s">
        <v>2513</v>
      </c>
      <c r="K1844" s="822" t="s">
        <v>2514</v>
      </c>
      <c r="L1844" s="825">
        <v>180</v>
      </c>
      <c r="M1844" s="825">
        <v>4860</v>
      </c>
      <c r="N1844" s="822">
        <v>27</v>
      </c>
      <c r="O1844" s="826">
        <v>20</v>
      </c>
      <c r="P1844" s="825">
        <v>4680</v>
      </c>
      <c r="Q1844" s="827">
        <v>0.96296296296296291</v>
      </c>
      <c r="R1844" s="822">
        <v>26</v>
      </c>
      <c r="S1844" s="827">
        <v>0.96296296296296291</v>
      </c>
      <c r="T1844" s="826">
        <v>19</v>
      </c>
      <c r="U1844" s="828">
        <v>0.95</v>
      </c>
    </row>
    <row r="1845" spans="1:21" ht="14.45" customHeight="1" x14ac:dyDescent="0.2">
      <c r="A1845" s="821">
        <v>4</v>
      </c>
      <c r="B1845" s="822" t="s">
        <v>2195</v>
      </c>
      <c r="C1845" s="822" t="s">
        <v>2202</v>
      </c>
      <c r="D1845" s="823" t="s">
        <v>4680</v>
      </c>
      <c r="E1845" s="824" t="s">
        <v>2253</v>
      </c>
      <c r="F1845" s="822" t="s">
        <v>2198</v>
      </c>
      <c r="G1845" s="822" t="s">
        <v>2286</v>
      </c>
      <c r="H1845" s="822" t="s">
        <v>329</v>
      </c>
      <c r="I1845" s="822" t="s">
        <v>2515</v>
      </c>
      <c r="J1845" s="822" t="s">
        <v>2516</v>
      </c>
      <c r="K1845" s="822" t="s">
        <v>2517</v>
      </c>
      <c r="L1845" s="825">
        <v>139.01</v>
      </c>
      <c r="M1845" s="825">
        <v>3475.2499999999995</v>
      </c>
      <c r="N1845" s="822">
        <v>25</v>
      </c>
      <c r="O1845" s="826">
        <v>16</v>
      </c>
      <c r="P1845" s="825">
        <v>3475.2499999999995</v>
      </c>
      <c r="Q1845" s="827">
        <v>1</v>
      </c>
      <c r="R1845" s="822">
        <v>25</v>
      </c>
      <c r="S1845" s="827">
        <v>1</v>
      </c>
      <c r="T1845" s="826">
        <v>16</v>
      </c>
      <c r="U1845" s="828">
        <v>1</v>
      </c>
    </row>
    <row r="1846" spans="1:21" ht="14.45" customHeight="1" x14ac:dyDescent="0.2">
      <c r="A1846" s="821">
        <v>4</v>
      </c>
      <c r="B1846" s="822" t="s">
        <v>2195</v>
      </c>
      <c r="C1846" s="822" t="s">
        <v>2202</v>
      </c>
      <c r="D1846" s="823" t="s">
        <v>4680</v>
      </c>
      <c r="E1846" s="824" t="s">
        <v>2253</v>
      </c>
      <c r="F1846" s="822" t="s">
        <v>2198</v>
      </c>
      <c r="G1846" s="822" t="s">
        <v>2286</v>
      </c>
      <c r="H1846" s="822" t="s">
        <v>329</v>
      </c>
      <c r="I1846" s="822" t="s">
        <v>2518</v>
      </c>
      <c r="J1846" s="822" t="s">
        <v>2519</v>
      </c>
      <c r="K1846" s="822" t="s">
        <v>2520</v>
      </c>
      <c r="L1846" s="825">
        <v>180</v>
      </c>
      <c r="M1846" s="825">
        <v>180</v>
      </c>
      <c r="N1846" s="822">
        <v>1</v>
      </c>
      <c r="O1846" s="826">
        <v>1</v>
      </c>
      <c r="P1846" s="825">
        <v>180</v>
      </c>
      <c r="Q1846" s="827">
        <v>1</v>
      </c>
      <c r="R1846" s="822">
        <v>1</v>
      </c>
      <c r="S1846" s="827">
        <v>1</v>
      </c>
      <c r="T1846" s="826">
        <v>1</v>
      </c>
      <c r="U1846" s="828">
        <v>1</v>
      </c>
    </row>
    <row r="1847" spans="1:21" ht="14.45" customHeight="1" x14ac:dyDescent="0.2">
      <c r="A1847" s="821">
        <v>4</v>
      </c>
      <c r="B1847" s="822" t="s">
        <v>2195</v>
      </c>
      <c r="C1847" s="822" t="s">
        <v>2202</v>
      </c>
      <c r="D1847" s="823" t="s">
        <v>4680</v>
      </c>
      <c r="E1847" s="824" t="s">
        <v>2253</v>
      </c>
      <c r="F1847" s="822" t="s">
        <v>2198</v>
      </c>
      <c r="G1847" s="822" t="s">
        <v>2286</v>
      </c>
      <c r="H1847" s="822" t="s">
        <v>329</v>
      </c>
      <c r="I1847" s="822" t="s">
        <v>2521</v>
      </c>
      <c r="J1847" s="822" t="s">
        <v>2522</v>
      </c>
      <c r="K1847" s="822" t="s">
        <v>2523</v>
      </c>
      <c r="L1847" s="825">
        <v>5335.93</v>
      </c>
      <c r="M1847" s="825">
        <v>5335.93</v>
      </c>
      <c r="N1847" s="822">
        <v>1</v>
      </c>
      <c r="O1847" s="826">
        <v>1</v>
      </c>
      <c r="P1847" s="825">
        <v>5335.93</v>
      </c>
      <c r="Q1847" s="827">
        <v>1</v>
      </c>
      <c r="R1847" s="822">
        <v>1</v>
      </c>
      <c r="S1847" s="827">
        <v>1</v>
      </c>
      <c r="T1847" s="826">
        <v>1</v>
      </c>
      <c r="U1847" s="828">
        <v>1</v>
      </c>
    </row>
    <row r="1848" spans="1:21" ht="14.45" customHeight="1" x14ac:dyDescent="0.2">
      <c r="A1848" s="821">
        <v>4</v>
      </c>
      <c r="B1848" s="822" t="s">
        <v>2195</v>
      </c>
      <c r="C1848" s="822" t="s">
        <v>2202</v>
      </c>
      <c r="D1848" s="823" t="s">
        <v>4680</v>
      </c>
      <c r="E1848" s="824" t="s">
        <v>2253</v>
      </c>
      <c r="F1848" s="822" t="s">
        <v>2198</v>
      </c>
      <c r="G1848" s="822" t="s">
        <v>2286</v>
      </c>
      <c r="H1848" s="822" t="s">
        <v>329</v>
      </c>
      <c r="I1848" s="822" t="s">
        <v>3345</v>
      </c>
      <c r="J1848" s="822" t="s">
        <v>2522</v>
      </c>
      <c r="K1848" s="822" t="s">
        <v>3346</v>
      </c>
      <c r="L1848" s="825">
        <v>2794.44</v>
      </c>
      <c r="M1848" s="825">
        <v>25149.96</v>
      </c>
      <c r="N1848" s="822">
        <v>9</v>
      </c>
      <c r="O1848" s="826">
        <v>1</v>
      </c>
      <c r="P1848" s="825">
        <v>25149.96</v>
      </c>
      <c r="Q1848" s="827">
        <v>1</v>
      </c>
      <c r="R1848" s="822">
        <v>9</v>
      </c>
      <c r="S1848" s="827">
        <v>1</v>
      </c>
      <c r="T1848" s="826">
        <v>1</v>
      </c>
      <c r="U1848" s="828">
        <v>1</v>
      </c>
    </row>
    <row r="1849" spans="1:21" ht="14.45" customHeight="1" x14ac:dyDescent="0.2">
      <c r="A1849" s="821">
        <v>4</v>
      </c>
      <c r="B1849" s="822" t="s">
        <v>2195</v>
      </c>
      <c r="C1849" s="822" t="s">
        <v>2202</v>
      </c>
      <c r="D1849" s="823" t="s">
        <v>4680</v>
      </c>
      <c r="E1849" s="824" t="s">
        <v>2253</v>
      </c>
      <c r="F1849" s="822" t="s">
        <v>2198</v>
      </c>
      <c r="G1849" s="822" t="s">
        <v>2286</v>
      </c>
      <c r="H1849" s="822" t="s">
        <v>329</v>
      </c>
      <c r="I1849" s="822" t="s">
        <v>2526</v>
      </c>
      <c r="J1849" s="822" t="s">
        <v>2527</v>
      </c>
      <c r="K1849" s="822" t="s">
        <v>2523</v>
      </c>
      <c r="L1849" s="825">
        <v>5335.93</v>
      </c>
      <c r="M1849" s="825">
        <v>42687.44</v>
      </c>
      <c r="N1849" s="822">
        <v>8</v>
      </c>
      <c r="O1849" s="826">
        <v>4</v>
      </c>
      <c r="P1849" s="825">
        <v>42687.44</v>
      </c>
      <c r="Q1849" s="827">
        <v>1</v>
      </c>
      <c r="R1849" s="822">
        <v>8</v>
      </c>
      <c r="S1849" s="827">
        <v>1</v>
      </c>
      <c r="T1849" s="826">
        <v>4</v>
      </c>
      <c r="U1849" s="828">
        <v>1</v>
      </c>
    </row>
    <row r="1850" spans="1:21" ht="14.45" customHeight="1" x14ac:dyDescent="0.2">
      <c r="A1850" s="821">
        <v>4</v>
      </c>
      <c r="B1850" s="822" t="s">
        <v>2195</v>
      </c>
      <c r="C1850" s="822" t="s">
        <v>2202</v>
      </c>
      <c r="D1850" s="823" t="s">
        <v>4680</v>
      </c>
      <c r="E1850" s="824" t="s">
        <v>2253</v>
      </c>
      <c r="F1850" s="822" t="s">
        <v>2198</v>
      </c>
      <c r="G1850" s="822" t="s">
        <v>2286</v>
      </c>
      <c r="H1850" s="822" t="s">
        <v>329</v>
      </c>
      <c r="I1850" s="822" t="s">
        <v>2528</v>
      </c>
      <c r="J1850" s="822" t="s">
        <v>2529</v>
      </c>
      <c r="K1850" s="822" t="s">
        <v>2530</v>
      </c>
      <c r="L1850" s="825">
        <v>308.98</v>
      </c>
      <c r="M1850" s="825">
        <v>3707.76</v>
      </c>
      <c r="N1850" s="822">
        <v>12</v>
      </c>
      <c r="O1850" s="826">
        <v>4</v>
      </c>
      <c r="P1850" s="825">
        <v>3398.78</v>
      </c>
      <c r="Q1850" s="827">
        <v>0.91666666666666663</v>
      </c>
      <c r="R1850" s="822">
        <v>11</v>
      </c>
      <c r="S1850" s="827">
        <v>0.91666666666666663</v>
      </c>
      <c r="T1850" s="826">
        <v>3</v>
      </c>
      <c r="U1850" s="828">
        <v>0.75</v>
      </c>
    </row>
    <row r="1851" spans="1:21" ht="14.45" customHeight="1" x14ac:dyDescent="0.2">
      <c r="A1851" s="821">
        <v>4</v>
      </c>
      <c r="B1851" s="822" t="s">
        <v>2195</v>
      </c>
      <c r="C1851" s="822" t="s">
        <v>2202</v>
      </c>
      <c r="D1851" s="823" t="s">
        <v>4680</v>
      </c>
      <c r="E1851" s="824" t="s">
        <v>2253</v>
      </c>
      <c r="F1851" s="822" t="s">
        <v>2198</v>
      </c>
      <c r="G1851" s="822" t="s">
        <v>2286</v>
      </c>
      <c r="H1851" s="822" t="s">
        <v>329</v>
      </c>
      <c r="I1851" s="822" t="s">
        <v>2531</v>
      </c>
      <c r="J1851" s="822" t="s">
        <v>2532</v>
      </c>
      <c r="K1851" s="822" t="s">
        <v>2533</v>
      </c>
      <c r="L1851" s="825">
        <v>291.17</v>
      </c>
      <c r="M1851" s="825">
        <v>9317.44</v>
      </c>
      <c r="N1851" s="822">
        <v>32</v>
      </c>
      <c r="O1851" s="826">
        <v>18</v>
      </c>
      <c r="P1851" s="825">
        <v>9317.44</v>
      </c>
      <c r="Q1851" s="827">
        <v>1</v>
      </c>
      <c r="R1851" s="822">
        <v>32</v>
      </c>
      <c r="S1851" s="827">
        <v>1</v>
      </c>
      <c r="T1851" s="826">
        <v>18</v>
      </c>
      <c r="U1851" s="828">
        <v>1</v>
      </c>
    </row>
    <row r="1852" spans="1:21" ht="14.45" customHeight="1" x14ac:dyDescent="0.2">
      <c r="A1852" s="821">
        <v>4</v>
      </c>
      <c r="B1852" s="822" t="s">
        <v>2195</v>
      </c>
      <c r="C1852" s="822" t="s">
        <v>2202</v>
      </c>
      <c r="D1852" s="823" t="s">
        <v>4680</v>
      </c>
      <c r="E1852" s="824" t="s">
        <v>2253</v>
      </c>
      <c r="F1852" s="822" t="s">
        <v>2198</v>
      </c>
      <c r="G1852" s="822" t="s">
        <v>2286</v>
      </c>
      <c r="H1852" s="822" t="s">
        <v>329</v>
      </c>
      <c r="I1852" s="822" t="s">
        <v>2534</v>
      </c>
      <c r="J1852" s="822" t="s">
        <v>2535</v>
      </c>
      <c r="K1852" s="822" t="s">
        <v>2536</v>
      </c>
      <c r="L1852" s="825">
        <v>227.99</v>
      </c>
      <c r="M1852" s="825">
        <v>227.99</v>
      </c>
      <c r="N1852" s="822">
        <v>1</v>
      </c>
      <c r="O1852" s="826">
        <v>1</v>
      </c>
      <c r="P1852" s="825">
        <v>227.99</v>
      </c>
      <c r="Q1852" s="827">
        <v>1</v>
      </c>
      <c r="R1852" s="822">
        <v>1</v>
      </c>
      <c r="S1852" s="827">
        <v>1</v>
      </c>
      <c r="T1852" s="826">
        <v>1</v>
      </c>
      <c r="U1852" s="828">
        <v>1</v>
      </c>
    </row>
    <row r="1853" spans="1:21" ht="14.45" customHeight="1" x14ac:dyDescent="0.2">
      <c r="A1853" s="821">
        <v>4</v>
      </c>
      <c r="B1853" s="822" t="s">
        <v>2195</v>
      </c>
      <c r="C1853" s="822" t="s">
        <v>2202</v>
      </c>
      <c r="D1853" s="823" t="s">
        <v>4680</v>
      </c>
      <c r="E1853" s="824" t="s">
        <v>2253</v>
      </c>
      <c r="F1853" s="822" t="s">
        <v>2198</v>
      </c>
      <c r="G1853" s="822" t="s">
        <v>2286</v>
      </c>
      <c r="H1853" s="822" t="s">
        <v>329</v>
      </c>
      <c r="I1853" s="822" t="s">
        <v>2537</v>
      </c>
      <c r="J1853" s="822" t="s">
        <v>2538</v>
      </c>
      <c r="K1853" s="822" t="s">
        <v>2539</v>
      </c>
      <c r="L1853" s="825">
        <v>577.75</v>
      </c>
      <c r="M1853" s="825">
        <v>577.75</v>
      </c>
      <c r="N1853" s="822">
        <v>1</v>
      </c>
      <c r="O1853" s="826">
        <v>1</v>
      </c>
      <c r="P1853" s="825">
        <v>577.75</v>
      </c>
      <c r="Q1853" s="827">
        <v>1</v>
      </c>
      <c r="R1853" s="822">
        <v>1</v>
      </c>
      <c r="S1853" s="827">
        <v>1</v>
      </c>
      <c r="T1853" s="826">
        <v>1</v>
      </c>
      <c r="U1853" s="828">
        <v>1</v>
      </c>
    </row>
    <row r="1854" spans="1:21" ht="14.45" customHeight="1" x14ac:dyDescent="0.2">
      <c r="A1854" s="821">
        <v>4</v>
      </c>
      <c r="B1854" s="822" t="s">
        <v>2195</v>
      </c>
      <c r="C1854" s="822" t="s">
        <v>2202</v>
      </c>
      <c r="D1854" s="823" t="s">
        <v>4680</v>
      </c>
      <c r="E1854" s="824" t="s">
        <v>2253</v>
      </c>
      <c r="F1854" s="822" t="s">
        <v>2198</v>
      </c>
      <c r="G1854" s="822" t="s">
        <v>2286</v>
      </c>
      <c r="H1854" s="822" t="s">
        <v>329</v>
      </c>
      <c r="I1854" s="822" t="s">
        <v>2540</v>
      </c>
      <c r="J1854" s="822" t="s">
        <v>2541</v>
      </c>
      <c r="K1854" s="822" t="s">
        <v>2542</v>
      </c>
      <c r="L1854" s="825">
        <v>1240.3</v>
      </c>
      <c r="M1854" s="825">
        <v>9922.4</v>
      </c>
      <c r="N1854" s="822">
        <v>8</v>
      </c>
      <c r="O1854" s="826">
        <v>3</v>
      </c>
      <c r="P1854" s="825">
        <v>9922.4</v>
      </c>
      <c r="Q1854" s="827">
        <v>1</v>
      </c>
      <c r="R1854" s="822">
        <v>8</v>
      </c>
      <c r="S1854" s="827">
        <v>1</v>
      </c>
      <c r="T1854" s="826">
        <v>3</v>
      </c>
      <c r="U1854" s="828">
        <v>1</v>
      </c>
    </row>
    <row r="1855" spans="1:21" ht="14.45" customHeight="1" x14ac:dyDescent="0.2">
      <c r="A1855" s="821">
        <v>4</v>
      </c>
      <c r="B1855" s="822" t="s">
        <v>2195</v>
      </c>
      <c r="C1855" s="822" t="s">
        <v>2202</v>
      </c>
      <c r="D1855" s="823" t="s">
        <v>4680</v>
      </c>
      <c r="E1855" s="824" t="s">
        <v>2253</v>
      </c>
      <c r="F1855" s="822" t="s">
        <v>2198</v>
      </c>
      <c r="G1855" s="822" t="s">
        <v>2286</v>
      </c>
      <c r="H1855" s="822" t="s">
        <v>329</v>
      </c>
      <c r="I1855" s="822" t="s">
        <v>2543</v>
      </c>
      <c r="J1855" s="822" t="s">
        <v>2544</v>
      </c>
      <c r="K1855" s="822" t="s">
        <v>2545</v>
      </c>
      <c r="L1855" s="825">
        <v>323.08999999999997</v>
      </c>
      <c r="M1855" s="825">
        <v>2584.7199999999998</v>
      </c>
      <c r="N1855" s="822">
        <v>8</v>
      </c>
      <c r="O1855" s="826">
        <v>4</v>
      </c>
      <c r="P1855" s="825">
        <v>2584.7199999999998</v>
      </c>
      <c r="Q1855" s="827">
        <v>1</v>
      </c>
      <c r="R1855" s="822">
        <v>8</v>
      </c>
      <c r="S1855" s="827">
        <v>1</v>
      </c>
      <c r="T1855" s="826">
        <v>4</v>
      </c>
      <c r="U1855" s="828">
        <v>1</v>
      </c>
    </row>
    <row r="1856" spans="1:21" ht="14.45" customHeight="1" x14ac:dyDescent="0.2">
      <c r="A1856" s="821">
        <v>4</v>
      </c>
      <c r="B1856" s="822" t="s">
        <v>2195</v>
      </c>
      <c r="C1856" s="822" t="s">
        <v>2202</v>
      </c>
      <c r="D1856" s="823" t="s">
        <v>4680</v>
      </c>
      <c r="E1856" s="824" t="s">
        <v>2253</v>
      </c>
      <c r="F1856" s="822" t="s">
        <v>2198</v>
      </c>
      <c r="G1856" s="822" t="s">
        <v>2286</v>
      </c>
      <c r="H1856" s="822" t="s">
        <v>329</v>
      </c>
      <c r="I1856" s="822" t="s">
        <v>3353</v>
      </c>
      <c r="J1856" s="822" t="s">
        <v>3354</v>
      </c>
      <c r="K1856" s="822" t="s">
        <v>3355</v>
      </c>
      <c r="L1856" s="825">
        <v>268.29000000000002</v>
      </c>
      <c r="M1856" s="825">
        <v>268.29000000000002</v>
      </c>
      <c r="N1856" s="822">
        <v>1</v>
      </c>
      <c r="O1856" s="826">
        <v>1</v>
      </c>
      <c r="P1856" s="825">
        <v>268.29000000000002</v>
      </c>
      <c r="Q1856" s="827">
        <v>1</v>
      </c>
      <c r="R1856" s="822">
        <v>1</v>
      </c>
      <c r="S1856" s="827">
        <v>1</v>
      </c>
      <c r="T1856" s="826">
        <v>1</v>
      </c>
      <c r="U1856" s="828">
        <v>1</v>
      </c>
    </row>
    <row r="1857" spans="1:21" ht="14.45" customHeight="1" x14ac:dyDescent="0.2">
      <c r="A1857" s="821">
        <v>4</v>
      </c>
      <c r="B1857" s="822" t="s">
        <v>2195</v>
      </c>
      <c r="C1857" s="822" t="s">
        <v>2202</v>
      </c>
      <c r="D1857" s="823" t="s">
        <v>4680</v>
      </c>
      <c r="E1857" s="824" t="s">
        <v>2253</v>
      </c>
      <c r="F1857" s="822" t="s">
        <v>2198</v>
      </c>
      <c r="G1857" s="822" t="s">
        <v>2286</v>
      </c>
      <c r="H1857" s="822" t="s">
        <v>329</v>
      </c>
      <c r="I1857" s="822" t="s">
        <v>3356</v>
      </c>
      <c r="J1857" s="822" t="s">
        <v>3357</v>
      </c>
      <c r="K1857" s="822" t="s">
        <v>3358</v>
      </c>
      <c r="L1857" s="825">
        <v>5416.5</v>
      </c>
      <c r="M1857" s="825">
        <v>21666</v>
      </c>
      <c r="N1857" s="822">
        <v>4</v>
      </c>
      <c r="O1857" s="826">
        <v>2</v>
      </c>
      <c r="P1857" s="825">
        <v>21666</v>
      </c>
      <c r="Q1857" s="827">
        <v>1</v>
      </c>
      <c r="R1857" s="822">
        <v>4</v>
      </c>
      <c r="S1857" s="827">
        <v>1</v>
      </c>
      <c r="T1857" s="826">
        <v>2</v>
      </c>
      <c r="U1857" s="828">
        <v>1</v>
      </c>
    </row>
    <row r="1858" spans="1:21" ht="14.45" customHeight="1" x14ac:dyDescent="0.2">
      <c r="A1858" s="821">
        <v>4</v>
      </c>
      <c r="B1858" s="822" t="s">
        <v>2195</v>
      </c>
      <c r="C1858" s="822" t="s">
        <v>2202</v>
      </c>
      <c r="D1858" s="823" t="s">
        <v>4680</v>
      </c>
      <c r="E1858" s="824" t="s">
        <v>2253</v>
      </c>
      <c r="F1858" s="822" t="s">
        <v>2198</v>
      </c>
      <c r="G1858" s="822" t="s">
        <v>2286</v>
      </c>
      <c r="H1858" s="822" t="s">
        <v>329</v>
      </c>
      <c r="I1858" s="822" t="s">
        <v>3600</v>
      </c>
      <c r="J1858" s="822" t="s">
        <v>3601</v>
      </c>
      <c r="K1858" s="822" t="s">
        <v>3602</v>
      </c>
      <c r="L1858" s="825">
        <v>2794.5</v>
      </c>
      <c r="M1858" s="825">
        <v>16767</v>
      </c>
      <c r="N1858" s="822">
        <v>6</v>
      </c>
      <c r="O1858" s="826">
        <v>2</v>
      </c>
      <c r="P1858" s="825">
        <v>16767</v>
      </c>
      <c r="Q1858" s="827">
        <v>1</v>
      </c>
      <c r="R1858" s="822">
        <v>6</v>
      </c>
      <c r="S1858" s="827">
        <v>1</v>
      </c>
      <c r="T1858" s="826">
        <v>2</v>
      </c>
      <c r="U1858" s="828">
        <v>1</v>
      </c>
    </row>
    <row r="1859" spans="1:21" ht="14.45" customHeight="1" x14ac:dyDescent="0.2">
      <c r="A1859" s="821">
        <v>4</v>
      </c>
      <c r="B1859" s="822" t="s">
        <v>2195</v>
      </c>
      <c r="C1859" s="822" t="s">
        <v>2202</v>
      </c>
      <c r="D1859" s="823" t="s">
        <v>4680</v>
      </c>
      <c r="E1859" s="824" t="s">
        <v>2253</v>
      </c>
      <c r="F1859" s="822" t="s">
        <v>2198</v>
      </c>
      <c r="G1859" s="822" t="s">
        <v>2286</v>
      </c>
      <c r="H1859" s="822" t="s">
        <v>329</v>
      </c>
      <c r="I1859" s="822" t="s">
        <v>3359</v>
      </c>
      <c r="J1859" s="822" t="s">
        <v>3360</v>
      </c>
      <c r="K1859" s="822" t="s">
        <v>3361</v>
      </c>
      <c r="L1859" s="825">
        <v>359.95</v>
      </c>
      <c r="M1859" s="825">
        <v>1079.8499999999999</v>
      </c>
      <c r="N1859" s="822">
        <v>3</v>
      </c>
      <c r="O1859" s="826">
        <v>2</v>
      </c>
      <c r="P1859" s="825">
        <v>1079.8499999999999</v>
      </c>
      <c r="Q1859" s="827">
        <v>1</v>
      </c>
      <c r="R1859" s="822">
        <v>3</v>
      </c>
      <c r="S1859" s="827">
        <v>1</v>
      </c>
      <c r="T1859" s="826">
        <v>2</v>
      </c>
      <c r="U1859" s="828">
        <v>1</v>
      </c>
    </row>
    <row r="1860" spans="1:21" ht="14.45" customHeight="1" x14ac:dyDescent="0.2">
      <c r="A1860" s="821">
        <v>4</v>
      </c>
      <c r="B1860" s="822" t="s">
        <v>2195</v>
      </c>
      <c r="C1860" s="822" t="s">
        <v>2202</v>
      </c>
      <c r="D1860" s="823" t="s">
        <v>4680</v>
      </c>
      <c r="E1860" s="824" t="s">
        <v>2253</v>
      </c>
      <c r="F1860" s="822" t="s">
        <v>2198</v>
      </c>
      <c r="G1860" s="822" t="s">
        <v>2286</v>
      </c>
      <c r="H1860" s="822" t="s">
        <v>329</v>
      </c>
      <c r="I1860" s="822" t="s">
        <v>3362</v>
      </c>
      <c r="J1860" s="822" t="s">
        <v>3363</v>
      </c>
      <c r="K1860" s="822" t="s">
        <v>3364</v>
      </c>
      <c r="L1860" s="825">
        <v>2445.06</v>
      </c>
      <c r="M1860" s="825">
        <v>12225.3</v>
      </c>
      <c r="N1860" s="822">
        <v>5</v>
      </c>
      <c r="O1860" s="826">
        <v>2</v>
      </c>
      <c r="P1860" s="825">
        <v>12225.3</v>
      </c>
      <c r="Q1860" s="827">
        <v>1</v>
      </c>
      <c r="R1860" s="822">
        <v>5</v>
      </c>
      <c r="S1860" s="827">
        <v>1</v>
      </c>
      <c r="T1860" s="826">
        <v>2</v>
      </c>
      <c r="U1860" s="828">
        <v>1</v>
      </c>
    </row>
    <row r="1861" spans="1:21" ht="14.45" customHeight="1" x14ac:dyDescent="0.2">
      <c r="A1861" s="821">
        <v>4</v>
      </c>
      <c r="B1861" s="822" t="s">
        <v>2195</v>
      </c>
      <c r="C1861" s="822" t="s">
        <v>2202</v>
      </c>
      <c r="D1861" s="823" t="s">
        <v>4680</v>
      </c>
      <c r="E1861" s="824" t="s">
        <v>2253</v>
      </c>
      <c r="F1861" s="822" t="s">
        <v>2198</v>
      </c>
      <c r="G1861" s="822" t="s">
        <v>2286</v>
      </c>
      <c r="H1861" s="822" t="s">
        <v>329</v>
      </c>
      <c r="I1861" s="822" t="s">
        <v>2549</v>
      </c>
      <c r="J1861" s="822" t="s">
        <v>2550</v>
      </c>
      <c r="K1861" s="822" t="s">
        <v>2551</v>
      </c>
      <c r="L1861" s="825">
        <v>202.33</v>
      </c>
      <c r="M1861" s="825">
        <v>404.66</v>
      </c>
      <c r="N1861" s="822">
        <v>2</v>
      </c>
      <c r="O1861" s="826">
        <v>2</v>
      </c>
      <c r="P1861" s="825">
        <v>404.66</v>
      </c>
      <c r="Q1861" s="827">
        <v>1</v>
      </c>
      <c r="R1861" s="822">
        <v>2</v>
      </c>
      <c r="S1861" s="827">
        <v>1</v>
      </c>
      <c r="T1861" s="826">
        <v>2</v>
      </c>
      <c r="U1861" s="828">
        <v>1</v>
      </c>
    </row>
    <row r="1862" spans="1:21" ht="14.45" customHeight="1" x14ac:dyDescent="0.2">
      <c r="A1862" s="821">
        <v>4</v>
      </c>
      <c r="B1862" s="822" t="s">
        <v>2195</v>
      </c>
      <c r="C1862" s="822" t="s">
        <v>2202</v>
      </c>
      <c r="D1862" s="823" t="s">
        <v>4680</v>
      </c>
      <c r="E1862" s="824" t="s">
        <v>2253</v>
      </c>
      <c r="F1862" s="822" t="s">
        <v>2198</v>
      </c>
      <c r="G1862" s="822" t="s">
        <v>2286</v>
      </c>
      <c r="H1862" s="822" t="s">
        <v>329</v>
      </c>
      <c r="I1862" s="822" t="s">
        <v>2552</v>
      </c>
      <c r="J1862" s="822" t="s">
        <v>2553</v>
      </c>
      <c r="K1862" s="822" t="s">
        <v>2554</v>
      </c>
      <c r="L1862" s="825">
        <v>460</v>
      </c>
      <c r="M1862" s="825">
        <v>2300</v>
      </c>
      <c r="N1862" s="822">
        <v>5</v>
      </c>
      <c r="O1862" s="826">
        <v>3</v>
      </c>
      <c r="P1862" s="825">
        <v>920</v>
      </c>
      <c r="Q1862" s="827">
        <v>0.4</v>
      </c>
      <c r="R1862" s="822">
        <v>2</v>
      </c>
      <c r="S1862" s="827">
        <v>0.4</v>
      </c>
      <c r="T1862" s="826">
        <v>2</v>
      </c>
      <c r="U1862" s="828">
        <v>0.66666666666666663</v>
      </c>
    </row>
    <row r="1863" spans="1:21" ht="14.45" customHeight="1" x14ac:dyDescent="0.2">
      <c r="A1863" s="821">
        <v>4</v>
      </c>
      <c r="B1863" s="822" t="s">
        <v>2195</v>
      </c>
      <c r="C1863" s="822" t="s">
        <v>2202</v>
      </c>
      <c r="D1863" s="823" t="s">
        <v>4680</v>
      </c>
      <c r="E1863" s="824" t="s">
        <v>2253</v>
      </c>
      <c r="F1863" s="822" t="s">
        <v>2198</v>
      </c>
      <c r="G1863" s="822" t="s">
        <v>2286</v>
      </c>
      <c r="H1863" s="822" t="s">
        <v>329</v>
      </c>
      <c r="I1863" s="822" t="s">
        <v>2555</v>
      </c>
      <c r="J1863" s="822" t="s">
        <v>2556</v>
      </c>
      <c r="K1863" s="822" t="s">
        <v>2557</v>
      </c>
      <c r="L1863" s="825">
        <v>490.13</v>
      </c>
      <c r="M1863" s="825">
        <v>2940.7799999999997</v>
      </c>
      <c r="N1863" s="822">
        <v>6</v>
      </c>
      <c r="O1863" s="826">
        <v>4</v>
      </c>
      <c r="P1863" s="825">
        <v>2940.7799999999997</v>
      </c>
      <c r="Q1863" s="827">
        <v>1</v>
      </c>
      <c r="R1863" s="822">
        <v>6</v>
      </c>
      <c r="S1863" s="827">
        <v>1</v>
      </c>
      <c r="T1863" s="826">
        <v>4</v>
      </c>
      <c r="U1863" s="828">
        <v>1</v>
      </c>
    </row>
    <row r="1864" spans="1:21" ht="14.45" customHeight="1" x14ac:dyDescent="0.2">
      <c r="A1864" s="821">
        <v>4</v>
      </c>
      <c r="B1864" s="822" t="s">
        <v>2195</v>
      </c>
      <c r="C1864" s="822" t="s">
        <v>2202</v>
      </c>
      <c r="D1864" s="823" t="s">
        <v>4680</v>
      </c>
      <c r="E1864" s="824" t="s">
        <v>2253</v>
      </c>
      <c r="F1864" s="822" t="s">
        <v>2198</v>
      </c>
      <c r="G1864" s="822" t="s">
        <v>2286</v>
      </c>
      <c r="H1864" s="822" t="s">
        <v>329</v>
      </c>
      <c r="I1864" s="822" t="s">
        <v>2558</v>
      </c>
      <c r="J1864" s="822" t="s">
        <v>2559</v>
      </c>
      <c r="K1864" s="822" t="s">
        <v>2560</v>
      </c>
      <c r="L1864" s="825">
        <v>300.01</v>
      </c>
      <c r="M1864" s="825">
        <v>3600.12</v>
      </c>
      <c r="N1864" s="822">
        <v>12</v>
      </c>
      <c r="O1864" s="826">
        <v>7</v>
      </c>
      <c r="P1864" s="825">
        <v>3600.12</v>
      </c>
      <c r="Q1864" s="827">
        <v>1</v>
      </c>
      <c r="R1864" s="822">
        <v>12</v>
      </c>
      <c r="S1864" s="827">
        <v>1</v>
      </c>
      <c r="T1864" s="826">
        <v>7</v>
      </c>
      <c r="U1864" s="828">
        <v>1</v>
      </c>
    </row>
    <row r="1865" spans="1:21" ht="14.45" customHeight="1" x14ac:dyDescent="0.2">
      <c r="A1865" s="821">
        <v>4</v>
      </c>
      <c r="B1865" s="822" t="s">
        <v>2195</v>
      </c>
      <c r="C1865" s="822" t="s">
        <v>2202</v>
      </c>
      <c r="D1865" s="823" t="s">
        <v>4680</v>
      </c>
      <c r="E1865" s="824" t="s">
        <v>2253</v>
      </c>
      <c r="F1865" s="822" t="s">
        <v>2198</v>
      </c>
      <c r="G1865" s="822" t="s">
        <v>2286</v>
      </c>
      <c r="H1865" s="822" t="s">
        <v>329</v>
      </c>
      <c r="I1865" s="822" t="s">
        <v>2561</v>
      </c>
      <c r="J1865" s="822" t="s">
        <v>2559</v>
      </c>
      <c r="K1865" s="822" t="s">
        <v>2562</v>
      </c>
      <c r="L1865" s="825">
        <v>306.43</v>
      </c>
      <c r="M1865" s="825">
        <v>4290.0199999999995</v>
      </c>
      <c r="N1865" s="822">
        <v>14</v>
      </c>
      <c r="O1865" s="826">
        <v>6</v>
      </c>
      <c r="P1865" s="825">
        <v>4290.0199999999995</v>
      </c>
      <c r="Q1865" s="827">
        <v>1</v>
      </c>
      <c r="R1865" s="822">
        <v>14</v>
      </c>
      <c r="S1865" s="827">
        <v>1</v>
      </c>
      <c r="T1865" s="826">
        <v>6</v>
      </c>
      <c r="U1865" s="828">
        <v>1</v>
      </c>
    </row>
    <row r="1866" spans="1:21" ht="14.45" customHeight="1" x14ac:dyDescent="0.2">
      <c r="A1866" s="821">
        <v>4</v>
      </c>
      <c r="B1866" s="822" t="s">
        <v>2195</v>
      </c>
      <c r="C1866" s="822" t="s">
        <v>2202</v>
      </c>
      <c r="D1866" s="823" t="s">
        <v>4680</v>
      </c>
      <c r="E1866" s="824" t="s">
        <v>2253</v>
      </c>
      <c r="F1866" s="822" t="s">
        <v>2198</v>
      </c>
      <c r="G1866" s="822" t="s">
        <v>2286</v>
      </c>
      <c r="H1866" s="822" t="s">
        <v>329</v>
      </c>
      <c r="I1866" s="822" t="s">
        <v>2563</v>
      </c>
      <c r="J1866" s="822" t="s">
        <v>2559</v>
      </c>
      <c r="K1866" s="822" t="s">
        <v>2564</v>
      </c>
      <c r="L1866" s="825">
        <v>307.44</v>
      </c>
      <c r="M1866" s="825">
        <v>922.31999999999994</v>
      </c>
      <c r="N1866" s="822">
        <v>3</v>
      </c>
      <c r="O1866" s="826">
        <v>2</v>
      </c>
      <c r="P1866" s="825">
        <v>922.31999999999994</v>
      </c>
      <c r="Q1866" s="827">
        <v>1</v>
      </c>
      <c r="R1866" s="822">
        <v>3</v>
      </c>
      <c r="S1866" s="827">
        <v>1</v>
      </c>
      <c r="T1866" s="826">
        <v>2</v>
      </c>
      <c r="U1866" s="828">
        <v>1</v>
      </c>
    </row>
    <row r="1867" spans="1:21" ht="14.45" customHeight="1" x14ac:dyDescent="0.2">
      <c r="A1867" s="821">
        <v>4</v>
      </c>
      <c r="B1867" s="822" t="s">
        <v>2195</v>
      </c>
      <c r="C1867" s="822" t="s">
        <v>2202</v>
      </c>
      <c r="D1867" s="823" t="s">
        <v>4680</v>
      </c>
      <c r="E1867" s="824" t="s">
        <v>2253</v>
      </c>
      <c r="F1867" s="822" t="s">
        <v>2198</v>
      </c>
      <c r="G1867" s="822" t="s">
        <v>2286</v>
      </c>
      <c r="H1867" s="822" t="s">
        <v>329</v>
      </c>
      <c r="I1867" s="822" t="s">
        <v>3365</v>
      </c>
      <c r="J1867" s="822" t="s">
        <v>2803</v>
      </c>
      <c r="K1867" s="822" t="s">
        <v>3366</v>
      </c>
      <c r="L1867" s="825">
        <v>308.79000000000002</v>
      </c>
      <c r="M1867" s="825">
        <v>2470.3200000000002</v>
      </c>
      <c r="N1867" s="822">
        <v>8</v>
      </c>
      <c r="O1867" s="826">
        <v>3</v>
      </c>
      <c r="P1867" s="825">
        <v>2470.3200000000002</v>
      </c>
      <c r="Q1867" s="827">
        <v>1</v>
      </c>
      <c r="R1867" s="822">
        <v>8</v>
      </c>
      <c r="S1867" s="827">
        <v>1</v>
      </c>
      <c r="T1867" s="826">
        <v>3</v>
      </c>
      <c r="U1867" s="828">
        <v>1</v>
      </c>
    </row>
    <row r="1868" spans="1:21" ht="14.45" customHeight="1" x14ac:dyDescent="0.2">
      <c r="A1868" s="821">
        <v>4</v>
      </c>
      <c r="B1868" s="822" t="s">
        <v>2195</v>
      </c>
      <c r="C1868" s="822" t="s">
        <v>2202</v>
      </c>
      <c r="D1868" s="823" t="s">
        <v>4680</v>
      </c>
      <c r="E1868" s="824" t="s">
        <v>2253</v>
      </c>
      <c r="F1868" s="822" t="s">
        <v>2198</v>
      </c>
      <c r="G1868" s="822" t="s">
        <v>2286</v>
      </c>
      <c r="H1868" s="822" t="s">
        <v>329</v>
      </c>
      <c r="I1868" s="822" t="s">
        <v>2565</v>
      </c>
      <c r="J1868" s="822" t="s">
        <v>2566</v>
      </c>
      <c r="K1868" s="822" t="s">
        <v>2567</v>
      </c>
      <c r="L1868" s="825">
        <v>499.93</v>
      </c>
      <c r="M1868" s="825">
        <v>1499.79</v>
      </c>
      <c r="N1868" s="822">
        <v>3</v>
      </c>
      <c r="O1868" s="826">
        <v>1</v>
      </c>
      <c r="P1868" s="825">
        <v>1499.79</v>
      </c>
      <c r="Q1868" s="827">
        <v>1</v>
      </c>
      <c r="R1868" s="822">
        <v>3</v>
      </c>
      <c r="S1868" s="827">
        <v>1</v>
      </c>
      <c r="T1868" s="826">
        <v>1</v>
      </c>
      <c r="U1868" s="828">
        <v>1</v>
      </c>
    </row>
    <row r="1869" spans="1:21" ht="14.45" customHeight="1" x14ac:dyDescent="0.2">
      <c r="A1869" s="821">
        <v>4</v>
      </c>
      <c r="B1869" s="822" t="s">
        <v>2195</v>
      </c>
      <c r="C1869" s="822" t="s">
        <v>2202</v>
      </c>
      <c r="D1869" s="823" t="s">
        <v>4680</v>
      </c>
      <c r="E1869" s="824" t="s">
        <v>2253</v>
      </c>
      <c r="F1869" s="822" t="s">
        <v>2198</v>
      </c>
      <c r="G1869" s="822" t="s">
        <v>2286</v>
      </c>
      <c r="H1869" s="822" t="s">
        <v>329</v>
      </c>
      <c r="I1869" s="822" t="s">
        <v>2568</v>
      </c>
      <c r="J1869" s="822" t="s">
        <v>2566</v>
      </c>
      <c r="K1869" s="822" t="s">
        <v>2569</v>
      </c>
      <c r="L1869" s="825">
        <v>1000.31</v>
      </c>
      <c r="M1869" s="825">
        <v>2000.62</v>
      </c>
      <c r="N1869" s="822">
        <v>2</v>
      </c>
      <c r="O1869" s="826">
        <v>1</v>
      </c>
      <c r="P1869" s="825">
        <v>2000.62</v>
      </c>
      <c r="Q1869" s="827">
        <v>1</v>
      </c>
      <c r="R1869" s="822">
        <v>2</v>
      </c>
      <c r="S1869" s="827">
        <v>1</v>
      </c>
      <c r="T1869" s="826">
        <v>1</v>
      </c>
      <c r="U1869" s="828">
        <v>1</v>
      </c>
    </row>
    <row r="1870" spans="1:21" ht="14.45" customHeight="1" x14ac:dyDescent="0.2">
      <c r="A1870" s="821">
        <v>4</v>
      </c>
      <c r="B1870" s="822" t="s">
        <v>2195</v>
      </c>
      <c r="C1870" s="822" t="s">
        <v>2202</v>
      </c>
      <c r="D1870" s="823" t="s">
        <v>4680</v>
      </c>
      <c r="E1870" s="824" t="s">
        <v>2253</v>
      </c>
      <c r="F1870" s="822" t="s">
        <v>2198</v>
      </c>
      <c r="G1870" s="822" t="s">
        <v>2286</v>
      </c>
      <c r="H1870" s="822" t="s">
        <v>329</v>
      </c>
      <c r="I1870" s="822" t="s">
        <v>2573</v>
      </c>
      <c r="J1870" s="822" t="s">
        <v>2574</v>
      </c>
      <c r="K1870" s="822" t="s">
        <v>2575</v>
      </c>
      <c r="L1870" s="825">
        <v>2794</v>
      </c>
      <c r="M1870" s="825">
        <v>94996</v>
      </c>
      <c r="N1870" s="822">
        <v>34</v>
      </c>
      <c r="O1870" s="826">
        <v>6</v>
      </c>
      <c r="P1870" s="825">
        <v>94996</v>
      </c>
      <c r="Q1870" s="827">
        <v>1</v>
      </c>
      <c r="R1870" s="822">
        <v>34</v>
      </c>
      <c r="S1870" s="827">
        <v>1</v>
      </c>
      <c r="T1870" s="826">
        <v>6</v>
      </c>
      <c r="U1870" s="828">
        <v>1</v>
      </c>
    </row>
    <row r="1871" spans="1:21" ht="14.45" customHeight="1" x14ac:dyDescent="0.2">
      <c r="A1871" s="821">
        <v>4</v>
      </c>
      <c r="B1871" s="822" t="s">
        <v>2195</v>
      </c>
      <c r="C1871" s="822" t="s">
        <v>2202</v>
      </c>
      <c r="D1871" s="823" t="s">
        <v>4680</v>
      </c>
      <c r="E1871" s="824" t="s">
        <v>2253</v>
      </c>
      <c r="F1871" s="822" t="s">
        <v>2198</v>
      </c>
      <c r="G1871" s="822" t="s">
        <v>2286</v>
      </c>
      <c r="H1871" s="822" t="s">
        <v>329</v>
      </c>
      <c r="I1871" s="822" t="s">
        <v>3939</v>
      </c>
      <c r="J1871" s="822" t="s">
        <v>3940</v>
      </c>
      <c r="K1871" s="822" t="s">
        <v>3941</v>
      </c>
      <c r="L1871" s="825">
        <v>828</v>
      </c>
      <c r="M1871" s="825">
        <v>8280</v>
      </c>
      <c r="N1871" s="822">
        <v>10</v>
      </c>
      <c r="O1871" s="826">
        <v>1</v>
      </c>
      <c r="P1871" s="825">
        <v>8280</v>
      </c>
      <c r="Q1871" s="827">
        <v>1</v>
      </c>
      <c r="R1871" s="822">
        <v>10</v>
      </c>
      <c r="S1871" s="827">
        <v>1</v>
      </c>
      <c r="T1871" s="826">
        <v>1</v>
      </c>
      <c r="U1871" s="828">
        <v>1</v>
      </c>
    </row>
    <row r="1872" spans="1:21" ht="14.45" customHeight="1" x14ac:dyDescent="0.2">
      <c r="A1872" s="821">
        <v>4</v>
      </c>
      <c r="B1872" s="822" t="s">
        <v>2195</v>
      </c>
      <c r="C1872" s="822" t="s">
        <v>2202</v>
      </c>
      <c r="D1872" s="823" t="s">
        <v>4680</v>
      </c>
      <c r="E1872" s="824" t="s">
        <v>2253</v>
      </c>
      <c r="F1872" s="822" t="s">
        <v>2198</v>
      </c>
      <c r="G1872" s="822" t="s">
        <v>2286</v>
      </c>
      <c r="H1872" s="822" t="s">
        <v>329</v>
      </c>
      <c r="I1872" s="822" t="s">
        <v>2576</v>
      </c>
      <c r="J1872" s="822" t="s">
        <v>2577</v>
      </c>
      <c r="K1872" s="822" t="s">
        <v>2578</v>
      </c>
      <c r="L1872" s="825">
        <v>2351.9899999999998</v>
      </c>
      <c r="M1872" s="825">
        <v>7055.9699999999993</v>
      </c>
      <c r="N1872" s="822">
        <v>3</v>
      </c>
      <c r="O1872" s="826">
        <v>1</v>
      </c>
      <c r="P1872" s="825">
        <v>7055.9699999999993</v>
      </c>
      <c r="Q1872" s="827">
        <v>1</v>
      </c>
      <c r="R1872" s="822">
        <v>3</v>
      </c>
      <c r="S1872" s="827">
        <v>1</v>
      </c>
      <c r="T1872" s="826">
        <v>1</v>
      </c>
      <c r="U1872" s="828">
        <v>1</v>
      </c>
    </row>
    <row r="1873" spans="1:21" ht="14.45" customHeight="1" x14ac:dyDescent="0.2">
      <c r="A1873" s="821">
        <v>4</v>
      </c>
      <c r="B1873" s="822" t="s">
        <v>2195</v>
      </c>
      <c r="C1873" s="822" t="s">
        <v>2202</v>
      </c>
      <c r="D1873" s="823" t="s">
        <v>4680</v>
      </c>
      <c r="E1873" s="824" t="s">
        <v>2253</v>
      </c>
      <c r="F1873" s="822" t="s">
        <v>2198</v>
      </c>
      <c r="G1873" s="822" t="s">
        <v>2286</v>
      </c>
      <c r="H1873" s="822" t="s">
        <v>329</v>
      </c>
      <c r="I1873" s="822" t="s">
        <v>2579</v>
      </c>
      <c r="J1873" s="822" t="s">
        <v>2580</v>
      </c>
      <c r="K1873" s="822" t="s">
        <v>2581</v>
      </c>
      <c r="L1873" s="825">
        <v>300.14999999999998</v>
      </c>
      <c r="M1873" s="825">
        <v>900.44999999999993</v>
      </c>
      <c r="N1873" s="822">
        <v>3</v>
      </c>
      <c r="O1873" s="826">
        <v>3</v>
      </c>
      <c r="P1873" s="825">
        <v>900.44999999999993</v>
      </c>
      <c r="Q1873" s="827">
        <v>1</v>
      </c>
      <c r="R1873" s="822">
        <v>3</v>
      </c>
      <c r="S1873" s="827">
        <v>1</v>
      </c>
      <c r="T1873" s="826">
        <v>3</v>
      </c>
      <c r="U1873" s="828">
        <v>1</v>
      </c>
    </row>
    <row r="1874" spans="1:21" ht="14.45" customHeight="1" x14ac:dyDescent="0.2">
      <c r="A1874" s="821">
        <v>4</v>
      </c>
      <c r="B1874" s="822" t="s">
        <v>2195</v>
      </c>
      <c r="C1874" s="822" t="s">
        <v>2202</v>
      </c>
      <c r="D1874" s="823" t="s">
        <v>4680</v>
      </c>
      <c r="E1874" s="824" t="s">
        <v>2253</v>
      </c>
      <c r="F1874" s="822" t="s">
        <v>2198</v>
      </c>
      <c r="G1874" s="822" t="s">
        <v>2286</v>
      </c>
      <c r="H1874" s="822" t="s">
        <v>329</v>
      </c>
      <c r="I1874" s="822" t="s">
        <v>3370</v>
      </c>
      <c r="J1874" s="822" t="s">
        <v>3371</v>
      </c>
      <c r="K1874" s="822" t="s">
        <v>3372</v>
      </c>
      <c r="L1874" s="825">
        <v>300.01</v>
      </c>
      <c r="M1874" s="825">
        <v>2400.08</v>
      </c>
      <c r="N1874" s="822">
        <v>8</v>
      </c>
      <c r="O1874" s="826">
        <v>3</v>
      </c>
      <c r="P1874" s="825">
        <v>2400.08</v>
      </c>
      <c r="Q1874" s="827">
        <v>1</v>
      </c>
      <c r="R1874" s="822">
        <v>8</v>
      </c>
      <c r="S1874" s="827">
        <v>1</v>
      </c>
      <c r="T1874" s="826">
        <v>3</v>
      </c>
      <c r="U1874" s="828">
        <v>1</v>
      </c>
    </row>
    <row r="1875" spans="1:21" ht="14.45" customHeight="1" x14ac:dyDescent="0.2">
      <c r="A1875" s="821">
        <v>4</v>
      </c>
      <c r="B1875" s="822" t="s">
        <v>2195</v>
      </c>
      <c r="C1875" s="822" t="s">
        <v>2202</v>
      </c>
      <c r="D1875" s="823" t="s">
        <v>4680</v>
      </c>
      <c r="E1875" s="824" t="s">
        <v>2253</v>
      </c>
      <c r="F1875" s="822" t="s">
        <v>2198</v>
      </c>
      <c r="G1875" s="822" t="s">
        <v>2286</v>
      </c>
      <c r="H1875" s="822" t="s">
        <v>329</v>
      </c>
      <c r="I1875" s="822" t="s">
        <v>2588</v>
      </c>
      <c r="J1875" s="822" t="s">
        <v>2589</v>
      </c>
      <c r="K1875" s="822" t="s">
        <v>2590</v>
      </c>
      <c r="L1875" s="825">
        <v>700.35</v>
      </c>
      <c r="M1875" s="825">
        <v>700.35</v>
      </c>
      <c r="N1875" s="822">
        <v>1</v>
      </c>
      <c r="O1875" s="826">
        <v>1</v>
      </c>
      <c r="P1875" s="825">
        <v>700.35</v>
      </c>
      <c r="Q1875" s="827">
        <v>1</v>
      </c>
      <c r="R1875" s="822">
        <v>1</v>
      </c>
      <c r="S1875" s="827">
        <v>1</v>
      </c>
      <c r="T1875" s="826">
        <v>1</v>
      </c>
      <c r="U1875" s="828">
        <v>1</v>
      </c>
    </row>
    <row r="1876" spans="1:21" ht="14.45" customHeight="1" x14ac:dyDescent="0.2">
      <c r="A1876" s="821">
        <v>4</v>
      </c>
      <c r="B1876" s="822" t="s">
        <v>2195</v>
      </c>
      <c r="C1876" s="822" t="s">
        <v>2202</v>
      </c>
      <c r="D1876" s="823" t="s">
        <v>4680</v>
      </c>
      <c r="E1876" s="824" t="s">
        <v>2253</v>
      </c>
      <c r="F1876" s="822" t="s">
        <v>2198</v>
      </c>
      <c r="G1876" s="822" t="s">
        <v>2286</v>
      </c>
      <c r="H1876" s="822" t="s">
        <v>329</v>
      </c>
      <c r="I1876" s="822" t="s">
        <v>3376</v>
      </c>
      <c r="J1876" s="822" t="s">
        <v>3377</v>
      </c>
      <c r="K1876" s="822" t="s">
        <v>3378</v>
      </c>
      <c r="L1876" s="825">
        <v>490.27</v>
      </c>
      <c r="M1876" s="825">
        <v>2941.62</v>
      </c>
      <c r="N1876" s="822">
        <v>6</v>
      </c>
      <c r="O1876" s="826">
        <v>6</v>
      </c>
      <c r="P1876" s="825">
        <v>2941.62</v>
      </c>
      <c r="Q1876" s="827">
        <v>1</v>
      </c>
      <c r="R1876" s="822">
        <v>6</v>
      </c>
      <c r="S1876" s="827">
        <v>1</v>
      </c>
      <c r="T1876" s="826">
        <v>6</v>
      </c>
      <c r="U1876" s="828">
        <v>1</v>
      </c>
    </row>
    <row r="1877" spans="1:21" ht="14.45" customHeight="1" x14ac:dyDescent="0.2">
      <c r="A1877" s="821">
        <v>4</v>
      </c>
      <c r="B1877" s="822" t="s">
        <v>2195</v>
      </c>
      <c r="C1877" s="822" t="s">
        <v>2202</v>
      </c>
      <c r="D1877" s="823" t="s">
        <v>4680</v>
      </c>
      <c r="E1877" s="824" t="s">
        <v>2253</v>
      </c>
      <c r="F1877" s="822" t="s">
        <v>2198</v>
      </c>
      <c r="G1877" s="822" t="s">
        <v>2286</v>
      </c>
      <c r="H1877" s="822" t="s">
        <v>329</v>
      </c>
      <c r="I1877" s="822" t="s">
        <v>2594</v>
      </c>
      <c r="J1877" s="822" t="s">
        <v>2595</v>
      </c>
      <c r="K1877" s="822" t="s">
        <v>2596</v>
      </c>
      <c r="L1877" s="825">
        <v>984.33</v>
      </c>
      <c r="M1877" s="825">
        <v>984.33</v>
      </c>
      <c r="N1877" s="822">
        <v>1</v>
      </c>
      <c r="O1877" s="826">
        <v>1</v>
      </c>
      <c r="P1877" s="825">
        <v>984.33</v>
      </c>
      <c r="Q1877" s="827">
        <v>1</v>
      </c>
      <c r="R1877" s="822">
        <v>1</v>
      </c>
      <c r="S1877" s="827">
        <v>1</v>
      </c>
      <c r="T1877" s="826">
        <v>1</v>
      </c>
      <c r="U1877" s="828">
        <v>1</v>
      </c>
    </row>
    <row r="1878" spans="1:21" ht="14.45" customHeight="1" x14ac:dyDescent="0.2">
      <c r="A1878" s="821">
        <v>4</v>
      </c>
      <c r="B1878" s="822" t="s">
        <v>2195</v>
      </c>
      <c r="C1878" s="822" t="s">
        <v>2202</v>
      </c>
      <c r="D1878" s="823" t="s">
        <v>4680</v>
      </c>
      <c r="E1878" s="824" t="s">
        <v>2253</v>
      </c>
      <c r="F1878" s="822" t="s">
        <v>2198</v>
      </c>
      <c r="G1878" s="822" t="s">
        <v>2286</v>
      </c>
      <c r="H1878" s="822" t="s">
        <v>329</v>
      </c>
      <c r="I1878" s="822" t="s">
        <v>2597</v>
      </c>
      <c r="J1878" s="822" t="s">
        <v>2598</v>
      </c>
      <c r="K1878" s="822" t="s">
        <v>2599</v>
      </c>
      <c r="L1878" s="825">
        <v>1710.12</v>
      </c>
      <c r="M1878" s="825">
        <v>18811.32</v>
      </c>
      <c r="N1878" s="822">
        <v>11</v>
      </c>
      <c r="O1878" s="826">
        <v>4</v>
      </c>
      <c r="P1878" s="825">
        <v>18811.32</v>
      </c>
      <c r="Q1878" s="827">
        <v>1</v>
      </c>
      <c r="R1878" s="822">
        <v>11</v>
      </c>
      <c r="S1878" s="827">
        <v>1</v>
      </c>
      <c r="T1878" s="826">
        <v>4</v>
      </c>
      <c r="U1878" s="828">
        <v>1</v>
      </c>
    </row>
    <row r="1879" spans="1:21" ht="14.45" customHeight="1" x14ac:dyDescent="0.2">
      <c r="A1879" s="821">
        <v>4</v>
      </c>
      <c r="B1879" s="822" t="s">
        <v>2195</v>
      </c>
      <c r="C1879" s="822" t="s">
        <v>2202</v>
      </c>
      <c r="D1879" s="823" t="s">
        <v>4680</v>
      </c>
      <c r="E1879" s="824" t="s">
        <v>2253</v>
      </c>
      <c r="F1879" s="822" t="s">
        <v>2198</v>
      </c>
      <c r="G1879" s="822" t="s">
        <v>2286</v>
      </c>
      <c r="H1879" s="822" t="s">
        <v>329</v>
      </c>
      <c r="I1879" s="822" t="s">
        <v>2600</v>
      </c>
      <c r="J1879" s="822" t="s">
        <v>2601</v>
      </c>
      <c r="K1879" s="822" t="s">
        <v>2602</v>
      </c>
      <c r="L1879" s="825">
        <v>1678.84</v>
      </c>
      <c r="M1879" s="825">
        <v>72190.12</v>
      </c>
      <c r="N1879" s="822">
        <v>43</v>
      </c>
      <c r="O1879" s="826">
        <v>15</v>
      </c>
      <c r="P1879" s="825">
        <v>62117.079999999994</v>
      </c>
      <c r="Q1879" s="827">
        <v>0.86046511627906974</v>
      </c>
      <c r="R1879" s="822">
        <v>37</v>
      </c>
      <c r="S1879" s="827">
        <v>0.86046511627906974</v>
      </c>
      <c r="T1879" s="826">
        <v>14</v>
      </c>
      <c r="U1879" s="828">
        <v>0.93333333333333335</v>
      </c>
    </row>
    <row r="1880" spans="1:21" ht="14.45" customHeight="1" x14ac:dyDescent="0.2">
      <c r="A1880" s="821">
        <v>4</v>
      </c>
      <c r="B1880" s="822" t="s">
        <v>2195</v>
      </c>
      <c r="C1880" s="822" t="s">
        <v>2202</v>
      </c>
      <c r="D1880" s="823" t="s">
        <v>4680</v>
      </c>
      <c r="E1880" s="824" t="s">
        <v>2253</v>
      </c>
      <c r="F1880" s="822" t="s">
        <v>2198</v>
      </c>
      <c r="G1880" s="822" t="s">
        <v>2286</v>
      </c>
      <c r="H1880" s="822" t="s">
        <v>329</v>
      </c>
      <c r="I1880" s="822" t="s">
        <v>2603</v>
      </c>
      <c r="J1880" s="822" t="s">
        <v>2598</v>
      </c>
      <c r="K1880" s="822" t="s">
        <v>2604</v>
      </c>
      <c r="L1880" s="825">
        <v>2052.09</v>
      </c>
      <c r="M1880" s="825">
        <v>22572.99</v>
      </c>
      <c r="N1880" s="822">
        <v>11</v>
      </c>
      <c r="O1880" s="826">
        <v>5</v>
      </c>
      <c r="P1880" s="825">
        <v>22572.99</v>
      </c>
      <c r="Q1880" s="827">
        <v>1</v>
      </c>
      <c r="R1880" s="822">
        <v>11</v>
      </c>
      <c r="S1880" s="827">
        <v>1</v>
      </c>
      <c r="T1880" s="826">
        <v>5</v>
      </c>
      <c r="U1880" s="828">
        <v>1</v>
      </c>
    </row>
    <row r="1881" spans="1:21" ht="14.45" customHeight="1" x14ac:dyDescent="0.2">
      <c r="A1881" s="821">
        <v>4</v>
      </c>
      <c r="B1881" s="822" t="s">
        <v>2195</v>
      </c>
      <c r="C1881" s="822" t="s">
        <v>2202</v>
      </c>
      <c r="D1881" s="823" t="s">
        <v>4680</v>
      </c>
      <c r="E1881" s="824" t="s">
        <v>2253</v>
      </c>
      <c r="F1881" s="822" t="s">
        <v>2198</v>
      </c>
      <c r="G1881" s="822" t="s">
        <v>2286</v>
      </c>
      <c r="H1881" s="822" t="s">
        <v>329</v>
      </c>
      <c r="I1881" s="822" t="s">
        <v>2605</v>
      </c>
      <c r="J1881" s="822" t="s">
        <v>2606</v>
      </c>
      <c r="K1881" s="822" t="s">
        <v>2607</v>
      </c>
      <c r="L1881" s="825">
        <v>1000</v>
      </c>
      <c r="M1881" s="825">
        <v>14000</v>
      </c>
      <c r="N1881" s="822">
        <v>14</v>
      </c>
      <c r="O1881" s="826">
        <v>7</v>
      </c>
      <c r="P1881" s="825">
        <v>14000</v>
      </c>
      <c r="Q1881" s="827">
        <v>1</v>
      </c>
      <c r="R1881" s="822">
        <v>14</v>
      </c>
      <c r="S1881" s="827">
        <v>1</v>
      </c>
      <c r="T1881" s="826">
        <v>7</v>
      </c>
      <c r="U1881" s="828">
        <v>1</v>
      </c>
    </row>
    <row r="1882" spans="1:21" ht="14.45" customHeight="1" x14ac:dyDescent="0.2">
      <c r="A1882" s="821">
        <v>4</v>
      </c>
      <c r="B1882" s="822" t="s">
        <v>2195</v>
      </c>
      <c r="C1882" s="822" t="s">
        <v>2202</v>
      </c>
      <c r="D1882" s="823" t="s">
        <v>4680</v>
      </c>
      <c r="E1882" s="824" t="s">
        <v>2253</v>
      </c>
      <c r="F1882" s="822" t="s">
        <v>2198</v>
      </c>
      <c r="G1882" s="822" t="s">
        <v>2286</v>
      </c>
      <c r="H1882" s="822" t="s">
        <v>329</v>
      </c>
      <c r="I1882" s="822" t="s">
        <v>2608</v>
      </c>
      <c r="J1882" s="822" t="s">
        <v>2606</v>
      </c>
      <c r="K1882" s="822" t="s">
        <v>2609</v>
      </c>
      <c r="L1882" s="825">
        <v>500.01</v>
      </c>
      <c r="M1882" s="825">
        <v>5000.1000000000004</v>
      </c>
      <c r="N1882" s="822">
        <v>10</v>
      </c>
      <c r="O1882" s="826">
        <v>7</v>
      </c>
      <c r="P1882" s="825">
        <v>5000.1000000000004</v>
      </c>
      <c r="Q1882" s="827">
        <v>1</v>
      </c>
      <c r="R1882" s="822">
        <v>10</v>
      </c>
      <c r="S1882" s="827">
        <v>1</v>
      </c>
      <c r="T1882" s="826">
        <v>7</v>
      </c>
      <c r="U1882" s="828">
        <v>1</v>
      </c>
    </row>
    <row r="1883" spans="1:21" ht="14.45" customHeight="1" x14ac:dyDescent="0.2">
      <c r="A1883" s="821">
        <v>4</v>
      </c>
      <c r="B1883" s="822" t="s">
        <v>2195</v>
      </c>
      <c r="C1883" s="822" t="s">
        <v>2202</v>
      </c>
      <c r="D1883" s="823" t="s">
        <v>4680</v>
      </c>
      <c r="E1883" s="824" t="s">
        <v>2253</v>
      </c>
      <c r="F1883" s="822" t="s">
        <v>2198</v>
      </c>
      <c r="G1883" s="822" t="s">
        <v>2286</v>
      </c>
      <c r="H1883" s="822" t="s">
        <v>329</v>
      </c>
      <c r="I1883" s="822" t="s">
        <v>2610</v>
      </c>
      <c r="J1883" s="822" t="s">
        <v>2611</v>
      </c>
      <c r="K1883" s="822" t="s">
        <v>2612</v>
      </c>
      <c r="L1883" s="825">
        <v>1500.75</v>
      </c>
      <c r="M1883" s="825">
        <v>28514.25</v>
      </c>
      <c r="N1883" s="822">
        <v>19</v>
      </c>
      <c r="O1883" s="826">
        <v>3</v>
      </c>
      <c r="P1883" s="825">
        <v>28514.25</v>
      </c>
      <c r="Q1883" s="827">
        <v>1</v>
      </c>
      <c r="R1883" s="822">
        <v>19</v>
      </c>
      <c r="S1883" s="827">
        <v>1</v>
      </c>
      <c r="T1883" s="826">
        <v>3</v>
      </c>
      <c r="U1883" s="828">
        <v>1</v>
      </c>
    </row>
    <row r="1884" spans="1:21" ht="14.45" customHeight="1" x14ac:dyDescent="0.2">
      <c r="A1884" s="821">
        <v>4</v>
      </c>
      <c r="B1884" s="822" t="s">
        <v>2195</v>
      </c>
      <c r="C1884" s="822" t="s">
        <v>2202</v>
      </c>
      <c r="D1884" s="823" t="s">
        <v>4680</v>
      </c>
      <c r="E1884" s="824" t="s">
        <v>2253</v>
      </c>
      <c r="F1884" s="822" t="s">
        <v>2198</v>
      </c>
      <c r="G1884" s="822" t="s">
        <v>2286</v>
      </c>
      <c r="H1884" s="822" t="s">
        <v>329</v>
      </c>
      <c r="I1884" s="822" t="s">
        <v>3379</v>
      </c>
      <c r="J1884" s="822" t="s">
        <v>2611</v>
      </c>
      <c r="K1884" s="822" t="s">
        <v>3380</v>
      </c>
      <c r="L1884" s="825">
        <v>1500.75</v>
      </c>
      <c r="M1884" s="825">
        <v>18009</v>
      </c>
      <c r="N1884" s="822">
        <v>12</v>
      </c>
      <c r="O1884" s="826">
        <v>2</v>
      </c>
      <c r="P1884" s="825">
        <v>18009</v>
      </c>
      <c r="Q1884" s="827">
        <v>1</v>
      </c>
      <c r="R1884" s="822">
        <v>12</v>
      </c>
      <c r="S1884" s="827">
        <v>1</v>
      </c>
      <c r="T1884" s="826">
        <v>2</v>
      </c>
      <c r="U1884" s="828">
        <v>1</v>
      </c>
    </row>
    <row r="1885" spans="1:21" ht="14.45" customHeight="1" x14ac:dyDescent="0.2">
      <c r="A1885" s="821">
        <v>4</v>
      </c>
      <c r="B1885" s="822" t="s">
        <v>2195</v>
      </c>
      <c r="C1885" s="822" t="s">
        <v>2202</v>
      </c>
      <c r="D1885" s="823" t="s">
        <v>4680</v>
      </c>
      <c r="E1885" s="824" t="s">
        <v>2253</v>
      </c>
      <c r="F1885" s="822" t="s">
        <v>2198</v>
      </c>
      <c r="G1885" s="822" t="s">
        <v>2286</v>
      </c>
      <c r="H1885" s="822" t="s">
        <v>329</v>
      </c>
      <c r="I1885" s="822" t="s">
        <v>2613</v>
      </c>
      <c r="J1885" s="822" t="s">
        <v>2614</v>
      </c>
      <c r="K1885" s="822" t="s">
        <v>3381</v>
      </c>
      <c r="L1885" s="825">
        <v>897.65</v>
      </c>
      <c r="M1885" s="825">
        <v>5385.9</v>
      </c>
      <c r="N1885" s="822">
        <v>6</v>
      </c>
      <c r="O1885" s="826">
        <v>2</v>
      </c>
      <c r="P1885" s="825">
        <v>5385.9</v>
      </c>
      <c r="Q1885" s="827">
        <v>1</v>
      </c>
      <c r="R1885" s="822">
        <v>6</v>
      </c>
      <c r="S1885" s="827">
        <v>1</v>
      </c>
      <c r="T1885" s="826">
        <v>2</v>
      </c>
      <c r="U1885" s="828">
        <v>1</v>
      </c>
    </row>
    <row r="1886" spans="1:21" ht="14.45" customHeight="1" x14ac:dyDescent="0.2">
      <c r="A1886" s="821">
        <v>4</v>
      </c>
      <c r="B1886" s="822" t="s">
        <v>2195</v>
      </c>
      <c r="C1886" s="822" t="s">
        <v>2202</v>
      </c>
      <c r="D1886" s="823" t="s">
        <v>4680</v>
      </c>
      <c r="E1886" s="824" t="s">
        <v>2253</v>
      </c>
      <c r="F1886" s="822" t="s">
        <v>2198</v>
      </c>
      <c r="G1886" s="822" t="s">
        <v>2286</v>
      </c>
      <c r="H1886" s="822" t="s">
        <v>329</v>
      </c>
      <c r="I1886" s="822" t="s">
        <v>2616</v>
      </c>
      <c r="J1886" s="822" t="s">
        <v>2617</v>
      </c>
      <c r="K1886" s="822" t="s">
        <v>2618</v>
      </c>
      <c r="L1886" s="825">
        <v>1500.75</v>
      </c>
      <c r="M1886" s="825">
        <v>6003</v>
      </c>
      <c r="N1886" s="822">
        <v>4</v>
      </c>
      <c r="O1886" s="826">
        <v>1</v>
      </c>
      <c r="P1886" s="825">
        <v>6003</v>
      </c>
      <c r="Q1886" s="827">
        <v>1</v>
      </c>
      <c r="R1886" s="822">
        <v>4</v>
      </c>
      <c r="S1886" s="827">
        <v>1</v>
      </c>
      <c r="T1886" s="826">
        <v>1</v>
      </c>
      <c r="U1886" s="828">
        <v>1</v>
      </c>
    </row>
    <row r="1887" spans="1:21" ht="14.45" customHeight="1" x14ac:dyDescent="0.2">
      <c r="A1887" s="821">
        <v>4</v>
      </c>
      <c r="B1887" s="822" t="s">
        <v>2195</v>
      </c>
      <c r="C1887" s="822" t="s">
        <v>2202</v>
      </c>
      <c r="D1887" s="823" t="s">
        <v>4680</v>
      </c>
      <c r="E1887" s="824" t="s">
        <v>2253</v>
      </c>
      <c r="F1887" s="822" t="s">
        <v>2198</v>
      </c>
      <c r="G1887" s="822" t="s">
        <v>2286</v>
      </c>
      <c r="H1887" s="822" t="s">
        <v>329</v>
      </c>
      <c r="I1887" s="822" t="s">
        <v>2619</v>
      </c>
      <c r="J1887" s="822" t="s">
        <v>2620</v>
      </c>
      <c r="K1887" s="822" t="s">
        <v>2621</v>
      </c>
      <c r="L1887" s="825">
        <v>784.14</v>
      </c>
      <c r="M1887" s="825">
        <v>54105.659999999996</v>
      </c>
      <c r="N1887" s="822">
        <v>69</v>
      </c>
      <c r="O1887" s="826">
        <v>11</v>
      </c>
      <c r="P1887" s="825">
        <v>54105.659999999996</v>
      </c>
      <c r="Q1887" s="827">
        <v>1</v>
      </c>
      <c r="R1887" s="822">
        <v>69</v>
      </c>
      <c r="S1887" s="827">
        <v>1</v>
      </c>
      <c r="T1887" s="826">
        <v>11</v>
      </c>
      <c r="U1887" s="828">
        <v>1</v>
      </c>
    </row>
    <row r="1888" spans="1:21" ht="14.45" customHeight="1" x14ac:dyDescent="0.2">
      <c r="A1888" s="821">
        <v>4</v>
      </c>
      <c r="B1888" s="822" t="s">
        <v>2195</v>
      </c>
      <c r="C1888" s="822" t="s">
        <v>2202</v>
      </c>
      <c r="D1888" s="823" t="s">
        <v>4680</v>
      </c>
      <c r="E1888" s="824" t="s">
        <v>2253</v>
      </c>
      <c r="F1888" s="822" t="s">
        <v>2198</v>
      </c>
      <c r="G1888" s="822" t="s">
        <v>2286</v>
      </c>
      <c r="H1888" s="822" t="s">
        <v>329</v>
      </c>
      <c r="I1888" s="822" t="s">
        <v>2622</v>
      </c>
      <c r="J1888" s="822" t="s">
        <v>2623</v>
      </c>
      <c r="K1888" s="822" t="s">
        <v>2624</v>
      </c>
      <c r="L1888" s="825">
        <v>1079.99</v>
      </c>
      <c r="M1888" s="825">
        <v>6479.94</v>
      </c>
      <c r="N1888" s="822">
        <v>6</v>
      </c>
      <c r="O1888" s="826">
        <v>6</v>
      </c>
      <c r="P1888" s="825">
        <v>6479.94</v>
      </c>
      <c r="Q1888" s="827">
        <v>1</v>
      </c>
      <c r="R1888" s="822">
        <v>6</v>
      </c>
      <c r="S1888" s="827">
        <v>1</v>
      </c>
      <c r="T1888" s="826">
        <v>6</v>
      </c>
      <c r="U1888" s="828">
        <v>1</v>
      </c>
    </row>
    <row r="1889" spans="1:21" ht="14.45" customHeight="1" x14ac:dyDescent="0.2">
      <c r="A1889" s="821">
        <v>4</v>
      </c>
      <c r="B1889" s="822" t="s">
        <v>2195</v>
      </c>
      <c r="C1889" s="822" t="s">
        <v>2202</v>
      </c>
      <c r="D1889" s="823" t="s">
        <v>4680</v>
      </c>
      <c r="E1889" s="824" t="s">
        <v>2253</v>
      </c>
      <c r="F1889" s="822" t="s">
        <v>2198</v>
      </c>
      <c r="G1889" s="822" t="s">
        <v>2286</v>
      </c>
      <c r="H1889" s="822" t="s">
        <v>329</v>
      </c>
      <c r="I1889" s="822" t="s">
        <v>2625</v>
      </c>
      <c r="J1889" s="822" t="s">
        <v>2626</v>
      </c>
      <c r="K1889" s="822" t="s">
        <v>2607</v>
      </c>
      <c r="L1889" s="825">
        <v>500.01</v>
      </c>
      <c r="M1889" s="825">
        <v>15000.300000000005</v>
      </c>
      <c r="N1889" s="822">
        <v>30</v>
      </c>
      <c r="O1889" s="826">
        <v>20</v>
      </c>
      <c r="P1889" s="825">
        <v>15000.300000000005</v>
      </c>
      <c r="Q1889" s="827">
        <v>1</v>
      </c>
      <c r="R1889" s="822">
        <v>30</v>
      </c>
      <c r="S1889" s="827">
        <v>1</v>
      </c>
      <c r="T1889" s="826">
        <v>20</v>
      </c>
      <c r="U1889" s="828">
        <v>1</v>
      </c>
    </row>
    <row r="1890" spans="1:21" ht="14.45" customHeight="1" x14ac:dyDescent="0.2">
      <c r="A1890" s="821">
        <v>4</v>
      </c>
      <c r="B1890" s="822" t="s">
        <v>2195</v>
      </c>
      <c r="C1890" s="822" t="s">
        <v>2202</v>
      </c>
      <c r="D1890" s="823" t="s">
        <v>4680</v>
      </c>
      <c r="E1890" s="824" t="s">
        <v>2253</v>
      </c>
      <c r="F1890" s="822" t="s">
        <v>2198</v>
      </c>
      <c r="G1890" s="822" t="s">
        <v>2286</v>
      </c>
      <c r="H1890" s="822" t="s">
        <v>329</v>
      </c>
      <c r="I1890" s="822" t="s">
        <v>3384</v>
      </c>
      <c r="J1890" s="822" t="s">
        <v>2631</v>
      </c>
      <c r="K1890" s="822" t="s">
        <v>3385</v>
      </c>
      <c r="L1890" s="825">
        <v>1545.31</v>
      </c>
      <c r="M1890" s="825">
        <v>30906.2</v>
      </c>
      <c r="N1890" s="822">
        <v>20</v>
      </c>
      <c r="O1890" s="826">
        <v>4</v>
      </c>
      <c r="P1890" s="825">
        <v>30906.2</v>
      </c>
      <c r="Q1890" s="827">
        <v>1</v>
      </c>
      <c r="R1890" s="822">
        <v>20</v>
      </c>
      <c r="S1890" s="827">
        <v>1</v>
      </c>
      <c r="T1890" s="826">
        <v>4</v>
      </c>
      <c r="U1890" s="828">
        <v>1</v>
      </c>
    </row>
    <row r="1891" spans="1:21" ht="14.45" customHeight="1" x14ac:dyDescent="0.2">
      <c r="A1891" s="821">
        <v>4</v>
      </c>
      <c r="B1891" s="822" t="s">
        <v>2195</v>
      </c>
      <c r="C1891" s="822" t="s">
        <v>2202</v>
      </c>
      <c r="D1891" s="823" t="s">
        <v>4680</v>
      </c>
      <c r="E1891" s="824" t="s">
        <v>2253</v>
      </c>
      <c r="F1891" s="822" t="s">
        <v>2198</v>
      </c>
      <c r="G1891" s="822" t="s">
        <v>2286</v>
      </c>
      <c r="H1891" s="822" t="s">
        <v>329</v>
      </c>
      <c r="I1891" s="822" t="s">
        <v>2627</v>
      </c>
      <c r="J1891" s="822" t="s">
        <v>2626</v>
      </c>
      <c r="K1891" s="822" t="s">
        <v>2609</v>
      </c>
      <c r="L1891" s="825">
        <v>250.12</v>
      </c>
      <c r="M1891" s="825">
        <v>18008.640000000003</v>
      </c>
      <c r="N1891" s="822">
        <v>72</v>
      </c>
      <c r="O1891" s="826">
        <v>27</v>
      </c>
      <c r="P1891" s="825">
        <v>17508.400000000001</v>
      </c>
      <c r="Q1891" s="827">
        <v>0.9722222222222221</v>
      </c>
      <c r="R1891" s="822">
        <v>70</v>
      </c>
      <c r="S1891" s="827">
        <v>0.97222222222222221</v>
      </c>
      <c r="T1891" s="826">
        <v>26</v>
      </c>
      <c r="U1891" s="828">
        <v>0.96296296296296291</v>
      </c>
    </row>
    <row r="1892" spans="1:21" ht="14.45" customHeight="1" x14ac:dyDescent="0.2">
      <c r="A1892" s="821">
        <v>4</v>
      </c>
      <c r="B1892" s="822" t="s">
        <v>2195</v>
      </c>
      <c r="C1892" s="822" t="s">
        <v>2202</v>
      </c>
      <c r="D1892" s="823" t="s">
        <v>4680</v>
      </c>
      <c r="E1892" s="824" t="s">
        <v>2253</v>
      </c>
      <c r="F1892" s="822" t="s">
        <v>2198</v>
      </c>
      <c r="G1892" s="822" t="s">
        <v>2286</v>
      </c>
      <c r="H1892" s="822" t="s">
        <v>329</v>
      </c>
      <c r="I1892" s="822" t="s">
        <v>2628</v>
      </c>
      <c r="J1892" s="822" t="s">
        <v>2617</v>
      </c>
      <c r="K1892" s="822" t="s">
        <v>2629</v>
      </c>
      <c r="L1892" s="825">
        <v>1500.75</v>
      </c>
      <c r="M1892" s="825">
        <v>36018</v>
      </c>
      <c r="N1892" s="822">
        <v>24</v>
      </c>
      <c r="O1892" s="826">
        <v>4</v>
      </c>
      <c r="P1892" s="825">
        <v>36018</v>
      </c>
      <c r="Q1892" s="827">
        <v>1</v>
      </c>
      <c r="R1892" s="822">
        <v>24</v>
      </c>
      <c r="S1892" s="827">
        <v>1</v>
      </c>
      <c r="T1892" s="826">
        <v>4</v>
      </c>
      <c r="U1892" s="828">
        <v>1</v>
      </c>
    </row>
    <row r="1893" spans="1:21" ht="14.45" customHeight="1" x14ac:dyDescent="0.2">
      <c r="A1893" s="821">
        <v>4</v>
      </c>
      <c r="B1893" s="822" t="s">
        <v>2195</v>
      </c>
      <c r="C1893" s="822" t="s">
        <v>2202</v>
      </c>
      <c r="D1893" s="823" t="s">
        <v>4680</v>
      </c>
      <c r="E1893" s="824" t="s">
        <v>2253</v>
      </c>
      <c r="F1893" s="822" t="s">
        <v>2198</v>
      </c>
      <c r="G1893" s="822" t="s">
        <v>2286</v>
      </c>
      <c r="H1893" s="822" t="s">
        <v>329</v>
      </c>
      <c r="I1893" s="822" t="s">
        <v>2630</v>
      </c>
      <c r="J1893" s="822" t="s">
        <v>2631</v>
      </c>
      <c r="K1893" s="822" t="s">
        <v>2632</v>
      </c>
      <c r="L1893" s="825">
        <v>1545.31</v>
      </c>
      <c r="M1893" s="825">
        <v>6181.24</v>
      </c>
      <c r="N1893" s="822">
        <v>4</v>
      </c>
      <c r="O1893" s="826">
        <v>2</v>
      </c>
      <c r="P1893" s="825">
        <v>6181.24</v>
      </c>
      <c r="Q1893" s="827">
        <v>1</v>
      </c>
      <c r="R1893" s="822">
        <v>4</v>
      </c>
      <c r="S1893" s="827">
        <v>1</v>
      </c>
      <c r="T1893" s="826">
        <v>2</v>
      </c>
      <c r="U1893" s="828">
        <v>1</v>
      </c>
    </row>
    <row r="1894" spans="1:21" ht="14.45" customHeight="1" x14ac:dyDescent="0.2">
      <c r="A1894" s="821">
        <v>4</v>
      </c>
      <c r="B1894" s="822" t="s">
        <v>2195</v>
      </c>
      <c r="C1894" s="822" t="s">
        <v>2202</v>
      </c>
      <c r="D1894" s="823" t="s">
        <v>4680</v>
      </c>
      <c r="E1894" s="824" t="s">
        <v>2253</v>
      </c>
      <c r="F1894" s="822" t="s">
        <v>2198</v>
      </c>
      <c r="G1894" s="822" t="s">
        <v>2286</v>
      </c>
      <c r="H1894" s="822" t="s">
        <v>329</v>
      </c>
      <c r="I1894" s="822" t="s">
        <v>3386</v>
      </c>
      <c r="J1894" s="822" t="s">
        <v>3387</v>
      </c>
      <c r="K1894" s="822" t="s">
        <v>3388</v>
      </c>
      <c r="L1894" s="825">
        <v>1805.5</v>
      </c>
      <c r="M1894" s="825">
        <v>23471.5</v>
      </c>
      <c r="N1894" s="822">
        <v>13</v>
      </c>
      <c r="O1894" s="826">
        <v>3</v>
      </c>
      <c r="P1894" s="825">
        <v>23471.5</v>
      </c>
      <c r="Q1894" s="827">
        <v>1</v>
      </c>
      <c r="R1894" s="822">
        <v>13</v>
      </c>
      <c r="S1894" s="827">
        <v>1</v>
      </c>
      <c r="T1894" s="826">
        <v>3</v>
      </c>
      <c r="U1894" s="828">
        <v>1</v>
      </c>
    </row>
    <row r="1895" spans="1:21" ht="14.45" customHeight="1" x14ac:dyDescent="0.2">
      <c r="A1895" s="821">
        <v>4</v>
      </c>
      <c r="B1895" s="822" t="s">
        <v>2195</v>
      </c>
      <c r="C1895" s="822" t="s">
        <v>2202</v>
      </c>
      <c r="D1895" s="823" t="s">
        <v>4680</v>
      </c>
      <c r="E1895" s="824" t="s">
        <v>2253</v>
      </c>
      <c r="F1895" s="822" t="s">
        <v>2198</v>
      </c>
      <c r="G1895" s="822" t="s">
        <v>2286</v>
      </c>
      <c r="H1895" s="822" t="s">
        <v>329</v>
      </c>
      <c r="I1895" s="822" t="s">
        <v>3389</v>
      </c>
      <c r="J1895" s="822" t="s">
        <v>2836</v>
      </c>
      <c r="K1895" s="822" t="s">
        <v>3390</v>
      </c>
      <c r="L1895" s="825">
        <v>3001.5</v>
      </c>
      <c r="M1895" s="825">
        <v>18009</v>
      </c>
      <c r="N1895" s="822">
        <v>6</v>
      </c>
      <c r="O1895" s="826">
        <v>2</v>
      </c>
      <c r="P1895" s="825">
        <v>18009</v>
      </c>
      <c r="Q1895" s="827">
        <v>1</v>
      </c>
      <c r="R1895" s="822">
        <v>6</v>
      </c>
      <c r="S1895" s="827">
        <v>1</v>
      </c>
      <c r="T1895" s="826">
        <v>2</v>
      </c>
      <c r="U1895" s="828">
        <v>1</v>
      </c>
    </row>
    <row r="1896" spans="1:21" ht="14.45" customHeight="1" x14ac:dyDescent="0.2">
      <c r="A1896" s="821">
        <v>4</v>
      </c>
      <c r="B1896" s="822" t="s">
        <v>2195</v>
      </c>
      <c r="C1896" s="822" t="s">
        <v>2202</v>
      </c>
      <c r="D1896" s="823" t="s">
        <v>4680</v>
      </c>
      <c r="E1896" s="824" t="s">
        <v>2253</v>
      </c>
      <c r="F1896" s="822" t="s">
        <v>2198</v>
      </c>
      <c r="G1896" s="822" t="s">
        <v>2286</v>
      </c>
      <c r="H1896" s="822" t="s">
        <v>329</v>
      </c>
      <c r="I1896" s="822" t="s">
        <v>2633</v>
      </c>
      <c r="J1896" s="822" t="s">
        <v>2620</v>
      </c>
      <c r="K1896" s="822" t="s">
        <v>2634</v>
      </c>
      <c r="L1896" s="825">
        <v>784.14</v>
      </c>
      <c r="M1896" s="825">
        <v>14114.52</v>
      </c>
      <c r="N1896" s="822">
        <v>18</v>
      </c>
      <c r="O1896" s="826">
        <v>3</v>
      </c>
      <c r="P1896" s="825">
        <v>14114.52</v>
      </c>
      <c r="Q1896" s="827">
        <v>1</v>
      </c>
      <c r="R1896" s="822">
        <v>18</v>
      </c>
      <c r="S1896" s="827">
        <v>1</v>
      </c>
      <c r="T1896" s="826">
        <v>3</v>
      </c>
      <c r="U1896" s="828">
        <v>1</v>
      </c>
    </row>
    <row r="1897" spans="1:21" ht="14.45" customHeight="1" x14ac:dyDescent="0.2">
      <c r="A1897" s="821">
        <v>4</v>
      </c>
      <c r="B1897" s="822" t="s">
        <v>2195</v>
      </c>
      <c r="C1897" s="822" t="s">
        <v>2202</v>
      </c>
      <c r="D1897" s="823" t="s">
        <v>4680</v>
      </c>
      <c r="E1897" s="824" t="s">
        <v>2253</v>
      </c>
      <c r="F1897" s="822" t="s">
        <v>2198</v>
      </c>
      <c r="G1897" s="822" t="s">
        <v>2286</v>
      </c>
      <c r="H1897" s="822" t="s">
        <v>329</v>
      </c>
      <c r="I1897" s="822" t="s">
        <v>2638</v>
      </c>
      <c r="J1897" s="822" t="s">
        <v>2639</v>
      </c>
      <c r="K1897" s="822" t="s">
        <v>2640</v>
      </c>
      <c r="L1897" s="825">
        <v>538.20000000000005</v>
      </c>
      <c r="M1897" s="825">
        <v>8073</v>
      </c>
      <c r="N1897" s="822">
        <v>15</v>
      </c>
      <c r="O1897" s="826">
        <v>8</v>
      </c>
      <c r="P1897" s="825">
        <v>8073</v>
      </c>
      <c r="Q1897" s="827">
        <v>1</v>
      </c>
      <c r="R1897" s="822">
        <v>15</v>
      </c>
      <c r="S1897" s="827">
        <v>1</v>
      </c>
      <c r="T1897" s="826">
        <v>8</v>
      </c>
      <c r="U1897" s="828">
        <v>1</v>
      </c>
    </row>
    <row r="1898" spans="1:21" ht="14.45" customHeight="1" x14ac:dyDescent="0.2">
      <c r="A1898" s="821">
        <v>4</v>
      </c>
      <c r="B1898" s="822" t="s">
        <v>2195</v>
      </c>
      <c r="C1898" s="822" t="s">
        <v>2202</v>
      </c>
      <c r="D1898" s="823" t="s">
        <v>4680</v>
      </c>
      <c r="E1898" s="824" t="s">
        <v>2253</v>
      </c>
      <c r="F1898" s="822" t="s">
        <v>2198</v>
      </c>
      <c r="G1898" s="822" t="s">
        <v>2286</v>
      </c>
      <c r="H1898" s="822" t="s">
        <v>329</v>
      </c>
      <c r="I1898" s="822" t="s">
        <v>2641</v>
      </c>
      <c r="J1898" s="822" t="s">
        <v>2642</v>
      </c>
      <c r="K1898" s="822" t="s">
        <v>2643</v>
      </c>
      <c r="L1898" s="825">
        <v>259.02</v>
      </c>
      <c r="M1898" s="825">
        <v>2072.16</v>
      </c>
      <c r="N1898" s="822">
        <v>8</v>
      </c>
      <c r="O1898" s="826">
        <v>6</v>
      </c>
      <c r="P1898" s="825">
        <v>2072.16</v>
      </c>
      <c r="Q1898" s="827">
        <v>1</v>
      </c>
      <c r="R1898" s="822">
        <v>8</v>
      </c>
      <c r="S1898" s="827">
        <v>1</v>
      </c>
      <c r="T1898" s="826">
        <v>6</v>
      </c>
      <c r="U1898" s="828">
        <v>1</v>
      </c>
    </row>
    <row r="1899" spans="1:21" ht="14.45" customHeight="1" x14ac:dyDescent="0.2">
      <c r="A1899" s="821">
        <v>4</v>
      </c>
      <c r="B1899" s="822" t="s">
        <v>2195</v>
      </c>
      <c r="C1899" s="822" t="s">
        <v>2202</v>
      </c>
      <c r="D1899" s="823" t="s">
        <v>4680</v>
      </c>
      <c r="E1899" s="824" t="s">
        <v>2253</v>
      </c>
      <c r="F1899" s="822" t="s">
        <v>2198</v>
      </c>
      <c r="G1899" s="822" t="s">
        <v>2286</v>
      </c>
      <c r="H1899" s="822" t="s">
        <v>329</v>
      </c>
      <c r="I1899" s="822" t="s">
        <v>2644</v>
      </c>
      <c r="J1899" s="822" t="s">
        <v>2645</v>
      </c>
      <c r="K1899" s="822" t="s">
        <v>2646</v>
      </c>
      <c r="L1899" s="825">
        <v>127.72</v>
      </c>
      <c r="M1899" s="825">
        <v>1021.76</v>
      </c>
      <c r="N1899" s="822">
        <v>8</v>
      </c>
      <c r="O1899" s="826">
        <v>3</v>
      </c>
      <c r="P1899" s="825">
        <v>1021.76</v>
      </c>
      <c r="Q1899" s="827">
        <v>1</v>
      </c>
      <c r="R1899" s="822">
        <v>8</v>
      </c>
      <c r="S1899" s="827">
        <v>1</v>
      </c>
      <c r="T1899" s="826">
        <v>3</v>
      </c>
      <c r="U1899" s="828">
        <v>1</v>
      </c>
    </row>
    <row r="1900" spans="1:21" ht="14.45" customHeight="1" x14ac:dyDescent="0.2">
      <c r="A1900" s="821">
        <v>4</v>
      </c>
      <c r="B1900" s="822" t="s">
        <v>2195</v>
      </c>
      <c r="C1900" s="822" t="s">
        <v>2202</v>
      </c>
      <c r="D1900" s="823" t="s">
        <v>4680</v>
      </c>
      <c r="E1900" s="824" t="s">
        <v>2253</v>
      </c>
      <c r="F1900" s="822" t="s">
        <v>2198</v>
      </c>
      <c r="G1900" s="822" t="s">
        <v>2286</v>
      </c>
      <c r="H1900" s="822" t="s">
        <v>329</v>
      </c>
      <c r="I1900" s="822" t="s">
        <v>2647</v>
      </c>
      <c r="J1900" s="822" t="s">
        <v>2648</v>
      </c>
      <c r="K1900" s="822" t="s">
        <v>2649</v>
      </c>
      <c r="L1900" s="825">
        <v>500.01</v>
      </c>
      <c r="M1900" s="825">
        <v>7000.1400000000012</v>
      </c>
      <c r="N1900" s="822">
        <v>14</v>
      </c>
      <c r="O1900" s="826">
        <v>12</v>
      </c>
      <c r="P1900" s="825">
        <v>7000.1400000000012</v>
      </c>
      <c r="Q1900" s="827">
        <v>1</v>
      </c>
      <c r="R1900" s="822">
        <v>14</v>
      </c>
      <c r="S1900" s="827">
        <v>1</v>
      </c>
      <c r="T1900" s="826">
        <v>12</v>
      </c>
      <c r="U1900" s="828">
        <v>1</v>
      </c>
    </row>
    <row r="1901" spans="1:21" ht="14.45" customHeight="1" x14ac:dyDescent="0.2">
      <c r="A1901" s="821">
        <v>4</v>
      </c>
      <c r="B1901" s="822" t="s">
        <v>2195</v>
      </c>
      <c r="C1901" s="822" t="s">
        <v>2202</v>
      </c>
      <c r="D1901" s="823" t="s">
        <v>4680</v>
      </c>
      <c r="E1901" s="824" t="s">
        <v>2253</v>
      </c>
      <c r="F1901" s="822" t="s">
        <v>2198</v>
      </c>
      <c r="G1901" s="822" t="s">
        <v>2286</v>
      </c>
      <c r="H1901" s="822" t="s">
        <v>329</v>
      </c>
      <c r="I1901" s="822" t="s">
        <v>2650</v>
      </c>
      <c r="J1901" s="822" t="s">
        <v>2651</v>
      </c>
      <c r="K1901" s="822" t="s">
        <v>2652</v>
      </c>
      <c r="L1901" s="825">
        <v>500.01</v>
      </c>
      <c r="M1901" s="825">
        <v>5500.1100000000015</v>
      </c>
      <c r="N1901" s="822">
        <v>11</v>
      </c>
      <c r="O1901" s="826">
        <v>10</v>
      </c>
      <c r="P1901" s="825">
        <v>5500.1100000000015</v>
      </c>
      <c r="Q1901" s="827">
        <v>1</v>
      </c>
      <c r="R1901" s="822">
        <v>11</v>
      </c>
      <c r="S1901" s="827">
        <v>1</v>
      </c>
      <c r="T1901" s="826">
        <v>10</v>
      </c>
      <c r="U1901" s="828">
        <v>1</v>
      </c>
    </row>
    <row r="1902" spans="1:21" ht="14.45" customHeight="1" x14ac:dyDescent="0.2">
      <c r="A1902" s="821">
        <v>4</v>
      </c>
      <c r="B1902" s="822" t="s">
        <v>2195</v>
      </c>
      <c r="C1902" s="822" t="s">
        <v>2202</v>
      </c>
      <c r="D1902" s="823" t="s">
        <v>4680</v>
      </c>
      <c r="E1902" s="824" t="s">
        <v>2253</v>
      </c>
      <c r="F1902" s="822" t="s">
        <v>2198</v>
      </c>
      <c r="G1902" s="822" t="s">
        <v>2286</v>
      </c>
      <c r="H1902" s="822" t="s">
        <v>329</v>
      </c>
      <c r="I1902" s="822" t="s">
        <v>2653</v>
      </c>
      <c r="J1902" s="822" t="s">
        <v>2654</v>
      </c>
      <c r="K1902" s="822" t="s">
        <v>2655</v>
      </c>
      <c r="L1902" s="825">
        <v>165.83</v>
      </c>
      <c r="M1902" s="825">
        <v>994.98000000000013</v>
      </c>
      <c r="N1902" s="822">
        <v>6</v>
      </c>
      <c r="O1902" s="826">
        <v>6</v>
      </c>
      <c r="P1902" s="825">
        <v>994.98000000000013</v>
      </c>
      <c r="Q1902" s="827">
        <v>1</v>
      </c>
      <c r="R1902" s="822">
        <v>6</v>
      </c>
      <c r="S1902" s="827">
        <v>1</v>
      </c>
      <c r="T1902" s="826">
        <v>6</v>
      </c>
      <c r="U1902" s="828">
        <v>1</v>
      </c>
    </row>
    <row r="1903" spans="1:21" ht="14.45" customHeight="1" x14ac:dyDescent="0.2">
      <c r="A1903" s="821">
        <v>4</v>
      </c>
      <c r="B1903" s="822" t="s">
        <v>2195</v>
      </c>
      <c r="C1903" s="822" t="s">
        <v>2202</v>
      </c>
      <c r="D1903" s="823" t="s">
        <v>4680</v>
      </c>
      <c r="E1903" s="824" t="s">
        <v>2253</v>
      </c>
      <c r="F1903" s="822" t="s">
        <v>2198</v>
      </c>
      <c r="G1903" s="822" t="s">
        <v>2286</v>
      </c>
      <c r="H1903" s="822" t="s">
        <v>329</v>
      </c>
      <c r="I1903" s="822" t="s">
        <v>2656</v>
      </c>
      <c r="J1903" s="822" t="s">
        <v>2657</v>
      </c>
      <c r="K1903" s="822" t="s">
        <v>2658</v>
      </c>
      <c r="L1903" s="825">
        <v>538.20000000000005</v>
      </c>
      <c r="M1903" s="825">
        <v>8073</v>
      </c>
      <c r="N1903" s="822">
        <v>15</v>
      </c>
      <c r="O1903" s="826">
        <v>8</v>
      </c>
      <c r="P1903" s="825">
        <v>8073</v>
      </c>
      <c r="Q1903" s="827">
        <v>1</v>
      </c>
      <c r="R1903" s="822">
        <v>15</v>
      </c>
      <c r="S1903" s="827">
        <v>1</v>
      </c>
      <c r="T1903" s="826">
        <v>8</v>
      </c>
      <c r="U1903" s="828">
        <v>1</v>
      </c>
    </row>
    <row r="1904" spans="1:21" ht="14.45" customHeight="1" x14ac:dyDescent="0.2">
      <c r="A1904" s="821">
        <v>4</v>
      </c>
      <c r="B1904" s="822" t="s">
        <v>2195</v>
      </c>
      <c r="C1904" s="822" t="s">
        <v>2202</v>
      </c>
      <c r="D1904" s="823" t="s">
        <v>4680</v>
      </c>
      <c r="E1904" s="824" t="s">
        <v>2253</v>
      </c>
      <c r="F1904" s="822" t="s">
        <v>2198</v>
      </c>
      <c r="G1904" s="822" t="s">
        <v>2286</v>
      </c>
      <c r="H1904" s="822" t="s">
        <v>329</v>
      </c>
      <c r="I1904" s="822" t="s">
        <v>2659</v>
      </c>
      <c r="J1904" s="822" t="s">
        <v>2660</v>
      </c>
      <c r="K1904" s="822" t="s">
        <v>2661</v>
      </c>
      <c r="L1904" s="825">
        <v>2691</v>
      </c>
      <c r="M1904" s="825">
        <v>59202</v>
      </c>
      <c r="N1904" s="822">
        <v>22</v>
      </c>
      <c r="O1904" s="826">
        <v>11</v>
      </c>
      <c r="P1904" s="825">
        <v>59202</v>
      </c>
      <c r="Q1904" s="827">
        <v>1</v>
      </c>
      <c r="R1904" s="822">
        <v>22</v>
      </c>
      <c r="S1904" s="827">
        <v>1</v>
      </c>
      <c r="T1904" s="826">
        <v>11</v>
      </c>
      <c r="U1904" s="828">
        <v>1</v>
      </c>
    </row>
    <row r="1905" spans="1:21" ht="14.45" customHeight="1" x14ac:dyDescent="0.2">
      <c r="A1905" s="821">
        <v>4</v>
      </c>
      <c r="B1905" s="822" t="s">
        <v>2195</v>
      </c>
      <c r="C1905" s="822" t="s">
        <v>2202</v>
      </c>
      <c r="D1905" s="823" t="s">
        <v>4680</v>
      </c>
      <c r="E1905" s="824" t="s">
        <v>2253</v>
      </c>
      <c r="F1905" s="822" t="s">
        <v>2198</v>
      </c>
      <c r="G1905" s="822" t="s">
        <v>2286</v>
      </c>
      <c r="H1905" s="822" t="s">
        <v>329</v>
      </c>
      <c r="I1905" s="822" t="s">
        <v>3394</v>
      </c>
      <c r="J1905" s="822" t="s">
        <v>3395</v>
      </c>
      <c r="K1905" s="822" t="s">
        <v>3396</v>
      </c>
      <c r="L1905" s="825">
        <v>7348.07</v>
      </c>
      <c r="M1905" s="825">
        <v>14696.14</v>
      </c>
      <c r="N1905" s="822">
        <v>2</v>
      </c>
      <c r="O1905" s="826">
        <v>2</v>
      </c>
      <c r="P1905" s="825">
        <v>14696.14</v>
      </c>
      <c r="Q1905" s="827">
        <v>1</v>
      </c>
      <c r="R1905" s="822">
        <v>2</v>
      </c>
      <c r="S1905" s="827">
        <v>1</v>
      </c>
      <c r="T1905" s="826">
        <v>2</v>
      </c>
      <c r="U1905" s="828">
        <v>1</v>
      </c>
    </row>
    <row r="1906" spans="1:21" ht="14.45" customHeight="1" x14ac:dyDescent="0.2">
      <c r="A1906" s="821">
        <v>4</v>
      </c>
      <c r="B1906" s="822" t="s">
        <v>2195</v>
      </c>
      <c r="C1906" s="822" t="s">
        <v>2202</v>
      </c>
      <c r="D1906" s="823" t="s">
        <v>4680</v>
      </c>
      <c r="E1906" s="824" t="s">
        <v>2253</v>
      </c>
      <c r="F1906" s="822" t="s">
        <v>2198</v>
      </c>
      <c r="G1906" s="822" t="s">
        <v>2286</v>
      </c>
      <c r="H1906" s="822" t="s">
        <v>329</v>
      </c>
      <c r="I1906" s="822" t="s">
        <v>2662</v>
      </c>
      <c r="J1906" s="822" t="s">
        <v>2663</v>
      </c>
      <c r="K1906" s="822" t="s">
        <v>2664</v>
      </c>
      <c r="L1906" s="825">
        <v>2794.5</v>
      </c>
      <c r="M1906" s="825">
        <v>16767</v>
      </c>
      <c r="N1906" s="822">
        <v>6</v>
      </c>
      <c r="O1906" s="826">
        <v>1</v>
      </c>
      <c r="P1906" s="825">
        <v>16767</v>
      </c>
      <c r="Q1906" s="827">
        <v>1</v>
      </c>
      <c r="R1906" s="822">
        <v>6</v>
      </c>
      <c r="S1906" s="827">
        <v>1</v>
      </c>
      <c r="T1906" s="826">
        <v>1</v>
      </c>
      <c r="U1906" s="828">
        <v>1</v>
      </c>
    </row>
    <row r="1907" spans="1:21" ht="14.45" customHeight="1" x14ac:dyDescent="0.2">
      <c r="A1907" s="821">
        <v>4</v>
      </c>
      <c r="B1907" s="822" t="s">
        <v>2195</v>
      </c>
      <c r="C1907" s="822" t="s">
        <v>2202</v>
      </c>
      <c r="D1907" s="823" t="s">
        <v>4680</v>
      </c>
      <c r="E1907" s="824" t="s">
        <v>2253</v>
      </c>
      <c r="F1907" s="822" t="s">
        <v>2198</v>
      </c>
      <c r="G1907" s="822" t="s">
        <v>2286</v>
      </c>
      <c r="H1907" s="822" t="s">
        <v>329</v>
      </c>
      <c r="I1907" s="822" t="s">
        <v>3397</v>
      </c>
      <c r="J1907" s="822" t="s">
        <v>3398</v>
      </c>
      <c r="K1907" s="822" t="s">
        <v>1475</v>
      </c>
      <c r="L1907" s="825">
        <v>293.97000000000003</v>
      </c>
      <c r="M1907" s="825">
        <v>881.91000000000008</v>
      </c>
      <c r="N1907" s="822">
        <v>3</v>
      </c>
      <c r="O1907" s="826">
        <v>1</v>
      </c>
      <c r="P1907" s="825">
        <v>881.91000000000008</v>
      </c>
      <c r="Q1907" s="827">
        <v>1</v>
      </c>
      <c r="R1907" s="822">
        <v>3</v>
      </c>
      <c r="S1907" s="827">
        <v>1</v>
      </c>
      <c r="T1907" s="826">
        <v>1</v>
      </c>
      <c r="U1907" s="828">
        <v>1</v>
      </c>
    </row>
    <row r="1908" spans="1:21" ht="14.45" customHeight="1" x14ac:dyDescent="0.2">
      <c r="A1908" s="821">
        <v>4</v>
      </c>
      <c r="B1908" s="822" t="s">
        <v>2195</v>
      </c>
      <c r="C1908" s="822" t="s">
        <v>2202</v>
      </c>
      <c r="D1908" s="823" t="s">
        <v>4680</v>
      </c>
      <c r="E1908" s="824" t="s">
        <v>2253</v>
      </c>
      <c r="F1908" s="822" t="s">
        <v>2198</v>
      </c>
      <c r="G1908" s="822" t="s">
        <v>2286</v>
      </c>
      <c r="H1908" s="822" t="s">
        <v>329</v>
      </c>
      <c r="I1908" s="822" t="s">
        <v>2674</v>
      </c>
      <c r="J1908" s="822" t="s">
        <v>2675</v>
      </c>
      <c r="K1908" s="822" t="s">
        <v>2676</v>
      </c>
      <c r="L1908" s="825">
        <v>1390</v>
      </c>
      <c r="M1908" s="825">
        <v>13900</v>
      </c>
      <c r="N1908" s="822">
        <v>10</v>
      </c>
      <c r="O1908" s="826">
        <v>2</v>
      </c>
      <c r="P1908" s="825">
        <v>13900</v>
      </c>
      <c r="Q1908" s="827">
        <v>1</v>
      </c>
      <c r="R1908" s="822">
        <v>10</v>
      </c>
      <c r="S1908" s="827">
        <v>1</v>
      </c>
      <c r="T1908" s="826">
        <v>2</v>
      </c>
      <c r="U1908" s="828">
        <v>1</v>
      </c>
    </row>
    <row r="1909" spans="1:21" ht="14.45" customHeight="1" x14ac:dyDescent="0.2">
      <c r="A1909" s="821">
        <v>4</v>
      </c>
      <c r="B1909" s="822" t="s">
        <v>2195</v>
      </c>
      <c r="C1909" s="822" t="s">
        <v>2202</v>
      </c>
      <c r="D1909" s="823" t="s">
        <v>4680</v>
      </c>
      <c r="E1909" s="824" t="s">
        <v>2253</v>
      </c>
      <c r="F1909" s="822" t="s">
        <v>2198</v>
      </c>
      <c r="G1909" s="822" t="s">
        <v>2286</v>
      </c>
      <c r="H1909" s="822" t="s">
        <v>329</v>
      </c>
      <c r="I1909" s="822" t="s">
        <v>3399</v>
      </c>
      <c r="J1909" s="822" t="s">
        <v>3400</v>
      </c>
      <c r="K1909" s="822" t="s">
        <v>3401</v>
      </c>
      <c r="L1909" s="825">
        <v>200</v>
      </c>
      <c r="M1909" s="825">
        <v>200</v>
      </c>
      <c r="N1909" s="822">
        <v>1</v>
      </c>
      <c r="O1909" s="826">
        <v>1</v>
      </c>
      <c r="P1909" s="825">
        <v>200</v>
      </c>
      <c r="Q1909" s="827">
        <v>1</v>
      </c>
      <c r="R1909" s="822">
        <v>1</v>
      </c>
      <c r="S1909" s="827">
        <v>1</v>
      </c>
      <c r="T1909" s="826">
        <v>1</v>
      </c>
      <c r="U1909" s="828">
        <v>1</v>
      </c>
    </row>
    <row r="1910" spans="1:21" ht="14.45" customHeight="1" x14ac:dyDescent="0.2">
      <c r="A1910" s="821">
        <v>4</v>
      </c>
      <c r="B1910" s="822" t="s">
        <v>2195</v>
      </c>
      <c r="C1910" s="822" t="s">
        <v>2202</v>
      </c>
      <c r="D1910" s="823" t="s">
        <v>4680</v>
      </c>
      <c r="E1910" s="824" t="s">
        <v>2253</v>
      </c>
      <c r="F1910" s="822" t="s">
        <v>2198</v>
      </c>
      <c r="G1910" s="822" t="s">
        <v>2286</v>
      </c>
      <c r="H1910" s="822" t="s">
        <v>329</v>
      </c>
      <c r="I1910" s="822" t="s">
        <v>2677</v>
      </c>
      <c r="J1910" s="822" t="s">
        <v>2678</v>
      </c>
      <c r="K1910" s="822" t="s">
        <v>2679</v>
      </c>
      <c r="L1910" s="825">
        <v>500.01</v>
      </c>
      <c r="M1910" s="825">
        <v>10500.210000000003</v>
      </c>
      <c r="N1910" s="822">
        <v>21</v>
      </c>
      <c r="O1910" s="826">
        <v>10</v>
      </c>
      <c r="P1910" s="825">
        <v>10500.210000000003</v>
      </c>
      <c r="Q1910" s="827">
        <v>1</v>
      </c>
      <c r="R1910" s="822">
        <v>21</v>
      </c>
      <c r="S1910" s="827">
        <v>1</v>
      </c>
      <c r="T1910" s="826">
        <v>10</v>
      </c>
      <c r="U1910" s="828">
        <v>1</v>
      </c>
    </row>
    <row r="1911" spans="1:21" ht="14.45" customHeight="1" x14ac:dyDescent="0.2">
      <c r="A1911" s="821">
        <v>4</v>
      </c>
      <c r="B1911" s="822" t="s">
        <v>2195</v>
      </c>
      <c r="C1911" s="822" t="s">
        <v>2202</v>
      </c>
      <c r="D1911" s="823" t="s">
        <v>4680</v>
      </c>
      <c r="E1911" s="824" t="s">
        <v>2253</v>
      </c>
      <c r="F1911" s="822" t="s">
        <v>2198</v>
      </c>
      <c r="G1911" s="822" t="s">
        <v>2286</v>
      </c>
      <c r="H1911" s="822" t="s">
        <v>329</v>
      </c>
      <c r="I1911" s="822" t="s">
        <v>2680</v>
      </c>
      <c r="J1911" s="822" t="s">
        <v>2681</v>
      </c>
      <c r="K1911" s="822" t="s">
        <v>2682</v>
      </c>
      <c r="L1911" s="825">
        <v>500.01</v>
      </c>
      <c r="M1911" s="825">
        <v>500.01</v>
      </c>
      <c r="N1911" s="822">
        <v>1</v>
      </c>
      <c r="O1911" s="826">
        <v>1</v>
      </c>
      <c r="P1911" s="825">
        <v>500.01</v>
      </c>
      <c r="Q1911" s="827">
        <v>1</v>
      </c>
      <c r="R1911" s="822">
        <v>1</v>
      </c>
      <c r="S1911" s="827">
        <v>1</v>
      </c>
      <c r="T1911" s="826">
        <v>1</v>
      </c>
      <c r="U1911" s="828">
        <v>1</v>
      </c>
    </row>
    <row r="1912" spans="1:21" ht="14.45" customHeight="1" x14ac:dyDescent="0.2">
      <c r="A1912" s="821">
        <v>4</v>
      </c>
      <c r="B1912" s="822" t="s">
        <v>2195</v>
      </c>
      <c r="C1912" s="822" t="s">
        <v>2202</v>
      </c>
      <c r="D1912" s="823" t="s">
        <v>4680</v>
      </c>
      <c r="E1912" s="824" t="s">
        <v>2253</v>
      </c>
      <c r="F1912" s="822" t="s">
        <v>2198</v>
      </c>
      <c r="G1912" s="822" t="s">
        <v>2286</v>
      </c>
      <c r="H1912" s="822" t="s">
        <v>329</v>
      </c>
      <c r="I1912" s="822" t="s">
        <v>2683</v>
      </c>
      <c r="J1912" s="822" t="s">
        <v>2684</v>
      </c>
      <c r="K1912" s="822" t="s">
        <v>2685</v>
      </c>
      <c r="L1912" s="825">
        <v>484.6</v>
      </c>
      <c r="M1912" s="825">
        <v>3392.2</v>
      </c>
      <c r="N1912" s="822">
        <v>7</v>
      </c>
      <c r="O1912" s="826">
        <v>3</v>
      </c>
      <c r="P1912" s="825">
        <v>3392.2</v>
      </c>
      <c r="Q1912" s="827">
        <v>1</v>
      </c>
      <c r="R1912" s="822">
        <v>7</v>
      </c>
      <c r="S1912" s="827">
        <v>1</v>
      </c>
      <c r="T1912" s="826">
        <v>3</v>
      </c>
      <c r="U1912" s="828">
        <v>1</v>
      </c>
    </row>
    <row r="1913" spans="1:21" ht="14.45" customHeight="1" x14ac:dyDescent="0.2">
      <c r="A1913" s="821">
        <v>4</v>
      </c>
      <c r="B1913" s="822" t="s">
        <v>2195</v>
      </c>
      <c r="C1913" s="822" t="s">
        <v>2202</v>
      </c>
      <c r="D1913" s="823" t="s">
        <v>4680</v>
      </c>
      <c r="E1913" s="824" t="s">
        <v>2253</v>
      </c>
      <c r="F1913" s="822" t="s">
        <v>2198</v>
      </c>
      <c r="G1913" s="822" t="s">
        <v>2286</v>
      </c>
      <c r="H1913" s="822" t="s">
        <v>329</v>
      </c>
      <c r="I1913" s="822" t="s">
        <v>2686</v>
      </c>
      <c r="J1913" s="822" t="s">
        <v>2687</v>
      </c>
      <c r="K1913" s="822" t="s">
        <v>2688</v>
      </c>
      <c r="L1913" s="825">
        <v>208.05</v>
      </c>
      <c r="M1913" s="825">
        <v>7281.7500000000009</v>
      </c>
      <c r="N1913" s="822">
        <v>35</v>
      </c>
      <c r="O1913" s="826">
        <v>12</v>
      </c>
      <c r="P1913" s="825">
        <v>7281.7500000000009</v>
      </c>
      <c r="Q1913" s="827">
        <v>1</v>
      </c>
      <c r="R1913" s="822">
        <v>35</v>
      </c>
      <c r="S1913" s="827">
        <v>1</v>
      </c>
      <c r="T1913" s="826">
        <v>12</v>
      </c>
      <c r="U1913" s="828">
        <v>1</v>
      </c>
    </row>
    <row r="1914" spans="1:21" ht="14.45" customHeight="1" x14ac:dyDescent="0.2">
      <c r="A1914" s="821">
        <v>4</v>
      </c>
      <c r="B1914" s="822" t="s">
        <v>2195</v>
      </c>
      <c r="C1914" s="822" t="s">
        <v>2202</v>
      </c>
      <c r="D1914" s="823" t="s">
        <v>4680</v>
      </c>
      <c r="E1914" s="824" t="s">
        <v>2253</v>
      </c>
      <c r="F1914" s="822" t="s">
        <v>2198</v>
      </c>
      <c r="G1914" s="822" t="s">
        <v>2286</v>
      </c>
      <c r="H1914" s="822" t="s">
        <v>329</v>
      </c>
      <c r="I1914" s="822" t="s">
        <v>2689</v>
      </c>
      <c r="J1914" s="822" t="s">
        <v>2690</v>
      </c>
      <c r="K1914" s="822" t="s">
        <v>2691</v>
      </c>
      <c r="L1914" s="825">
        <v>299.72000000000003</v>
      </c>
      <c r="M1914" s="825">
        <v>10789.92</v>
      </c>
      <c r="N1914" s="822">
        <v>36</v>
      </c>
      <c r="O1914" s="826">
        <v>19</v>
      </c>
      <c r="P1914" s="825">
        <v>10789.92</v>
      </c>
      <c r="Q1914" s="827">
        <v>1</v>
      </c>
      <c r="R1914" s="822">
        <v>36</v>
      </c>
      <c r="S1914" s="827">
        <v>1</v>
      </c>
      <c r="T1914" s="826">
        <v>19</v>
      </c>
      <c r="U1914" s="828">
        <v>1</v>
      </c>
    </row>
    <row r="1915" spans="1:21" ht="14.45" customHeight="1" x14ac:dyDescent="0.2">
      <c r="A1915" s="821">
        <v>4</v>
      </c>
      <c r="B1915" s="822" t="s">
        <v>2195</v>
      </c>
      <c r="C1915" s="822" t="s">
        <v>2202</v>
      </c>
      <c r="D1915" s="823" t="s">
        <v>4680</v>
      </c>
      <c r="E1915" s="824" t="s">
        <v>2253</v>
      </c>
      <c r="F1915" s="822" t="s">
        <v>2198</v>
      </c>
      <c r="G1915" s="822" t="s">
        <v>2286</v>
      </c>
      <c r="H1915" s="822" t="s">
        <v>329</v>
      </c>
      <c r="I1915" s="822" t="s">
        <v>2692</v>
      </c>
      <c r="J1915" s="822" t="s">
        <v>2690</v>
      </c>
      <c r="K1915" s="822" t="s">
        <v>2693</v>
      </c>
      <c r="L1915" s="825">
        <v>198.07</v>
      </c>
      <c r="M1915" s="825">
        <v>792.28</v>
      </c>
      <c r="N1915" s="822">
        <v>4</v>
      </c>
      <c r="O1915" s="826">
        <v>2</v>
      </c>
      <c r="P1915" s="825">
        <v>792.28</v>
      </c>
      <c r="Q1915" s="827">
        <v>1</v>
      </c>
      <c r="R1915" s="822">
        <v>4</v>
      </c>
      <c r="S1915" s="827">
        <v>1</v>
      </c>
      <c r="T1915" s="826">
        <v>2</v>
      </c>
      <c r="U1915" s="828">
        <v>1</v>
      </c>
    </row>
    <row r="1916" spans="1:21" ht="14.45" customHeight="1" x14ac:dyDescent="0.2">
      <c r="A1916" s="821">
        <v>4</v>
      </c>
      <c r="B1916" s="822" t="s">
        <v>2195</v>
      </c>
      <c r="C1916" s="822" t="s">
        <v>2202</v>
      </c>
      <c r="D1916" s="823" t="s">
        <v>4680</v>
      </c>
      <c r="E1916" s="824" t="s">
        <v>2253</v>
      </c>
      <c r="F1916" s="822" t="s">
        <v>2198</v>
      </c>
      <c r="G1916" s="822" t="s">
        <v>2286</v>
      </c>
      <c r="H1916" s="822" t="s">
        <v>329</v>
      </c>
      <c r="I1916" s="822" t="s">
        <v>2694</v>
      </c>
      <c r="J1916" s="822" t="s">
        <v>2695</v>
      </c>
      <c r="K1916" s="822" t="s">
        <v>2696</v>
      </c>
      <c r="L1916" s="825">
        <v>180.25</v>
      </c>
      <c r="M1916" s="825">
        <v>540.75</v>
      </c>
      <c r="N1916" s="822">
        <v>3</v>
      </c>
      <c r="O1916" s="826">
        <v>1</v>
      </c>
      <c r="P1916" s="825">
        <v>540.75</v>
      </c>
      <c r="Q1916" s="827">
        <v>1</v>
      </c>
      <c r="R1916" s="822">
        <v>3</v>
      </c>
      <c r="S1916" s="827">
        <v>1</v>
      </c>
      <c r="T1916" s="826">
        <v>1</v>
      </c>
      <c r="U1916" s="828">
        <v>1</v>
      </c>
    </row>
    <row r="1917" spans="1:21" ht="14.45" customHeight="1" x14ac:dyDescent="0.2">
      <c r="A1917" s="821">
        <v>4</v>
      </c>
      <c r="B1917" s="822" t="s">
        <v>2195</v>
      </c>
      <c r="C1917" s="822" t="s">
        <v>2202</v>
      </c>
      <c r="D1917" s="823" t="s">
        <v>4680</v>
      </c>
      <c r="E1917" s="824" t="s">
        <v>2253</v>
      </c>
      <c r="F1917" s="822" t="s">
        <v>2198</v>
      </c>
      <c r="G1917" s="822" t="s">
        <v>2286</v>
      </c>
      <c r="H1917" s="822" t="s">
        <v>329</v>
      </c>
      <c r="I1917" s="822" t="s">
        <v>2697</v>
      </c>
      <c r="J1917" s="822" t="s">
        <v>2698</v>
      </c>
      <c r="K1917" s="822" t="s">
        <v>2699</v>
      </c>
      <c r="L1917" s="825">
        <v>201.29</v>
      </c>
      <c r="M1917" s="825">
        <v>805.16</v>
      </c>
      <c r="N1917" s="822">
        <v>4</v>
      </c>
      <c r="O1917" s="826">
        <v>2</v>
      </c>
      <c r="P1917" s="825">
        <v>805.16</v>
      </c>
      <c r="Q1917" s="827">
        <v>1</v>
      </c>
      <c r="R1917" s="822">
        <v>4</v>
      </c>
      <c r="S1917" s="827">
        <v>1</v>
      </c>
      <c r="T1917" s="826">
        <v>2</v>
      </c>
      <c r="U1917" s="828">
        <v>1</v>
      </c>
    </row>
    <row r="1918" spans="1:21" ht="14.45" customHeight="1" x14ac:dyDescent="0.2">
      <c r="A1918" s="821">
        <v>4</v>
      </c>
      <c r="B1918" s="822" t="s">
        <v>2195</v>
      </c>
      <c r="C1918" s="822" t="s">
        <v>2202</v>
      </c>
      <c r="D1918" s="823" t="s">
        <v>4680</v>
      </c>
      <c r="E1918" s="824" t="s">
        <v>2253</v>
      </c>
      <c r="F1918" s="822" t="s">
        <v>2198</v>
      </c>
      <c r="G1918" s="822" t="s">
        <v>2286</v>
      </c>
      <c r="H1918" s="822" t="s">
        <v>329</v>
      </c>
      <c r="I1918" s="822" t="s">
        <v>2700</v>
      </c>
      <c r="J1918" s="822" t="s">
        <v>2701</v>
      </c>
      <c r="K1918" s="822" t="s">
        <v>2702</v>
      </c>
      <c r="L1918" s="825">
        <v>556.46</v>
      </c>
      <c r="M1918" s="825">
        <v>3338.76</v>
      </c>
      <c r="N1918" s="822">
        <v>6</v>
      </c>
      <c r="O1918" s="826">
        <v>5</v>
      </c>
      <c r="P1918" s="825">
        <v>3338.76</v>
      </c>
      <c r="Q1918" s="827">
        <v>1</v>
      </c>
      <c r="R1918" s="822">
        <v>6</v>
      </c>
      <c r="S1918" s="827">
        <v>1</v>
      </c>
      <c r="T1918" s="826">
        <v>5</v>
      </c>
      <c r="U1918" s="828">
        <v>1</v>
      </c>
    </row>
    <row r="1919" spans="1:21" ht="14.45" customHeight="1" x14ac:dyDescent="0.2">
      <c r="A1919" s="821">
        <v>4</v>
      </c>
      <c r="B1919" s="822" t="s">
        <v>2195</v>
      </c>
      <c r="C1919" s="822" t="s">
        <v>2202</v>
      </c>
      <c r="D1919" s="823" t="s">
        <v>4680</v>
      </c>
      <c r="E1919" s="824" t="s">
        <v>2253</v>
      </c>
      <c r="F1919" s="822" t="s">
        <v>2198</v>
      </c>
      <c r="G1919" s="822" t="s">
        <v>2286</v>
      </c>
      <c r="H1919" s="822" t="s">
        <v>329</v>
      </c>
      <c r="I1919" s="822" t="s">
        <v>2706</v>
      </c>
      <c r="J1919" s="822" t="s">
        <v>2707</v>
      </c>
      <c r="K1919" s="822" t="s">
        <v>2708</v>
      </c>
      <c r="L1919" s="825">
        <v>495.94</v>
      </c>
      <c r="M1919" s="825">
        <v>8926.92</v>
      </c>
      <c r="N1919" s="822">
        <v>18</v>
      </c>
      <c r="O1919" s="826">
        <v>10</v>
      </c>
      <c r="P1919" s="825">
        <v>8926.92</v>
      </c>
      <c r="Q1919" s="827">
        <v>1</v>
      </c>
      <c r="R1919" s="822">
        <v>18</v>
      </c>
      <c r="S1919" s="827">
        <v>1</v>
      </c>
      <c r="T1919" s="826">
        <v>10</v>
      </c>
      <c r="U1919" s="828">
        <v>1</v>
      </c>
    </row>
    <row r="1920" spans="1:21" ht="14.45" customHeight="1" x14ac:dyDescent="0.2">
      <c r="A1920" s="821">
        <v>4</v>
      </c>
      <c r="B1920" s="822" t="s">
        <v>2195</v>
      </c>
      <c r="C1920" s="822" t="s">
        <v>2202</v>
      </c>
      <c r="D1920" s="823" t="s">
        <v>4680</v>
      </c>
      <c r="E1920" s="824" t="s">
        <v>2253</v>
      </c>
      <c r="F1920" s="822" t="s">
        <v>2198</v>
      </c>
      <c r="G1920" s="822" t="s">
        <v>2286</v>
      </c>
      <c r="H1920" s="822" t="s">
        <v>329</v>
      </c>
      <c r="I1920" s="822" t="s">
        <v>2709</v>
      </c>
      <c r="J1920" s="822" t="s">
        <v>2710</v>
      </c>
      <c r="K1920" s="822" t="s">
        <v>2711</v>
      </c>
      <c r="L1920" s="825">
        <v>249.41</v>
      </c>
      <c r="M1920" s="825">
        <v>5985.84</v>
      </c>
      <c r="N1920" s="822">
        <v>24</v>
      </c>
      <c r="O1920" s="826">
        <v>11</v>
      </c>
      <c r="P1920" s="825">
        <v>5985.84</v>
      </c>
      <c r="Q1920" s="827">
        <v>1</v>
      </c>
      <c r="R1920" s="822">
        <v>24</v>
      </c>
      <c r="S1920" s="827">
        <v>1</v>
      </c>
      <c r="T1920" s="826">
        <v>11</v>
      </c>
      <c r="U1920" s="828">
        <v>1</v>
      </c>
    </row>
    <row r="1921" spans="1:21" ht="14.45" customHeight="1" x14ac:dyDescent="0.2">
      <c r="A1921" s="821">
        <v>4</v>
      </c>
      <c r="B1921" s="822" t="s">
        <v>2195</v>
      </c>
      <c r="C1921" s="822" t="s">
        <v>2202</v>
      </c>
      <c r="D1921" s="823" t="s">
        <v>4680</v>
      </c>
      <c r="E1921" s="824" t="s">
        <v>2253</v>
      </c>
      <c r="F1921" s="822" t="s">
        <v>2198</v>
      </c>
      <c r="G1921" s="822" t="s">
        <v>2286</v>
      </c>
      <c r="H1921" s="822" t="s">
        <v>329</v>
      </c>
      <c r="I1921" s="822" t="s">
        <v>2712</v>
      </c>
      <c r="J1921" s="822" t="s">
        <v>2713</v>
      </c>
      <c r="K1921" s="822" t="s">
        <v>2714</v>
      </c>
      <c r="L1921" s="825">
        <v>458.99</v>
      </c>
      <c r="M1921" s="825">
        <v>5048.8899999999994</v>
      </c>
      <c r="N1921" s="822">
        <v>11</v>
      </c>
      <c r="O1921" s="826">
        <v>5</v>
      </c>
      <c r="P1921" s="825">
        <v>5048.8899999999994</v>
      </c>
      <c r="Q1921" s="827">
        <v>1</v>
      </c>
      <c r="R1921" s="822">
        <v>11</v>
      </c>
      <c r="S1921" s="827">
        <v>1</v>
      </c>
      <c r="T1921" s="826">
        <v>5</v>
      </c>
      <c r="U1921" s="828">
        <v>1</v>
      </c>
    </row>
    <row r="1922" spans="1:21" ht="14.45" customHeight="1" x14ac:dyDescent="0.2">
      <c r="A1922" s="821">
        <v>4</v>
      </c>
      <c r="B1922" s="822" t="s">
        <v>2195</v>
      </c>
      <c r="C1922" s="822" t="s">
        <v>2202</v>
      </c>
      <c r="D1922" s="823" t="s">
        <v>4680</v>
      </c>
      <c r="E1922" s="824" t="s">
        <v>2253</v>
      </c>
      <c r="F1922" s="822" t="s">
        <v>2198</v>
      </c>
      <c r="G1922" s="822" t="s">
        <v>2286</v>
      </c>
      <c r="H1922" s="822" t="s">
        <v>329</v>
      </c>
      <c r="I1922" s="822" t="s">
        <v>2715</v>
      </c>
      <c r="J1922" s="822" t="s">
        <v>2716</v>
      </c>
      <c r="K1922" s="822" t="s">
        <v>2717</v>
      </c>
      <c r="L1922" s="825">
        <v>1599.48</v>
      </c>
      <c r="M1922" s="825">
        <v>71976.600000000006</v>
      </c>
      <c r="N1922" s="822">
        <v>45</v>
      </c>
      <c r="O1922" s="826">
        <v>10</v>
      </c>
      <c r="P1922" s="825">
        <v>71976.600000000006</v>
      </c>
      <c r="Q1922" s="827">
        <v>1</v>
      </c>
      <c r="R1922" s="822">
        <v>45</v>
      </c>
      <c r="S1922" s="827">
        <v>1</v>
      </c>
      <c r="T1922" s="826">
        <v>10</v>
      </c>
      <c r="U1922" s="828">
        <v>1</v>
      </c>
    </row>
    <row r="1923" spans="1:21" ht="14.45" customHeight="1" x14ac:dyDescent="0.2">
      <c r="A1923" s="821">
        <v>4</v>
      </c>
      <c r="B1923" s="822" t="s">
        <v>2195</v>
      </c>
      <c r="C1923" s="822" t="s">
        <v>2202</v>
      </c>
      <c r="D1923" s="823" t="s">
        <v>4680</v>
      </c>
      <c r="E1923" s="824" t="s">
        <v>2253</v>
      </c>
      <c r="F1923" s="822" t="s">
        <v>2198</v>
      </c>
      <c r="G1923" s="822" t="s">
        <v>2286</v>
      </c>
      <c r="H1923" s="822" t="s">
        <v>329</v>
      </c>
      <c r="I1923" s="822" t="s">
        <v>2718</v>
      </c>
      <c r="J1923" s="822" t="s">
        <v>2719</v>
      </c>
      <c r="K1923" s="822" t="s">
        <v>2720</v>
      </c>
      <c r="L1923" s="825">
        <v>1158.6500000000001</v>
      </c>
      <c r="M1923" s="825">
        <v>67201.7</v>
      </c>
      <c r="N1923" s="822">
        <v>58</v>
      </c>
      <c r="O1923" s="826">
        <v>15</v>
      </c>
      <c r="P1923" s="825">
        <v>67201.7</v>
      </c>
      <c r="Q1923" s="827">
        <v>1</v>
      </c>
      <c r="R1923" s="822">
        <v>58</v>
      </c>
      <c r="S1923" s="827">
        <v>1</v>
      </c>
      <c r="T1923" s="826">
        <v>15</v>
      </c>
      <c r="U1923" s="828">
        <v>1</v>
      </c>
    </row>
    <row r="1924" spans="1:21" ht="14.45" customHeight="1" x14ac:dyDescent="0.2">
      <c r="A1924" s="821">
        <v>4</v>
      </c>
      <c r="B1924" s="822" t="s">
        <v>2195</v>
      </c>
      <c r="C1924" s="822" t="s">
        <v>2202</v>
      </c>
      <c r="D1924" s="823" t="s">
        <v>4680</v>
      </c>
      <c r="E1924" s="824" t="s">
        <v>2253</v>
      </c>
      <c r="F1924" s="822" t="s">
        <v>2198</v>
      </c>
      <c r="G1924" s="822" t="s">
        <v>2286</v>
      </c>
      <c r="H1924" s="822" t="s">
        <v>329</v>
      </c>
      <c r="I1924" s="822" t="s">
        <v>2721</v>
      </c>
      <c r="J1924" s="822" t="s">
        <v>2722</v>
      </c>
      <c r="K1924" s="822" t="s">
        <v>2723</v>
      </c>
      <c r="L1924" s="825">
        <v>2691</v>
      </c>
      <c r="M1924" s="825">
        <v>16146</v>
      </c>
      <c r="N1924" s="822">
        <v>6</v>
      </c>
      <c r="O1924" s="826">
        <v>4</v>
      </c>
      <c r="P1924" s="825">
        <v>16146</v>
      </c>
      <c r="Q1924" s="827">
        <v>1</v>
      </c>
      <c r="R1924" s="822">
        <v>6</v>
      </c>
      <c r="S1924" s="827">
        <v>1</v>
      </c>
      <c r="T1924" s="826">
        <v>4</v>
      </c>
      <c r="U1924" s="828">
        <v>1</v>
      </c>
    </row>
    <row r="1925" spans="1:21" ht="14.45" customHeight="1" x14ac:dyDescent="0.2">
      <c r="A1925" s="821">
        <v>4</v>
      </c>
      <c r="B1925" s="822" t="s">
        <v>2195</v>
      </c>
      <c r="C1925" s="822" t="s">
        <v>2202</v>
      </c>
      <c r="D1925" s="823" t="s">
        <v>4680</v>
      </c>
      <c r="E1925" s="824" t="s">
        <v>2253</v>
      </c>
      <c r="F1925" s="822" t="s">
        <v>2198</v>
      </c>
      <c r="G1925" s="822" t="s">
        <v>2286</v>
      </c>
      <c r="H1925" s="822" t="s">
        <v>329</v>
      </c>
      <c r="I1925" s="822" t="s">
        <v>2724</v>
      </c>
      <c r="J1925" s="822" t="s">
        <v>2722</v>
      </c>
      <c r="K1925" s="822" t="s">
        <v>2725</v>
      </c>
      <c r="L1925" s="825">
        <v>2691</v>
      </c>
      <c r="M1925" s="825">
        <v>24219</v>
      </c>
      <c r="N1925" s="822">
        <v>9</v>
      </c>
      <c r="O1925" s="826">
        <v>6</v>
      </c>
      <c r="P1925" s="825">
        <v>24219</v>
      </c>
      <c r="Q1925" s="827">
        <v>1</v>
      </c>
      <c r="R1925" s="822">
        <v>9</v>
      </c>
      <c r="S1925" s="827">
        <v>1</v>
      </c>
      <c r="T1925" s="826">
        <v>6</v>
      </c>
      <c r="U1925" s="828">
        <v>1</v>
      </c>
    </row>
    <row r="1926" spans="1:21" ht="14.45" customHeight="1" x14ac:dyDescent="0.2">
      <c r="A1926" s="821">
        <v>4</v>
      </c>
      <c r="B1926" s="822" t="s">
        <v>2195</v>
      </c>
      <c r="C1926" s="822" t="s">
        <v>2202</v>
      </c>
      <c r="D1926" s="823" t="s">
        <v>4680</v>
      </c>
      <c r="E1926" s="824" t="s">
        <v>2253</v>
      </c>
      <c r="F1926" s="822" t="s">
        <v>2198</v>
      </c>
      <c r="G1926" s="822" t="s">
        <v>2286</v>
      </c>
      <c r="H1926" s="822" t="s">
        <v>329</v>
      </c>
      <c r="I1926" s="822" t="s">
        <v>2729</v>
      </c>
      <c r="J1926" s="822" t="s">
        <v>2730</v>
      </c>
      <c r="K1926" s="822" t="s">
        <v>2731</v>
      </c>
      <c r="L1926" s="825">
        <v>5504.22</v>
      </c>
      <c r="M1926" s="825">
        <v>44033.759999999995</v>
      </c>
      <c r="N1926" s="822">
        <v>8</v>
      </c>
      <c r="O1926" s="826">
        <v>3</v>
      </c>
      <c r="P1926" s="825">
        <v>44033.759999999995</v>
      </c>
      <c r="Q1926" s="827">
        <v>1</v>
      </c>
      <c r="R1926" s="822">
        <v>8</v>
      </c>
      <c r="S1926" s="827">
        <v>1</v>
      </c>
      <c r="T1926" s="826">
        <v>3</v>
      </c>
      <c r="U1926" s="828">
        <v>1</v>
      </c>
    </row>
    <row r="1927" spans="1:21" ht="14.45" customHeight="1" x14ac:dyDescent="0.2">
      <c r="A1927" s="821">
        <v>4</v>
      </c>
      <c r="B1927" s="822" t="s">
        <v>2195</v>
      </c>
      <c r="C1927" s="822" t="s">
        <v>2202</v>
      </c>
      <c r="D1927" s="823" t="s">
        <v>4680</v>
      </c>
      <c r="E1927" s="824" t="s">
        <v>2253</v>
      </c>
      <c r="F1927" s="822" t="s">
        <v>2198</v>
      </c>
      <c r="G1927" s="822" t="s">
        <v>2286</v>
      </c>
      <c r="H1927" s="822" t="s">
        <v>329</v>
      </c>
      <c r="I1927" s="822" t="s">
        <v>3411</v>
      </c>
      <c r="J1927" s="822" t="s">
        <v>2733</v>
      </c>
      <c r="K1927" s="822" t="s">
        <v>3412</v>
      </c>
      <c r="L1927" s="825">
        <v>2047.07</v>
      </c>
      <c r="M1927" s="825">
        <v>6141.21</v>
      </c>
      <c r="N1927" s="822">
        <v>3</v>
      </c>
      <c r="O1927" s="826">
        <v>1</v>
      </c>
      <c r="P1927" s="825">
        <v>6141.21</v>
      </c>
      <c r="Q1927" s="827">
        <v>1</v>
      </c>
      <c r="R1927" s="822">
        <v>3</v>
      </c>
      <c r="S1927" s="827">
        <v>1</v>
      </c>
      <c r="T1927" s="826">
        <v>1</v>
      </c>
      <c r="U1927" s="828">
        <v>1</v>
      </c>
    </row>
    <row r="1928" spans="1:21" ht="14.45" customHeight="1" x14ac:dyDescent="0.2">
      <c r="A1928" s="821">
        <v>4</v>
      </c>
      <c r="B1928" s="822" t="s">
        <v>2195</v>
      </c>
      <c r="C1928" s="822" t="s">
        <v>2202</v>
      </c>
      <c r="D1928" s="823" t="s">
        <v>4680</v>
      </c>
      <c r="E1928" s="824" t="s">
        <v>2253</v>
      </c>
      <c r="F1928" s="822" t="s">
        <v>2198</v>
      </c>
      <c r="G1928" s="822" t="s">
        <v>2286</v>
      </c>
      <c r="H1928" s="822" t="s">
        <v>329</v>
      </c>
      <c r="I1928" s="822" t="s">
        <v>2735</v>
      </c>
      <c r="J1928" s="822" t="s">
        <v>2736</v>
      </c>
      <c r="K1928" s="822" t="s">
        <v>2737</v>
      </c>
      <c r="L1928" s="825">
        <v>1106.54</v>
      </c>
      <c r="M1928" s="825">
        <v>6639.24</v>
      </c>
      <c r="N1928" s="822">
        <v>6</v>
      </c>
      <c r="O1928" s="826">
        <v>1</v>
      </c>
      <c r="P1928" s="825">
        <v>6639.24</v>
      </c>
      <c r="Q1928" s="827">
        <v>1</v>
      </c>
      <c r="R1928" s="822">
        <v>6</v>
      </c>
      <c r="S1928" s="827">
        <v>1</v>
      </c>
      <c r="T1928" s="826">
        <v>1</v>
      </c>
      <c r="U1928" s="828">
        <v>1</v>
      </c>
    </row>
    <row r="1929" spans="1:21" ht="14.45" customHeight="1" x14ac:dyDescent="0.2">
      <c r="A1929" s="821">
        <v>4</v>
      </c>
      <c r="B1929" s="822" t="s">
        <v>2195</v>
      </c>
      <c r="C1929" s="822" t="s">
        <v>2202</v>
      </c>
      <c r="D1929" s="823" t="s">
        <v>4680</v>
      </c>
      <c r="E1929" s="824" t="s">
        <v>2253</v>
      </c>
      <c r="F1929" s="822" t="s">
        <v>2198</v>
      </c>
      <c r="G1929" s="822" t="s">
        <v>2286</v>
      </c>
      <c r="H1929" s="822" t="s">
        <v>329</v>
      </c>
      <c r="I1929" s="822" t="s">
        <v>3413</v>
      </c>
      <c r="J1929" s="822" t="s">
        <v>3414</v>
      </c>
      <c r="K1929" s="822" t="s">
        <v>3415</v>
      </c>
      <c r="L1929" s="825">
        <v>200.1</v>
      </c>
      <c r="M1929" s="825">
        <v>400.2</v>
      </c>
      <c r="N1929" s="822">
        <v>2</v>
      </c>
      <c r="O1929" s="826">
        <v>2</v>
      </c>
      <c r="P1929" s="825">
        <v>400.2</v>
      </c>
      <c r="Q1929" s="827">
        <v>1</v>
      </c>
      <c r="R1929" s="822">
        <v>2</v>
      </c>
      <c r="S1929" s="827">
        <v>1</v>
      </c>
      <c r="T1929" s="826">
        <v>2</v>
      </c>
      <c r="U1929" s="828">
        <v>1</v>
      </c>
    </row>
    <row r="1930" spans="1:21" ht="14.45" customHeight="1" x14ac:dyDescent="0.2">
      <c r="A1930" s="821">
        <v>4</v>
      </c>
      <c r="B1930" s="822" t="s">
        <v>2195</v>
      </c>
      <c r="C1930" s="822" t="s">
        <v>2202</v>
      </c>
      <c r="D1930" s="823" t="s">
        <v>4680</v>
      </c>
      <c r="E1930" s="824" t="s">
        <v>2253</v>
      </c>
      <c r="F1930" s="822" t="s">
        <v>2198</v>
      </c>
      <c r="G1930" s="822" t="s">
        <v>2286</v>
      </c>
      <c r="H1930" s="822" t="s">
        <v>329</v>
      </c>
      <c r="I1930" s="822" t="s">
        <v>2740</v>
      </c>
      <c r="J1930" s="822" t="s">
        <v>2741</v>
      </c>
      <c r="K1930" s="822" t="s">
        <v>2742</v>
      </c>
      <c r="L1930" s="825">
        <v>179.07</v>
      </c>
      <c r="M1930" s="825">
        <v>179.07</v>
      </c>
      <c r="N1930" s="822">
        <v>1</v>
      </c>
      <c r="O1930" s="826">
        <v>1</v>
      </c>
      <c r="P1930" s="825">
        <v>179.07</v>
      </c>
      <c r="Q1930" s="827">
        <v>1</v>
      </c>
      <c r="R1930" s="822">
        <v>1</v>
      </c>
      <c r="S1930" s="827">
        <v>1</v>
      </c>
      <c r="T1930" s="826">
        <v>1</v>
      </c>
      <c r="U1930" s="828">
        <v>1</v>
      </c>
    </row>
    <row r="1931" spans="1:21" ht="14.45" customHeight="1" x14ac:dyDescent="0.2">
      <c r="A1931" s="821">
        <v>4</v>
      </c>
      <c r="B1931" s="822" t="s">
        <v>2195</v>
      </c>
      <c r="C1931" s="822" t="s">
        <v>2202</v>
      </c>
      <c r="D1931" s="823" t="s">
        <v>4680</v>
      </c>
      <c r="E1931" s="824" t="s">
        <v>2253</v>
      </c>
      <c r="F1931" s="822" t="s">
        <v>2198</v>
      </c>
      <c r="G1931" s="822" t="s">
        <v>2286</v>
      </c>
      <c r="H1931" s="822" t="s">
        <v>329</v>
      </c>
      <c r="I1931" s="822" t="s">
        <v>3416</v>
      </c>
      <c r="J1931" s="822" t="s">
        <v>3417</v>
      </c>
      <c r="K1931" s="822" t="s">
        <v>3418</v>
      </c>
      <c r="L1931" s="825">
        <v>2794.5</v>
      </c>
      <c r="M1931" s="825">
        <v>16767</v>
      </c>
      <c r="N1931" s="822">
        <v>6</v>
      </c>
      <c r="O1931" s="826">
        <v>1</v>
      </c>
      <c r="P1931" s="825">
        <v>16767</v>
      </c>
      <c r="Q1931" s="827">
        <v>1</v>
      </c>
      <c r="R1931" s="822">
        <v>6</v>
      </c>
      <c r="S1931" s="827">
        <v>1</v>
      </c>
      <c r="T1931" s="826">
        <v>1</v>
      </c>
      <c r="U1931" s="828">
        <v>1</v>
      </c>
    </row>
    <row r="1932" spans="1:21" ht="14.45" customHeight="1" x14ac:dyDescent="0.2">
      <c r="A1932" s="821">
        <v>4</v>
      </c>
      <c r="B1932" s="822" t="s">
        <v>2195</v>
      </c>
      <c r="C1932" s="822" t="s">
        <v>2202</v>
      </c>
      <c r="D1932" s="823" t="s">
        <v>4680</v>
      </c>
      <c r="E1932" s="824" t="s">
        <v>2253</v>
      </c>
      <c r="F1932" s="822" t="s">
        <v>2198</v>
      </c>
      <c r="G1932" s="822" t="s">
        <v>2286</v>
      </c>
      <c r="H1932" s="822" t="s">
        <v>329</v>
      </c>
      <c r="I1932" s="822" t="s">
        <v>3419</v>
      </c>
      <c r="J1932" s="822" t="s">
        <v>3417</v>
      </c>
      <c r="K1932" s="822" t="s">
        <v>3420</v>
      </c>
      <c r="L1932" s="825">
        <v>2794.5</v>
      </c>
      <c r="M1932" s="825">
        <v>22356</v>
      </c>
      <c r="N1932" s="822">
        <v>8</v>
      </c>
      <c r="O1932" s="826">
        <v>3</v>
      </c>
      <c r="P1932" s="825">
        <v>22356</v>
      </c>
      <c r="Q1932" s="827">
        <v>1</v>
      </c>
      <c r="R1932" s="822">
        <v>8</v>
      </c>
      <c r="S1932" s="827">
        <v>1</v>
      </c>
      <c r="T1932" s="826">
        <v>3</v>
      </c>
      <c r="U1932" s="828">
        <v>1</v>
      </c>
    </row>
    <row r="1933" spans="1:21" ht="14.45" customHeight="1" x14ac:dyDescent="0.2">
      <c r="A1933" s="821">
        <v>4</v>
      </c>
      <c r="B1933" s="822" t="s">
        <v>2195</v>
      </c>
      <c r="C1933" s="822" t="s">
        <v>2202</v>
      </c>
      <c r="D1933" s="823" t="s">
        <v>4680</v>
      </c>
      <c r="E1933" s="824" t="s">
        <v>2253</v>
      </c>
      <c r="F1933" s="822" t="s">
        <v>2198</v>
      </c>
      <c r="G1933" s="822" t="s">
        <v>2286</v>
      </c>
      <c r="H1933" s="822" t="s">
        <v>329</v>
      </c>
      <c r="I1933" s="822" t="s">
        <v>3421</v>
      </c>
      <c r="J1933" s="822" t="s">
        <v>3417</v>
      </c>
      <c r="K1933" s="822" t="s">
        <v>3422</v>
      </c>
      <c r="L1933" s="825">
        <v>2794.5</v>
      </c>
      <c r="M1933" s="825">
        <v>30739.5</v>
      </c>
      <c r="N1933" s="822">
        <v>11</v>
      </c>
      <c r="O1933" s="826">
        <v>2</v>
      </c>
      <c r="P1933" s="825">
        <v>30739.5</v>
      </c>
      <c r="Q1933" s="827">
        <v>1</v>
      </c>
      <c r="R1933" s="822">
        <v>11</v>
      </c>
      <c r="S1933" s="827">
        <v>1</v>
      </c>
      <c r="T1933" s="826">
        <v>2</v>
      </c>
      <c r="U1933" s="828">
        <v>1</v>
      </c>
    </row>
    <row r="1934" spans="1:21" ht="14.45" customHeight="1" x14ac:dyDescent="0.2">
      <c r="A1934" s="821">
        <v>4</v>
      </c>
      <c r="B1934" s="822" t="s">
        <v>2195</v>
      </c>
      <c r="C1934" s="822" t="s">
        <v>2202</v>
      </c>
      <c r="D1934" s="823" t="s">
        <v>4680</v>
      </c>
      <c r="E1934" s="824" t="s">
        <v>2253</v>
      </c>
      <c r="F1934" s="822" t="s">
        <v>2198</v>
      </c>
      <c r="G1934" s="822" t="s">
        <v>2286</v>
      </c>
      <c r="H1934" s="822" t="s">
        <v>329</v>
      </c>
      <c r="I1934" s="822" t="s">
        <v>3423</v>
      </c>
      <c r="J1934" s="822" t="s">
        <v>3417</v>
      </c>
      <c r="K1934" s="822" t="s">
        <v>3424</v>
      </c>
      <c r="L1934" s="825">
        <v>2794.5</v>
      </c>
      <c r="M1934" s="825">
        <v>50301</v>
      </c>
      <c r="N1934" s="822">
        <v>18</v>
      </c>
      <c r="O1934" s="826">
        <v>2</v>
      </c>
      <c r="P1934" s="825">
        <v>50301</v>
      </c>
      <c r="Q1934" s="827">
        <v>1</v>
      </c>
      <c r="R1934" s="822">
        <v>18</v>
      </c>
      <c r="S1934" s="827">
        <v>1</v>
      </c>
      <c r="T1934" s="826">
        <v>2</v>
      </c>
      <c r="U1934" s="828">
        <v>1</v>
      </c>
    </row>
    <row r="1935" spans="1:21" ht="14.45" customHeight="1" x14ac:dyDescent="0.2">
      <c r="A1935" s="821">
        <v>4</v>
      </c>
      <c r="B1935" s="822" t="s">
        <v>2195</v>
      </c>
      <c r="C1935" s="822" t="s">
        <v>2202</v>
      </c>
      <c r="D1935" s="823" t="s">
        <v>4680</v>
      </c>
      <c r="E1935" s="824" t="s">
        <v>2253</v>
      </c>
      <c r="F1935" s="822" t="s">
        <v>2198</v>
      </c>
      <c r="G1935" s="822" t="s">
        <v>2286</v>
      </c>
      <c r="H1935" s="822" t="s">
        <v>329</v>
      </c>
      <c r="I1935" s="822" t="s">
        <v>2743</v>
      </c>
      <c r="J1935" s="822" t="s">
        <v>2744</v>
      </c>
      <c r="K1935" s="822" t="s">
        <v>2745</v>
      </c>
      <c r="L1935" s="825">
        <v>252.27</v>
      </c>
      <c r="M1935" s="825">
        <v>756.81000000000006</v>
      </c>
      <c r="N1935" s="822">
        <v>3</v>
      </c>
      <c r="O1935" s="826">
        <v>3</v>
      </c>
      <c r="P1935" s="825">
        <v>756.81000000000006</v>
      </c>
      <c r="Q1935" s="827">
        <v>1</v>
      </c>
      <c r="R1935" s="822">
        <v>3</v>
      </c>
      <c r="S1935" s="827">
        <v>1</v>
      </c>
      <c r="T1935" s="826">
        <v>3</v>
      </c>
      <c r="U1935" s="828">
        <v>1</v>
      </c>
    </row>
    <row r="1936" spans="1:21" ht="14.45" customHeight="1" x14ac:dyDescent="0.2">
      <c r="A1936" s="821">
        <v>4</v>
      </c>
      <c r="B1936" s="822" t="s">
        <v>2195</v>
      </c>
      <c r="C1936" s="822" t="s">
        <v>2202</v>
      </c>
      <c r="D1936" s="823" t="s">
        <v>4680</v>
      </c>
      <c r="E1936" s="824" t="s">
        <v>2253</v>
      </c>
      <c r="F1936" s="822" t="s">
        <v>2198</v>
      </c>
      <c r="G1936" s="822" t="s">
        <v>2286</v>
      </c>
      <c r="H1936" s="822" t="s">
        <v>329</v>
      </c>
      <c r="I1936" s="822" t="s">
        <v>2746</v>
      </c>
      <c r="J1936" s="822" t="s">
        <v>2747</v>
      </c>
      <c r="K1936" s="822" t="s">
        <v>2748</v>
      </c>
      <c r="L1936" s="825">
        <v>359.26</v>
      </c>
      <c r="M1936" s="825">
        <v>718.52</v>
      </c>
      <c r="N1936" s="822">
        <v>2</v>
      </c>
      <c r="O1936" s="826">
        <v>2</v>
      </c>
      <c r="P1936" s="825">
        <v>718.52</v>
      </c>
      <c r="Q1936" s="827">
        <v>1</v>
      </c>
      <c r="R1936" s="822">
        <v>2</v>
      </c>
      <c r="S1936" s="827">
        <v>1</v>
      </c>
      <c r="T1936" s="826">
        <v>2</v>
      </c>
      <c r="U1936" s="828">
        <v>1</v>
      </c>
    </row>
    <row r="1937" spans="1:21" ht="14.45" customHeight="1" x14ac:dyDescent="0.2">
      <c r="A1937" s="821">
        <v>4</v>
      </c>
      <c r="B1937" s="822" t="s">
        <v>2195</v>
      </c>
      <c r="C1937" s="822" t="s">
        <v>2202</v>
      </c>
      <c r="D1937" s="823" t="s">
        <v>4680</v>
      </c>
      <c r="E1937" s="824" t="s">
        <v>2253</v>
      </c>
      <c r="F1937" s="822" t="s">
        <v>2198</v>
      </c>
      <c r="G1937" s="822" t="s">
        <v>2286</v>
      </c>
      <c r="H1937" s="822" t="s">
        <v>329</v>
      </c>
      <c r="I1937" s="822" t="s">
        <v>4180</v>
      </c>
      <c r="J1937" s="822" t="s">
        <v>4181</v>
      </c>
      <c r="K1937" s="822" t="s">
        <v>4182</v>
      </c>
      <c r="L1937" s="825">
        <v>1557.92</v>
      </c>
      <c r="M1937" s="825">
        <v>3115.84</v>
      </c>
      <c r="N1937" s="822">
        <v>2</v>
      </c>
      <c r="O1937" s="826">
        <v>1</v>
      </c>
      <c r="P1937" s="825">
        <v>3115.84</v>
      </c>
      <c r="Q1937" s="827">
        <v>1</v>
      </c>
      <c r="R1937" s="822">
        <v>2</v>
      </c>
      <c r="S1937" s="827">
        <v>1</v>
      </c>
      <c r="T1937" s="826">
        <v>1</v>
      </c>
      <c r="U1937" s="828">
        <v>1</v>
      </c>
    </row>
    <row r="1938" spans="1:21" ht="14.45" customHeight="1" x14ac:dyDescent="0.2">
      <c r="A1938" s="821">
        <v>4</v>
      </c>
      <c r="B1938" s="822" t="s">
        <v>2195</v>
      </c>
      <c r="C1938" s="822" t="s">
        <v>2202</v>
      </c>
      <c r="D1938" s="823" t="s">
        <v>4680</v>
      </c>
      <c r="E1938" s="824" t="s">
        <v>2253</v>
      </c>
      <c r="F1938" s="822" t="s">
        <v>2198</v>
      </c>
      <c r="G1938" s="822" t="s">
        <v>2286</v>
      </c>
      <c r="H1938" s="822" t="s">
        <v>329</v>
      </c>
      <c r="I1938" s="822" t="s">
        <v>2752</v>
      </c>
      <c r="J1938" s="822" t="s">
        <v>2753</v>
      </c>
      <c r="K1938" s="822" t="s">
        <v>2754</v>
      </c>
      <c r="L1938" s="825">
        <v>381.51</v>
      </c>
      <c r="M1938" s="825">
        <v>381.51</v>
      </c>
      <c r="N1938" s="822">
        <v>1</v>
      </c>
      <c r="O1938" s="826">
        <v>1</v>
      </c>
      <c r="P1938" s="825">
        <v>381.51</v>
      </c>
      <c r="Q1938" s="827">
        <v>1</v>
      </c>
      <c r="R1938" s="822">
        <v>1</v>
      </c>
      <c r="S1938" s="827">
        <v>1</v>
      </c>
      <c r="T1938" s="826">
        <v>1</v>
      </c>
      <c r="U1938" s="828">
        <v>1</v>
      </c>
    </row>
    <row r="1939" spans="1:21" ht="14.45" customHeight="1" x14ac:dyDescent="0.2">
      <c r="A1939" s="821">
        <v>4</v>
      </c>
      <c r="B1939" s="822" t="s">
        <v>2195</v>
      </c>
      <c r="C1939" s="822" t="s">
        <v>2202</v>
      </c>
      <c r="D1939" s="823" t="s">
        <v>4680</v>
      </c>
      <c r="E1939" s="824" t="s">
        <v>2253</v>
      </c>
      <c r="F1939" s="822" t="s">
        <v>2198</v>
      </c>
      <c r="G1939" s="822" t="s">
        <v>2286</v>
      </c>
      <c r="H1939" s="822" t="s">
        <v>329</v>
      </c>
      <c r="I1939" s="822" t="s">
        <v>2755</v>
      </c>
      <c r="J1939" s="822" t="s">
        <v>2756</v>
      </c>
      <c r="K1939" s="822" t="s">
        <v>2757</v>
      </c>
      <c r="L1939" s="825">
        <v>304.75</v>
      </c>
      <c r="M1939" s="825">
        <v>1219</v>
      </c>
      <c r="N1939" s="822">
        <v>4</v>
      </c>
      <c r="O1939" s="826">
        <v>2</v>
      </c>
      <c r="P1939" s="825">
        <v>1219</v>
      </c>
      <c r="Q1939" s="827">
        <v>1</v>
      </c>
      <c r="R1939" s="822">
        <v>4</v>
      </c>
      <c r="S1939" s="827">
        <v>1</v>
      </c>
      <c r="T1939" s="826">
        <v>2</v>
      </c>
      <c r="U1939" s="828">
        <v>1</v>
      </c>
    </row>
    <row r="1940" spans="1:21" ht="14.45" customHeight="1" x14ac:dyDescent="0.2">
      <c r="A1940" s="821">
        <v>4</v>
      </c>
      <c r="B1940" s="822" t="s">
        <v>2195</v>
      </c>
      <c r="C1940" s="822" t="s">
        <v>2202</v>
      </c>
      <c r="D1940" s="823" t="s">
        <v>4680</v>
      </c>
      <c r="E1940" s="824" t="s">
        <v>2253</v>
      </c>
      <c r="F1940" s="822" t="s">
        <v>2198</v>
      </c>
      <c r="G1940" s="822" t="s">
        <v>2286</v>
      </c>
      <c r="H1940" s="822" t="s">
        <v>329</v>
      </c>
      <c r="I1940" s="822" t="s">
        <v>2761</v>
      </c>
      <c r="J1940" s="822" t="s">
        <v>2759</v>
      </c>
      <c r="K1940" s="822" t="s">
        <v>2762</v>
      </c>
      <c r="L1940" s="825">
        <v>784.14</v>
      </c>
      <c r="M1940" s="825">
        <v>2352.42</v>
      </c>
      <c r="N1940" s="822">
        <v>3</v>
      </c>
      <c r="O1940" s="826">
        <v>1</v>
      </c>
      <c r="P1940" s="825">
        <v>2352.42</v>
      </c>
      <c r="Q1940" s="827">
        <v>1</v>
      </c>
      <c r="R1940" s="822">
        <v>3</v>
      </c>
      <c r="S1940" s="827">
        <v>1</v>
      </c>
      <c r="T1940" s="826">
        <v>1</v>
      </c>
      <c r="U1940" s="828">
        <v>1</v>
      </c>
    </row>
    <row r="1941" spans="1:21" ht="14.45" customHeight="1" x14ac:dyDescent="0.2">
      <c r="A1941" s="821">
        <v>4</v>
      </c>
      <c r="B1941" s="822" t="s">
        <v>2195</v>
      </c>
      <c r="C1941" s="822" t="s">
        <v>2202</v>
      </c>
      <c r="D1941" s="823" t="s">
        <v>4680</v>
      </c>
      <c r="E1941" s="824" t="s">
        <v>2253</v>
      </c>
      <c r="F1941" s="822" t="s">
        <v>2198</v>
      </c>
      <c r="G1941" s="822" t="s">
        <v>2286</v>
      </c>
      <c r="H1941" s="822" t="s">
        <v>329</v>
      </c>
      <c r="I1941" s="822" t="s">
        <v>2763</v>
      </c>
      <c r="J1941" s="822" t="s">
        <v>2764</v>
      </c>
      <c r="K1941" s="822" t="s">
        <v>2765</v>
      </c>
      <c r="L1941" s="825">
        <v>1545.31</v>
      </c>
      <c r="M1941" s="825">
        <v>3090.62</v>
      </c>
      <c r="N1941" s="822">
        <v>2</v>
      </c>
      <c r="O1941" s="826">
        <v>1</v>
      </c>
      <c r="P1941" s="825">
        <v>3090.62</v>
      </c>
      <c r="Q1941" s="827">
        <v>1</v>
      </c>
      <c r="R1941" s="822">
        <v>2</v>
      </c>
      <c r="S1941" s="827">
        <v>1</v>
      </c>
      <c r="T1941" s="826">
        <v>1</v>
      </c>
      <c r="U1941" s="828">
        <v>1</v>
      </c>
    </row>
    <row r="1942" spans="1:21" ht="14.45" customHeight="1" x14ac:dyDescent="0.2">
      <c r="A1942" s="821">
        <v>4</v>
      </c>
      <c r="B1942" s="822" t="s">
        <v>2195</v>
      </c>
      <c r="C1942" s="822" t="s">
        <v>2202</v>
      </c>
      <c r="D1942" s="823" t="s">
        <v>4680</v>
      </c>
      <c r="E1942" s="824" t="s">
        <v>2253</v>
      </c>
      <c r="F1942" s="822" t="s">
        <v>2198</v>
      </c>
      <c r="G1942" s="822" t="s">
        <v>2286</v>
      </c>
      <c r="H1942" s="822" t="s">
        <v>329</v>
      </c>
      <c r="I1942" s="822" t="s">
        <v>2766</v>
      </c>
      <c r="J1942" s="822" t="s">
        <v>2767</v>
      </c>
      <c r="K1942" s="822" t="s">
        <v>2768</v>
      </c>
      <c r="L1942" s="825">
        <v>309</v>
      </c>
      <c r="M1942" s="825">
        <v>309</v>
      </c>
      <c r="N1942" s="822">
        <v>1</v>
      </c>
      <c r="O1942" s="826">
        <v>1</v>
      </c>
      <c r="P1942" s="825">
        <v>309</v>
      </c>
      <c r="Q1942" s="827">
        <v>1</v>
      </c>
      <c r="R1942" s="822">
        <v>1</v>
      </c>
      <c r="S1942" s="827">
        <v>1</v>
      </c>
      <c r="T1942" s="826">
        <v>1</v>
      </c>
      <c r="U1942" s="828">
        <v>1</v>
      </c>
    </row>
    <row r="1943" spans="1:21" ht="14.45" customHeight="1" x14ac:dyDescent="0.2">
      <c r="A1943" s="821">
        <v>4</v>
      </c>
      <c r="B1943" s="822" t="s">
        <v>2195</v>
      </c>
      <c r="C1943" s="822" t="s">
        <v>2202</v>
      </c>
      <c r="D1943" s="823" t="s">
        <v>4680</v>
      </c>
      <c r="E1943" s="824" t="s">
        <v>2253</v>
      </c>
      <c r="F1943" s="822" t="s">
        <v>2198</v>
      </c>
      <c r="G1943" s="822" t="s">
        <v>2286</v>
      </c>
      <c r="H1943" s="822" t="s">
        <v>329</v>
      </c>
      <c r="I1943" s="822" t="s">
        <v>2769</v>
      </c>
      <c r="J1943" s="822" t="s">
        <v>2770</v>
      </c>
      <c r="K1943" s="822" t="s">
        <v>2771</v>
      </c>
      <c r="L1943" s="825">
        <v>1377.89</v>
      </c>
      <c r="M1943" s="825">
        <v>5511.56</v>
      </c>
      <c r="N1943" s="822">
        <v>4</v>
      </c>
      <c r="O1943" s="826">
        <v>2</v>
      </c>
      <c r="P1943" s="825">
        <v>2755.78</v>
      </c>
      <c r="Q1943" s="827">
        <v>0.5</v>
      </c>
      <c r="R1943" s="822">
        <v>2</v>
      </c>
      <c r="S1943" s="827">
        <v>0.5</v>
      </c>
      <c r="T1943" s="826">
        <v>1</v>
      </c>
      <c r="U1943" s="828">
        <v>0.5</v>
      </c>
    </row>
    <row r="1944" spans="1:21" ht="14.45" customHeight="1" x14ac:dyDescent="0.2">
      <c r="A1944" s="821">
        <v>4</v>
      </c>
      <c r="B1944" s="822" t="s">
        <v>2195</v>
      </c>
      <c r="C1944" s="822" t="s">
        <v>2202</v>
      </c>
      <c r="D1944" s="823" t="s">
        <v>4680</v>
      </c>
      <c r="E1944" s="824" t="s">
        <v>2253</v>
      </c>
      <c r="F1944" s="822" t="s">
        <v>2198</v>
      </c>
      <c r="G1944" s="822" t="s">
        <v>2286</v>
      </c>
      <c r="H1944" s="822" t="s">
        <v>329</v>
      </c>
      <c r="I1944" s="822" t="s">
        <v>2966</v>
      </c>
      <c r="J1944" s="822" t="s">
        <v>2967</v>
      </c>
      <c r="K1944" s="822" t="s">
        <v>2968</v>
      </c>
      <c r="L1944" s="825">
        <v>99.99</v>
      </c>
      <c r="M1944" s="825">
        <v>599.93999999999994</v>
      </c>
      <c r="N1944" s="822">
        <v>6</v>
      </c>
      <c r="O1944" s="826">
        <v>4</v>
      </c>
      <c r="P1944" s="825">
        <v>599.93999999999994</v>
      </c>
      <c r="Q1944" s="827">
        <v>1</v>
      </c>
      <c r="R1944" s="822">
        <v>6</v>
      </c>
      <c r="S1944" s="827">
        <v>1</v>
      </c>
      <c r="T1944" s="826">
        <v>4</v>
      </c>
      <c r="U1944" s="828">
        <v>1</v>
      </c>
    </row>
    <row r="1945" spans="1:21" ht="14.45" customHeight="1" x14ac:dyDescent="0.2">
      <c r="A1945" s="821">
        <v>4</v>
      </c>
      <c r="B1945" s="822" t="s">
        <v>2195</v>
      </c>
      <c r="C1945" s="822" t="s">
        <v>2202</v>
      </c>
      <c r="D1945" s="823" t="s">
        <v>4680</v>
      </c>
      <c r="E1945" s="824" t="s">
        <v>2253</v>
      </c>
      <c r="F1945" s="822" t="s">
        <v>2198</v>
      </c>
      <c r="G1945" s="822" t="s">
        <v>2286</v>
      </c>
      <c r="H1945" s="822" t="s">
        <v>329</v>
      </c>
      <c r="I1945" s="822" t="s">
        <v>4131</v>
      </c>
      <c r="J1945" s="822" t="s">
        <v>4132</v>
      </c>
      <c r="K1945" s="822" t="s">
        <v>4133</v>
      </c>
      <c r="L1945" s="825">
        <v>700.35</v>
      </c>
      <c r="M1945" s="825">
        <v>700.35</v>
      </c>
      <c r="N1945" s="822">
        <v>1</v>
      </c>
      <c r="O1945" s="826">
        <v>1</v>
      </c>
      <c r="P1945" s="825">
        <v>700.35</v>
      </c>
      <c r="Q1945" s="827">
        <v>1</v>
      </c>
      <c r="R1945" s="822">
        <v>1</v>
      </c>
      <c r="S1945" s="827">
        <v>1</v>
      </c>
      <c r="T1945" s="826">
        <v>1</v>
      </c>
      <c r="U1945" s="828">
        <v>1</v>
      </c>
    </row>
    <row r="1946" spans="1:21" ht="14.45" customHeight="1" x14ac:dyDescent="0.2">
      <c r="A1946" s="821">
        <v>4</v>
      </c>
      <c r="B1946" s="822" t="s">
        <v>2195</v>
      </c>
      <c r="C1946" s="822" t="s">
        <v>2202</v>
      </c>
      <c r="D1946" s="823" t="s">
        <v>4680</v>
      </c>
      <c r="E1946" s="824" t="s">
        <v>2253</v>
      </c>
      <c r="F1946" s="822" t="s">
        <v>2198</v>
      </c>
      <c r="G1946" s="822" t="s">
        <v>2286</v>
      </c>
      <c r="H1946" s="822" t="s">
        <v>329</v>
      </c>
      <c r="I1946" s="822" t="s">
        <v>2778</v>
      </c>
      <c r="J1946" s="822" t="s">
        <v>2779</v>
      </c>
      <c r="K1946" s="822" t="s">
        <v>2780</v>
      </c>
      <c r="L1946" s="825">
        <v>1797.87</v>
      </c>
      <c r="M1946" s="825">
        <v>3595.74</v>
      </c>
      <c r="N1946" s="822">
        <v>2</v>
      </c>
      <c r="O1946" s="826">
        <v>2</v>
      </c>
      <c r="P1946" s="825">
        <v>3595.74</v>
      </c>
      <c r="Q1946" s="827">
        <v>1</v>
      </c>
      <c r="R1946" s="822">
        <v>2</v>
      </c>
      <c r="S1946" s="827">
        <v>1</v>
      </c>
      <c r="T1946" s="826">
        <v>2</v>
      </c>
      <c r="U1946" s="828">
        <v>1</v>
      </c>
    </row>
    <row r="1947" spans="1:21" ht="14.45" customHeight="1" x14ac:dyDescent="0.2">
      <c r="A1947" s="821">
        <v>4</v>
      </c>
      <c r="B1947" s="822" t="s">
        <v>2195</v>
      </c>
      <c r="C1947" s="822" t="s">
        <v>2202</v>
      </c>
      <c r="D1947" s="823" t="s">
        <v>4680</v>
      </c>
      <c r="E1947" s="824" t="s">
        <v>2253</v>
      </c>
      <c r="F1947" s="822" t="s">
        <v>2198</v>
      </c>
      <c r="G1947" s="822" t="s">
        <v>2286</v>
      </c>
      <c r="H1947" s="822" t="s">
        <v>329</v>
      </c>
      <c r="I1947" s="822" t="s">
        <v>2781</v>
      </c>
      <c r="J1947" s="822" t="s">
        <v>2782</v>
      </c>
      <c r="K1947" s="822" t="s">
        <v>2783</v>
      </c>
      <c r="L1947" s="825">
        <v>313</v>
      </c>
      <c r="M1947" s="825">
        <v>313</v>
      </c>
      <c r="N1947" s="822">
        <v>1</v>
      </c>
      <c r="O1947" s="826">
        <v>1</v>
      </c>
      <c r="P1947" s="825">
        <v>313</v>
      </c>
      <c r="Q1947" s="827">
        <v>1</v>
      </c>
      <c r="R1947" s="822">
        <v>1</v>
      </c>
      <c r="S1947" s="827">
        <v>1</v>
      </c>
      <c r="T1947" s="826">
        <v>1</v>
      </c>
      <c r="U1947" s="828">
        <v>1</v>
      </c>
    </row>
    <row r="1948" spans="1:21" ht="14.45" customHeight="1" x14ac:dyDescent="0.2">
      <c r="A1948" s="821">
        <v>4</v>
      </c>
      <c r="B1948" s="822" t="s">
        <v>2195</v>
      </c>
      <c r="C1948" s="822" t="s">
        <v>2202</v>
      </c>
      <c r="D1948" s="823" t="s">
        <v>4680</v>
      </c>
      <c r="E1948" s="824" t="s">
        <v>2253</v>
      </c>
      <c r="F1948" s="822" t="s">
        <v>2198</v>
      </c>
      <c r="G1948" s="822" t="s">
        <v>2286</v>
      </c>
      <c r="H1948" s="822" t="s">
        <v>329</v>
      </c>
      <c r="I1948" s="822" t="s">
        <v>2787</v>
      </c>
      <c r="J1948" s="822" t="s">
        <v>2788</v>
      </c>
      <c r="K1948" s="822" t="s">
        <v>2789</v>
      </c>
      <c r="L1948" s="825">
        <v>5413.14</v>
      </c>
      <c r="M1948" s="825">
        <v>16239.420000000002</v>
      </c>
      <c r="N1948" s="822">
        <v>3</v>
      </c>
      <c r="O1948" s="826">
        <v>2</v>
      </c>
      <c r="P1948" s="825">
        <v>16239.420000000002</v>
      </c>
      <c r="Q1948" s="827">
        <v>1</v>
      </c>
      <c r="R1948" s="822">
        <v>3</v>
      </c>
      <c r="S1948" s="827">
        <v>1</v>
      </c>
      <c r="T1948" s="826">
        <v>2</v>
      </c>
      <c r="U1948" s="828">
        <v>1</v>
      </c>
    </row>
    <row r="1949" spans="1:21" ht="14.45" customHeight="1" x14ac:dyDescent="0.2">
      <c r="A1949" s="821">
        <v>4</v>
      </c>
      <c r="B1949" s="822" t="s">
        <v>2195</v>
      </c>
      <c r="C1949" s="822" t="s">
        <v>2202</v>
      </c>
      <c r="D1949" s="823" t="s">
        <v>4680</v>
      </c>
      <c r="E1949" s="824" t="s">
        <v>2253</v>
      </c>
      <c r="F1949" s="822" t="s">
        <v>2198</v>
      </c>
      <c r="G1949" s="822" t="s">
        <v>2286</v>
      </c>
      <c r="H1949" s="822" t="s">
        <v>329</v>
      </c>
      <c r="I1949" s="822" t="s">
        <v>2790</v>
      </c>
      <c r="J1949" s="822" t="s">
        <v>2791</v>
      </c>
      <c r="K1949" s="822" t="s">
        <v>2792</v>
      </c>
      <c r="L1949" s="825">
        <v>589.99</v>
      </c>
      <c r="M1949" s="825">
        <v>589.99</v>
      </c>
      <c r="N1949" s="822">
        <v>1</v>
      </c>
      <c r="O1949" s="826">
        <v>1</v>
      </c>
      <c r="P1949" s="825"/>
      <c r="Q1949" s="827">
        <v>0</v>
      </c>
      <c r="R1949" s="822"/>
      <c r="S1949" s="827">
        <v>0</v>
      </c>
      <c r="T1949" s="826"/>
      <c r="U1949" s="828">
        <v>0</v>
      </c>
    </row>
    <row r="1950" spans="1:21" ht="14.45" customHeight="1" x14ac:dyDescent="0.2">
      <c r="A1950" s="821">
        <v>4</v>
      </c>
      <c r="B1950" s="822" t="s">
        <v>2195</v>
      </c>
      <c r="C1950" s="822" t="s">
        <v>2202</v>
      </c>
      <c r="D1950" s="823" t="s">
        <v>4680</v>
      </c>
      <c r="E1950" s="824" t="s">
        <v>2253</v>
      </c>
      <c r="F1950" s="822" t="s">
        <v>2198</v>
      </c>
      <c r="G1950" s="822" t="s">
        <v>2286</v>
      </c>
      <c r="H1950" s="822" t="s">
        <v>329</v>
      </c>
      <c r="I1950" s="822" t="s">
        <v>3948</v>
      </c>
      <c r="J1950" s="822" t="s">
        <v>3949</v>
      </c>
      <c r="K1950" s="822" t="s">
        <v>3950</v>
      </c>
      <c r="L1950" s="825">
        <v>1052.25</v>
      </c>
      <c r="M1950" s="825">
        <v>2104.5</v>
      </c>
      <c r="N1950" s="822">
        <v>2</v>
      </c>
      <c r="O1950" s="826">
        <v>1</v>
      </c>
      <c r="P1950" s="825">
        <v>2104.5</v>
      </c>
      <c r="Q1950" s="827">
        <v>1</v>
      </c>
      <c r="R1950" s="822">
        <v>2</v>
      </c>
      <c r="S1950" s="827">
        <v>1</v>
      </c>
      <c r="T1950" s="826">
        <v>1</v>
      </c>
      <c r="U1950" s="828">
        <v>1</v>
      </c>
    </row>
    <row r="1951" spans="1:21" ht="14.45" customHeight="1" x14ac:dyDescent="0.2">
      <c r="A1951" s="821">
        <v>4</v>
      </c>
      <c r="B1951" s="822" t="s">
        <v>2195</v>
      </c>
      <c r="C1951" s="822" t="s">
        <v>2202</v>
      </c>
      <c r="D1951" s="823" t="s">
        <v>4680</v>
      </c>
      <c r="E1951" s="824" t="s">
        <v>2253</v>
      </c>
      <c r="F1951" s="822" t="s">
        <v>2198</v>
      </c>
      <c r="G1951" s="822" t="s">
        <v>2286</v>
      </c>
      <c r="H1951" s="822" t="s">
        <v>329</v>
      </c>
      <c r="I1951" s="822" t="s">
        <v>3448</v>
      </c>
      <c r="J1951" s="822" t="s">
        <v>3449</v>
      </c>
      <c r="K1951" s="822" t="s">
        <v>3450</v>
      </c>
      <c r="L1951" s="825">
        <v>3428.15</v>
      </c>
      <c r="M1951" s="825">
        <v>3428.15</v>
      </c>
      <c r="N1951" s="822">
        <v>1</v>
      </c>
      <c r="O1951" s="826">
        <v>1</v>
      </c>
      <c r="P1951" s="825">
        <v>3428.15</v>
      </c>
      <c r="Q1951" s="827">
        <v>1</v>
      </c>
      <c r="R1951" s="822">
        <v>1</v>
      </c>
      <c r="S1951" s="827">
        <v>1</v>
      </c>
      <c r="T1951" s="826">
        <v>1</v>
      </c>
      <c r="U1951" s="828">
        <v>1</v>
      </c>
    </row>
    <row r="1952" spans="1:21" ht="14.45" customHeight="1" x14ac:dyDescent="0.2">
      <c r="A1952" s="821">
        <v>4</v>
      </c>
      <c r="B1952" s="822" t="s">
        <v>2195</v>
      </c>
      <c r="C1952" s="822" t="s">
        <v>2202</v>
      </c>
      <c r="D1952" s="823" t="s">
        <v>4680</v>
      </c>
      <c r="E1952" s="824" t="s">
        <v>2253</v>
      </c>
      <c r="F1952" s="822" t="s">
        <v>2198</v>
      </c>
      <c r="G1952" s="822" t="s">
        <v>2286</v>
      </c>
      <c r="H1952" s="822" t="s">
        <v>329</v>
      </c>
      <c r="I1952" s="822" t="s">
        <v>3451</v>
      </c>
      <c r="J1952" s="822" t="s">
        <v>3452</v>
      </c>
      <c r="K1952" s="822" t="s">
        <v>3453</v>
      </c>
      <c r="L1952" s="825">
        <v>1514.92</v>
      </c>
      <c r="M1952" s="825">
        <v>4544.76</v>
      </c>
      <c r="N1952" s="822">
        <v>3</v>
      </c>
      <c r="O1952" s="826">
        <v>3</v>
      </c>
      <c r="P1952" s="825">
        <v>4544.76</v>
      </c>
      <c r="Q1952" s="827">
        <v>1</v>
      </c>
      <c r="R1952" s="822">
        <v>3</v>
      </c>
      <c r="S1952" s="827">
        <v>1</v>
      </c>
      <c r="T1952" s="826">
        <v>3</v>
      </c>
      <c r="U1952" s="828">
        <v>1</v>
      </c>
    </row>
    <row r="1953" spans="1:21" ht="14.45" customHeight="1" x14ac:dyDescent="0.2">
      <c r="A1953" s="821">
        <v>4</v>
      </c>
      <c r="B1953" s="822" t="s">
        <v>2195</v>
      </c>
      <c r="C1953" s="822" t="s">
        <v>2202</v>
      </c>
      <c r="D1953" s="823" t="s">
        <v>4680</v>
      </c>
      <c r="E1953" s="824" t="s">
        <v>2253</v>
      </c>
      <c r="F1953" s="822" t="s">
        <v>2198</v>
      </c>
      <c r="G1953" s="822" t="s">
        <v>2286</v>
      </c>
      <c r="H1953" s="822" t="s">
        <v>329</v>
      </c>
      <c r="I1953" s="822" t="s">
        <v>2799</v>
      </c>
      <c r="J1953" s="822" t="s">
        <v>2800</v>
      </c>
      <c r="K1953" s="822" t="s">
        <v>2801</v>
      </c>
      <c r="L1953" s="825">
        <v>186.03</v>
      </c>
      <c r="M1953" s="825">
        <v>186.03</v>
      </c>
      <c r="N1953" s="822">
        <v>1</v>
      </c>
      <c r="O1953" s="826">
        <v>1</v>
      </c>
      <c r="P1953" s="825">
        <v>186.03</v>
      </c>
      <c r="Q1953" s="827">
        <v>1</v>
      </c>
      <c r="R1953" s="822">
        <v>1</v>
      </c>
      <c r="S1953" s="827">
        <v>1</v>
      </c>
      <c r="T1953" s="826">
        <v>1</v>
      </c>
      <c r="U1953" s="828">
        <v>1</v>
      </c>
    </row>
    <row r="1954" spans="1:21" ht="14.45" customHeight="1" x14ac:dyDescent="0.2">
      <c r="A1954" s="821">
        <v>4</v>
      </c>
      <c r="B1954" s="822" t="s">
        <v>2195</v>
      </c>
      <c r="C1954" s="822" t="s">
        <v>2202</v>
      </c>
      <c r="D1954" s="823" t="s">
        <v>4680</v>
      </c>
      <c r="E1954" s="824" t="s">
        <v>2253</v>
      </c>
      <c r="F1954" s="822" t="s">
        <v>2198</v>
      </c>
      <c r="G1954" s="822" t="s">
        <v>2286</v>
      </c>
      <c r="H1954" s="822" t="s">
        <v>329</v>
      </c>
      <c r="I1954" s="822" t="s">
        <v>4183</v>
      </c>
      <c r="J1954" s="822" t="s">
        <v>4184</v>
      </c>
      <c r="K1954" s="822" t="s">
        <v>4185</v>
      </c>
      <c r="L1954" s="825">
        <v>2412.89</v>
      </c>
      <c r="M1954" s="825">
        <v>14477.34</v>
      </c>
      <c r="N1954" s="822">
        <v>6</v>
      </c>
      <c r="O1954" s="826">
        <v>2</v>
      </c>
      <c r="P1954" s="825">
        <v>14477.34</v>
      </c>
      <c r="Q1954" s="827">
        <v>1</v>
      </c>
      <c r="R1954" s="822">
        <v>6</v>
      </c>
      <c r="S1954" s="827">
        <v>1</v>
      </c>
      <c r="T1954" s="826">
        <v>2</v>
      </c>
      <c r="U1954" s="828">
        <v>1</v>
      </c>
    </row>
    <row r="1955" spans="1:21" ht="14.45" customHeight="1" x14ac:dyDescent="0.2">
      <c r="A1955" s="821">
        <v>4</v>
      </c>
      <c r="B1955" s="822" t="s">
        <v>2195</v>
      </c>
      <c r="C1955" s="822" t="s">
        <v>2202</v>
      </c>
      <c r="D1955" s="823" t="s">
        <v>4680</v>
      </c>
      <c r="E1955" s="824" t="s">
        <v>2253</v>
      </c>
      <c r="F1955" s="822" t="s">
        <v>2198</v>
      </c>
      <c r="G1955" s="822" t="s">
        <v>2286</v>
      </c>
      <c r="H1955" s="822" t="s">
        <v>329</v>
      </c>
      <c r="I1955" s="822" t="s">
        <v>4186</v>
      </c>
      <c r="J1955" s="822" t="s">
        <v>4187</v>
      </c>
      <c r="K1955" s="822" t="s">
        <v>4188</v>
      </c>
      <c r="L1955" s="825">
        <v>2327</v>
      </c>
      <c r="M1955" s="825">
        <v>2327</v>
      </c>
      <c r="N1955" s="822">
        <v>1</v>
      </c>
      <c r="O1955" s="826">
        <v>1</v>
      </c>
      <c r="P1955" s="825">
        <v>2327</v>
      </c>
      <c r="Q1955" s="827">
        <v>1</v>
      </c>
      <c r="R1955" s="822">
        <v>1</v>
      </c>
      <c r="S1955" s="827">
        <v>1</v>
      </c>
      <c r="T1955" s="826">
        <v>1</v>
      </c>
      <c r="U1955" s="828">
        <v>1</v>
      </c>
    </row>
    <row r="1956" spans="1:21" ht="14.45" customHeight="1" x14ac:dyDescent="0.2">
      <c r="A1956" s="821">
        <v>4</v>
      </c>
      <c r="B1956" s="822" t="s">
        <v>2195</v>
      </c>
      <c r="C1956" s="822" t="s">
        <v>2202</v>
      </c>
      <c r="D1956" s="823" t="s">
        <v>4680</v>
      </c>
      <c r="E1956" s="824" t="s">
        <v>2253</v>
      </c>
      <c r="F1956" s="822" t="s">
        <v>2198</v>
      </c>
      <c r="G1956" s="822" t="s">
        <v>2286</v>
      </c>
      <c r="H1956" s="822" t="s">
        <v>329</v>
      </c>
      <c r="I1956" s="822" t="s">
        <v>4189</v>
      </c>
      <c r="J1956" s="822" t="s">
        <v>4190</v>
      </c>
      <c r="K1956" s="822" t="s">
        <v>4191</v>
      </c>
      <c r="L1956" s="825">
        <v>5038.83</v>
      </c>
      <c r="M1956" s="825">
        <v>10077.66</v>
      </c>
      <c r="N1956" s="822">
        <v>2</v>
      </c>
      <c r="O1956" s="826">
        <v>2</v>
      </c>
      <c r="P1956" s="825">
        <v>10077.66</v>
      </c>
      <c r="Q1956" s="827">
        <v>1</v>
      </c>
      <c r="R1956" s="822">
        <v>2</v>
      </c>
      <c r="S1956" s="827">
        <v>1</v>
      </c>
      <c r="T1956" s="826">
        <v>2</v>
      </c>
      <c r="U1956" s="828">
        <v>1</v>
      </c>
    </row>
    <row r="1957" spans="1:21" ht="14.45" customHeight="1" x14ac:dyDescent="0.2">
      <c r="A1957" s="821">
        <v>4</v>
      </c>
      <c r="B1957" s="822" t="s">
        <v>2195</v>
      </c>
      <c r="C1957" s="822" t="s">
        <v>2202</v>
      </c>
      <c r="D1957" s="823" t="s">
        <v>4680</v>
      </c>
      <c r="E1957" s="824" t="s">
        <v>2253</v>
      </c>
      <c r="F1957" s="822" t="s">
        <v>2198</v>
      </c>
      <c r="G1957" s="822" t="s">
        <v>2286</v>
      </c>
      <c r="H1957" s="822" t="s">
        <v>329</v>
      </c>
      <c r="I1957" s="822" t="s">
        <v>2811</v>
      </c>
      <c r="J1957" s="822" t="s">
        <v>2812</v>
      </c>
      <c r="K1957" s="822" t="s">
        <v>2813</v>
      </c>
      <c r="L1957" s="825">
        <v>103.99</v>
      </c>
      <c r="M1957" s="825">
        <v>311.96999999999997</v>
      </c>
      <c r="N1957" s="822">
        <v>3</v>
      </c>
      <c r="O1957" s="826">
        <v>3</v>
      </c>
      <c r="P1957" s="825">
        <v>103.99</v>
      </c>
      <c r="Q1957" s="827">
        <v>0.33333333333333337</v>
      </c>
      <c r="R1957" s="822">
        <v>1</v>
      </c>
      <c r="S1957" s="827">
        <v>0.33333333333333331</v>
      </c>
      <c r="T1957" s="826">
        <v>1</v>
      </c>
      <c r="U1957" s="828">
        <v>0.33333333333333331</v>
      </c>
    </row>
    <row r="1958" spans="1:21" ht="14.45" customHeight="1" x14ac:dyDescent="0.2">
      <c r="A1958" s="821">
        <v>4</v>
      </c>
      <c r="B1958" s="822" t="s">
        <v>2195</v>
      </c>
      <c r="C1958" s="822" t="s">
        <v>2202</v>
      </c>
      <c r="D1958" s="823" t="s">
        <v>4680</v>
      </c>
      <c r="E1958" s="824" t="s">
        <v>2253</v>
      </c>
      <c r="F1958" s="822" t="s">
        <v>2198</v>
      </c>
      <c r="G1958" s="822" t="s">
        <v>2286</v>
      </c>
      <c r="H1958" s="822" t="s">
        <v>329</v>
      </c>
      <c r="I1958" s="822" t="s">
        <v>2814</v>
      </c>
      <c r="J1958" s="822" t="s">
        <v>2815</v>
      </c>
      <c r="K1958" s="822" t="s">
        <v>2816</v>
      </c>
      <c r="L1958" s="825">
        <v>430.96</v>
      </c>
      <c r="M1958" s="825">
        <v>430.96</v>
      </c>
      <c r="N1958" s="822">
        <v>1</v>
      </c>
      <c r="O1958" s="826">
        <v>1</v>
      </c>
      <c r="P1958" s="825">
        <v>430.96</v>
      </c>
      <c r="Q1958" s="827">
        <v>1</v>
      </c>
      <c r="R1958" s="822">
        <v>1</v>
      </c>
      <c r="S1958" s="827">
        <v>1</v>
      </c>
      <c r="T1958" s="826">
        <v>1</v>
      </c>
      <c r="U1958" s="828">
        <v>1</v>
      </c>
    </row>
    <row r="1959" spans="1:21" ht="14.45" customHeight="1" x14ac:dyDescent="0.2">
      <c r="A1959" s="821">
        <v>4</v>
      </c>
      <c r="B1959" s="822" t="s">
        <v>2195</v>
      </c>
      <c r="C1959" s="822" t="s">
        <v>2202</v>
      </c>
      <c r="D1959" s="823" t="s">
        <v>4680</v>
      </c>
      <c r="E1959" s="824" t="s">
        <v>2253</v>
      </c>
      <c r="F1959" s="822" t="s">
        <v>2198</v>
      </c>
      <c r="G1959" s="822" t="s">
        <v>2286</v>
      </c>
      <c r="H1959" s="822" t="s">
        <v>329</v>
      </c>
      <c r="I1959" s="822" t="s">
        <v>2819</v>
      </c>
      <c r="J1959" s="822" t="s">
        <v>2820</v>
      </c>
      <c r="K1959" s="822" t="s">
        <v>2584</v>
      </c>
      <c r="L1959" s="825">
        <v>495</v>
      </c>
      <c r="M1959" s="825">
        <v>495</v>
      </c>
      <c r="N1959" s="822">
        <v>1</v>
      </c>
      <c r="O1959" s="826">
        <v>1</v>
      </c>
      <c r="P1959" s="825">
        <v>495</v>
      </c>
      <c r="Q1959" s="827">
        <v>1</v>
      </c>
      <c r="R1959" s="822">
        <v>1</v>
      </c>
      <c r="S1959" s="827">
        <v>1</v>
      </c>
      <c r="T1959" s="826">
        <v>1</v>
      </c>
      <c r="U1959" s="828">
        <v>1</v>
      </c>
    </row>
    <row r="1960" spans="1:21" ht="14.45" customHeight="1" x14ac:dyDescent="0.2">
      <c r="A1960" s="821">
        <v>4</v>
      </c>
      <c r="B1960" s="822" t="s">
        <v>2195</v>
      </c>
      <c r="C1960" s="822" t="s">
        <v>2202</v>
      </c>
      <c r="D1960" s="823" t="s">
        <v>4680</v>
      </c>
      <c r="E1960" s="824" t="s">
        <v>2253</v>
      </c>
      <c r="F1960" s="822" t="s">
        <v>2198</v>
      </c>
      <c r="G1960" s="822" t="s">
        <v>2286</v>
      </c>
      <c r="H1960" s="822" t="s">
        <v>329</v>
      </c>
      <c r="I1960" s="822" t="s">
        <v>3457</v>
      </c>
      <c r="J1960" s="822" t="s">
        <v>2598</v>
      </c>
      <c r="K1960" s="822" t="s">
        <v>3458</v>
      </c>
      <c r="L1960" s="825">
        <v>1610</v>
      </c>
      <c r="M1960" s="825">
        <v>17710</v>
      </c>
      <c r="N1960" s="822">
        <v>11</v>
      </c>
      <c r="O1960" s="826">
        <v>2</v>
      </c>
      <c r="P1960" s="825">
        <v>17710</v>
      </c>
      <c r="Q1960" s="827">
        <v>1</v>
      </c>
      <c r="R1960" s="822">
        <v>11</v>
      </c>
      <c r="S1960" s="827">
        <v>1</v>
      </c>
      <c r="T1960" s="826">
        <v>2</v>
      </c>
      <c r="U1960" s="828">
        <v>1</v>
      </c>
    </row>
    <row r="1961" spans="1:21" ht="14.45" customHeight="1" x14ac:dyDescent="0.2">
      <c r="A1961" s="821">
        <v>4</v>
      </c>
      <c r="B1961" s="822" t="s">
        <v>2195</v>
      </c>
      <c r="C1961" s="822" t="s">
        <v>2202</v>
      </c>
      <c r="D1961" s="823" t="s">
        <v>4680</v>
      </c>
      <c r="E1961" s="824" t="s">
        <v>2253</v>
      </c>
      <c r="F1961" s="822" t="s">
        <v>2198</v>
      </c>
      <c r="G1961" s="822" t="s">
        <v>2286</v>
      </c>
      <c r="H1961" s="822" t="s">
        <v>329</v>
      </c>
      <c r="I1961" s="822" t="s">
        <v>2824</v>
      </c>
      <c r="J1961" s="822" t="s">
        <v>2825</v>
      </c>
      <c r="K1961" s="822" t="s">
        <v>2826</v>
      </c>
      <c r="L1961" s="825">
        <v>2794.5</v>
      </c>
      <c r="M1961" s="825">
        <v>5589</v>
      </c>
      <c r="N1961" s="822">
        <v>2</v>
      </c>
      <c r="O1961" s="826">
        <v>1</v>
      </c>
      <c r="P1961" s="825">
        <v>5589</v>
      </c>
      <c r="Q1961" s="827">
        <v>1</v>
      </c>
      <c r="R1961" s="822">
        <v>2</v>
      </c>
      <c r="S1961" s="827">
        <v>1</v>
      </c>
      <c r="T1961" s="826">
        <v>1</v>
      </c>
      <c r="U1961" s="828">
        <v>1</v>
      </c>
    </row>
    <row r="1962" spans="1:21" ht="14.45" customHeight="1" x14ac:dyDescent="0.2">
      <c r="A1962" s="821">
        <v>4</v>
      </c>
      <c r="B1962" s="822" t="s">
        <v>2195</v>
      </c>
      <c r="C1962" s="822" t="s">
        <v>2202</v>
      </c>
      <c r="D1962" s="823" t="s">
        <v>4680</v>
      </c>
      <c r="E1962" s="824" t="s">
        <v>2253</v>
      </c>
      <c r="F1962" s="822" t="s">
        <v>2198</v>
      </c>
      <c r="G1962" s="822" t="s">
        <v>2286</v>
      </c>
      <c r="H1962" s="822" t="s">
        <v>329</v>
      </c>
      <c r="I1962" s="822" t="s">
        <v>3459</v>
      </c>
      <c r="J1962" s="822" t="s">
        <v>2825</v>
      </c>
      <c r="K1962" s="822" t="s">
        <v>3461</v>
      </c>
      <c r="L1962" s="825">
        <v>2794.5</v>
      </c>
      <c r="M1962" s="825">
        <v>19561.5</v>
      </c>
      <c r="N1962" s="822">
        <v>7</v>
      </c>
      <c r="O1962" s="826">
        <v>3</v>
      </c>
      <c r="P1962" s="825">
        <v>19561.5</v>
      </c>
      <c r="Q1962" s="827">
        <v>1</v>
      </c>
      <c r="R1962" s="822">
        <v>7</v>
      </c>
      <c r="S1962" s="827">
        <v>1</v>
      </c>
      <c r="T1962" s="826">
        <v>3</v>
      </c>
      <c r="U1962" s="828">
        <v>1</v>
      </c>
    </row>
    <row r="1963" spans="1:21" ht="14.45" customHeight="1" x14ac:dyDescent="0.2">
      <c r="A1963" s="821">
        <v>4</v>
      </c>
      <c r="B1963" s="822" t="s">
        <v>2195</v>
      </c>
      <c r="C1963" s="822" t="s">
        <v>2202</v>
      </c>
      <c r="D1963" s="823" t="s">
        <v>4680</v>
      </c>
      <c r="E1963" s="824" t="s">
        <v>2253</v>
      </c>
      <c r="F1963" s="822" t="s">
        <v>2198</v>
      </c>
      <c r="G1963" s="822" t="s">
        <v>2286</v>
      </c>
      <c r="H1963" s="822" t="s">
        <v>329</v>
      </c>
      <c r="I1963" s="822" t="s">
        <v>2827</v>
      </c>
      <c r="J1963" s="822" t="s">
        <v>2825</v>
      </c>
      <c r="K1963" s="822" t="s">
        <v>2828</v>
      </c>
      <c r="L1963" s="825">
        <v>2794.5</v>
      </c>
      <c r="M1963" s="825">
        <v>16767</v>
      </c>
      <c r="N1963" s="822">
        <v>6</v>
      </c>
      <c r="O1963" s="826">
        <v>1</v>
      </c>
      <c r="P1963" s="825">
        <v>16767</v>
      </c>
      <c r="Q1963" s="827">
        <v>1</v>
      </c>
      <c r="R1963" s="822">
        <v>6</v>
      </c>
      <c r="S1963" s="827">
        <v>1</v>
      </c>
      <c r="T1963" s="826">
        <v>1</v>
      </c>
      <c r="U1963" s="828">
        <v>1</v>
      </c>
    </row>
    <row r="1964" spans="1:21" ht="14.45" customHeight="1" x14ac:dyDescent="0.2">
      <c r="A1964" s="821">
        <v>4</v>
      </c>
      <c r="B1964" s="822" t="s">
        <v>2195</v>
      </c>
      <c r="C1964" s="822" t="s">
        <v>2202</v>
      </c>
      <c r="D1964" s="823" t="s">
        <v>4680</v>
      </c>
      <c r="E1964" s="824" t="s">
        <v>2253</v>
      </c>
      <c r="F1964" s="822" t="s">
        <v>2198</v>
      </c>
      <c r="G1964" s="822" t="s">
        <v>2286</v>
      </c>
      <c r="H1964" s="822" t="s">
        <v>329</v>
      </c>
      <c r="I1964" s="822" t="s">
        <v>2827</v>
      </c>
      <c r="J1964" s="822" t="s">
        <v>2825</v>
      </c>
      <c r="K1964" s="822" t="s">
        <v>2829</v>
      </c>
      <c r="L1964" s="825">
        <v>2794.5</v>
      </c>
      <c r="M1964" s="825">
        <v>25150.5</v>
      </c>
      <c r="N1964" s="822">
        <v>9</v>
      </c>
      <c r="O1964" s="826">
        <v>1</v>
      </c>
      <c r="P1964" s="825">
        <v>25150.5</v>
      </c>
      <c r="Q1964" s="827">
        <v>1</v>
      </c>
      <c r="R1964" s="822">
        <v>9</v>
      </c>
      <c r="S1964" s="827">
        <v>1</v>
      </c>
      <c r="T1964" s="826">
        <v>1</v>
      </c>
      <c r="U1964" s="828">
        <v>1</v>
      </c>
    </row>
    <row r="1965" spans="1:21" ht="14.45" customHeight="1" x14ac:dyDescent="0.2">
      <c r="A1965" s="821">
        <v>4</v>
      </c>
      <c r="B1965" s="822" t="s">
        <v>2195</v>
      </c>
      <c r="C1965" s="822" t="s">
        <v>2202</v>
      </c>
      <c r="D1965" s="823" t="s">
        <v>4680</v>
      </c>
      <c r="E1965" s="824" t="s">
        <v>2253</v>
      </c>
      <c r="F1965" s="822" t="s">
        <v>2198</v>
      </c>
      <c r="G1965" s="822" t="s">
        <v>2286</v>
      </c>
      <c r="H1965" s="822" t="s">
        <v>329</v>
      </c>
      <c r="I1965" s="822" t="s">
        <v>2835</v>
      </c>
      <c r="J1965" s="822" t="s">
        <v>2836</v>
      </c>
      <c r="K1965" s="822" t="s">
        <v>2837</v>
      </c>
      <c r="L1965" s="825">
        <v>3001.5</v>
      </c>
      <c r="M1965" s="825">
        <v>27013.5</v>
      </c>
      <c r="N1965" s="822">
        <v>9</v>
      </c>
      <c r="O1965" s="826">
        <v>4</v>
      </c>
      <c r="P1965" s="825">
        <v>27013.5</v>
      </c>
      <c r="Q1965" s="827">
        <v>1</v>
      </c>
      <c r="R1965" s="822">
        <v>9</v>
      </c>
      <c r="S1965" s="827">
        <v>1</v>
      </c>
      <c r="T1965" s="826">
        <v>4</v>
      </c>
      <c r="U1965" s="828">
        <v>1</v>
      </c>
    </row>
    <row r="1966" spans="1:21" ht="14.45" customHeight="1" x14ac:dyDescent="0.2">
      <c r="A1966" s="821">
        <v>4</v>
      </c>
      <c r="B1966" s="822" t="s">
        <v>2195</v>
      </c>
      <c r="C1966" s="822" t="s">
        <v>2202</v>
      </c>
      <c r="D1966" s="823" t="s">
        <v>4680</v>
      </c>
      <c r="E1966" s="824" t="s">
        <v>2253</v>
      </c>
      <c r="F1966" s="822" t="s">
        <v>2198</v>
      </c>
      <c r="G1966" s="822" t="s">
        <v>2286</v>
      </c>
      <c r="H1966" s="822" t="s">
        <v>329</v>
      </c>
      <c r="I1966" s="822" t="s">
        <v>2838</v>
      </c>
      <c r="J1966" s="822" t="s">
        <v>2631</v>
      </c>
      <c r="K1966" s="822" t="s">
        <v>2839</v>
      </c>
      <c r="L1966" s="825">
        <v>1545.31</v>
      </c>
      <c r="M1966" s="825">
        <v>6181.24</v>
      </c>
      <c r="N1966" s="822">
        <v>4</v>
      </c>
      <c r="O1966" s="826">
        <v>2</v>
      </c>
      <c r="P1966" s="825">
        <v>6181.24</v>
      </c>
      <c r="Q1966" s="827">
        <v>1</v>
      </c>
      <c r="R1966" s="822">
        <v>4</v>
      </c>
      <c r="S1966" s="827">
        <v>1</v>
      </c>
      <c r="T1966" s="826">
        <v>2</v>
      </c>
      <c r="U1966" s="828">
        <v>1</v>
      </c>
    </row>
    <row r="1967" spans="1:21" ht="14.45" customHeight="1" x14ac:dyDescent="0.2">
      <c r="A1967" s="821">
        <v>4</v>
      </c>
      <c r="B1967" s="822" t="s">
        <v>2195</v>
      </c>
      <c r="C1967" s="822" t="s">
        <v>2202</v>
      </c>
      <c r="D1967" s="823" t="s">
        <v>4680</v>
      </c>
      <c r="E1967" s="824" t="s">
        <v>2253</v>
      </c>
      <c r="F1967" s="822" t="s">
        <v>2198</v>
      </c>
      <c r="G1967" s="822" t="s">
        <v>2286</v>
      </c>
      <c r="H1967" s="822" t="s">
        <v>329</v>
      </c>
      <c r="I1967" s="822" t="s">
        <v>2840</v>
      </c>
      <c r="J1967" s="822" t="s">
        <v>2841</v>
      </c>
      <c r="K1967" s="822" t="s">
        <v>2649</v>
      </c>
      <c r="L1967" s="825">
        <v>600</v>
      </c>
      <c r="M1967" s="825">
        <v>1200</v>
      </c>
      <c r="N1967" s="822">
        <v>2</v>
      </c>
      <c r="O1967" s="826">
        <v>2</v>
      </c>
      <c r="P1967" s="825">
        <v>1200</v>
      </c>
      <c r="Q1967" s="827">
        <v>1</v>
      </c>
      <c r="R1967" s="822">
        <v>2</v>
      </c>
      <c r="S1967" s="827">
        <v>1</v>
      </c>
      <c r="T1967" s="826">
        <v>2</v>
      </c>
      <c r="U1967" s="828">
        <v>1</v>
      </c>
    </row>
    <row r="1968" spans="1:21" ht="14.45" customHeight="1" x14ac:dyDescent="0.2">
      <c r="A1968" s="821">
        <v>4</v>
      </c>
      <c r="B1968" s="822" t="s">
        <v>2195</v>
      </c>
      <c r="C1968" s="822" t="s">
        <v>2202</v>
      </c>
      <c r="D1968" s="823" t="s">
        <v>4680</v>
      </c>
      <c r="E1968" s="824" t="s">
        <v>2253</v>
      </c>
      <c r="F1968" s="822" t="s">
        <v>2198</v>
      </c>
      <c r="G1968" s="822" t="s">
        <v>2286</v>
      </c>
      <c r="H1968" s="822" t="s">
        <v>329</v>
      </c>
      <c r="I1968" s="822" t="s">
        <v>3603</v>
      </c>
      <c r="J1968" s="822" t="s">
        <v>3471</v>
      </c>
      <c r="K1968" s="822" t="s">
        <v>3390</v>
      </c>
      <c r="L1968" s="825">
        <v>3001.5</v>
      </c>
      <c r="M1968" s="825">
        <v>18009</v>
      </c>
      <c r="N1968" s="822">
        <v>6</v>
      </c>
      <c r="O1968" s="826">
        <v>2</v>
      </c>
      <c r="P1968" s="825">
        <v>18009</v>
      </c>
      <c r="Q1968" s="827">
        <v>1</v>
      </c>
      <c r="R1968" s="822">
        <v>6</v>
      </c>
      <c r="S1968" s="827">
        <v>1</v>
      </c>
      <c r="T1968" s="826">
        <v>2</v>
      </c>
      <c r="U1968" s="828">
        <v>1</v>
      </c>
    </row>
    <row r="1969" spans="1:21" ht="14.45" customHeight="1" x14ac:dyDescent="0.2">
      <c r="A1969" s="821">
        <v>4</v>
      </c>
      <c r="B1969" s="822" t="s">
        <v>2195</v>
      </c>
      <c r="C1969" s="822" t="s">
        <v>2202</v>
      </c>
      <c r="D1969" s="823" t="s">
        <v>4680</v>
      </c>
      <c r="E1969" s="824" t="s">
        <v>2253</v>
      </c>
      <c r="F1969" s="822" t="s">
        <v>2198</v>
      </c>
      <c r="G1969" s="822" t="s">
        <v>2286</v>
      </c>
      <c r="H1969" s="822" t="s">
        <v>329</v>
      </c>
      <c r="I1969" s="822" t="s">
        <v>3603</v>
      </c>
      <c r="J1969" s="822" t="s">
        <v>3471</v>
      </c>
      <c r="K1969" s="822" t="s">
        <v>3951</v>
      </c>
      <c r="L1969" s="825">
        <v>3001.5</v>
      </c>
      <c r="M1969" s="825">
        <v>9004.5</v>
      </c>
      <c r="N1969" s="822">
        <v>3</v>
      </c>
      <c r="O1969" s="826">
        <v>1</v>
      </c>
      <c r="P1969" s="825">
        <v>9004.5</v>
      </c>
      <c r="Q1969" s="827">
        <v>1</v>
      </c>
      <c r="R1969" s="822">
        <v>3</v>
      </c>
      <c r="S1969" s="827">
        <v>1</v>
      </c>
      <c r="T1969" s="826">
        <v>1</v>
      </c>
      <c r="U1969" s="828">
        <v>1</v>
      </c>
    </row>
    <row r="1970" spans="1:21" ht="14.45" customHeight="1" x14ac:dyDescent="0.2">
      <c r="A1970" s="821">
        <v>4</v>
      </c>
      <c r="B1970" s="822" t="s">
        <v>2195</v>
      </c>
      <c r="C1970" s="822" t="s">
        <v>2202</v>
      </c>
      <c r="D1970" s="823" t="s">
        <v>4680</v>
      </c>
      <c r="E1970" s="824" t="s">
        <v>2253</v>
      </c>
      <c r="F1970" s="822" t="s">
        <v>2198</v>
      </c>
      <c r="G1970" s="822" t="s">
        <v>2286</v>
      </c>
      <c r="H1970" s="822" t="s">
        <v>329</v>
      </c>
      <c r="I1970" s="822" t="s">
        <v>3475</v>
      </c>
      <c r="J1970" s="822" t="s">
        <v>3476</v>
      </c>
      <c r="K1970" s="822" t="s">
        <v>3477</v>
      </c>
      <c r="L1970" s="825">
        <v>269.10000000000002</v>
      </c>
      <c r="M1970" s="825">
        <v>269.10000000000002</v>
      </c>
      <c r="N1970" s="822">
        <v>1</v>
      </c>
      <c r="O1970" s="826">
        <v>1</v>
      </c>
      <c r="P1970" s="825">
        <v>269.10000000000002</v>
      </c>
      <c r="Q1970" s="827">
        <v>1</v>
      </c>
      <c r="R1970" s="822">
        <v>1</v>
      </c>
      <c r="S1970" s="827">
        <v>1</v>
      </c>
      <c r="T1970" s="826">
        <v>1</v>
      </c>
      <c r="U1970" s="828">
        <v>1</v>
      </c>
    </row>
    <row r="1971" spans="1:21" ht="14.45" customHeight="1" x14ac:dyDescent="0.2">
      <c r="A1971" s="821">
        <v>4</v>
      </c>
      <c r="B1971" s="822" t="s">
        <v>2195</v>
      </c>
      <c r="C1971" s="822" t="s">
        <v>2202</v>
      </c>
      <c r="D1971" s="823" t="s">
        <v>4680</v>
      </c>
      <c r="E1971" s="824" t="s">
        <v>2253</v>
      </c>
      <c r="F1971" s="822" t="s">
        <v>2198</v>
      </c>
      <c r="G1971" s="822" t="s">
        <v>2286</v>
      </c>
      <c r="H1971" s="822" t="s">
        <v>329</v>
      </c>
      <c r="I1971" s="822" t="s">
        <v>2848</v>
      </c>
      <c r="J1971" s="822" t="s">
        <v>2849</v>
      </c>
      <c r="K1971" s="822" t="s">
        <v>2850</v>
      </c>
      <c r="L1971" s="825">
        <v>1253.5</v>
      </c>
      <c r="M1971" s="825">
        <v>18802.5</v>
      </c>
      <c r="N1971" s="822">
        <v>15</v>
      </c>
      <c r="O1971" s="826">
        <v>2</v>
      </c>
      <c r="P1971" s="825">
        <v>18802.5</v>
      </c>
      <c r="Q1971" s="827">
        <v>1</v>
      </c>
      <c r="R1971" s="822">
        <v>15</v>
      </c>
      <c r="S1971" s="827">
        <v>1</v>
      </c>
      <c r="T1971" s="826">
        <v>2</v>
      </c>
      <c r="U1971" s="828">
        <v>1</v>
      </c>
    </row>
    <row r="1972" spans="1:21" ht="14.45" customHeight="1" x14ac:dyDescent="0.2">
      <c r="A1972" s="821">
        <v>4</v>
      </c>
      <c r="B1972" s="822" t="s">
        <v>2195</v>
      </c>
      <c r="C1972" s="822" t="s">
        <v>2202</v>
      </c>
      <c r="D1972" s="823" t="s">
        <v>4680</v>
      </c>
      <c r="E1972" s="824" t="s">
        <v>2253</v>
      </c>
      <c r="F1972" s="822" t="s">
        <v>2198</v>
      </c>
      <c r="G1972" s="822" t="s">
        <v>2286</v>
      </c>
      <c r="H1972" s="822" t="s">
        <v>329</v>
      </c>
      <c r="I1972" s="822" t="s">
        <v>3478</v>
      </c>
      <c r="J1972" s="822" t="s">
        <v>3479</v>
      </c>
      <c r="K1972" s="822" t="s">
        <v>3480</v>
      </c>
      <c r="L1972" s="825">
        <v>5416.5</v>
      </c>
      <c r="M1972" s="825">
        <v>32499</v>
      </c>
      <c r="N1972" s="822">
        <v>6</v>
      </c>
      <c r="O1972" s="826">
        <v>1</v>
      </c>
      <c r="P1972" s="825">
        <v>32499</v>
      </c>
      <c r="Q1972" s="827">
        <v>1</v>
      </c>
      <c r="R1972" s="822">
        <v>6</v>
      </c>
      <c r="S1972" s="827">
        <v>1</v>
      </c>
      <c r="T1972" s="826">
        <v>1</v>
      </c>
      <c r="U1972" s="828">
        <v>1</v>
      </c>
    </row>
    <row r="1973" spans="1:21" ht="14.45" customHeight="1" x14ac:dyDescent="0.2">
      <c r="A1973" s="821">
        <v>4</v>
      </c>
      <c r="B1973" s="822" t="s">
        <v>2195</v>
      </c>
      <c r="C1973" s="822" t="s">
        <v>2202</v>
      </c>
      <c r="D1973" s="823" t="s">
        <v>4680</v>
      </c>
      <c r="E1973" s="824" t="s">
        <v>2253</v>
      </c>
      <c r="F1973" s="822" t="s">
        <v>2198</v>
      </c>
      <c r="G1973" s="822" t="s">
        <v>2286</v>
      </c>
      <c r="H1973" s="822" t="s">
        <v>329</v>
      </c>
      <c r="I1973" s="822" t="s">
        <v>2856</v>
      </c>
      <c r="J1973" s="822" t="s">
        <v>2857</v>
      </c>
      <c r="K1973" s="822" t="s">
        <v>2858</v>
      </c>
      <c r="L1973" s="825">
        <v>5395.35</v>
      </c>
      <c r="M1973" s="825">
        <v>5395.35</v>
      </c>
      <c r="N1973" s="822">
        <v>1</v>
      </c>
      <c r="O1973" s="826">
        <v>1</v>
      </c>
      <c r="P1973" s="825">
        <v>5395.35</v>
      </c>
      <c r="Q1973" s="827">
        <v>1</v>
      </c>
      <c r="R1973" s="822">
        <v>1</v>
      </c>
      <c r="S1973" s="827">
        <v>1</v>
      </c>
      <c r="T1973" s="826">
        <v>1</v>
      </c>
      <c r="U1973" s="828">
        <v>1</v>
      </c>
    </row>
    <row r="1974" spans="1:21" ht="14.45" customHeight="1" x14ac:dyDescent="0.2">
      <c r="A1974" s="821">
        <v>4</v>
      </c>
      <c r="B1974" s="822" t="s">
        <v>2195</v>
      </c>
      <c r="C1974" s="822" t="s">
        <v>2202</v>
      </c>
      <c r="D1974" s="823" t="s">
        <v>4680</v>
      </c>
      <c r="E1974" s="824" t="s">
        <v>2253</v>
      </c>
      <c r="F1974" s="822" t="s">
        <v>2198</v>
      </c>
      <c r="G1974" s="822" t="s">
        <v>2286</v>
      </c>
      <c r="H1974" s="822" t="s">
        <v>329</v>
      </c>
      <c r="I1974" s="822" t="s">
        <v>2859</v>
      </c>
      <c r="J1974" s="822" t="s">
        <v>2733</v>
      </c>
      <c r="K1974" s="822" t="s">
        <v>2860</v>
      </c>
      <c r="L1974" s="825">
        <v>2047.07</v>
      </c>
      <c r="M1974" s="825">
        <v>6141.21</v>
      </c>
      <c r="N1974" s="822">
        <v>3</v>
      </c>
      <c r="O1974" s="826">
        <v>1</v>
      </c>
      <c r="P1974" s="825">
        <v>6141.21</v>
      </c>
      <c r="Q1974" s="827">
        <v>1</v>
      </c>
      <c r="R1974" s="822">
        <v>3</v>
      </c>
      <c r="S1974" s="827">
        <v>1</v>
      </c>
      <c r="T1974" s="826">
        <v>1</v>
      </c>
      <c r="U1974" s="828">
        <v>1</v>
      </c>
    </row>
    <row r="1975" spans="1:21" ht="14.45" customHeight="1" x14ac:dyDescent="0.2">
      <c r="A1975" s="821">
        <v>4</v>
      </c>
      <c r="B1975" s="822" t="s">
        <v>2195</v>
      </c>
      <c r="C1975" s="822" t="s">
        <v>2202</v>
      </c>
      <c r="D1975" s="823" t="s">
        <v>4680</v>
      </c>
      <c r="E1975" s="824" t="s">
        <v>2253</v>
      </c>
      <c r="F1975" s="822" t="s">
        <v>2198</v>
      </c>
      <c r="G1975" s="822" t="s">
        <v>2286</v>
      </c>
      <c r="H1975" s="822" t="s">
        <v>329</v>
      </c>
      <c r="I1975" s="822" t="s">
        <v>3485</v>
      </c>
      <c r="J1975" s="822" t="s">
        <v>2736</v>
      </c>
      <c r="K1975" s="822" t="s">
        <v>3486</v>
      </c>
      <c r="L1975" s="825">
        <v>1106.54</v>
      </c>
      <c r="M1975" s="825">
        <v>9958.86</v>
      </c>
      <c r="N1975" s="822">
        <v>9</v>
      </c>
      <c r="O1975" s="826">
        <v>1</v>
      </c>
      <c r="P1975" s="825">
        <v>9958.86</v>
      </c>
      <c r="Q1975" s="827">
        <v>1</v>
      </c>
      <c r="R1975" s="822">
        <v>9</v>
      </c>
      <c r="S1975" s="827">
        <v>1</v>
      </c>
      <c r="T1975" s="826">
        <v>1</v>
      </c>
      <c r="U1975" s="828">
        <v>1</v>
      </c>
    </row>
    <row r="1976" spans="1:21" ht="14.45" customHeight="1" x14ac:dyDescent="0.2">
      <c r="A1976" s="821">
        <v>4</v>
      </c>
      <c r="B1976" s="822" t="s">
        <v>2195</v>
      </c>
      <c r="C1976" s="822" t="s">
        <v>2202</v>
      </c>
      <c r="D1976" s="823" t="s">
        <v>4680</v>
      </c>
      <c r="E1976" s="824" t="s">
        <v>2253</v>
      </c>
      <c r="F1976" s="822" t="s">
        <v>2198</v>
      </c>
      <c r="G1976" s="822" t="s">
        <v>2286</v>
      </c>
      <c r="H1976" s="822" t="s">
        <v>329</v>
      </c>
      <c r="I1976" s="822" t="s">
        <v>4192</v>
      </c>
      <c r="J1976" s="822" t="s">
        <v>3417</v>
      </c>
      <c r="K1976" s="822" t="s">
        <v>4193</v>
      </c>
      <c r="L1976" s="825">
        <v>2794.5</v>
      </c>
      <c r="M1976" s="825">
        <v>39123</v>
      </c>
      <c r="N1976" s="822">
        <v>14</v>
      </c>
      <c r="O1976" s="826">
        <v>2</v>
      </c>
      <c r="P1976" s="825">
        <v>39123</v>
      </c>
      <c r="Q1976" s="827">
        <v>1</v>
      </c>
      <c r="R1976" s="822">
        <v>14</v>
      </c>
      <c r="S1976" s="827">
        <v>1</v>
      </c>
      <c r="T1976" s="826">
        <v>2</v>
      </c>
      <c r="U1976" s="828">
        <v>1</v>
      </c>
    </row>
    <row r="1977" spans="1:21" ht="14.45" customHeight="1" x14ac:dyDescent="0.2">
      <c r="A1977" s="821">
        <v>4</v>
      </c>
      <c r="B1977" s="822" t="s">
        <v>2195</v>
      </c>
      <c r="C1977" s="822" t="s">
        <v>2202</v>
      </c>
      <c r="D1977" s="823" t="s">
        <v>4680</v>
      </c>
      <c r="E1977" s="824" t="s">
        <v>2253</v>
      </c>
      <c r="F1977" s="822" t="s">
        <v>2198</v>
      </c>
      <c r="G1977" s="822" t="s">
        <v>2286</v>
      </c>
      <c r="H1977" s="822" t="s">
        <v>329</v>
      </c>
      <c r="I1977" s="822" t="s">
        <v>3491</v>
      </c>
      <c r="J1977" s="822" t="s">
        <v>2733</v>
      </c>
      <c r="K1977" s="822" t="s">
        <v>3492</v>
      </c>
      <c r="L1977" s="825">
        <v>1545.31</v>
      </c>
      <c r="M1977" s="825">
        <v>9271.86</v>
      </c>
      <c r="N1977" s="822">
        <v>6</v>
      </c>
      <c r="O1977" s="826">
        <v>1</v>
      </c>
      <c r="P1977" s="825">
        <v>9271.86</v>
      </c>
      <c r="Q1977" s="827">
        <v>1</v>
      </c>
      <c r="R1977" s="822">
        <v>6</v>
      </c>
      <c r="S1977" s="827">
        <v>1</v>
      </c>
      <c r="T1977" s="826">
        <v>1</v>
      </c>
      <c r="U1977" s="828">
        <v>1</v>
      </c>
    </row>
    <row r="1978" spans="1:21" ht="14.45" customHeight="1" x14ac:dyDescent="0.2">
      <c r="A1978" s="821">
        <v>4</v>
      </c>
      <c r="B1978" s="822" t="s">
        <v>2195</v>
      </c>
      <c r="C1978" s="822" t="s">
        <v>2202</v>
      </c>
      <c r="D1978" s="823" t="s">
        <v>4680</v>
      </c>
      <c r="E1978" s="824" t="s">
        <v>2253</v>
      </c>
      <c r="F1978" s="822" t="s">
        <v>2198</v>
      </c>
      <c r="G1978" s="822" t="s">
        <v>2286</v>
      </c>
      <c r="H1978" s="822" t="s">
        <v>329</v>
      </c>
      <c r="I1978" s="822" t="s">
        <v>3493</v>
      </c>
      <c r="J1978" s="822" t="s">
        <v>2733</v>
      </c>
      <c r="K1978" s="822" t="s">
        <v>3494</v>
      </c>
      <c r="L1978" s="825">
        <v>732.41</v>
      </c>
      <c r="M1978" s="825">
        <v>4394.46</v>
      </c>
      <c r="N1978" s="822">
        <v>6</v>
      </c>
      <c r="O1978" s="826">
        <v>1</v>
      </c>
      <c r="P1978" s="825">
        <v>4394.46</v>
      </c>
      <c r="Q1978" s="827">
        <v>1</v>
      </c>
      <c r="R1978" s="822">
        <v>6</v>
      </c>
      <c r="S1978" s="827">
        <v>1</v>
      </c>
      <c r="T1978" s="826">
        <v>1</v>
      </c>
      <c r="U1978" s="828">
        <v>1</v>
      </c>
    </row>
    <row r="1979" spans="1:21" ht="14.45" customHeight="1" x14ac:dyDescent="0.2">
      <c r="A1979" s="821">
        <v>4</v>
      </c>
      <c r="B1979" s="822" t="s">
        <v>2195</v>
      </c>
      <c r="C1979" s="822" t="s">
        <v>2202</v>
      </c>
      <c r="D1979" s="823" t="s">
        <v>4680</v>
      </c>
      <c r="E1979" s="824" t="s">
        <v>2253</v>
      </c>
      <c r="F1979" s="822" t="s">
        <v>2198</v>
      </c>
      <c r="G1979" s="822" t="s">
        <v>2286</v>
      </c>
      <c r="H1979" s="822" t="s">
        <v>329</v>
      </c>
      <c r="I1979" s="822" t="s">
        <v>2873</v>
      </c>
      <c r="J1979" s="822" t="s">
        <v>2874</v>
      </c>
      <c r="K1979" s="822" t="s">
        <v>2875</v>
      </c>
      <c r="L1979" s="825">
        <v>2373.13</v>
      </c>
      <c r="M1979" s="825">
        <v>7119.39</v>
      </c>
      <c r="N1979" s="822">
        <v>3</v>
      </c>
      <c r="O1979" s="826">
        <v>1</v>
      </c>
      <c r="P1979" s="825">
        <v>7119.39</v>
      </c>
      <c r="Q1979" s="827">
        <v>1</v>
      </c>
      <c r="R1979" s="822">
        <v>3</v>
      </c>
      <c r="S1979" s="827">
        <v>1</v>
      </c>
      <c r="T1979" s="826">
        <v>1</v>
      </c>
      <c r="U1979" s="828">
        <v>1</v>
      </c>
    </row>
    <row r="1980" spans="1:21" ht="14.45" customHeight="1" x14ac:dyDescent="0.2">
      <c r="A1980" s="821">
        <v>4</v>
      </c>
      <c r="B1980" s="822" t="s">
        <v>2195</v>
      </c>
      <c r="C1980" s="822" t="s">
        <v>2202</v>
      </c>
      <c r="D1980" s="823" t="s">
        <v>4680</v>
      </c>
      <c r="E1980" s="824" t="s">
        <v>2253</v>
      </c>
      <c r="F1980" s="822" t="s">
        <v>2198</v>
      </c>
      <c r="G1980" s="822" t="s">
        <v>2286</v>
      </c>
      <c r="H1980" s="822" t="s">
        <v>329</v>
      </c>
      <c r="I1980" s="822" t="s">
        <v>3495</v>
      </c>
      <c r="J1980" s="822" t="s">
        <v>3496</v>
      </c>
      <c r="K1980" s="822" t="s">
        <v>3497</v>
      </c>
      <c r="L1980" s="825">
        <v>538.20000000000005</v>
      </c>
      <c r="M1980" s="825">
        <v>538.20000000000005</v>
      </c>
      <c r="N1980" s="822">
        <v>1</v>
      </c>
      <c r="O1980" s="826">
        <v>1</v>
      </c>
      <c r="P1980" s="825">
        <v>538.20000000000005</v>
      </c>
      <c r="Q1980" s="827">
        <v>1</v>
      </c>
      <c r="R1980" s="822">
        <v>1</v>
      </c>
      <c r="S1980" s="827">
        <v>1</v>
      </c>
      <c r="T1980" s="826">
        <v>1</v>
      </c>
      <c r="U1980" s="828">
        <v>1</v>
      </c>
    </row>
    <row r="1981" spans="1:21" ht="14.45" customHeight="1" x14ac:dyDescent="0.2">
      <c r="A1981" s="821">
        <v>4</v>
      </c>
      <c r="B1981" s="822" t="s">
        <v>2195</v>
      </c>
      <c r="C1981" s="822" t="s">
        <v>2202</v>
      </c>
      <c r="D1981" s="823" t="s">
        <v>4680</v>
      </c>
      <c r="E1981" s="824" t="s">
        <v>2253</v>
      </c>
      <c r="F1981" s="822" t="s">
        <v>2198</v>
      </c>
      <c r="G1981" s="822" t="s">
        <v>2286</v>
      </c>
      <c r="H1981" s="822" t="s">
        <v>329</v>
      </c>
      <c r="I1981" s="822" t="s">
        <v>4194</v>
      </c>
      <c r="J1981" s="822" t="s">
        <v>4195</v>
      </c>
      <c r="K1981" s="822" t="s">
        <v>4196</v>
      </c>
      <c r="L1981" s="825">
        <v>507.03</v>
      </c>
      <c r="M1981" s="825">
        <v>507.03</v>
      </c>
      <c r="N1981" s="822">
        <v>1</v>
      </c>
      <c r="O1981" s="826">
        <v>1</v>
      </c>
      <c r="P1981" s="825">
        <v>507.03</v>
      </c>
      <c r="Q1981" s="827">
        <v>1</v>
      </c>
      <c r="R1981" s="822">
        <v>1</v>
      </c>
      <c r="S1981" s="827">
        <v>1</v>
      </c>
      <c r="T1981" s="826">
        <v>1</v>
      </c>
      <c r="U1981" s="828">
        <v>1</v>
      </c>
    </row>
    <row r="1982" spans="1:21" ht="14.45" customHeight="1" x14ac:dyDescent="0.2">
      <c r="A1982" s="821">
        <v>4</v>
      </c>
      <c r="B1982" s="822" t="s">
        <v>2195</v>
      </c>
      <c r="C1982" s="822" t="s">
        <v>2202</v>
      </c>
      <c r="D1982" s="823" t="s">
        <v>4680</v>
      </c>
      <c r="E1982" s="824" t="s">
        <v>2253</v>
      </c>
      <c r="F1982" s="822" t="s">
        <v>2198</v>
      </c>
      <c r="G1982" s="822" t="s">
        <v>2286</v>
      </c>
      <c r="H1982" s="822" t="s">
        <v>329</v>
      </c>
      <c r="I1982" s="822" t="s">
        <v>4197</v>
      </c>
      <c r="J1982" s="822" t="s">
        <v>4198</v>
      </c>
      <c r="K1982" s="822" t="s">
        <v>4199</v>
      </c>
      <c r="L1982" s="825">
        <v>507.03</v>
      </c>
      <c r="M1982" s="825">
        <v>1014.06</v>
      </c>
      <c r="N1982" s="822">
        <v>2</v>
      </c>
      <c r="O1982" s="826">
        <v>1</v>
      </c>
      <c r="P1982" s="825">
        <v>1014.06</v>
      </c>
      <c r="Q1982" s="827">
        <v>1</v>
      </c>
      <c r="R1982" s="822">
        <v>2</v>
      </c>
      <c r="S1982" s="827">
        <v>1</v>
      </c>
      <c r="T1982" s="826">
        <v>1</v>
      </c>
      <c r="U1982" s="828">
        <v>1</v>
      </c>
    </row>
    <row r="1983" spans="1:21" ht="14.45" customHeight="1" x14ac:dyDescent="0.2">
      <c r="A1983" s="821">
        <v>4</v>
      </c>
      <c r="B1983" s="822" t="s">
        <v>2195</v>
      </c>
      <c r="C1983" s="822" t="s">
        <v>2202</v>
      </c>
      <c r="D1983" s="823" t="s">
        <v>4680</v>
      </c>
      <c r="E1983" s="824" t="s">
        <v>2253</v>
      </c>
      <c r="F1983" s="822" t="s">
        <v>2198</v>
      </c>
      <c r="G1983" s="822" t="s">
        <v>2286</v>
      </c>
      <c r="H1983" s="822" t="s">
        <v>329</v>
      </c>
      <c r="I1983" s="822" t="s">
        <v>3507</v>
      </c>
      <c r="J1983" s="822" t="s">
        <v>2553</v>
      </c>
      <c r="K1983" s="822" t="s">
        <v>3508</v>
      </c>
      <c r="L1983" s="825">
        <v>517.5</v>
      </c>
      <c r="M1983" s="825">
        <v>517.5</v>
      </c>
      <c r="N1983" s="822">
        <v>1</v>
      </c>
      <c r="O1983" s="826">
        <v>1</v>
      </c>
      <c r="P1983" s="825">
        <v>517.5</v>
      </c>
      <c r="Q1983" s="827">
        <v>1</v>
      </c>
      <c r="R1983" s="822">
        <v>1</v>
      </c>
      <c r="S1983" s="827">
        <v>1</v>
      </c>
      <c r="T1983" s="826">
        <v>1</v>
      </c>
      <c r="U1983" s="828">
        <v>1</v>
      </c>
    </row>
    <row r="1984" spans="1:21" ht="14.45" customHeight="1" x14ac:dyDescent="0.2">
      <c r="A1984" s="821">
        <v>4</v>
      </c>
      <c r="B1984" s="822" t="s">
        <v>2195</v>
      </c>
      <c r="C1984" s="822" t="s">
        <v>2202</v>
      </c>
      <c r="D1984" s="823" t="s">
        <v>4680</v>
      </c>
      <c r="E1984" s="824" t="s">
        <v>2253</v>
      </c>
      <c r="F1984" s="822" t="s">
        <v>2198</v>
      </c>
      <c r="G1984" s="822" t="s">
        <v>2286</v>
      </c>
      <c r="H1984" s="822" t="s">
        <v>329</v>
      </c>
      <c r="I1984" s="822" t="s">
        <v>2879</v>
      </c>
      <c r="J1984" s="822" t="s">
        <v>2880</v>
      </c>
      <c r="K1984" s="822" t="s">
        <v>2881</v>
      </c>
      <c r="L1984" s="825">
        <v>5416.5</v>
      </c>
      <c r="M1984" s="825">
        <v>16249.5</v>
      </c>
      <c r="N1984" s="822">
        <v>3</v>
      </c>
      <c r="O1984" s="826">
        <v>1</v>
      </c>
      <c r="P1984" s="825">
        <v>16249.5</v>
      </c>
      <c r="Q1984" s="827">
        <v>1</v>
      </c>
      <c r="R1984" s="822">
        <v>3</v>
      </c>
      <c r="S1984" s="827">
        <v>1</v>
      </c>
      <c r="T1984" s="826">
        <v>1</v>
      </c>
      <c r="U1984" s="828">
        <v>1</v>
      </c>
    </row>
    <row r="1985" spans="1:21" ht="14.45" customHeight="1" x14ac:dyDescent="0.2">
      <c r="A1985" s="821">
        <v>4</v>
      </c>
      <c r="B1985" s="822" t="s">
        <v>2195</v>
      </c>
      <c r="C1985" s="822" t="s">
        <v>2202</v>
      </c>
      <c r="D1985" s="823" t="s">
        <v>4680</v>
      </c>
      <c r="E1985" s="824" t="s">
        <v>2253</v>
      </c>
      <c r="F1985" s="822" t="s">
        <v>2198</v>
      </c>
      <c r="G1985" s="822" t="s">
        <v>2286</v>
      </c>
      <c r="H1985" s="822" t="s">
        <v>329</v>
      </c>
      <c r="I1985" s="822" t="s">
        <v>2882</v>
      </c>
      <c r="J1985" s="822" t="s">
        <v>2883</v>
      </c>
      <c r="K1985" s="822" t="s">
        <v>2884</v>
      </c>
      <c r="L1985" s="825">
        <v>2794.5</v>
      </c>
      <c r="M1985" s="825">
        <v>67068</v>
      </c>
      <c r="N1985" s="822">
        <v>24</v>
      </c>
      <c r="O1985" s="826">
        <v>3</v>
      </c>
      <c r="P1985" s="825">
        <v>67068</v>
      </c>
      <c r="Q1985" s="827">
        <v>1</v>
      </c>
      <c r="R1985" s="822">
        <v>24</v>
      </c>
      <c r="S1985" s="827">
        <v>1</v>
      </c>
      <c r="T1985" s="826">
        <v>3</v>
      </c>
      <c r="U1985" s="828">
        <v>1</v>
      </c>
    </row>
    <row r="1986" spans="1:21" ht="14.45" customHeight="1" x14ac:dyDescent="0.2">
      <c r="A1986" s="821">
        <v>4</v>
      </c>
      <c r="B1986" s="822" t="s">
        <v>2195</v>
      </c>
      <c r="C1986" s="822" t="s">
        <v>2202</v>
      </c>
      <c r="D1986" s="823" t="s">
        <v>4680</v>
      </c>
      <c r="E1986" s="824" t="s">
        <v>2254</v>
      </c>
      <c r="F1986" s="822" t="s">
        <v>2196</v>
      </c>
      <c r="G1986" s="822" t="s">
        <v>2438</v>
      </c>
      <c r="H1986" s="822" t="s">
        <v>329</v>
      </c>
      <c r="I1986" s="822" t="s">
        <v>4200</v>
      </c>
      <c r="J1986" s="822" t="s">
        <v>1237</v>
      </c>
      <c r="K1986" s="822" t="s">
        <v>984</v>
      </c>
      <c r="L1986" s="825">
        <v>329.56</v>
      </c>
      <c r="M1986" s="825">
        <v>659.12</v>
      </c>
      <c r="N1986" s="822">
        <v>2</v>
      </c>
      <c r="O1986" s="826">
        <v>1</v>
      </c>
      <c r="P1986" s="825"/>
      <c r="Q1986" s="827">
        <v>0</v>
      </c>
      <c r="R1986" s="822"/>
      <c r="S1986" s="827">
        <v>0</v>
      </c>
      <c r="T1986" s="826"/>
      <c r="U1986" s="828">
        <v>0</v>
      </c>
    </row>
    <row r="1987" spans="1:21" ht="14.45" customHeight="1" x14ac:dyDescent="0.2">
      <c r="A1987" s="821">
        <v>4</v>
      </c>
      <c r="B1987" s="822" t="s">
        <v>2195</v>
      </c>
      <c r="C1987" s="822" t="s">
        <v>2202</v>
      </c>
      <c r="D1987" s="823" t="s">
        <v>4680</v>
      </c>
      <c r="E1987" s="824" t="s">
        <v>2254</v>
      </c>
      <c r="F1987" s="822" t="s">
        <v>2196</v>
      </c>
      <c r="G1987" s="822" t="s">
        <v>3045</v>
      </c>
      <c r="H1987" s="822" t="s">
        <v>628</v>
      </c>
      <c r="I1987" s="822" t="s">
        <v>1931</v>
      </c>
      <c r="J1987" s="822" t="s">
        <v>1932</v>
      </c>
      <c r="K1987" s="822" t="s">
        <v>1933</v>
      </c>
      <c r="L1987" s="825">
        <v>11.71</v>
      </c>
      <c r="M1987" s="825">
        <v>11.71</v>
      </c>
      <c r="N1987" s="822">
        <v>1</v>
      </c>
      <c r="O1987" s="826">
        <v>1</v>
      </c>
      <c r="P1987" s="825">
        <v>11.71</v>
      </c>
      <c r="Q1987" s="827">
        <v>1</v>
      </c>
      <c r="R1987" s="822">
        <v>1</v>
      </c>
      <c r="S1987" s="827">
        <v>1</v>
      </c>
      <c r="T1987" s="826">
        <v>1</v>
      </c>
      <c r="U1987" s="828">
        <v>1</v>
      </c>
    </row>
    <row r="1988" spans="1:21" ht="14.45" customHeight="1" x14ac:dyDescent="0.2">
      <c r="A1988" s="821">
        <v>4</v>
      </c>
      <c r="B1988" s="822" t="s">
        <v>2195</v>
      </c>
      <c r="C1988" s="822" t="s">
        <v>2202</v>
      </c>
      <c r="D1988" s="823" t="s">
        <v>4680</v>
      </c>
      <c r="E1988" s="824" t="s">
        <v>2254</v>
      </c>
      <c r="F1988" s="822" t="s">
        <v>2196</v>
      </c>
      <c r="G1988" s="822" t="s">
        <v>2326</v>
      </c>
      <c r="H1988" s="822" t="s">
        <v>329</v>
      </c>
      <c r="I1988" s="822" t="s">
        <v>2327</v>
      </c>
      <c r="J1988" s="822" t="s">
        <v>2328</v>
      </c>
      <c r="K1988" s="822" t="s">
        <v>2329</v>
      </c>
      <c r="L1988" s="825">
        <v>97.96</v>
      </c>
      <c r="M1988" s="825">
        <v>587.76</v>
      </c>
      <c r="N1988" s="822">
        <v>6</v>
      </c>
      <c r="O1988" s="826">
        <v>4</v>
      </c>
      <c r="P1988" s="825">
        <v>195.92</v>
      </c>
      <c r="Q1988" s="827">
        <v>0.33333333333333331</v>
      </c>
      <c r="R1988" s="822">
        <v>2</v>
      </c>
      <c r="S1988" s="827">
        <v>0.33333333333333331</v>
      </c>
      <c r="T1988" s="826">
        <v>1</v>
      </c>
      <c r="U1988" s="828">
        <v>0.25</v>
      </c>
    </row>
    <row r="1989" spans="1:21" ht="14.45" customHeight="1" x14ac:dyDescent="0.2">
      <c r="A1989" s="821">
        <v>4</v>
      </c>
      <c r="B1989" s="822" t="s">
        <v>2195</v>
      </c>
      <c r="C1989" s="822" t="s">
        <v>2202</v>
      </c>
      <c r="D1989" s="823" t="s">
        <v>4680</v>
      </c>
      <c r="E1989" s="824" t="s">
        <v>2254</v>
      </c>
      <c r="F1989" s="822" t="s">
        <v>2196</v>
      </c>
      <c r="G1989" s="822" t="s">
        <v>2991</v>
      </c>
      <c r="H1989" s="822" t="s">
        <v>329</v>
      </c>
      <c r="I1989" s="822" t="s">
        <v>4201</v>
      </c>
      <c r="J1989" s="822" t="s">
        <v>2993</v>
      </c>
      <c r="K1989" s="822" t="s">
        <v>1372</v>
      </c>
      <c r="L1989" s="825">
        <v>134.44999999999999</v>
      </c>
      <c r="M1989" s="825">
        <v>268.89999999999998</v>
      </c>
      <c r="N1989" s="822">
        <v>2</v>
      </c>
      <c r="O1989" s="826">
        <v>2</v>
      </c>
      <c r="P1989" s="825">
        <v>134.44999999999999</v>
      </c>
      <c r="Q1989" s="827">
        <v>0.5</v>
      </c>
      <c r="R1989" s="822">
        <v>1</v>
      </c>
      <c r="S1989" s="827">
        <v>0.5</v>
      </c>
      <c r="T1989" s="826">
        <v>1</v>
      </c>
      <c r="U1989" s="828">
        <v>0.5</v>
      </c>
    </row>
    <row r="1990" spans="1:21" ht="14.45" customHeight="1" x14ac:dyDescent="0.2">
      <c r="A1990" s="821">
        <v>4</v>
      </c>
      <c r="B1990" s="822" t="s">
        <v>2195</v>
      </c>
      <c r="C1990" s="822" t="s">
        <v>2202</v>
      </c>
      <c r="D1990" s="823" t="s">
        <v>4680</v>
      </c>
      <c r="E1990" s="824" t="s">
        <v>2254</v>
      </c>
      <c r="F1990" s="822" t="s">
        <v>2196</v>
      </c>
      <c r="G1990" s="822" t="s">
        <v>2991</v>
      </c>
      <c r="H1990" s="822" t="s">
        <v>329</v>
      </c>
      <c r="I1990" s="822" t="s">
        <v>3157</v>
      </c>
      <c r="J1990" s="822" t="s">
        <v>1371</v>
      </c>
      <c r="K1990" s="822" t="s">
        <v>1372</v>
      </c>
      <c r="L1990" s="825">
        <v>134.44999999999999</v>
      </c>
      <c r="M1990" s="825">
        <v>268.89999999999998</v>
      </c>
      <c r="N1990" s="822">
        <v>2</v>
      </c>
      <c r="O1990" s="826">
        <v>1</v>
      </c>
      <c r="P1990" s="825">
        <v>268.89999999999998</v>
      </c>
      <c r="Q1990" s="827">
        <v>1</v>
      </c>
      <c r="R1990" s="822">
        <v>2</v>
      </c>
      <c r="S1990" s="827">
        <v>1</v>
      </c>
      <c r="T1990" s="826">
        <v>1</v>
      </c>
      <c r="U1990" s="828">
        <v>1</v>
      </c>
    </row>
    <row r="1991" spans="1:21" ht="14.45" customHeight="1" x14ac:dyDescent="0.2">
      <c r="A1991" s="821">
        <v>4</v>
      </c>
      <c r="B1991" s="822" t="s">
        <v>2195</v>
      </c>
      <c r="C1991" s="822" t="s">
        <v>2202</v>
      </c>
      <c r="D1991" s="823" t="s">
        <v>4680</v>
      </c>
      <c r="E1991" s="824" t="s">
        <v>2254</v>
      </c>
      <c r="F1991" s="822" t="s">
        <v>2196</v>
      </c>
      <c r="G1991" s="822" t="s">
        <v>2906</v>
      </c>
      <c r="H1991" s="822" t="s">
        <v>329</v>
      </c>
      <c r="I1991" s="822" t="s">
        <v>4202</v>
      </c>
      <c r="J1991" s="822" t="s">
        <v>4203</v>
      </c>
      <c r="K1991" s="822" t="s">
        <v>1936</v>
      </c>
      <c r="L1991" s="825">
        <v>97.96</v>
      </c>
      <c r="M1991" s="825">
        <v>97.96</v>
      </c>
      <c r="N1991" s="822">
        <v>1</v>
      </c>
      <c r="O1991" s="826">
        <v>0.5</v>
      </c>
      <c r="P1991" s="825"/>
      <c r="Q1991" s="827">
        <v>0</v>
      </c>
      <c r="R1991" s="822"/>
      <c r="S1991" s="827">
        <v>0</v>
      </c>
      <c r="T1991" s="826"/>
      <c r="U1991" s="828">
        <v>0</v>
      </c>
    </row>
    <row r="1992" spans="1:21" ht="14.45" customHeight="1" x14ac:dyDescent="0.2">
      <c r="A1992" s="821">
        <v>4</v>
      </c>
      <c r="B1992" s="822" t="s">
        <v>2195</v>
      </c>
      <c r="C1992" s="822" t="s">
        <v>2202</v>
      </c>
      <c r="D1992" s="823" t="s">
        <v>4680</v>
      </c>
      <c r="E1992" s="824" t="s">
        <v>2254</v>
      </c>
      <c r="F1992" s="822" t="s">
        <v>2196</v>
      </c>
      <c r="G1992" s="822" t="s">
        <v>3158</v>
      </c>
      <c r="H1992" s="822" t="s">
        <v>329</v>
      </c>
      <c r="I1992" s="822" t="s">
        <v>3549</v>
      </c>
      <c r="J1992" s="822" t="s">
        <v>3160</v>
      </c>
      <c r="K1992" s="822" t="s">
        <v>1186</v>
      </c>
      <c r="L1992" s="825">
        <v>78.33</v>
      </c>
      <c r="M1992" s="825">
        <v>156.66</v>
      </c>
      <c r="N1992" s="822">
        <v>2</v>
      </c>
      <c r="O1992" s="826">
        <v>0.5</v>
      </c>
      <c r="P1992" s="825">
        <v>156.66</v>
      </c>
      <c r="Q1992" s="827">
        <v>1</v>
      </c>
      <c r="R1992" s="822">
        <v>2</v>
      </c>
      <c r="S1992" s="827">
        <v>1</v>
      </c>
      <c r="T1992" s="826">
        <v>0.5</v>
      </c>
      <c r="U1992" s="828">
        <v>1</v>
      </c>
    </row>
    <row r="1993" spans="1:21" ht="14.45" customHeight="1" x14ac:dyDescent="0.2">
      <c r="A1993" s="821">
        <v>4</v>
      </c>
      <c r="B1993" s="822" t="s">
        <v>2195</v>
      </c>
      <c r="C1993" s="822" t="s">
        <v>2202</v>
      </c>
      <c r="D1993" s="823" t="s">
        <v>4680</v>
      </c>
      <c r="E1993" s="824" t="s">
        <v>2254</v>
      </c>
      <c r="F1993" s="822" t="s">
        <v>2196</v>
      </c>
      <c r="G1993" s="822" t="s">
        <v>3158</v>
      </c>
      <c r="H1993" s="822" t="s">
        <v>329</v>
      </c>
      <c r="I1993" s="822" t="s">
        <v>4204</v>
      </c>
      <c r="J1993" s="822" t="s">
        <v>3160</v>
      </c>
      <c r="K1993" s="822" t="s">
        <v>1184</v>
      </c>
      <c r="L1993" s="825">
        <v>39.17</v>
      </c>
      <c r="M1993" s="825">
        <v>78.34</v>
      </c>
      <c r="N1993" s="822">
        <v>2</v>
      </c>
      <c r="O1993" s="826">
        <v>0.5</v>
      </c>
      <c r="P1993" s="825">
        <v>78.34</v>
      </c>
      <c r="Q1993" s="827">
        <v>1</v>
      </c>
      <c r="R1993" s="822">
        <v>2</v>
      </c>
      <c r="S1993" s="827">
        <v>1</v>
      </c>
      <c r="T1993" s="826">
        <v>0.5</v>
      </c>
      <c r="U1993" s="828">
        <v>1</v>
      </c>
    </row>
    <row r="1994" spans="1:21" ht="14.45" customHeight="1" x14ac:dyDescent="0.2">
      <c r="A1994" s="821">
        <v>4</v>
      </c>
      <c r="B1994" s="822" t="s">
        <v>2195</v>
      </c>
      <c r="C1994" s="822" t="s">
        <v>2202</v>
      </c>
      <c r="D1994" s="823" t="s">
        <v>4680</v>
      </c>
      <c r="E1994" s="824" t="s">
        <v>2254</v>
      </c>
      <c r="F1994" s="822" t="s">
        <v>2196</v>
      </c>
      <c r="G1994" s="822" t="s">
        <v>2918</v>
      </c>
      <c r="H1994" s="822" t="s">
        <v>329</v>
      </c>
      <c r="I1994" s="822" t="s">
        <v>2919</v>
      </c>
      <c r="J1994" s="822" t="s">
        <v>1097</v>
      </c>
      <c r="K1994" s="822" t="s">
        <v>2920</v>
      </c>
      <c r="L1994" s="825">
        <v>42.14</v>
      </c>
      <c r="M1994" s="825">
        <v>84.28</v>
      </c>
      <c r="N1994" s="822">
        <v>2</v>
      </c>
      <c r="O1994" s="826">
        <v>1</v>
      </c>
      <c r="P1994" s="825">
        <v>84.28</v>
      </c>
      <c r="Q1994" s="827">
        <v>1</v>
      </c>
      <c r="R1994" s="822">
        <v>2</v>
      </c>
      <c r="S1994" s="827">
        <v>1</v>
      </c>
      <c r="T1994" s="826">
        <v>1</v>
      </c>
      <c r="U1994" s="828">
        <v>1</v>
      </c>
    </row>
    <row r="1995" spans="1:21" ht="14.45" customHeight="1" x14ac:dyDescent="0.2">
      <c r="A1995" s="821">
        <v>4</v>
      </c>
      <c r="B1995" s="822" t="s">
        <v>2195</v>
      </c>
      <c r="C1995" s="822" t="s">
        <v>2202</v>
      </c>
      <c r="D1995" s="823" t="s">
        <v>4680</v>
      </c>
      <c r="E1995" s="824" t="s">
        <v>2254</v>
      </c>
      <c r="F1995" s="822" t="s">
        <v>2196</v>
      </c>
      <c r="G1995" s="822" t="s">
        <v>2918</v>
      </c>
      <c r="H1995" s="822" t="s">
        <v>329</v>
      </c>
      <c r="I1995" s="822" t="s">
        <v>3073</v>
      </c>
      <c r="J1995" s="822" t="s">
        <v>1097</v>
      </c>
      <c r="K1995" s="822" t="s">
        <v>3074</v>
      </c>
      <c r="L1995" s="825">
        <v>64.36</v>
      </c>
      <c r="M1995" s="825">
        <v>128.72</v>
      </c>
      <c r="N1995" s="822">
        <v>2</v>
      </c>
      <c r="O1995" s="826">
        <v>1</v>
      </c>
      <c r="P1995" s="825">
        <v>128.72</v>
      </c>
      <c r="Q1995" s="827">
        <v>1</v>
      </c>
      <c r="R1995" s="822">
        <v>2</v>
      </c>
      <c r="S1995" s="827">
        <v>1</v>
      </c>
      <c r="T1995" s="826">
        <v>1</v>
      </c>
      <c r="U1995" s="828">
        <v>1</v>
      </c>
    </row>
    <row r="1996" spans="1:21" ht="14.45" customHeight="1" x14ac:dyDescent="0.2">
      <c r="A1996" s="821">
        <v>4</v>
      </c>
      <c r="B1996" s="822" t="s">
        <v>2195</v>
      </c>
      <c r="C1996" s="822" t="s">
        <v>2202</v>
      </c>
      <c r="D1996" s="823" t="s">
        <v>4680</v>
      </c>
      <c r="E1996" s="824" t="s">
        <v>2254</v>
      </c>
      <c r="F1996" s="822" t="s">
        <v>2196</v>
      </c>
      <c r="G1996" s="822" t="s">
        <v>2921</v>
      </c>
      <c r="H1996" s="822" t="s">
        <v>329</v>
      </c>
      <c r="I1996" s="822" t="s">
        <v>3004</v>
      </c>
      <c r="J1996" s="822" t="s">
        <v>2923</v>
      </c>
      <c r="K1996" s="822" t="s">
        <v>3005</v>
      </c>
      <c r="L1996" s="825">
        <v>132.97999999999999</v>
      </c>
      <c r="M1996" s="825">
        <v>664.9</v>
      </c>
      <c r="N1996" s="822">
        <v>5</v>
      </c>
      <c r="O1996" s="826">
        <v>3</v>
      </c>
      <c r="P1996" s="825">
        <v>531.91999999999996</v>
      </c>
      <c r="Q1996" s="827">
        <v>0.79999999999999993</v>
      </c>
      <c r="R1996" s="822">
        <v>4</v>
      </c>
      <c r="S1996" s="827">
        <v>0.8</v>
      </c>
      <c r="T1996" s="826">
        <v>2</v>
      </c>
      <c r="U1996" s="828">
        <v>0.66666666666666663</v>
      </c>
    </row>
    <row r="1997" spans="1:21" ht="14.45" customHeight="1" x14ac:dyDescent="0.2">
      <c r="A1997" s="821">
        <v>4</v>
      </c>
      <c r="B1997" s="822" t="s">
        <v>2195</v>
      </c>
      <c r="C1997" s="822" t="s">
        <v>2202</v>
      </c>
      <c r="D1997" s="823" t="s">
        <v>4680</v>
      </c>
      <c r="E1997" s="824" t="s">
        <v>2254</v>
      </c>
      <c r="F1997" s="822" t="s">
        <v>2196</v>
      </c>
      <c r="G1997" s="822" t="s">
        <v>2921</v>
      </c>
      <c r="H1997" s="822" t="s">
        <v>329</v>
      </c>
      <c r="I1997" s="822" t="s">
        <v>2922</v>
      </c>
      <c r="J1997" s="822" t="s">
        <v>2923</v>
      </c>
      <c r="K1997" s="822" t="s">
        <v>2924</v>
      </c>
      <c r="L1997" s="825">
        <v>77.52</v>
      </c>
      <c r="M1997" s="825">
        <v>465.12</v>
      </c>
      <c r="N1997" s="822">
        <v>6</v>
      </c>
      <c r="O1997" s="826">
        <v>4</v>
      </c>
      <c r="P1997" s="825">
        <v>387.6</v>
      </c>
      <c r="Q1997" s="827">
        <v>0.83333333333333337</v>
      </c>
      <c r="R1997" s="822">
        <v>5</v>
      </c>
      <c r="S1997" s="827">
        <v>0.83333333333333337</v>
      </c>
      <c r="T1997" s="826">
        <v>3</v>
      </c>
      <c r="U1997" s="828">
        <v>0.75</v>
      </c>
    </row>
    <row r="1998" spans="1:21" ht="14.45" customHeight="1" x14ac:dyDescent="0.2">
      <c r="A1998" s="821">
        <v>4</v>
      </c>
      <c r="B1998" s="822" t="s">
        <v>2195</v>
      </c>
      <c r="C1998" s="822" t="s">
        <v>2202</v>
      </c>
      <c r="D1998" s="823" t="s">
        <v>4680</v>
      </c>
      <c r="E1998" s="824" t="s">
        <v>2254</v>
      </c>
      <c r="F1998" s="822" t="s">
        <v>2196</v>
      </c>
      <c r="G1998" s="822" t="s">
        <v>2312</v>
      </c>
      <c r="H1998" s="822" t="s">
        <v>329</v>
      </c>
      <c r="I1998" s="822" t="s">
        <v>3715</v>
      </c>
      <c r="J1998" s="822" t="s">
        <v>3716</v>
      </c>
      <c r="K1998" s="822" t="s">
        <v>3717</v>
      </c>
      <c r="L1998" s="825">
        <v>300.33</v>
      </c>
      <c r="M1998" s="825">
        <v>300.33</v>
      </c>
      <c r="N1998" s="822">
        <v>1</v>
      </c>
      <c r="O1998" s="826">
        <v>1</v>
      </c>
      <c r="P1998" s="825"/>
      <c r="Q1998" s="827">
        <v>0</v>
      </c>
      <c r="R1998" s="822"/>
      <c r="S1998" s="827">
        <v>0</v>
      </c>
      <c r="T1998" s="826"/>
      <c r="U1998" s="828">
        <v>0</v>
      </c>
    </row>
    <row r="1999" spans="1:21" ht="14.45" customHeight="1" x14ac:dyDescent="0.2">
      <c r="A1999" s="821">
        <v>4</v>
      </c>
      <c r="B1999" s="822" t="s">
        <v>2195</v>
      </c>
      <c r="C1999" s="822" t="s">
        <v>2202</v>
      </c>
      <c r="D1999" s="823" t="s">
        <v>4680</v>
      </c>
      <c r="E1999" s="824" t="s">
        <v>2254</v>
      </c>
      <c r="F1999" s="822" t="s">
        <v>2196</v>
      </c>
      <c r="G1999" s="822" t="s">
        <v>2458</v>
      </c>
      <c r="H1999" s="822" t="s">
        <v>329</v>
      </c>
      <c r="I1999" s="822" t="s">
        <v>2459</v>
      </c>
      <c r="J1999" s="822" t="s">
        <v>694</v>
      </c>
      <c r="K1999" s="822" t="s">
        <v>695</v>
      </c>
      <c r="L1999" s="825">
        <v>38.5</v>
      </c>
      <c r="M1999" s="825">
        <v>38.5</v>
      </c>
      <c r="N1999" s="822">
        <v>1</v>
      </c>
      <c r="O1999" s="826">
        <v>0.5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4</v>
      </c>
      <c r="B2000" s="822" t="s">
        <v>2195</v>
      </c>
      <c r="C2000" s="822" t="s">
        <v>2202</v>
      </c>
      <c r="D2000" s="823" t="s">
        <v>4680</v>
      </c>
      <c r="E2000" s="824" t="s">
        <v>2254</v>
      </c>
      <c r="F2000" s="822" t="s">
        <v>2196</v>
      </c>
      <c r="G2000" s="822" t="s">
        <v>4205</v>
      </c>
      <c r="H2000" s="822" t="s">
        <v>329</v>
      </c>
      <c r="I2000" s="822" t="s">
        <v>4206</v>
      </c>
      <c r="J2000" s="822" t="s">
        <v>4207</v>
      </c>
      <c r="K2000" s="822" t="s">
        <v>693</v>
      </c>
      <c r="L2000" s="825">
        <v>794.68</v>
      </c>
      <c r="M2000" s="825">
        <v>4768.08</v>
      </c>
      <c r="N2000" s="822">
        <v>6</v>
      </c>
      <c r="O2000" s="826">
        <v>2.5</v>
      </c>
      <c r="P2000" s="825">
        <v>1589.36</v>
      </c>
      <c r="Q2000" s="827">
        <v>0.33333333333333331</v>
      </c>
      <c r="R2000" s="822">
        <v>2</v>
      </c>
      <c r="S2000" s="827">
        <v>0.33333333333333331</v>
      </c>
      <c r="T2000" s="826">
        <v>1</v>
      </c>
      <c r="U2000" s="828">
        <v>0.4</v>
      </c>
    </row>
    <row r="2001" spans="1:21" ht="14.45" customHeight="1" x14ac:dyDescent="0.2">
      <c r="A2001" s="821">
        <v>4</v>
      </c>
      <c r="B2001" s="822" t="s">
        <v>2195</v>
      </c>
      <c r="C2001" s="822" t="s">
        <v>2202</v>
      </c>
      <c r="D2001" s="823" t="s">
        <v>4680</v>
      </c>
      <c r="E2001" s="824" t="s">
        <v>2254</v>
      </c>
      <c r="F2001" s="822" t="s">
        <v>2196</v>
      </c>
      <c r="G2001" s="822" t="s">
        <v>2928</v>
      </c>
      <c r="H2001" s="822" t="s">
        <v>329</v>
      </c>
      <c r="I2001" s="822" t="s">
        <v>4208</v>
      </c>
      <c r="J2001" s="822" t="s">
        <v>4209</v>
      </c>
      <c r="K2001" s="822" t="s">
        <v>4040</v>
      </c>
      <c r="L2001" s="825">
        <v>97.96</v>
      </c>
      <c r="M2001" s="825">
        <v>97.96</v>
      </c>
      <c r="N2001" s="822">
        <v>1</v>
      </c>
      <c r="O2001" s="826">
        <v>0.5</v>
      </c>
      <c r="P2001" s="825"/>
      <c r="Q2001" s="827">
        <v>0</v>
      </c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4</v>
      </c>
      <c r="B2002" s="822" t="s">
        <v>2195</v>
      </c>
      <c r="C2002" s="822" t="s">
        <v>2202</v>
      </c>
      <c r="D2002" s="823" t="s">
        <v>4680</v>
      </c>
      <c r="E2002" s="824" t="s">
        <v>2254</v>
      </c>
      <c r="F2002" s="822" t="s">
        <v>2196</v>
      </c>
      <c r="G2002" s="822" t="s">
        <v>3013</v>
      </c>
      <c r="H2002" s="822" t="s">
        <v>329</v>
      </c>
      <c r="I2002" s="822" t="s">
        <v>3014</v>
      </c>
      <c r="J2002" s="822" t="s">
        <v>3015</v>
      </c>
      <c r="K2002" s="822" t="s">
        <v>2100</v>
      </c>
      <c r="L2002" s="825">
        <v>38.56</v>
      </c>
      <c r="M2002" s="825">
        <v>38.56</v>
      </c>
      <c r="N2002" s="822">
        <v>1</v>
      </c>
      <c r="O2002" s="826">
        <v>1</v>
      </c>
      <c r="P2002" s="825"/>
      <c r="Q2002" s="827">
        <v>0</v>
      </c>
      <c r="R2002" s="822"/>
      <c r="S2002" s="827">
        <v>0</v>
      </c>
      <c r="T2002" s="826"/>
      <c r="U2002" s="828">
        <v>0</v>
      </c>
    </row>
    <row r="2003" spans="1:21" ht="14.45" customHeight="1" x14ac:dyDescent="0.2">
      <c r="A2003" s="821">
        <v>4</v>
      </c>
      <c r="B2003" s="822" t="s">
        <v>2195</v>
      </c>
      <c r="C2003" s="822" t="s">
        <v>2202</v>
      </c>
      <c r="D2003" s="823" t="s">
        <v>4680</v>
      </c>
      <c r="E2003" s="824" t="s">
        <v>2254</v>
      </c>
      <c r="F2003" s="822" t="s">
        <v>2196</v>
      </c>
      <c r="G2003" s="822" t="s">
        <v>3997</v>
      </c>
      <c r="H2003" s="822" t="s">
        <v>329</v>
      </c>
      <c r="I2003" s="822" t="s">
        <v>4210</v>
      </c>
      <c r="J2003" s="822" t="s">
        <v>2122</v>
      </c>
      <c r="K2003" s="822" t="s">
        <v>4211</v>
      </c>
      <c r="L2003" s="825">
        <v>32.869999999999997</v>
      </c>
      <c r="M2003" s="825">
        <v>131.47999999999999</v>
      </c>
      <c r="N2003" s="822">
        <v>4</v>
      </c>
      <c r="O2003" s="826">
        <v>1.5</v>
      </c>
      <c r="P2003" s="825">
        <v>65.739999999999995</v>
      </c>
      <c r="Q2003" s="827">
        <v>0.5</v>
      </c>
      <c r="R2003" s="822">
        <v>2</v>
      </c>
      <c r="S2003" s="827">
        <v>0.5</v>
      </c>
      <c r="T2003" s="826">
        <v>1</v>
      </c>
      <c r="U2003" s="828">
        <v>0.66666666666666663</v>
      </c>
    </row>
    <row r="2004" spans="1:21" ht="14.45" customHeight="1" x14ac:dyDescent="0.2">
      <c r="A2004" s="821">
        <v>4</v>
      </c>
      <c r="B2004" s="822" t="s">
        <v>2195</v>
      </c>
      <c r="C2004" s="822" t="s">
        <v>2202</v>
      </c>
      <c r="D2004" s="823" t="s">
        <v>4680</v>
      </c>
      <c r="E2004" s="824" t="s">
        <v>2254</v>
      </c>
      <c r="F2004" s="822" t="s">
        <v>2196</v>
      </c>
      <c r="G2004" s="822" t="s">
        <v>2348</v>
      </c>
      <c r="H2004" s="822" t="s">
        <v>329</v>
      </c>
      <c r="I2004" s="822" t="s">
        <v>4212</v>
      </c>
      <c r="J2004" s="822" t="s">
        <v>1164</v>
      </c>
      <c r="K2004" s="822" t="s">
        <v>4213</v>
      </c>
      <c r="L2004" s="825">
        <v>234.07</v>
      </c>
      <c r="M2004" s="825">
        <v>234.07</v>
      </c>
      <c r="N2004" s="822">
        <v>1</v>
      </c>
      <c r="O2004" s="826">
        <v>1</v>
      </c>
      <c r="P2004" s="825"/>
      <c r="Q2004" s="827">
        <v>0</v>
      </c>
      <c r="R2004" s="822"/>
      <c r="S2004" s="827">
        <v>0</v>
      </c>
      <c r="T2004" s="826"/>
      <c r="U2004" s="828">
        <v>0</v>
      </c>
    </row>
    <row r="2005" spans="1:21" ht="14.45" customHeight="1" x14ac:dyDescent="0.2">
      <c r="A2005" s="821">
        <v>4</v>
      </c>
      <c r="B2005" s="822" t="s">
        <v>2195</v>
      </c>
      <c r="C2005" s="822" t="s">
        <v>2202</v>
      </c>
      <c r="D2005" s="823" t="s">
        <v>4680</v>
      </c>
      <c r="E2005" s="824" t="s">
        <v>2254</v>
      </c>
      <c r="F2005" s="822" t="s">
        <v>2196</v>
      </c>
      <c r="G2005" s="822" t="s">
        <v>2349</v>
      </c>
      <c r="H2005" s="822" t="s">
        <v>329</v>
      </c>
      <c r="I2005" s="822" t="s">
        <v>2402</v>
      </c>
      <c r="J2005" s="822" t="s">
        <v>2403</v>
      </c>
      <c r="K2005" s="822" t="s">
        <v>2404</v>
      </c>
      <c r="L2005" s="825">
        <v>141.25</v>
      </c>
      <c r="M2005" s="825">
        <v>565</v>
      </c>
      <c r="N2005" s="822">
        <v>4</v>
      </c>
      <c r="O2005" s="826">
        <v>3</v>
      </c>
      <c r="P2005" s="825"/>
      <c r="Q2005" s="827">
        <v>0</v>
      </c>
      <c r="R2005" s="822"/>
      <c r="S2005" s="827">
        <v>0</v>
      </c>
      <c r="T2005" s="826"/>
      <c r="U2005" s="828">
        <v>0</v>
      </c>
    </row>
    <row r="2006" spans="1:21" ht="14.45" customHeight="1" x14ac:dyDescent="0.2">
      <c r="A2006" s="821">
        <v>4</v>
      </c>
      <c r="B2006" s="822" t="s">
        <v>2195</v>
      </c>
      <c r="C2006" s="822" t="s">
        <v>2202</v>
      </c>
      <c r="D2006" s="823" t="s">
        <v>4680</v>
      </c>
      <c r="E2006" s="824" t="s">
        <v>2254</v>
      </c>
      <c r="F2006" s="822" t="s">
        <v>2196</v>
      </c>
      <c r="G2006" s="822" t="s">
        <v>2267</v>
      </c>
      <c r="H2006" s="822" t="s">
        <v>628</v>
      </c>
      <c r="I2006" s="822" t="s">
        <v>3233</v>
      </c>
      <c r="J2006" s="822" t="s">
        <v>1223</v>
      </c>
      <c r="K2006" s="822" t="s">
        <v>3234</v>
      </c>
      <c r="L2006" s="825">
        <v>1385.62</v>
      </c>
      <c r="M2006" s="825">
        <v>1385.62</v>
      </c>
      <c r="N2006" s="822">
        <v>1</v>
      </c>
      <c r="O2006" s="826">
        <v>1</v>
      </c>
      <c r="P2006" s="825">
        <v>1385.62</v>
      </c>
      <c r="Q2006" s="827">
        <v>1</v>
      </c>
      <c r="R2006" s="822">
        <v>1</v>
      </c>
      <c r="S2006" s="827">
        <v>1</v>
      </c>
      <c r="T2006" s="826">
        <v>1</v>
      </c>
      <c r="U2006" s="828">
        <v>1</v>
      </c>
    </row>
    <row r="2007" spans="1:21" ht="14.45" customHeight="1" x14ac:dyDescent="0.2">
      <c r="A2007" s="821">
        <v>4</v>
      </c>
      <c r="B2007" s="822" t="s">
        <v>2195</v>
      </c>
      <c r="C2007" s="822" t="s">
        <v>2202</v>
      </c>
      <c r="D2007" s="823" t="s">
        <v>4680</v>
      </c>
      <c r="E2007" s="824" t="s">
        <v>2254</v>
      </c>
      <c r="F2007" s="822" t="s">
        <v>2196</v>
      </c>
      <c r="G2007" s="822" t="s">
        <v>2267</v>
      </c>
      <c r="H2007" s="822" t="s">
        <v>628</v>
      </c>
      <c r="I2007" s="822" t="s">
        <v>2096</v>
      </c>
      <c r="J2007" s="822" t="s">
        <v>764</v>
      </c>
      <c r="K2007" s="822" t="s">
        <v>2097</v>
      </c>
      <c r="L2007" s="825">
        <v>736.33</v>
      </c>
      <c r="M2007" s="825">
        <v>736.33</v>
      </c>
      <c r="N2007" s="822">
        <v>1</v>
      </c>
      <c r="O2007" s="826">
        <v>1</v>
      </c>
      <c r="P2007" s="825">
        <v>736.33</v>
      </c>
      <c r="Q2007" s="827">
        <v>1</v>
      </c>
      <c r="R2007" s="822">
        <v>1</v>
      </c>
      <c r="S2007" s="827">
        <v>1</v>
      </c>
      <c r="T2007" s="826">
        <v>1</v>
      </c>
      <c r="U2007" s="828">
        <v>1</v>
      </c>
    </row>
    <row r="2008" spans="1:21" ht="14.45" customHeight="1" x14ac:dyDescent="0.2">
      <c r="A2008" s="821">
        <v>4</v>
      </c>
      <c r="B2008" s="822" t="s">
        <v>2195</v>
      </c>
      <c r="C2008" s="822" t="s">
        <v>2202</v>
      </c>
      <c r="D2008" s="823" t="s">
        <v>4680</v>
      </c>
      <c r="E2008" s="824" t="s">
        <v>2254</v>
      </c>
      <c r="F2008" s="822" t="s">
        <v>2196</v>
      </c>
      <c r="G2008" s="822" t="s">
        <v>2267</v>
      </c>
      <c r="H2008" s="822" t="s">
        <v>628</v>
      </c>
      <c r="I2008" s="822" t="s">
        <v>1777</v>
      </c>
      <c r="J2008" s="822" t="s">
        <v>764</v>
      </c>
      <c r="K2008" s="822" t="s">
        <v>1778</v>
      </c>
      <c r="L2008" s="825">
        <v>490.89</v>
      </c>
      <c r="M2008" s="825">
        <v>1963.56</v>
      </c>
      <c r="N2008" s="822">
        <v>4</v>
      </c>
      <c r="O2008" s="826">
        <v>4</v>
      </c>
      <c r="P2008" s="825">
        <v>981.78</v>
      </c>
      <c r="Q2008" s="827">
        <v>0.5</v>
      </c>
      <c r="R2008" s="822">
        <v>2</v>
      </c>
      <c r="S2008" s="827">
        <v>0.5</v>
      </c>
      <c r="T2008" s="826">
        <v>2</v>
      </c>
      <c r="U2008" s="828">
        <v>0.5</v>
      </c>
    </row>
    <row r="2009" spans="1:21" ht="14.45" customHeight="1" x14ac:dyDescent="0.2">
      <c r="A2009" s="821">
        <v>4</v>
      </c>
      <c r="B2009" s="822" t="s">
        <v>2195</v>
      </c>
      <c r="C2009" s="822" t="s">
        <v>2202</v>
      </c>
      <c r="D2009" s="823" t="s">
        <v>4680</v>
      </c>
      <c r="E2009" s="824" t="s">
        <v>2254</v>
      </c>
      <c r="F2009" s="822" t="s">
        <v>2196</v>
      </c>
      <c r="G2009" s="822" t="s">
        <v>2267</v>
      </c>
      <c r="H2009" s="822" t="s">
        <v>628</v>
      </c>
      <c r="I2009" s="822" t="s">
        <v>2268</v>
      </c>
      <c r="J2009" s="822" t="s">
        <v>764</v>
      </c>
      <c r="K2009" s="822" t="s">
        <v>2269</v>
      </c>
      <c r="L2009" s="825">
        <v>923.74</v>
      </c>
      <c r="M2009" s="825">
        <v>923.74</v>
      </c>
      <c r="N2009" s="822">
        <v>1</v>
      </c>
      <c r="O2009" s="826">
        <v>1</v>
      </c>
      <c r="P2009" s="825">
        <v>923.74</v>
      </c>
      <c r="Q2009" s="827">
        <v>1</v>
      </c>
      <c r="R2009" s="822">
        <v>1</v>
      </c>
      <c r="S2009" s="827">
        <v>1</v>
      </c>
      <c r="T2009" s="826">
        <v>1</v>
      </c>
      <c r="U2009" s="828">
        <v>1</v>
      </c>
    </row>
    <row r="2010" spans="1:21" ht="14.45" customHeight="1" x14ac:dyDescent="0.2">
      <c r="A2010" s="821">
        <v>4</v>
      </c>
      <c r="B2010" s="822" t="s">
        <v>2195</v>
      </c>
      <c r="C2010" s="822" t="s">
        <v>2202</v>
      </c>
      <c r="D2010" s="823" t="s">
        <v>4680</v>
      </c>
      <c r="E2010" s="824" t="s">
        <v>2254</v>
      </c>
      <c r="F2010" s="822" t="s">
        <v>2196</v>
      </c>
      <c r="G2010" s="822" t="s">
        <v>2353</v>
      </c>
      <c r="H2010" s="822" t="s">
        <v>329</v>
      </c>
      <c r="I2010" s="822" t="s">
        <v>2408</v>
      </c>
      <c r="J2010" s="822" t="s">
        <v>1161</v>
      </c>
      <c r="K2010" s="822" t="s">
        <v>2409</v>
      </c>
      <c r="L2010" s="825">
        <v>35.25</v>
      </c>
      <c r="M2010" s="825">
        <v>35.25</v>
      </c>
      <c r="N2010" s="822">
        <v>1</v>
      </c>
      <c r="O2010" s="826">
        <v>1</v>
      </c>
      <c r="P2010" s="825">
        <v>35.25</v>
      </c>
      <c r="Q2010" s="827">
        <v>1</v>
      </c>
      <c r="R2010" s="822">
        <v>1</v>
      </c>
      <c r="S2010" s="827">
        <v>1</v>
      </c>
      <c r="T2010" s="826">
        <v>1</v>
      </c>
      <c r="U2010" s="828">
        <v>1</v>
      </c>
    </row>
    <row r="2011" spans="1:21" ht="14.45" customHeight="1" x14ac:dyDescent="0.2">
      <c r="A2011" s="821">
        <v>4</v>
      </c>
      <c r="B2011" s="822" t="s">
        <v>2195</v>
      </c>
      <c r="C2011" s="822" t="s">
        <v>2202</v>
      </c>
      <c r="D2011" s="823" t="s">
        <v>4680</v>
      </c>
      <c r="E2011" s="824" t="s">
        <v>2254</v>
      </c>
      <c r="F2011" s="822" t="s">
        <v>2196</v>
      </c>
      <c r="G2011" s="822" t="s">
        <v>2361</v>
      </c>
      <c r="H2011" s="822" t="s">
        <v>329</v>
      </c>
      <c r="I2011" s="822" t="s">
        <v>4214</v>
      </c>
      <c r="J2011" s="822" t="s">
        <v>2363</v>
      </c>
      <c r="K2011" s="822" t="s">
        <v>4215</v>
      </c>
      <c r="L2011" s="825">
        <v>1653.72</v>
      </c>
      <c r="M2011" s="825">
        <v>3307.44</v>
      </c>
      <c r="N2011" s="822">
        <v>2</v>
      </c>
      <c r="O2011" s="826">
        <v>1</v>
      </c>
      <c r="P2011" s="825">
        <v>3307.44</v>
      </c>
      <c r="Q2011" s="827">
        <v>1</v>
      </c>
      <c r="R2011" s="822">
        <v>2</v>
      </c>
      <c r="S2011" s="827">
        <v>1</v>
      </c>
      <c r="T2011" s="826">
        <v>1</v>
      </c>
      <c r="U2011" s="828">
        <v>1</v>
      </c>
    </row>
    <row r="2012" spans="1:21" ht="14.45" customHeight="1" x14ac:dyDescent="0.2">
      <c r="A2012" s="821">
        <v>4</v>
      </c>
      <c r="B2012" s="822" t="s">
        <v>2195</v>
      </c>
      <c r="C2012" s="822" t="s">
        <v>2202</v>
      </c>
      <c r="D2012" s="823" t="s">
        <v>4680</v>
      </c>
      <c r="E2012" s="824" t="s">
        <v>2254</v>
      </c>
      <c r="F2012" s="822" t="s">
        <v>2196</v>
      </c>
      <c r="G2012" s="822" t="s">
        <v>2361</v>
      </c>
      <c r="H2012" s="822" t="s">
        <v>329</v>
      </c>
      <c r="I2012" s="822" t="s">
        <v>2362</v>
      </c>
      <c r="J2012" s="822" t="s">
        <v>2363</v>
      </c>
      <c r="K2012" s="822" t="s">
        <v>2364</v>
      </c>
      <c r="L2012" s="825">
        <v>5788.01</v>
      </c>
      <c r="M2012" s="825">
        <v>5788.01</v>
      </c>
      <c r="N2012" s="822">
        <v>1</v>
      </c>
      <c r="O2012" s="826">
        <v>1</v>
      </c>
      <c r="P2012" s="825"/>
      <c r="Q2012" s="827">
        <v>0</v>
      </c>
      <c r="R2012" s="822"/>
      <c r="S2012" s="827">
        <v>0</v>
      </c>
      <c r="T2012" s="826"/>
      <c r="U2012" s="828">
        <v>0</v>
      </c>
    </row>
    <row r="2013" spans="1:21" ht="14.45" customHeight="1" x14ac:dyDescent="0.2">
      <c r="A2013" s="821">
        <v>4</v>
      </c>
      <c r="B2013" s="822" t="s">
        <v>2195</v>
      </c>
      <c r="C2013" s="822" t="s">
        <v>2202</v>
      </c>
      <c r="D2013" s="823" t="s">
        <v>4680</v>
      </c>
      <c r="E2013" s="824" t="s">
        <v>2254</v>
      </c>
      <c r="F2013" s="822" t="s">
        <v>2196</v>
      </c>
      <c r="G2013" s="822" t="s">
        <v>2299</v>
      </c>
      <c r="H2013" s="822" t="s">
        <v>329</v>
      </c>
      <c r="I2013" s="822" t="s">
        <v>2365</v>
      </c>
      <c r="J2013" s="822" t="s">
        <v>2301</v>
      </c>
      <c r="K2013" s="822" t="s">
        <v>2366</v>
      </c>
      <c r="L2013" s="825">
        <v>430.05</v>
      </c>
      <c r="M2013" s="825">
        <v>430.05</v>
      </c>
      <c r="N2013" s="822">
        <v>1</v>
      </c>
      <c r="O2013" s="826">
        <v>1</v>
      </c>
      <c r="P2013" s="825"/>
      <c r="Q2013" s="827">
        <v>0</v>
      </c>
      <c r="R2013" s="822"/>
      <c r="S2013" s="827">
        <v>0</v>
      </c>
      <c r="T2013" s="826"/>
      <c r="U2013" s="828">
        <v>0</v>
      </c>
    </row>
    <row r="2014" spans="1:21" ht="14.45" customHeight="1" x14ac:dyDescent="0.2">
      <c r="A2014" s="821">
        <v>4</v>
      </c>
      <c r="B2014" s="822" t="s">
        <v>2195</v>
      </c>
      <c r="C2014" s="822" t="s">
        <v>2202</v>
      </c>
      <c r="D2014" s="823" t="s">
        <v>4680</v>
      </c>
      <c r="E2014" s="824" t="s">
        <v>2254</v>
      </c>
      <c r="F2014" s="822" t="s">
        <v>2196</v>
      </c>
      <c r="G2014" s="822" t="s">
        <v>2472</v>
      </c>
      <c r="H2014" s="822" t="s">
        <v>628</v>
      </c>
      <c r="I2014" s="822" t="s">
        <v>2138</v>
      </c>
      <c r="J2014" s="822" t="s">
        <v>2074</v>
      </c>
      <c r="K2014" s="822" t="s">
        <v>2139</v>
      </c>
      <c r="L2014" s="825">
        <v>122.96</v>
      </c>
      <c r="M2014" s="825">
        <v>983.68</v>
      </c>
      <c r="N2014" s="822">
        <v>8</v>
      </c>
      <c r="O2014" s="826">
        <v>3.5</v>
      </c>
      <c r="P2014" s="825">
        <v>368.88</v>
      </c>
      <c r="Q2014" s="827">
        <v>0.375</v>
      </c>
      <c r="R2014" s="822">
        <v>3</v>
      </c>
      <c r="S2014" s="827">
        <v>0.375</v>
      </c>
      <c r="T2014" s="826">
        <v>1</v>
      </c>
      <c r="U2014" s="828">
        <v>0.2857142857142857</v>
      </c>
    </row>
    <row r="2015" spans="1:21" ht="14.45" customHeight="1" x14ac:dyDescent="0.2">
      <c r="A2015" s="821">
        <v>4</v>
      </c>
      <c r="B2015" s="822" t="s">
        <v>2195</v>
      </c>
      <c r="C2015" s="822" t="s">
        <v>2202</v>
      </c>
      <c r="D2015" s="823" t="s">
        <v>4680</v>
      </c>
      <c r="E2015" s="824" t="s">
        <v>2254</v>
      </c>
      <c r="F2015" s="822" t="s">
        <v>2196</v>
      </c>
      <c r="G2015" s="822" t="s">
        <v>2281</v>
      </c>
      <c r="H2015" s="822" t="s">
        <v>628</v>
      </c>
      <c r="I2015" s="822" t="s">
        <v>1917</v>
      </c>
      <c r="J2015" s="822" t="s">
        <v>893</v>
      </c>
      <c r="K2015" s="822" t="s">
        <v>895</v>
      </c>
      <c r="L2015" s="825">
        <v>0</v>
      </c>
      <c r="M2015" s="825">
        <v>0</v>
      </c>
      <c r="N2015" s="822">
        <v>6</v>
      </c>
      <c r="O2015" s="826">
        <v>5</v>
      </c>
      <c r="P2015" s="825">
        <v>0</v>
      </c>
      <c r="Q2015" s="827"/>
      <c r="R2015" s="822">
        <v>3</v>
      </c>
      <c r="S2015" s="827">
        <v>0.5</v>
      </c>
      <c r="T2015" s="826">
        <v>3</v>
      </c>
      <c r="U2015" s="828">
        <v>0.6</v>
      </c>
    </row>
    <row r="2016" spans="1:21" ht="14.45" customHeight="1" x14ac:dyDescent="0.2">
      <c r="A2016" s="821">
        <v>4</v>
      </c>
      <c r="B2016" s="822" t="s">
        <v>2195</v>
      </c>
      <c r="C2016" s="822" t="s">
        <v>2202</v>
      </c>
      <c r="D2016" s="823" t="s">
        <v>4680</v>
      </c>
      <c r="E2016" s="824" t="s">
        <v>2254</v>
      </c>
      <c r="F2016" s="822" t="s">
        <v>2196</v>
      </c>
      <c r="G2016" s="822" t="s">
        <v>2477</v>
      </c>
      <c r="H2016" s="822" t="s">
        <v>329</v>
      </c>
      <c r="I2016" s="822" t="s">
        <v>4216</v>
      </c>
      <c r="J2016" s="822" t="s">
        <v>975</v>
      </c>
      <c r="K2016" s="822" t="s">
        <v>4217</v>
      </c>
      <c r="L2016" s="825">
        <v>194.19</v>
      </c>
      <c r="M2016" s="825">
        <v>3495.4199999999992</v>
      </c>
      <c r="N2016" s="822">
        <v>18</v>
      </c>
      <c r="O2016" s="826">
        <v>6</v>
      </c>
      <c r="P2016" s="825">
        <v>3495.4199999999992</v>
      </c>
      <c r="Q2016" s="827">
        <v>1</v>
      </c>
      <c r="R2016" s="822">
        <v>18</v>
      </c>
      <c r="S2016" s="827">
        <v>1</v>
      </c>
      <c r="T2016" s="826">
        <v>6</v>
      </c>
      <c r="U2016" s="828">
        <v>1</v>
      </c>
    </row>
    <row r="2017" spans="1:21" ht="14.45" customHeight="1" x14ac:dyDescent="0.2">
      <c r="A2017" s="821">
        <v>4</v>
      </c>
      <c r="B2017" s="822" t="s">
        <v>2195</v>
      </c>
      <c r="C2017" s="822" t="s">
        <v>2202</v>
      </c>
      <c r="D2017" s="823" t="s">
        <v>4680</v>
      </c>
      <c r="E2017" s="824" t="s">
        <v>2254</v>
      </c>
      <c r="F2017" s="822" t="s">
        <v>2196</v>
      </c>
      <c r="G2017" s="822" t="s">
        <v>3029</v>
      </c>
      <c r="H2017" s="822" t="s">
        <v>329</v>
      </c>
      <c r="I2017" s="822" t="s">
        <v>4218</v>
      </c>
      <c r="J2017" s="822" t="s">
        <v>4219</v>
      </c>
      <c r="K2017" s="822" t="s">
        <v>4220</v>
      </c>
      <c r="L2017" s="825">
        <v>66.88</v>
      </c>
      <c r="M2017" s="825">
        <v>133.76</v>
      </c>
      <c r="N2017" s="822">
        <v>2</v>
      </c>
      <c r="O2017" s="826">
        <v>1</v>
      </c>
      <c r="P2017" s="825"/>
      <c r="Q2017" s="827">
        <v>0</v>
      </c>
      <c r="R2017" s="822"/>
      <c r="S2017" s="827">
        <v>0</v>
      </c>
      <c r="T2017" s="826"/>
      <c r="U2017" s="828">
        <v>0</v>
      </c>
    </row>
    <row r="2018" spans="1:21" ht="14.45" customHeight="1" x14ac:dyDescent="0.2">
      <c r="A2018" s="821">
        <v>4</v>
      </c>
      <c r="B2018" s="822" t="s">
        <v>2195</v>
      </c>
      <c r="C2018" s="822" t="s">
        <v>2202</v>
      </c>
      <c r="D2018" s="823" t="s">
        <v>4680</v>
      </c>
      <c r="E2018" s="824" t="s">
        <v>2254</v>
      </c>
      <c r="F2018" s="822" t="s">
        <v>2196</v>
      </c>
      <c r="G2018" s="822" t="s">
        <v>2377</v>
      </c>
      <c r="H2018" s="822" t="s">
        <v>329</v>
      </c>
      <c r="I2018" s="822" t="s">
        <v>4221</v>
      </c>
      <c r="J2018" s="822" t="s">
        <v>4222</v>
      </c>
      <c r="K2018" s="822" t="s">
        <v>4223</v>
      </c>
      <c r="L2018" s="825">
        <v>36.909999999999997</v>
      </c>
      <c r="M2018" s="825">
        <v>221.45999999999998</v>
      </c>
      <c r="N2018" s="822">
        <v>6</v>
      </c>
      <c r="O2018" s="826">
        <v>3</v>
      </c>
      <c r="P2018" s="825"/>
      <c r="Q2018" s="827">
        <v>0</v>
      </c>
      <c r="R2018" s="822"/>
      <c r="S2018" s="827">
        <v>0</v>
      </c>
      <c r="T2018" s="826"/>
      <c r="U2018" s="828">
        <v>0</v>
      </c>
    </row>
    <row r="2019" spans="1:21" ht="14.45" customHeight="1" x14ac:dyDescent="0.2">
      <c r="A2019" s="821">
        <v>4</v>
      </c>
      <c r="B2019" s="822" t="s">
        <v>2195</v>
      </c>
      <c r="C2019" s="822" t="s">
        <v>2202</v>
      </c>
      <c r="D2019" s="823" t="s">
        <v>4680</v>
      </c>
      <c r="E2019" s="824" t="s">
        <v>2254</v>
      </c>
      <c r="F2019" s="822" t="s">
        <v>2196</v>
      </c>
      <c r="G2019" s="822" t="s">
        <v>3290</v>
      </c>
      <c r="H2019" s="822" t="s">
        <v>329</v>
      </c>
      <c r="I2019" s="822" t="s">
        <v>4224</v>
      </c>
      <c r="J2019" s="822" t="s">
        <v>4225</v>
      </c>
      <c r="K2019" s="822" t="s">
        <v>4226</v>
      </c>
      <c r="L2019" s="825">
        <v>25.12</v>
      </c>
      <c r="M2019" s="825">
        <v>25.12</v>
      </c>
      <c r="N2019" s="822">
        <v>1</v>
      </c>
      <c r="O2019" s="826">
        <v>0.5</v>
      </c>
      <c r="P2019" s="825"/>
      <c r="Q2019" s="827">
        <v>0</v>
      </c>
      <c r="R2019" s="822"/>
      <c r="S2019" s="827">
        <v>0</v>
      </c>
      <c r="T2019" s="826"/>
      <c r="U2019" s="828">
        <v>0</v>
      </c>
    </row>
    <row r="2020" spans="1:21" ht="14.45" customHeight="1" x14ac:dyDescent="0.2">
      <c r="A2020" s="821">
        <v>4</v>
      </c>
      <c r="B2020" s="822" t="s">
        <v>2195</v>
      </c>
      <c r="C2020" s="822" t="s">
        <v>2202</v>
      </c>
      <c r="D2020" s="823" t="s">
        <v>4680</v>
      </c>
      <c r="E2020" s="824" t="s">
        <v>2254</v>
      </c>
      <c r="F2020" s="822" t="s">
        <v>2196</v>
      </c>
      <c r="G2020" s="822" t="s">
        <v>3031</v>
      </c>
      <c r="H2020" s="822" t="s">
        <v>628</v>
      </c>
      <c r="I2020" s="822" t="s">
        <v>1935</v>
      </c>
      <c r="J2020" s="822" t="s">
        <v>981</v>
      </c>
      <c r="K2020" s="822" t="s">
        <v>1936</v>
      </c>
      <c r="L2020" s="825">
        <v>0</v>
      </c>
      <c r="M2020" s="825">
        <v>0</v>
      </c>
      <c r="N2020" s="822">
        <v>1</v>
      </c>
      <c r="O2020" s="826">
        <v>1</v>
      </c>
      <c r="P2020" s="825">
        <v>0</v>
      </c>
      <c r="Q2020" s="827"/>
      <c r="R2020" s="822">
        <v>1</v>
      </c>
      <c r="S2020" s="827">
        <v>1</v>
      </c>
      <c r="T2020" s="826">
        <v>1</v>
      </c>
      <c r="U2020" s="828">
        <v>1</v>
      </c>
    </row>
    <row r="2021" spans="1:21" ht="14.45" customHeight="1" x14ac:dyDescent="0.2">
      <c r="A2021" s="821">
        <v>4</v>
      </c>
      <c r="B2021" s="822" t="s">
        <v>2195</v>
      </c>
      <c r="C2021" s="822" t="s">
        <v>2202</v>
      </c>
      <c r="D2021" s="823" t="s">
        <v>4680</v>
      </c>
      <c r="E2021" s="824" t="s">
        <v>2254</v>
      </c>
      <c r="F2021" s="822" t="s">
        <v>2196</v>
      </c>
      <c r="G2021" s="822" t="s">
        <v>2259</v>
      </c>
      <c r="H2021" s="822" t="s">
        <v>628</v>
      </c>
      <c r="I2021" s="822" t="s">
        <v>1853</v>
      </c>
      <c r="J2021" s="822" t="s">
        <v>1068</v>
      </c>
      <c r="K2021" s="822" t="s">
        <v>1854</v>
      </c>
      <c r="L2021" s="825">
        <v>154.36000000000001</v>
      </c>
      <c r="M2021" s="825">
        <v>463.08000000000004</v>
      </c>
      <c r="N2021" s="822">
        <v>3</v>
      </c>
      <c r="O2021" s="826">
        <v>3</v>
      </c>
      <c r="P2021" s="825">
        <v>308.72000000000003</v>
      </c>
      <c r="Q2021" s="827">
        <v>0.66666666666666663</v>
      </c>
      <c r="R2021" s="822">
        <v>2</v>
      </c>
      <c r="S2021" s="827">
        <v>0.66666666666666663</v>
      </c>
      <c r="T2021" s="826">
        <v>2</v>
      </c>
      <c r="U2021" s="828">
        <v>0.66666666666666663</v>
      </c>
    </row>
    <row r="2022" spans="1:21" ht="14.45" customHeight="1" x14ac:dyDescent="0.2">
      <c r="A2022" s="821">
        <v>4</v>
      </c>
      <c r="B2022" s="822" t="s">
        <v>2195</v>
      </c>
      <c r="C2022" s="822" t="s">
        <v>2202</v>
      </c>
      <c r="D2022" s="823" t="s">
        <v>4680</v>
      </c>
      <c r="E2022" s="824" t="s">
        <v>2254</v>
      </c>
      <c r="F2022" s="822" t="s">
        <v>2196</v>
      </c>
      <c r="G2022" s="822" t="s">
        <v>2259</v>
      </c>
      <c r="H2022" s="822" t="s">
        <v>329</v>
      </c>
      <c r="I2022" s="822" t="s">
        <v>2487</v>
      </c>
      <c r="J2022" s="822" t="s">
        <v>1068</v>
      </c>
      <c r="K2022" s="822" t="s">
        <v>2488</v>
      </c>
      <c r="L2022" s="825">
        <v>225.06</v>
      </c>
      <c r="M2022" s="825">
        <v>2025.54</v>
      </c>
      <c r="N2022" s="822">
        <v>9</v>
      </c>
      <c r="O2022" s="826">
        <v>8.5</v>
      </c>
      <c r="P2022" s="825">
        <v>1575.4199999999998</v>
      </c>
      <c r="Q2022" s="827">
        <v>0.77777777777777768</v>
      </c>
      <c r="R2022" s="822">
        <v>7</v>
      </c>
      <c r="S2022" s="827">
        <v>0.77777777777777779</v>
      </c>
      <c r="T2022" s="826">
        <v>7</v>
      </c>
      <c r="U2022" s="828">
        <v>0.82352941176470584</v>
      </c>
    </row>
    <row r="2023" spans="1:21" ht="14.45" customHeight="1" x14ac:dyDescent="0.2">
      <c r="A2023" s="821">
        <v>4</v>
      </c>
      <c r="B2023" s="822" t="s">
        <v>2195</v>
      </c>
      <c r="C2023" s="822" t="s">
        <v>2202</v>
      </c>
      <c r="D2023" s="823" t="s">
        <v>4680</v>
      </c>
      <c r="E2023" s="824" t="s">
        <v>2254</v>
      </c>
      <c r="F2023" s="822" t="s">
        <v>2196</v>
      </c>
      <c r="G2023" s="822" t="s">
        <v>2259</v>
      </c>
      <c r="H2023" s="822" t="s">
        <v>329</v>
      </c>
      <c r="I2023" s="822" t="s">
        <v>4227</v>
      </c>
      <c r="J2023" s="822" t="s">
        <v>1068</v>
      </c>
      <c r="K2023" s="822" t="s">
        <v>2488</v>
      </c>
      <c r="L2023" s="825">
        <v>225.06</v>
      </c>
      <c r="M2023" s="825">
        <v>225.06</v>
      </c>
      <c r="N2023" s="822">
        <v>1</v>
      </c>
      <c r="O2023" s="826">
        <v>1</v>
      </c>
      <c r="P2023" s="825">
        <v>225.06</v>
      </c>
      <c r="Q2023" s="827">
        <v>1</v>
      </c>
      <c r="R2023" s="822">
        <v>1</v>
      </c>
      <c r="S2023" s="827">
        <v>1</v>
      </c>
      <c r="T2023" s="826">
        <v>1</v>
      </c>
      <c r="U2023" s="828">
        <v>1</v>
      </c>
    </row>
    <row r="2024" spans="1:21" ht="14.45" customHeight="1" x14ac:dyDescent="0.2">
      <c r="A2024" s="821">
        <v>4</v>
      </c>
      <c r="B2024" s="822" t="s">
        <v>2195</v>
      </c>
      <c r="C2024" s="822" t="s">
        <v>2202</v>
      </c>
      <c r="D2024" s="823" t="s">
        <v>4680</v>
      </c>
      <c r="E2024" s="824" t="s">
        <v>2254</v>
      </c>
      <c r="F2024" s="822" t="s">
        <v>2196</v>
      </c>
      <c r="G2024" s="822" t="s">
        <v>4228</v>
      </c>
      <c r="H2024" s="822" t="s">
        <v>329</v>
      </c>
      <c r="I2024" s="822" t="s">
        <v>4229</v>
      </c>
      <c r="J2024" s="822" t="s">
        <v>4230</v>
      </c>
      <c r="K2024" s="822" t="s">
        <v>4231</v>
      </c>
      <c r="L2024" s="825">
        <v>414.73</v>
      </c>
      <c r="M2024" s="825">
        <v>414.73</v>
      </c>
      <c r="N2024" s="822">
        <v>1</v>
      </c>
      <c r="O2024" s="826">
        <v>1</v>
      </c>
      <c r="P2024" s="825"/>
      <c r="Q2024" s="827">
        <v>0</v>
      </c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4</v>
      </c>
      <c r="B2025" s="822" t="s">
        <v>2195</v>
      </c>
      <c r="C2025" s="822" t="s">
        <v>2202</v>
      </c>
      <c r="D2025" s="823" t="s">
        <v>4680</v>
      </c>
      <c r="E2025" s="824" t="s">
        <v>2254</v>
      </c>
      <c r="F2025" s="822" t="s">
        <v>2197</v>
      </c>
      <c r="G2025" s="822" t="s">
        <v>2286</v>
      </c>
      <c r="H2025" s="822" t="s">
        <v>329</v>
      </c>
      <c r="I2025" s="822" t="s">
        <v>2287</v>
      </c>
      <c r="J2025" s="822" t="s">
        <v>2288</v>
      </c>
      <c r="K2025" s="822"/>
      <c r="L2025" s="825">
        <v>0</v>
      </c>
      <c r="M2025" s="825">
        <v>0</v>
      </c>
      <c r="N2025" s="822">
        <v>1</v>
      </c>
      <c r="O2025" s="826">
        <v>1</v>
      </c>
      <c r="P2025" s="825">
        <v>0</v>
      </c>
      <c r="Q2025" s="827"/>
      <c r="R2025" s="822">
        <v>1</v>
      </c>
      <c r="S2025" s="827">
        <v>1</v>
      </c>
      <c r="T2025" s="826">
        <v>1</v>
      </c>
      <c r="U2025" s="828">
        <v>1</v>
      </c>
    </row>
    <row r="2026" spans="1:21" ht="14.45" customHeight="1" x14ac:dyDescent="0.2">
      <c r="A2026" s="821">
        <v>4</v>
      </c>
      <c r="B2026" s="822" t="s">
        <v>2195</v>
      </c>
      <c r="C2026" s="822" t="s">
        <v>2202</v>
      </c>
      <c r="D2026" s="823" t="s">
        <v>4680</v>
      </c>
      <c r="E2026" s="824" t="s">
        <v>2254</v>
      </c>
      <c r="F2026" s="822" t="s">
        <v>2198</v>
      </c>
      <c r="G2026" s="822" t="s">
        <v>2286</v>
      </c>
      <c r="H2026" s="822" t="s">
        <v>329</v>
      </c>
      <c r="I2026" s="822" t="s">
        <v>2389</v>
      </c>
      <c r="J2026" s="822" t="s">
        <v>2390</v>
      </c>
      <c r="K2026" s="822" t="s">
        <v>2391</v>
      </c>
      <c r="L2026" s="825">
        <v>410.41</v>
      </c>
      <c r="M2026" s="825">
        <v>31601.569999999992</v>
      </c>
      <c r="N2026" s="822">
        <v>77</v>
      </c>
      <c r="O2026" s="826">
        <v>77</v>
      </c>
      <c r="P2026" s="825">
        <v>18878.859999999997</v>
      </c>
      <c r="Q2026" s="827">
        <v>0.59740259740259749</v>
      </c>
      <c r="R2026" s="822">
        <v>46</v>
      </c>
      <c r="S2026" s="827">
        <v>0.59740259740259738</v>
      </c>
      <c r="T2026" s="826">
        <v>46</v>
      </c>
      <c r="U2026" s="828">
        <v>0.59740259740259738</v>
      </c>
    </row>
    <row r="2027" spans="1:21" ht="14.45" customHeight="1" x14ac:dyDescent="0.2">
      <c r="A2027" s="821">
        <v>4</v>
      </c>
      <c r="B2027" s="822" t="s">
        <v>2195</v>
      </c>
      <c r="C2027" s="822" t="s">
        <v>2202</v>
      </c>
      <c r="D2027" s="823" t="s">
        <v>4680</v>
      </c>
      <c r="E2027" s="824" t="s">
        <v>2254</v>
      </c>
      <c r="F2027" s="822" t="s">
        <v>2198</v>
      </c>
      <c r="G2027" s="822" t="s">
        <v>2286</v>
      </c>
      <c r="H2027" s="822" t="s">
        <v>329</v>
      </c>
      <c r="I2027" s="822" t="s">
        <v>2496</v>
      </c>
      <c r="J2027" s="822" t="s">
        <v>2390</v>
      </c>
      <c r="K2027" s="822" t="s">
        <v>2497</v>
      </c>
      <c r="L2027" s="825">
        <v>582.98</v>
      </c>
      <c r="M2027" s="825">
        <v>4080.86</v>
      </c>
      <c r="N2027" s="822">
        <v>7</v>
      </c>
      <c r="O2027" s="826">
        <v>6</v>
      </c>
      <c r="P2027" s="825">
        <v>2331.92</v>
      </c>
      <c r="Q2027" s="827">
        <v>0.5714285714285714</v>
      </c>
      <c r="R2027" s="822">
        <v>4</v>
      </c>
      <c r="S2027" s="827">
        <v>0.5714285714285714</v>
      </c>
      <c r="T2027" s="826">
        <v>3</v>
      </c>
      <c r="U2027" s="828">
        <v>0.5</v>
      </c>
    </row>
    <row r="2028" spans="1:21" ht="14.45" customHeight="1" x14ac:dyDescent="0.2">
      <c r="A2028" s="821">
        <v>4</v>
      </c>
      <c r="B2028" s="822" t="s">
        <v>2195</v>
      </c>
      <c r="C2028" s="822" t="s">
        <v>2202</v>
      </c>
      <c r="D2028" s="823" t="s">
        <v>4680</v>
      </c>
      <c r="E2028" s="824" t="s">
        <v>2254</v>
      </c>
      <c r="F2028" s="822" t="s">
        <v>2198</v>
      </c>
      <c r="G2028" s="822" t="s">
        <v>2286</v>
      </c>
      <c r="H2028" s="822" t="s">
        <v>329</v>
      </c>
      <c r="I2028" s="822" t="s">
        <v>2509</v>
      </c>
      <c r="J2028" s="822" t="s">
        <v>2510</v>
      </c>
      <c r="K2028" s="822" t="s">
        <v>2511</v>
      </c>
      <c r="L2028" s="825">
        <v>133.43</v>
      </c>
      <c r="M2028" s="825">
        <v>800.58</v>
      </c>
      <c r="N2028" s="822">
        <v>6</v>
      </c>
      <c r="O2028" s="826">
        <v>6</v>
      </c>
      <c r="P2028" s="825">
        <v>533.72</v>
      </c>
      <c r="Q2028" s="827">
        <v>0.66666666666666663</v>
      </c>
      <c r="R2028" s="822">
        <v>4</v>
      </c>
      <c r="S2028" s="827">
        <v>0.66666666666666663</v>
      </c>
      <c r="T2028" s="826">
        <v>4</v>
      </c>
      <c r="U2028" s="828">
        <v>0.66666666666666663</v>
      </c>
    </row>
    <row r="2029" spans="1:21" ht="14.45" customHeight="1" x14ac:dyDescent="0.2">
      <c r="A2029" s="821">
        <v>4</v>
      </c>
      <c r="B2029" s="822" t="s">
        <v>2195</v>
      </c>
      <c r="C2029" s="822" t="s">
        <v>2202</v>
      </c>
      <c r="D2029" s="823" t="s">
        <v>4680</v>
      </c>
      <c r="E2029" s="824" t="s">
        <v>2254</v>
      </c>
      <c r="F2029" s="822" t="s">
        <v>2198</v>
      </c>
      <c r="G2029" s="822" t="s">
        <v>2286</v>
      </c>
      <c r="H2029" s="822" t="s">
        <v>329</v>
      </c>
      <c r="I2029" s="822" t="s">
        <v>4232</v>
      </c>
      <c r="J2029" s="822" t="s">
        <v>4233</v>
      </c>
      <c r="K2029" s="822" t="s">
        <v>4234</v>
      </c>
      <c r="L2029" s="825">
        <v>1000.5</v>
      </c>
      <c r="M2029" s="825">
        <v>22011</v>
      </c>
      <c r="N2029" s="822">
        <v>22</v>
      </c>
      <c r="O2029" s="826">
        <v>22</v>
      </c>
      <c r="P2029" s="825">
        <v>5002.5</v>
      </c>
      <c r="Q2029" s="827">
        <v>0.22727272727272727</v>
      </c>
      <c r="R2029" s="822">
        <v>5</v>
      </c>
      <c r="S2029" s="827">
        <v>0.22727272727272727</v>
      </c>
      <c r="T2029" s="826">
        <v>5</v>
      </c>
      <c r="U2029" s="828">
        <v>0.22727272727272727</v>
      </c>
    </row>
    <row r="2030" spans="1:21" ht="14.45" customHeight="1" x14ac:dyDescent="0.2">
      <c r="A2030" s="821">
        <v>4</v>
      </c>
      <c r="B2030" s="822" t="s">
        <v>2195</v>
      </c>
      <c r="C2030" s="822" t="s">
        <v>2202</v>
      </c>
      <c r="D2030" s="823" t="s">
        <v>4680</v>
      </c>
      <c r="E2030" s="824" t="s">
        <v>2254</v>
      </c>
      <c r="F2030" s="822" t="s">
        <v>2198</v>
      </c>
      <c r="G2030" s="822" t="s">
        <v>2286</v>
      </c>
      <c r="H2030" s="822" t="s">
        <v>329</v>
      </c>
      <c r="I2030" s="822" t="s">
        <v>4061</v>
      </c>
      <c r="J2030" s="822" t="s">
        <v>4062</v>
      </c>
      <c r="K2030" s="822" t="s">
        <v>4063</v>
      </c>
      <c r="L2030" s="825">
        <v>2029.75</v>
      </c>
      <c r="M2030" s="825">
        <v>71041.25</v>
      </c>
      <c r="N2030" s="822">
        <v>35</v>
      </c>
      <c r="O2030" s="826">
        <v>29</v>
      </c>
      <c r="P2030" s="825">
        <v>18267.75</v>
      </c>
      <c r="Q2030" s="827">
        <v>0.25714285714285712</v>
      </c>
      <c r="R2030" s="822">
        <v>9</v>
      </c>
      <c r="S2030" s="827">
        <v>0.25714285714285712</v>
      </c>
      <c r="T2030" s="826">
        <v>9</v>
      </c>
      <c r="U2030" s="828">
        <v>0.31034482758620691</v>
      </c>
    </row>
    <row r="2031" spans="1:21" ht="14.45" customHeight="1" x14ac:dyDescent="0.2">
      <c r="A2031" s="821">
        <v>4</v>
      </c>
      <c r="B2031" s="822" t="s">
        <v>2195</v>
      </c>
      <c r="C2031" s="822" t="s">
        <v>2202</v>
      </c>
      <c r="D2031" s="823" t="s">
        <v>4680</v>
      </c>
      <c r="E2031" s="824" t="s">
        <v>2254</v>
      </c>
      <c r="F2031" s="822" t="s">
        <v>2198</v>
      </c>
      <c r="G2031" s="822" t="s">
        <v>2286</v>
      </c>
      <c r="H2031" s="822" t="s">
        <v>329</v>
      </c>
      <c r="I2031" s="822" t="s">
        <v>2585</v>
      </c>
      <c r="J2031" s="822" t="s">
        <v>2586</v>
      </c>
      <c r="K2031" s="822" t="s">
        <v>2587</v>
      </c>
      <c r="L2031" s="825">
        <v>700.35</v>
      </c>
      <c r="M2031" s="825">
        <v>700.35</v>
      </c>
      <c r="N2031" s="822">
        <v>1</v>
      </c>
      <c r="O2031" s="826">
        <v>1</v>
      </c>
      <c r="P2031" s="825">
        <v>700.35</v>
      </c>
      <c r="Q2031" s="827">
        <v>1</v>
      </c>
      <c r="R2031" s="822">
        <v>1</v>
      </c>
      <c r="S2031" s="827">
        <v>1</v>
      </c>
      <c r="T2031" s="826">
        <v>1</v>
      </c>
      <c r="U2031" s="828">
        <v>1</v>
      </c>
    </row>
    <row r="2032" spans="1:21" ht="14.45" customHeight="1" x14ac:dyDescent="0.2">
      <c r="A2032" s="821">
        <v>4</v>
      </c>
      <c r="B2032" s="822" t="s">
        <v>2195</v>
      </c>
      <c r="C2032" s="822" t="s">
        <v>2202</v>
      </c>
      <c r="D2032" s="823" t="s">
        <v>4680</v>
      </c>
      <c r="E2032" s="824" t="s">
        <v>2254</v>
      </c>
      <c r="F2032" s="822" t="s">
        <v>2198</v>
      </c>
      <c r="G2032" s="822" t="s">
        <v>2286</v>
      </c>
      <c r="H2032" s="822" t="s">
        <v>329</v>
      </c>
      <c r="I2032" s="822" t="s">
        <v>4070</v>
      </c>
      <c r="J2032" s="822" t="s">
        <v>4071</v>
      </c>
      <c r="K2032" s="822" t="s">
        <v>4072</v>
      </c>
      <c r="L2032" s="825">
        <v>1200.5999999999999</v>
      </c>
      <c r="M2032" s="825">
        <v>18009</v>
      </c>
      <c r="N2032" s="822">
        <v>15</v>
      </c>
      <c r="O2032" s="826">
        <v>15</v>
      </c>
      <c r="P2032" s="825">
        <v>18009</v>
      </c>
      <c r="Q2032" s="827">
        <v>1</v>
      </c>
      <c r="R2032" s="822">
        <v>15</v>
      </c>
      <c r="S2032" s="827">
        <v>1</v>
      </c>
      <c r="T2032" s="826">
        <v>15</v>
      </c>
      <c r="U2032" s="828">
        <v>1</v>
      </c>
    </row>
    <row r="2033" spans="1:21" ht="14.45" customHeight="1" x14ac:dyDescent="0.2">
      <c r="A2033" s="821">
        <v>4</v>
      </c>
      <c r="B2033" s="822" t="s">
        <v>2195</v>
      </c>
      <c r="C2033" s="822" t="s">
        <v>2202</v>
      </c>
      <c r="D2033" s="823" t="s">
        <v>4680</v>
      </c>
      <c r="E2033" s="824" t="s">
        <v>2254</v>
      </c>
      <c r="F2033" s="822" t="s">
        <v>2198</v>
      </c>
      <c r="G2033" s="822" t="s">
        <v>2286</v>
      </c>
      <c r="H2033" s="822" t="s">
        <v>329</v>
      </c>
      <c r="I2033" s="822" t="s">
        <v>2966</v>
      </c>
      <c r="J2033" s="822" t="s">
        <v>2967</v>
      </c>
      <c r="K2033" s="822" t="s">
        <v>2968</v>
      </c>
      <c r="L2033" s="825">
        <v>99.99</v>
      </c>
      <c r="M2033" s="825">
        <v>99.99</v>
      </c>
      <c r="N2033" s="822">
        <v>1</v>
      </c>
      <c r="O2033" s="826">
        <v>1</v>
      </c>
      <c r="P2033" s="825">
        <v>99.99</v>
      </c>
      <c r="Q2033" s="827">
        <v>1</v>
      </c>
      <c r="R2033" s="822">
        <v>1</v>
      </c>
      <c r="S2033" s="827">
        <v>1</v>
      </c>
      <c r="T2033" s="826">
        <v>1</v>
      </c>
      <c r="U2033" s="828">
        <v>1</v>
      </c>
    </row>
    <row r="2034" spans="1:21" ht="14.45" customHeight="1" x14ac:dyDescent="0.2">
      <c r="A2034" s="821">
        <v>4</v>
      </c>
      <c r="B2034" s="822" t="s">
        <v>2195</v>
      </c>
      <c r="C2034" s="822" t="s">
        <v>2202</v>
      </c>
      <c r="D2034" s="823" t="s">
        <v>4680</v>
      </c>
      <c r="E2034" s="824" t="s">
        <v>2254</v>
      </c>
      <c r="F2034" s="822" t="s">
        <v>2198</v>
      </c>
      <c r="G2034" s="822" t="s">
        <v>2286</v>
      </c>
      <c r="H2034" s="822" t="s">
        <v>329</v>
      </c>
      <c r="I2034" s="822" t="s">
        <v>2969</v>
      </c>
      <c r="J2034" s="822" t="s">
        <v>2970</v>
      </c>
      <c r="K2034" s="822" t="s">
        <v>2971</v>
      </c>
      <c r="L2034" s="825">
        <v>86.44</v>
      </c>
      <c r="M2034" s="825">
        <v>691.52</v>
      </c>
      <c r="N2034" s="822">
        <v>8</v>
      </c>
      <c r="O2034" s="826">
        <v>8</v>
      </c>
      <c r="P2034" s="825">
        <v>605.07999999999993</v>
      </c>
      <c r="Q2034" s="827">
        <v>0.87499999999999989</v>
      </c>
      <c r="R2034" s="822">
        <v>7</v>
      </c>
      <c r="S2034" s="827">
        <v>0.875</v>
      </c>
      <c r="T2034" s="826">
        <v>7</v>
      </c>
      <c r="U2034" s="828">
        <v>0.875</v>
      </c>
    </row>
    <row r="2035" spans="1:21" ht="14.45" customHeight="1" x14ac:dyDescent="0.2">
      <c r="A2035" s="821">
        <v>4</v>
      </c>
      <c r="B2035" s="822" t="s">
        <v>2195</v>
      </c>
      <c r="C2035" s="822" t="s">
        <v>2202</v>
      </c>
      <c r="D2035" s="823" t="s">
        <v>4680</v>
      </c>
      <c r="E2035" s="824" t="s">
        <v>2254</v>
      </c>
      <c r="F2035" s="822" t="s">
        <v>2198</v>
      </c>
      <c r="G2035" s="822" t="s">
        <v>2286</v>
      </c>
      <c r="H2035" s="822" t="s">
        <v>329</v>
      </c>
      <c r="I2035" s="822" t="s">
        <v>4235</v>
      </c>
      <c r="J2035" s="822" t="s">
        <v>2970</v>
      </c>
      <c r="K2035" s="822" t="s">
        <v>4236</v>
      </c>
      <c r="L2035" s="825">
        <v>51.26</v>
      </c>
      <c r="M2035" s="825">
        <v>51.26</v>
      </c>
      <c r="N2035" s="822">
        <v>1</v>
      </c>
      <c r="O2035" s="826">
        <v>1</v>
      </c>
      <c r="P2035" s="825">
        <v>51.26</v>
      </c>
      <c r="Q2035" s="827">
        <v>1</v>
      </c>
      <c r="R2035" s="822">
        <v>1</v>
      </c>
      <c r="S2035" s="827">
        <v>1</v>
      </c>
      <c r="T2035" s="826">
        <v>1</v>
      </c>
      <c r="U2035" s="828">
        <v>1</v>
      </c>
    </row>
    <row r="2036" spans="1:21" ht="14.45" customHeight="1" x14ac:dyDescent="0.2">
      <c r="A2036" s="821">
        <v>4</v>
      </c>
      <c r="B2036" s="822" t="s">
        <v>2195</v>
      </c>
      <c r="C2036" s="822" t="s">
        <v>2202</v>
      </c>
      <c r="D2036" s="823" t="s">
        <v>4680</v>
      </c>
      <c r="E2036" s="824" t="s">
        <v>2254</v>
      </c>
      <c r="F2036" s="822" t="s">
        <v>2198</v>
      </c>
      <c r="G2036" s="822" t="s">
        <v>2286</v>
      </c>
      <c r="H2036" s="822" t="s">
        <v>329</v>
      </c>
      <c r="I2036" s="822" t="s">
        <v>4237</v>
      </c>
      <c r="J2036" s="822" t="s">
        <v>4238</v>
      </c>
      <c r="K2036" s="822" t="s">
        <v>4239</v>
      </c>
      <c r="L2036" s="825">
        <v>1000.5</v>
      </c>
      <c r="M2036" s="825">
        <v>11005.5</v>
      </c>
      <c r="N2036" s="822">
        <v>11</v>
      </c>
      <c r="O2036" s="826">
        <v>11</v>
      </c>
      <c r="P2036" s="825">
        <v>4002</v>
      </c>
      <c r="Q2036" s="827">
        <v>0.36363636363636365</v>
      </c>
      <c r="R2036" s="822">
        <v>4</v>
      </c>
      <c r="S2036" s="827">
        <v>0.36363636363636365</v>
      </c>
      <c r="T2036" s="826">
        <v>4</v>
      </c>
      <c r="U2036" s="828">
        <v>0.36363636363636365</v>
      </c>
    </row>
    <row r="2037" spans="1:21" ht="14.45" customHeight="1" x14ac:dyDescent="0.2">
      <c r="A2037" s="821">
        <v>4</v>
      </c>
      <c r="B2037" s="822" t="s">
        <v>2195</v>
      </c>
      <c r="C2037" s="822" t="s">
        <v>2202</v>
      </c>
      <c r="D2037" s="823" t="s">
        <v>4680</v>
      </c>
      <c r="E2037" s="824" t="s">
        <v>2254</v>
      </c>
      <c r="F2037" s="822" t="s">
        <v>2198</v>
      </c>
      <c r="G2037" s="822" t="s">
        <v>2286</v>
      </c>
      <c r="H2037" s="822" t="s">
        <v>329</v>
      </c>
      <c r="I2037" s="822" t="s">
        <v>4240</v>
      </c>
      <c r="J2037" s="822" t="s">
        <v>4241</v>
      </c>
      <c r="K2037" s="822" t="s">
        <v>4242</v>
      </c>
      <c r="L2037" s="825">
        <v>1799.75</v>
      </c>
      <c r="M2037" s="825">
        <v>3599.5</v>
      </c>
      <c r="N2037" s="822">
        <v>2</v>
      </c>
      <c r="O2037" s="826">
        <v>2</v>
      </c>
      <c r="P2037" s="825"/>
      <c r="Q2037" s="827">
        <v>0</v>
      </c>
      <c r="R2037" s="822"/>
      <c r="S2037" s="827">
        <v>0</v>
      </c>
      <c r="T2037" s="826"/>
      <c r="U2037" s="828">
        <v>0</v>
      </c>
    </row>
    <row r="2038" spans="1:21" ht="14.45" customHeight="1" x14ac:dyDescent="0.2">
      <c r="A2038" s="821">
        <v>4</v>
      </c>
      <c r="B2038" s="822" t="s">
        <v>2195</v>
      </c>
      <c r="C2038" s="822" t="s">
        <v>2202</v>
      </c>
      <c r="D2038" s="823" t="s">
        <v>4680</v>
      </c>
      <c r="E2038" s="824" t="s">
        <v>2254</v>
      </c>
      <c r="F2038" s="822" t="s">
        <v>2198</v>
      </c>
      <c r="G2038" s="822" t="s">
        <v>2286</v>
      </c>
      <c r="H2038" s="822" t="s">
        <v>329</v>
      </c>
      <c r="I2038" s="822" t="s">
        <v>4243</v>
      </c>
      <c r="J2038" s="822" t="s">
        <v>4244</v>
      </c>
      <c r="K2038" s="822" t="s">
        <v>4245</v>
      </c>
      <c r="L2038" s="825">
        <v>2695.31</v>
      </c>
      <c r="M2038" s="825">
        <v>5390.62</v>
      </c>
      <c r="N2038" s="822">
        <v>2</v>
      </c>
      <c r="O2038" s="826">
        <v>2</v>
      </c>
      <c r="P2038" s="825"/>
      <c r="Q2038" s="827">
        <v>0</v>
      </c>
      <c r="R2038" s="822"/>
      <c r="S2038" s="827">
        <v>0</v>
      </c>
      <c r="T2038" s="826"/>
      <c r="U2038" s="828">
        <v>0</v>
      </c>
    </row>
    <row r="2039" spans="1:21" ht="14.45" customHeight="1" x14ac:dyDescent="0.2">
      <c r="A2039" s="821">
        <v>4</v>
      </c>
      <c r="B2039" s="822" t="s">
        <v>2195</v>
      </c>
      <c r="C2039" s="822" t="s">
        <v>2202</v>
      </c>
      <c r="D2039" s="823" t="s">
        <v>4680</v>
      </c>
      <c r="E2039" s="824" t="s">
        <v>2254</v>
      </c>
      <c r="F2039" s="822" t="s">
        <v>2198</v>
      </c>
      <c r="G2039" s="822" t="s">
        <v>2286</v>
      </c>
      <c r="H2039" s="822" t="s">
        <v>329</v>
      </c>
      <c r="I2039" s="822" t="s">
        <v>4246</v>
      </c>
      <c r="J2039" s="822" t="s">
        <v>4247</v>
      </c>
      <c r="K2039" s="822" t="s">
        <v>4248</v>
      </c>
      <c r="L2039" s="825">
        <v>2029.75</v>
      </c>
      <c r="M2039" s="825">
        <v>6089.25</v>
      </c>
      <c r="N2039" s="822">
        <v>3</v>
      </c>
      <c r="O2039" s="826">
        <v>3</v>
      </c>
      <c r="P2039" s="825">
        <v>2029.75</v>
      </c>
      <c r="Q2039" s="827">
        <v>0.33333333333333331</v>
      </c>
      <c r="R2039" s="822">
        <v>1</v>
      </c>
      <c r="S2039" s="827">
        <v>0.33333333333333331</v>
      </c>
      <c r="T2039" s="826">
        <v>1</v>
      </c>
      <c r="U2039" s="828">
        <v>0.33333333333333331</v>
      </c>
    </row>
    <row r="2040" spans="1:21" ht="14.45" customHeight="1" x14ac:dyDescent="0.2">
      <c r="A2040" s="821">
        <v>4</v>
      </c>
      <c r="B2040" s="822" t="s">
        <v>2195</v>
      </c>
      <c r="C2040" s="822" t="s">
        <v>2202</v>
      </c>
      <c r="D2040" s="823" t="s">
        <v>4680</v>
      </c>
      <c r="E2040" s="824" t="s">
        <v>2216</v>
      </c>
      <c r="F2040" s="822" t="s">
        <v>2196</v>
      </c>
      <c r="G2040" s="822" t="s">
        <v>2438</v>
      </c>
      <c r="H2040" s="822" t="s">
        <v>329</v>
      </c>
      <c r="I2040" s="822" t="s">
        <v>4249</v>
      </c>
      <c r="J2040" s="822" t="s">
        <v>4250</v>
      </c>
      <c r="K2040" s="822" t="s">
        <v>2441</v>
      </c>
      <c r="L2040" s="825">
        <v>247.17</v>
      </c>
      <c r="M2040" s="825">
        <v>247.17</v>
      </c>
      <c r="N2040" s="822">
        <v>1</v>
      </c>
      <c r="O2040" s="826">
        <v>1</v>
      </c>
      <c r="P2040" s="825"/>
      <c r="Q2040" s="827">
        <v>0</v>
      </c>
      <c r="R2040" s="822"/>
      <c r="S2040" s="827">
        <v>0</v>
      </c>
      <c r="T2040" s="826"/>
      <c r="U2040" s="828">
        <v>0</v>
      </c>
    </row>
    <row r="2041" spans="1:21" ht="14.45" customHeight="1" x14ac:dyDescent="0.2">
      <c r="A2041" s="821">
        <v>4</v>
      </c>
      <c r="B2041" s="822" t="s">
        <v>2195</v>
      </c>
      <c r="C2041" s="822" t="s">
        <v>2202</v>
      </c>
      <c r="D2041" s="823" t="s">
        <v>4680</v>
      </c>
      <c r="E2041" s="824" t="s">
        <v>2216</v>
      </c>
      <c r="F2041" s="822" t="s">
        <v>2196</v>
      </c>
      <c r="G2041" s="822" t="s">
        <v>4251</v>
      </c>
      <c r="H2041" s="822" t="s">
        <v>329</v>
      </c>
      <c r="I2041" s="822" t="s">
        <v>4252</v>
      </c>
      <c r="J2041" s="822" t="s">
        <v>4253</v>
      </c>
      <c r="K2041" s="822" t="s">
        <v>3065</v>
      </c>
      <c r="L2041" s="825">
        <v>179.68</v>
      </c>
      <c r="M2041" s="825">
        <v>179.68</v>
      </c>
      <c r="N2041" s="822">
        <v>1</v>
      </c>
      <c r="O2041" s="826">
        <v>1</v>
      </c>
      <c r="P2041" s="825">
        <v>179.68</v>
      </c>
      <c r="Q2041" s="827">
        <v>1</v>
      </c>
      <c r="R2041" s="822">
        <v>1</v>
      </c>
      <c r="S2041" s="827">
        <v>1</v>
      </c>
      <c r="T2041" s="826">
        <v>1</v>
      </c>
      <c r="U2041" s="828">
        <v>1</v>
      </c>
    </row>
    <row r="2042" spans="1:21" ht="14.45" customHeight="1" x14ac:dyDescent="0.2">
      <c r="A2042" s="821">
        <v>4</v>
      </c>
      <c r="B2042" s="822" t="s">
        <v>2195</v>
      </c>
      <c r="C2042" s="822" t="s">
        <v>2202</v>
      </c>
      <c r="D2042" s="823" t="s">
        <v>4680</v>
      </c>
      <c r="E2042" s="824" t="s">
        <v>2216</v>
      </c>
      <c r="F2042" s="822" t="s">
        <v>2196</v>
      </c>
      <c r="G2042" s="822" t="s">
        <v>2897</v>
      </c>
      <c r="H2042" s="822" t="s">
        <v>329</v>
      </c>
      <c r="I2042" s="822" t="s">
        <v>4254</v>
      </c>
      <c r="J2042" s="822" t="s">
        <v>1153</v>
      </c>
      <c r="K2042" s="822" t="s">
        <v>2144</v>
      </c>
      <c r="L2042" s="825">
        <v>0</v>
      </c>
      <c r="M2042" s="825">
        <v>0</v>
      </c>
      <c r="N2042" s="822">
        <v>1</v>
      </c>
      <c r="O2042" s="826">
        <v>0.5</v>
      </c>
      <c r="P2042" s="825"/>
      <c r="Q2042" s="827"/>
      <c r="R2042" s="822"/>
      <c r="S2042" s="827">
        <v>0</v>
      </c>
      <c r="T2042" s="826"/>
      <c r="U2042" s="828">
        <v>0</v>
      </c>
    </row>
    <row r="2043" spans="1:21" ht="14.45" customHeight="1" x14ac:dyDescent="0.2">
      <c r="A2043" s="821">
        <v>4</v>
      </c>
      <c r="B2043" s="822" t="s">
        <v>2195</v>
      </c>
      <c r="C2043" s="822" t="s">
        <v>2202</v>
      </c>
      <c r="D2043" s="823" t="s">
        <v>4680</v>
      </c>
      <c r="E2043" s="824" t="s">
        <v>2216</v>
      </c>
      <c r="F2043" s="822" t="s">
        <v>2196</v>
      </c>
      <c r="G2043" s="822" t="s">
        <v>3732</v>
      </c>
      <c r="H2043" s="822" t="s">
        <v>329</v>
      </c>
      <c r="I2043" s="822" t="s">
        <v>3733</v>
      </c>
      <c r="J2043" s="822" t="s">
        <v>878</v>
      </c>
      <c r="K2043" s="822" t="s">
        <v>3734</v>
      </c>
      <c r="L2043" s="825">
        <v>0</v>
      </c>
      <c r="M2043" s="825">
        <v>0</v>
      </c>
      <c r="N2043" s="822">
        <v>2</v>
      </c>
      <c r="O2043" s="826">
        <v>0.5</v>
      </c>
      <c r="P2043" s="825"/>
      <c r="Q2043" s="827"/>
      <c r="R2043" s="822"/>
      <c r="S2043" s="827">
        <v>0</v>
      </c>
      <c r="T2043" s="826"/>
      <c r="U2043" s="828">
        <v>0</v>
      </c>
    </row>
    <row r="2044" spans="1:21" ht="14.45" customHeight="1" x14ac:dyDescent="0.2">
      <c r="A2044" s="821">
        <v>4</v>
      </c>
      <c r="B2044" s="822" t="s">
        <v>2195</v>
      </c>
      <c r="C2044" s="822" t="s">
        <v>2202</v>
      </c>
      <c r="D2044" s="823" t="s">
        <v>4680</v>
      </c>
      <c r="E2044" s="824" t="s">
        <v>2216</v>
      </c>
      <c r="F2044" s="822" t="s">
        <v>2196</v>
      </c>
      <c r="G2044" s="822" t="s">
        <v>2392</v>
      </c>
      <c r="H2044" s="822" t="s">
        <v>329</v>
      </c>
      <c r="I2044" s="822" t="s">
        <v>4255</v>
      </c>
      <c r="J2044" s="822" t="s">
        <v>4256</v>
      </c>
      <c r="K2044" s="822" t="s">
        <v>2395</v>
      </c>
      <c r="L2044" s="825">
        <v>56.06</v>
      </c>
      <c r="M2044" s="825">
        <v>112.12</v>
      </c>
      <c r="N2044" s="822">
        <v>2</v>
      </c>
      <c r="O2044" s="826">
        <v>1</v>
      </c>
      <c r="P2044" s="825">
        <v>112.12</v>
      </c>
      <c r="Q2044" s="827">
        <v>1</v>
      </c>
      <c r="R2044" s="822">
        <v>2</v>
      </c>
      <c r="S2044" s="827">
        <v>1</v>
      </c>
      <c r="T2044" s="826">
        <v>1</v>
      </c>
      <c r="U2044" s="828">
        <v>1</v>
      </c>
    </row>
    <row r="2045" spans="1:21" ht="14.45" customHeight="1" x14ac:dyDescent="0.2">
      <c r="A2045" s="821">
        <v>4</v>
      </c>
      <c r="B2045" s="822" t="s">
        <v>2195</v>
      </c>
      <c r="C2045" s="822" t="s">
        <v>2202</v>
      </c>
      <c r="D2045" s="823" t="s">
        <v>4680</v>
      </c>
      <c r="E2045" s="824" t="s">
        <v>2216</v>
      </c>
      <c r="F2045" s="822" t="s">
        <v>2196</v>
      </c>
      <c r="G2045" s="822" t="s">
        <v>2903</v>
      </c>
      <c r="H2045" s="822" t="s">
        <v>628</v>
      </c>
      <c r="I2045" s="822" t="s">
        <v>3050</v>
      </c>
      <c r="J2045" s="822" t="s">
        <v>673</v>
      </c>
      <c r="K2045" s="822" t="s">
        <v>1190</v>
      </c>
      <c r="L2045" s="825">
        <v>117.03</v>
      </c>
      <c r="M2045" s="825">
        <v>117.03</v>
      </c>
      <c r="N2045" s="822">
        <v>1</v>
      </c>
      <c r="O2045" s="826">
        <v>1</v>
      </c>
      <c r="P2045" s="825">
        <v>117.03</v>
      </c>
      <c r="Q2045" s="827">
        <v>1</v>
      </c>
      <c r="R2045" s="822">
        <v>1</v>
      </c>
      <c r="S2045" s="827">
        <v>1</v>
      </c>
      <c r="T2045" s="826">
        <v>1</v>
      </c>
      <c r="U2045" s="828">
        <v>1</v>
      </c>
    </row>
    <row r="2046" spans="1:21" ht="14.45" customHeight="1" x14ac:dyDescent="0.2">
      <c r="A2046" s="821">
        <v>4</v>
      </c>
      <c r="B2046" s="822" t="s">
        <v>2195</v>
      </c>
      <c r="C2046" s="822" t="s">
        <v>2202</v>
      </c>
      <c r="D2046" s="823" t="s">
        <v>4680</v>
      </c>
      <c r="E2046" s="824" t="s">
        <v>2216</v>
      </c>
      <c r="F2046" s="822" t="s">
        <v>2196</v>
      </c>
      <c r="G2046" s="822" t="s">
        <v>4257</v>
      </c>
      <c r="H2046" s="822" t="s">
        <v>329</v>
      </c>
      <c r="I2046" s="822" t="s">
        <v>4258</v>
      </c>
      <c r="J2046" s="822" t="s">
        <v>4259</v>
      </c>
      <c r="K2046" s="822" t="s">
        <v>4260</v>
      </c>
      <c r="L2046" s="825">
        <v>0</v>
      </c>
      <c r="M2046" s="825">
        <v>0</v>
      </c>
      <c r="N2046" s="822">
        <v>2</v>
      </c>
      <c r="O2046" s="826">
        <v>1</v>
      </c>
      <c r="P2046" s="825"/>
      <c r="Q2046" s="827"/>
      <c r="R2046" s="822"/>
      <c r="S2046" s="827">
        <v>0</v>
      </c>
      <c r="T2046" s="826"/>
      <c r="U2046" s="828">
        <v>0</v>
      </c>
    </row>
    <row r="2047" spans="1:21" ht="14.45" customHeight="1" x14ac:dyDescent="0.2">
      <c r="A2047" s="821">
        <v>4</v>
      </c>
      <c r="B2047" s="822" t="s">
        <v>2195</v>
      </c>
      <c r="C2047" s="822" t="s">
        <v>2202</v>
      </c>
      <c r="D2047" s="823" t="s">
        <v>4680</v>
      </c>
      <c r="E2047" s="824" t="s">
        <v>2216</v>
      </c>
      <c r="F2047" s="822" t="s">
        <v>2196</v>
      </c>
      <c r="G2047" s="822" t="s">
        <v>2255</v>
      </c>
      <c r="H2047" s="822" t="s">
        <v>329</v>
      </c>
      <c r="I2047" s="822" t="s">
        <v>2256</v>
      </c>
      <c r="J2047" s="822" t="s">
        <v>2257</v>
      </c>
      <c r="K2047" s="822" t="s">
        <v>2258</v>
      </c>
      <c r="L2047" s="825">
        <v>35.25</v>
      </c>
      <c r="M2047" s="825">
        <v>70.5</v>
      </c>
      <c r="N2047" s="822">
        <v>2</v>
      </c>
      <c r="O2047" s="826">
        <v>2</v>
      </c>
      <c r="P2047" s="825">
        <v>35.25</v>
      </c>
      <c r="Q2047" s="827">
        <v>0.5</v>
      </c>
      <c r="R2047" s="822">
        <v>1</v>
      </c>
      <c r="S2047" s="827">
        <v>0.5</v>
      </c>
      <c r="T2047" s="826">
        <v>1</v>
      </c>
      <c r="U2047" s="828">
        <v>0.5</v>
      </c>
    </row>
    <row r="2048" spans="1:21" ht="14.45" customHeight="1" x14ac:dyDescent="0.2">
      <c r="A2048" s="821">
        <v>4</v>
      </c>
      <c r="B2048" s="822" t="s">
        <v>2195</v>
      </c>
      <c r="C2048" s="822" t="s">
        <v>2202</v>
      </c>
      <c r="D2048" s="823" t="s">
        <v>4680</v>
      </c>
      <c r="E2048" s="824" t="s">
        <v>2216</v>
      </c>
      <c r="F2048" s="822" t="s">
        <v>2196</v>
      </c>
      <c r="G2048" s="822" t="s">
        <v>4261</v>
      </c>
      <c r="H2048" s="822" t="s">
        <v>329</v>
      </c>
      <c r="I2048" s="822" t="s">
        <v>4262</v>
      </c>
      <c r="J2048" s="822" t="s">
        <v>4263</v>
      </c>
      <c r="K2048" s="822" t="s">
        <v>4264</v>
      </c>
      <c r="L2048" s="825">
        <v>0</v>
      </c>
      <c r="M2048" s="825">
        <v>0</v>
      </c>
      <c r="N2048" s="822">
        <v>1</v>
      </c>
      <c r="O2048" s="826">
        <v>1</v>
      </c>
      <c r="P2048" s="825">
        <v>0</v>
      </c>
      <c r="Q2048" s="827"/>
      <c r="R2048" s="822">
        <v>1</v>
      </c>
      <c r="S2048" s="827">
        <v>1</v>
      </c>
      <c r="T2048" s="826">
        <v>1</v>
      </c>
      <c r="U2048" s="828">
        <v>1</v>
      </c>
    </row>
    <row r="2049" spans="1:21" ht="14.45" customHeight="1" x14ac:dyDescent="0.2">
      <c r="A2049" s="821">
        <v>4</v>
      </c>
      <c r="B2049" s="822" t="s">
        <v>2195</v>
      </c>
      <c r="C2049" s="822" t="s">
        <v>2202</v>
      </c>
      <c r="D2049" s="823" t="s">
        <v>4680</v>
      </c>
      <c r="E2049" s="824" t="s">
        <v>2216</v>
      </c>
      <c r="F2049" s="822" t="s">
        <v>2196</v>
      </c>
      <c r="G2049" s="822" t="s">
        <v>4265</v>
      </c>
      <c r="H2049" s="822" t="s">
        <v>329</v>
      </c>
      <c r="I2049" s="822" t="s">
        <v>4266</v>
      </c>
      <c r="J2049" s="822" t="s">
        <v>4267</v>
      </c>
      <c r="K2049" s="822" t="s">
        <v>4268</v>
      </c>
      <c r="L2049" s="825">
        <v>386.89</v>
      </c>
      <c r="M2049" s="825">
        <v>773.78</v>
      </c>
      <c r="N2049" s="822">
        <v>2</v>
      </c>
      <c r="O2049" s="826">
        <v>0.5</v>
      </c>
      <c r="P2049" s="825">
        <v>773.78</v>
      </c>
      <c r="Q2049" s="827">
        <v>1</v>
      </c>
      <c r="R2049" s="822">
        <v>2</v>
      </c>
      <c r="S2049" s="827">
        <v>1</v>
      </c>
      <c r="T2049" s="826">
        <v>0.5</v>
      </c>
      <c r="U2049" s="828">
        <v>1</v>
      </c>
    </row>
    <row r="2050" spans="1:21" ht="14.45" customHeight="1" x14ac:dyDescent="0.2">
      <c r="A2050" s="821">
        <v>4</v>
      </c>
      <c r="B2050" s="822" t="s">
        <v>2195</v>
      </c>
      <c r="C2050" s="822" t="s">
        <v>2202</v>
      </c>
      <c r="D2050" s="823" t="s">
        <v>4680</v>
      </c>
      <c r="E2050" s="824" t="s">
        <v>2216</v>
      </c>
      <c r="F2050" s="822" t="s">
        <v>2196</v>
      </c>
      <c r="G2050" s="822" t="s">
        <v>3066</v>
      </c>
      <c r="H2050" s="822" t="s">
        <v>329</v>
      </c>
      <c r="I2050" s="822" t="s">
        <v>3067</v>
      </c>
      <c r="J2050" s="822" t="s">
        <v>821</v>
      </c>
      <c r="K2050" s="822" t="s">
        <v>3068</v>
      </c>
      <c r="L2050" s="825">
        <v>75.05</v>
      </c>
      <c r="M2050" s="825">
        <v>75.05</v>
      </c>
      <c r="N2050" s="822">
        <v>1</v>
      </c>
      <c r="O2050" s="826">
        <v>0.5</v>
      </c>
      <c r="P2050" s="825"/>
      <c r="Q2050" s="827">
        <v>0</v>
      </c>
      <c r="R2050" s="822"/>
      <c r="S2050" s="827">
        <v>0</v>
      </c>
      <c r="T2050" s="826"/>
      <c r="U2050" s="828">
        <v>0</v>
      </c>
    </row>
    <row r="2051" spans="1:21" ht="14.45" customHeight="1" x14ac:dyDescent="0.2">
      <c r="A2051" s="821">
        <v>4</v>
      </c>
      <c r="B2051" s="822" t="s">
        <v>2195</v>
      </c>
      <c r="C2051" s="822" t="s">
        <v>2202</v>
      </c>
      <c r="D2051" s="823" t="s">
        <v>4680</v>
      </c>
      <c r="E2051" s="824" t="s">
        <v>2216</v>
      </c>
      <c r="F2051" s="822" t="s">
        <v>2196</v>
      </c>
      <c r="G2051" s="822" t="s">
        <v>3555</v>
      </c>
      <c r="H2051" s="822" t="s">
        <v>329</v>
      </c>
      <c r="I2051" s="822" t="s">
        <v>3556</v>
      </c>
      <c r="J2051" s="822" t="s">
        <v>1367</v>
      </c>
      <c r="K2051" s="822" t="s">
        <v>1368</v>
      </c>
      <c r="L2051" s="825">
        <v>94.7</v>
      </c>
      <c r="M2051" s="825">
        <v>94.7</v>
      </c>
      <c r="N2051" s="822">
        <v>1</v>
      </c>
      <c r="O2051" s="826">
        <v>1</v>
      </c>
      <c r="P2051" s="825"/>
      <c r="Q2051" s="827">
        <v>0</v>
      </c>
      <c r="R2051" s="822"/>
      <c r="S2051" s="827">
        <v>0</v>
      </c>
      <c r="T2051" s="826"/>
      <c r="U2051" s="828">
        <v>0</v>
      </c>
    </row>
    <row r="2052" spans="1:21" ht="14.45" customHeight="1" x14ac:dyDescent="0.2">
      <c r="A2052" s="821">
        <v>4</v>
      </c>
      <c r="B2052" s="822" t="s">
        <v>2195</v>
      </c>
      <c r="C2052" s="822" t="s">
        <v>2202</v>
      </c>
      <c r="D2052" s="823" t="s">
        <v>4680</v>
      </c>
      <c r="E2052" s="824" t="s">
        <v>2216</v>
      </c>
      <c r="F2052" s="822" t="s">
        <v>2196</v>
      </c>
      <c r="G2052" s="822" t="s">
        <v>3075</v>
      </c>
      <c r="H2052" s="822" t="s">
        <v>329</v>
      </c>
      <c r="I2052" s="822" t="s">
        <v>3076</v>
      </c>
      <c r="J2052" s="822" t="s">
        <v>1103</v>
      </c>
      <c r="K2052" s="822" t="s">
        <v>1372</v>
      </c>
      <c r="L2052" s="825">
        <v>111.72</v>
      </c>
      <c r="M2052" s="825">
        <v>111.72</v>
      </c>
      <c r="N2052" s="822">
        <v>1</v>
      </c>
      <c r="O2052" s="826">
        <v>1</v>
      </c>
      <c r="P2052" s="825"/>
      <c r="Q2052" s="827">
        <v>0</v>
      </c>
      <c r="R2052" s="822"/>
      <c r="S2052" s="827">
        <v>0</v>
      </c>
      <c r="T2052" s="826"/>
      <c r="U2052" s="828">
        <v>0</v>
      </c>
    </row>
    <row r="2053" spans="1:21" ht="14.45" customHeight="1" x14ac:dyDescent="0.2">
      <c r="A2053" s="821">
        <v>4</v>
      </c>
      <c r="B2053" s="822" t="s">
        <v>2195</v>
      </c>
      <c r="C2053" s="822" t="s">
        <v>2202</v>
      </c>
      <c r="D2053" s="823" t="s">
        <v>4680</v>
      </c>
      <c r="E2053" s="824" t="s">
        <v>2216</v>
      </c>
      <c r="F2053" s="822" t="s">
        <v>2196</v>
      </c>
      <c r="G2053" s="822" t="s">
        <v>2921</v>
      </c>
      <c r="H2053" s="822" t="s">
        <v>329</v>
      </c>
      <c r="I2053" s="822" t="s">
        <v>3004</v>
      </c>
      <c r="J2053" s="822" t="s">
        <v>2923</v>
      </c>
      <c r="K2053" s="822" t="s">
        <v>3005</v>
      </c>
      <c r="L2053" s="825">
        <v>132.97999999999999</v>
      </c>
      <c r="M2053" s="825">
        <v>398.93999999999994</v>
      </c>
      <c r="N2053" s="822">
        <v>3</v>
      </c>
      <c r="O2053" s="826">
        <v>2</v>
      </c>
      <c r="P2053" s="825"/>
      <c r="Q2053" s="827">
        <v>0</v>
      </c>
      <c r="R2053" s="822"/>
      <c r="S2053" s="827">
        <v>0</v>
      </c>
      <c r="T2053" s="826"/>
      <c r="U2053" s="828">
        <v>0</v>
      </c>
    </row>
    <row r="2054" spans="1:21" ht="14.45" customHeight="1" x14ac:dyDescent="0.2">
      <c r="A2054" s="821">
        <v>4</v>
      </c>
      <c r="B2054" s="822" t="s">
        <v>2195</v>
      </c>
      <c r="C2054" s="822" t="s">
        <v>2202</v>
      </c>
      <c r="D2054" s="823" t="s">
        <v>4680</v>
      </c>
      <c r="E2054" s="824" t="s">
        <v>2216</v>
      </c>
      <c r="F2054" s="822" t="s">
        <v>2196</v>
      </c>
      <c r="G2054" s="822" t="s">
        <v>2921</v>
      </c>
      <c r="H2054" s="822" t="s">
        <v>329</v>
      </c>
      <c r="I2054" s="822" t="s">
        <v>2922</v>
      </c>
      <c r="J2054" s="822" t="s">
        <v>2923</v>
      </c>
      <c r="K2054" s="822" t="s">
        <v>2924</v>
      </c>
      <c r="L2054" s="825">
        <v>77.52</v>
      </c>
      <c r="M2054" s="825">
        <v>155.04</v>
      </c>
      <c r="N2054" s="822">
        <v>2</v>
      </c>
      <c r="O2054" s="826">
        <v>1</v>
      </c>
      <c r="P2054" s="825"/>
      <c r="Q2054" s="827">
        <v>0</v>
      </c>
      <c r="R2054" s="822"/>
      <c r="S2054" s="827">
        <v>0</v>
      </c>
      <c r="T2054" s="826"/>
      <c r="U2054" s="828">
        <v>0</v>
      </c>
    </row>
    <row r="2055" spans="1:21" ht="14.45" customHeight="1" x14ac:dyDescent="0.2">
      <c r="A2055" s="821">
        <v>4</v>
      </c>
      <c r="B2055" s="822" t="s">
        <v>2195</v>
      </c>
      <c r="C2055" s="822" t="s">
        <v>2202</v>
      </c>
      <c r="D2055" s="823" t="s">
        <v>4680</v>
      </c>
      <c r="E2055" s="824" t="s">
        <v>2216</v>
      </c>
      <c r="F2055" s="822" t="s">
        <v>2196</v>
      </c>
      <c r="G2055" s="822" t="s">
        <v>3765</v>
      </c>
      <c r="H2055" s="822" t="s">
        <v>329</v>
      </c>
      <c r="I2055" s="822" t="s">
        <v>3766</v>
      </c>
      <c r="J2055" s="822" t="s">
        <v>3767</v>
      </c>
      <c r="K2055" s="822" t="s">
        <v>3768</v>
      </c>
      <c r="L2055" s="825">
        <v>51.71</v>
      </c>
      <c r="M2055" s="825">
        <v>103.42</v>
      </c>
      <c r="N2055" s="822">
        <v>2</v>
      </c>
      <c r="O2055" s="826">
        <v>1</v>
      </c>
      <c r="P2055" s="825">
        <v>103.42</v>
      </c>
      <c r="Q2055" s="827">
        <v>1</v>
      </c>
      <c r="R2055" s="822">
        <v>2</v>
      </c>
      <c r="S2055" s="827">
        <v>1</v>
      </c>
      <c r="T2055" s="826">
        <v>1</v>
      </c>
      <c r="U2055" s="828">
        <v>1</v>
      </c>
    </row>
    <row r="2056" spans="1:21" ht="14.45" customHeight="1" x14ac:dyDescent="0.2">
      <c r="A2056" s="821">
        <v>4</v>
      </c>
      <c r="B2056" s="822" t="s">
        <v>2195</v>
      </c>
      <c r="C2056" s="822" t="s">
        <v>2202</v>
      </c>
      <c r="D2056" s="823" t="s">
        <v>4680</v>
      </c>
      <c r="E2056" s="824" t="s">
        <v>2216</v>
      </c>
      <c r="F2056" s="822" t="s">
        <v>2196</v>
      </c>
      <c r="G2056" s="822" t="s">
        <v>3633</v>
      </c>
      <c r="H2056" s="822" t="s">
        <v>329</v>
      </c>
      <c r="I2056" s="822" t="s">
        <v>4269</v>
      </c>
      <c r="J2056" s="822" t="s">
        <v>874</v>
      </c>
      <c r="K2056" s="822" t="s">
        <v>4270</v>
      </c>
      <c r="L2056" s="825">
        <v>243.64</v>
      </c>
      <c r="M2056" s="825">
        <v>487.28</v>
      </c>
      <c r="N2056" s="822">
        <v>2</v>
      </c>
      <c r="O2056" s="826">
        <v>1.5</v>
      </c>
      <c r="P2056" s="825"/>
      <c r="Q2056" s="827">
        <v>0</v>
      </c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4</v>
      </c>
      <c r="B2057" s="822" t="s">
        <v>2195</v>
      </c>
      <c r="C2057" s="822" t="s">
        <v>2202</v>
      </c>
      <c r="D2057" s="823" t="s">
        <v>4680</v>
      </c>
      <c r="E2057" s="824" t="s">
        <v>2216</v>
      </c>
      <c r="F2057" s="822" t="s">
        <v>2196</v>
      </c>
      <c r="G2057" s="822" t="s">
        <v>2925</v>
      </c>
      <c r="H2057" s="822" t="s">
        <v>329</v>
      </c>
      <c r="I2057" s="822" t="s">
        <v>4271</v>
      </c>
      <c r="J2057" s="822" t="s">
        <v>971</v>
      </c>
      <c r="K2057" s="822" t="s">
        <v>4272</v>
      </c>
      <c r="L2057" s="825">
        <v>0</v>
      </c>
      <c r="M2057" s="825">
        <v>0</v>
      </c>
      <c r="N2057" s="822">
        <v>1</v>
      </c>
      <c r="O2057" s="826">
        <v>1</v>
      </c>
      <c r="P2057" s="825"/>
      <c r="Q2057" s="827"/>
      <c r="R2057" s="822"/>
      <c r="S2057" s="827">
        <v>0</v>
      </c>
      <c r="T2057" s="826"/>
      <c r="U2057" s="828">
        <v>0</v>
      </c>
    </row>
    <row r="2058" spans="1:21" ht="14.45" customHeight="1" x14ac:dyDescent="0.2">
      <c r="A2058" s="821">
        <v>4</v>
      </c>
      <c r="B2058" s="822" t="s">
        <v>2195</v>
      </c>
      <c r="C2058" s="822" t="s">
        <v>2202</v>
      </c>
      <c r="D2058" s="823" t="s">
        <v>4680</v>
      </c>
      <c r="E2058" s="824" t="s">
        <v>2216</v>
      </c>
      <c r="F2058" s="822" t="s">
        <v>2196</v>
      </c>
      <c r="G2058" s="822" t="s">
        <v>2928</v>
      </c>
      <c r="H2058" s="822" t="s">
        <v>329</v>
      </c>
      <c r="I2058" s="822" t="s">
        <v>2929</v>
      </c>
      <c r="J2058" s="822" t="s">
        <v>2930</v>
      </c>
      <c r="K2058" s="822" t="s">
        <v>2931</v>
      </c>
      <c r="L2058" s="825">
        <v>176.32</v>
      </c>
      <c r="M2058" s="825">
        <v>176.32</v>
      </c>
      <c r="N2058" s="822">
        <v>1</v>
      </c>
      <c r="O2058" s="826">
        <v>1</v>
      </c>
      <c r="P2058" s="825">
        <v>176.32</v>
      </c>
      <c r="Q2058" s="827">
        <v>1</v>
      </c>
      <c r="R2058" s="822">
        <v>1</v>
      </c>
      <c r="S2058" s="827">
        <v>1</v>
      </c>
      <c r="T2058" s="826">
        <v>1</v>
      </c>
      <c r="U2058" s="828">
        <v>1</v>
      </c>
    </row>
    <row r="2059" spans="1:21" ht="14.45" customHeight="1" x14ac:dyDescent="0.2">
      <c r="A2059" s="821">
        <v>4</v>
      </c>
      <c r="B2059" s="822" t="s">
        <v>2195</v>
      </c>
      <c r="C2059" s="822" t="s">
        <v>2202</v>
      </c>
      <c r="D2059" s="823" t="s">
        <v>4680</v>
      </c>
      <c r="E2059" s="824" t="s">
        <v>2216</v>
      </c>
      <c r="F2059" s="822" t="s">
        <v>2196</v>
      </c>
      <c r="G2059" s="822" t="s">
        <v>3994</v>
      </c>
      <c r="H2059" s="822" t="s">
        <v>628</v>
      </c>
      <c r="I2059" s="822" t="s">
        <v>2093</v>
      </c>
      <c r="J2059" s="822" t="s">
        <v>1772</v>
      </c>
      <c r="K2059" s="822" t="s">
        <v>2094</v>
      </c>
      <c r="L2059" s="825">
        <v>86.41</v>
      </c>
      <c r="M2059" s="825">
        <v>345.64</v>
      </c>
      <c r="N2059" s="822">
        <v>4</v>
      </c>
      <c r="O2059" s="826">
        <v>2</v>
      </c>
      <c r="P2059" s="825">
        <v>86.41</v>
      </c>
      <c r="Q2059" s="827">
        <v>0.25</v>
      </c>
      <c r="R2059" s="822">
        <v>1</v>
      </c>
      <c r="S2059" s="827">
        <v>0.25</v>
      </c>
      <c r="T2059" s="826">
        <v>1</v>
      </c>
      <c r="U2059" s="828">
        <v>0.5</v>
      </c>
    </row>
    <row r="2060" spans="1:21" ht="14.45" customHeight="1" x14ac:dyDescent="0.2">
      <c r="A2060" s="821">
        <v>4</v>
      </c>
      <c r="B2060" s="822" t="s">
        <v>2195</v>
      </c>
      <c r="C2060" s="822" t="s">
        <v>2202</v>
      </c>
      <c r="D2060" s="823" t="s">
        <v>4680</v>
      </c>
      <c r="E2060" s="824" t="s">
        <v>2216</v>
      </c>
      <c r="F2060" s="822" t="s">
        <v>2196</v>
      </c>
      <c r="G2060" s="822" t="s">
        <v>2267</v>
      </c>
      <c r="H2060" s="822" t="s">
        <v>628</v>
      </c>
      <c r="I2060" s="822" t="s">
        <v>2096</v>
      </c>
      <c r="J2060" s="822" t="s">
        <v>764</v>
      </c>
      <c r="K2060" s="822" t="s">
        <v>2097</v>
      </c>
      <c r="L2060" s="825">
        <v>736.33</v>
      </c>
      <c r="M2060" s="825">
        <v>1472.66</v>
      </c>
      <c r="N2060" s="822">
        <v>2</v>
      </c>
      <c r="O2060" s="826">
        <v>0.5</v>
      </c>
      <c r="P2060" s="825">
        <v>1472.66</v>
      </c>
      <c r="Q2060" s="827">
        <v>1</v>
      </c>
      <c r="R2060" s="822">
        <v>2</v>
      </c>
      <c r="S2060" s="827">
        <v>1</v>
      </c>
      <c r="T2060" s="826">
        <v>0.5</v>
      </c>
      <c r="U2060" s="828">
        <v>1</v>
      </c>
    </row>
    <row r="2061" spans="1:21" ht="14.45" customHeight="1" x14ac:dyDescent="0.2">
      <c r="A2061" s="821">
        <v>4</v>
      </c>
      <c r="B2061" s="822" t="s">
        <v>2195</v>
      </c>
      <c r="C2061" s="822" t="s">
        <v>2202</v>
      </c>
      <c r="D2061" s="823" t="s">
        <v>4680</v>
      </c>
      <c r="E2061" s="824" t="s">
        <v>2216</v>
      </c>
      <c r="F2061" s="822" t="s">
        <v>2196</v>
      </c>
      <c r="G2061" s="822" t="s">
        <v>2267</v>
      </c>
      <c r="H2061" s="822" t="s">
        <v>628</v>
      </c>
      <c r="I2061" s="822" t="s">
        <v>1777</v>
      </c>
      <c r="J2061" s="822" t="s">
        <v>764</v>
      </c>
      <c r="K2061" s="822" t="s">
        <v>1778</v>
      </c>
      <c r="L2061" s="825">
        <v>490.89</v>
      </c>
      <c r="M2061" s="825">
        <v>981.78</v>
      </c>
      <c r="N2061" s="822">
        <v>2</v>
      </c>
      <c r="O2061" s="826">
        <v>1</v>
      </c>
      <c r="P2061" s="825">
        <v>981.78</v>
      </c>
      <c r="Q2061" s="827">
        <v>1</v>
      </c>
      <c r="R2061" s="822">
        <v>2</v>
      </c>
      <c r="S2061" s="827">
        <v>1</v>
      </c>
      <c r="T2061" s="826">
        <v>1</v>
      </c>
      <c r="U2061" s="828">
        <v>1</v>
      </c>
    </row>
    <row r="2062" spans="1:21" ht="14.45" customHeight="1" x14ac:dyDescent="0.2">
      <c r="A2062" s="821">
        <v>4</v>
      </c>
      <c r="B2062" s="822" t="s">
        <v>2195</v>
      </c>
      <c r="C2062" s="822" t="s">
        <v>2202</v>
      </c>
      <c r="D2062" s="823" t="s">
        <v>4680</v>
      </c>
      <c r="E2062" s="824" t="s">
        <v>2216</v>
      </c>
      <c r="F2062" s="822" t="s">
        <v>2196</v>
      </c>
      <c r="G2062" s="822" t="s">
        <v>2267</v>
      </c>
      <c r="H2062" s="822" t="s">
        <v>628</v>
      </c>
      <c r="I2062" s="822" t="s">
        <v>2268</v>
      </c>
      <c r="J2062" s="822" t="s">
        <v>764</v>
      </c>
      <c r="K2062" s="822" t="s">
        <v>2269</v>
      </c>
      <c r="L2062" s="825">
        <v>923.74</v>
      </c>
      <c r="M2062" s="825">
        <v>1847.48</v>
      </c>
      <c r="N2062" s="822">
        <v>2</v>
      </c>
      <c r="O2062" s="826">
        <v>0.5</v>
      </c>
      <c r="P2062" s="825"/>
      <c r="Q2062" s="827">
        <v>0</v>
      </c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4</v>
      </c>
      <c r="B2063" s="822" t="s">
        <v>2195</v>
      </c>
      <c r="C2063" s="822" t="s">
        <v>2202</v>
      </c>
      <c r="D2063" s="823" t="s">
        <v>4680</v>
      </c>
      <c r="E2063" s="824" t="s">
        <v>2216</v>
      </c>
      <c r="F2063" s="822" t="s">
        <v>2196</v>
      </c>
      <c r="G2063" s="822" t="s">
        <v>2353</v>
      </c>
      <c r="H2063" s="822" t="s">
        <v>329</v>
      </c>
      <c r="I2063" s="822" t="s">
        <v>2408</v>
      </c>
      <c r="J2063" s="822" t="s">
        <v>1161</v>
      </c>
      <c r="K2063" s="822" t="s">
        <v>2409</v>
      </c>
      <c r="L2063" s="825">
        <v>35.25</v>
      </c>
      <c r="M2063" s="825">
        <v>246.75</v>
      </c>
      <c r="N2063" s="822">
        <v>7</v>
      </c>
      <c r="O2063" s="826">
        <v>3</v>
      </c>
      <c r="P2063" s="825">
        <v>246.75</v>
      </c>
      <c r="Q2063" s="827">
        <v>1</v>
      </c>
      <c r="R2063" s="822">
        <v>7</v>
      </c>
      <c r="S2063" s="827">
        <v>1</v>
      </c>
      <c r="T2063" s="826">
        <v>3</v>
      </c>
      <c r="U2063" s="828">
        <v>1</v>
      </c>
    </row>
    <row r="2064" spans="1:21" ht="14.45" customHeight="1" x14ac:dyDescent="0.2">
      <c r="A2064" s="821">
        <v>4</v>
      </c>
      <c r="B2064" s="822" t="s">
        <v>2195</v>
      </c>
      <c r="C2064" s="822" t="s">
        <v>2202</v>
      </c>
      <c r="D2064" s="823" t="s">
        <v>4680</v>
      </c>
      <c r="E2064" s="824" t="s">
        <v>2216</v>
      </c>
      <c r="F2064" s="822" t="s">
        <v>2196</v>
      </c>
      <c r="G2064" s="822" t="s">
        <v>2943</v>
      </c>
      <c r="H2064" s="822" t="s">
        <v>329</v>
      </c>
      <c r="I2064" s="822" t="s">
        <v>2944</v>
      </c>
      <c r="J2064" s="822" t="s">
        <v>2945</v>
      </c>
      <c r="K2064" s="822" t="s">
        <v>2946</v>
      </c>
      <c r="L2064" s="825">
        <v>78.33</v>
      </c>
      <c r="M2064" s="825">
        <v>156.66</v>
      </c>
      <c r="N2064" s="822">
        <v>2</v>
      </c>
      <c r="O2064" s="826">
        <v>1</v>
      </c>
      <c r="P2064" s="825">
        <v>156.66</v>
      </c>
      <c r="Q2064" s="827">
        <v>1</v>
      </c>
      <c r="R2064" s="822">
        <v>2</v>
      </c>
      <c r="S2064" s="827">
        <v>1</v>
      </c>
      <c r="T2064" s="826">
        <v>1</v>
      </c>
      <c r="U2064" s="828">
        <v>1</v>
      </c>
    </row>
    <row r="2065" spans="1:21" ht="14.45" customHeight="1" x14ac:dyDescent="0.2">
      <c r="A2065" s="821">
        <v>4</v>
      </c>
      <c r="B2065" s="822" t="s">
        <v>2195</v>
      </c>
      <c r="C2065" s="822" t="s">
        <v>2202</v>
      </c>
      <c r="D2065" s="823" t="s">
        <v>4680</v>
      </c>
      <c r="E2065" s="824" t="s">
        <v>2216</v>
      </c>
      <c r="F2065" s="822" t="s">
        <v>2196</v>
      </c>
      <c r="G2065" s="822" t="s">
        <v>2355</v>
      </c>
      <c r="H2065" s="822" t="s">
        <v>329</v>
      </c>
      <c r="I2065" s="822" t="s">
        <v>2356</v>
      </c>
      <c r="J2065" s="822" t="s">
        <v>784</v>
      </c>
      <c r="K2065" s="822" t="s">
        <v>2357</v>
      </c>
      <c r="L2065" s="825">
        <v>87.98</v>
      </c>
      <c r="M2065" s="825">
        <v>87.98</v>
      </c>
      <c r="N2065" s="822">
        <v>1</v>
      </c>
      <c r="O2065" s="826">
        <v>0.5</v>
      </c>
      <c r="P2065" s="825">
        <v>87.98</v>
      </c>
      <c r="Q2065" s="827">
        <v>1</v>
      </c>
      <c r="R2065" s="822">
        <v>1</v>
      </c>
      <c r="S2065" s="827">
        <v>1</v>
      </c>
      <c r="T2065" s="826">
        <v>0.5</v>
      </c>
      <c r="U2065" s="828">
        <v>1</v>
      </c>
    </row>
    <row r="2066" spans="1:21" ht="14.45" customHeight="1" x14ac:dyDescent="0.2">
      <c r="A2066" s="821">
        <v>4</v>
      </c>
      <c r="B2066" s="822" t="s">
        <v>2195</v>
      </c>
      <c r="C2066" s="822" t="s">
        <v>2202</v>
      </c>
      <c r="D2066" s="823" t="s">
        <v>4680</v>
      </c>
      <c r="E2066" s="824" t="s">
        <v>2216</v>
      </c>
      <c r="F2066" s="822" t="s">
        <v>2196</v>
      </c>
      <c r="G2066" s="822" t="s">
        <v>2355</v>
      </c>
      <c r="H2066" s="822" t="s">
        <v>329</v>
      </c>
      <c r="I2066" s="822" t="s">
        <v>3018</v>
      </c>
      <c r="J2066" s="822" t="s">
        <v>784</v>
      </c>
      <c r="K2066" s="822" t="s">
        <v>2357</v>
      </c>
      <c r="L2066" s="825">
        <v>301.2</v>
      </c>
      <c r="M2066" s="825">
        <v>301.2</v>
      </c>
      <c r="N2066" s="822">
        <v>1</v>
      </c>
      <c r="O2066" s="826">
        <v>1</v>
      </c>
      <c r="P2066" s="825">
        <v>301.2</v>
      </c>
      <c r="Q2066" s="827">
        <v>1</v>
      </c>
      <c r="R2066" s="822">
        <v>1</v>
      </c>
      <c r="S2066" s="827">
        <v>1</v>
      </c>
      <c r="T2066" s="826">
        <v>1</v>
      </c>
      <c r="U2066" s="828">
        <v>1</v>
      </c>
    </row>
    <row r="2067" spans="1:21" ht="14.45" customHeight="1" x14ac:dyDescent="0.2">
      <c r="A2067" s="821">
        <v>4</v>
      </c>
      <c r="B2067" s="822" t="s">
        <v>2195</v>
      </c>
      <c r="C2067" s="822" t="s">
        <v>2202</v>
      </c>
      <c r="D2067" s="823" t="s">
        <v>4680</v>
      </c>
      <c r="E2067" s="824" t="s">
        <v>2216</v>
      </c>
      <c r="F2067" s="822" t="s">
        <v>2196</v>
      </c>
      <c r="G2067" s="822" t="s">
        <v>2358</v>
      </c>
      <c r="H2067" s="822" t="s">
        <v>329</v>
      </c>
      <c r="I2067" s="822" t="s">
        <v>2359</v>
      </c>
      <c r="J2067" s="822" t="s">
        <v>633</v>
      </c>
      <c r="K2067" s="822" t="s">
        <v>2360</v>
      </c>
      <c r="L2067" s="825">
        <v>127.91</v>
      </c>
      <c r="M2067" s="825">
        <v>127.91</v>
      </c>
      <c r="N2067" s="822">
        <v>1</v>
      </c>
      <c r="O2067" s="826">
        <v>1</v>
      </c>
      <c r="P2067" s="825">
        <v>127.91</v>
      </c>
      <c r="Q2067" s="827">
        <v>1</v>
      </c>
      <c r="R2067" s="822">
        <v>1</v>
      </c>
      <c r="S2067" s="827">
        <v>1</v>
      </c>
      <c r="T2067" s="826">
        <v>1</v>
      </c>
      <c r="U2067" s="828">
        <v>1</v>
      </c>
    </row>
    <row r="2068" spans="1:21" ht="14.45" customHeight="1" x14ac:dyDescent="0.2">
      <c r="A2068" s="821">
        <v>4</v>
      </c>
      <c r="B2068" s="822" t="s">
        <v>2195</v>
      </c>
      <c r="C2068" s="822" t="s">
        <v>2202</v>
      </c>
      <c r="D2068" s="823" t="s">
        <v>4680</v>
      </c>
      <c r="E2068" s="824" t="s">
        <v>2216</v>
      </c>
      <c r="F2068" s="822" t="s">
        <v>2196</v>
      </c>
      <c r="G2068" s="822" t="s">
        <v>2275</v>
      </c>
      <c r="H2068" s="822" t="s">
        <v>329</v>
      </c>
      <c r="I2068" s="822" t="s">
        <v>2276</v>
      </c>
      <c r="J2068" s="822" t="s">
        <v>1441</v>
      </c>
      <c r="K2068" s="822" t="s">
        <v>2277</v>
      </c>
      <c r="L2068" s="825">
        <v>45.56</v>
      </c>
      <c r="M2068" s="825">
        <v>91.12</v>
      </c>
      <c r="N2068" s="822">
        <v>2</v>
      </c>
      <c r="O2068" s="826">
        <v>0.5</v>
      </c>
      <c r="P2068" s="825"/>
      <c r="Q2068" s="827">
        <v>0</v>
      </c>
      <c r="R2068" s="822"/>
      <c r="S2068" s="827">
        <v>0</v>
      </c>
      <c r="T2068" s="826"/>
      <c r="U2068" s="828">
        <v>0</v>
      </c>
    </row>
    <row r="2069" spans="1:21" ht="14.45" customHeight="1" x14ac:dyDescent="0.2">
      <c r="A2069" s="821">
        <v>4</v>
      </c>
      <c r="B2069" s="822" t="s">
        <v>2195</v>
      </c>
      <c r="C2069" s="822" t="s">
        <v>2202</v>
      </c>
      <c r="D2069" s="823" t="s">
        <v>4680</v>
      </c>
      <c r="E2069" s="824" t="s">
        <v>2216</v>
      </c>
      <c r="F2069" s="822" t="s">
        <v>2196</v>
      </c>
      <c r="G2069" s="822" t="s">
        <v>2281</v>
      </c>
      <c r="H2069" s="822" t="s">
        <v>628</v>
      </c>
      <c r="I2069" s="822" t="s">
        <v>1917</v>
      </c>
      <c r="J2069" s="822" t="s">
        <v>893</v>
      </c>
      <c r="K2069" s="822" t="s">
        <v>895</v>
      </c>
      <c r="L2069" s="825">
        <v>0</v>
      </c>
      <c r="M2069" s="825">
        <v>0</v>
      </c>
      <c r="N2069" s="822">
        <v>3</v>
      </c>
      <c r="O2069" s="826">
        <v>2.5</v>
      </c>
      <c r="P2069" s="825">
        <v>0</v>
      </c>
      <c r="Q2069" s="827"/>
      <c r="R2069" s="822">
        <v>1</v>
      </c>
      <c r="S2069" s="827">
        <v>0.33333333333333331</v>
      </c>
      <c r="T2069" s="826">
        <v>0.5</v>
      </c>
      <c r="U2069" s="828">
        <v>0.2</v>
      </c>
    </row>
    <row r="2070" spans="1:21" ht="14.45" customHeight="1" x14ac:dyDescent="0.2">
      <c r="A2070" s="821">
        <v>4</v>
      </c>
      <c r="B2070" s="822" t="s">
        <v>2195</v>
      </c>
      <c r="C2070" s="822" t="s">
        <v>2202</v>
      </c>
      <c r="D2070" s="823" t="s">
        <v>4680</v>
      </c>
      <c r="E2070" s="824" t="s">
        <v>2216</v>
      </c>
      <c r="F2070" s="822" t="s">
        <v>2196</v>
      </c>
      <c r="G2070" s="822" t="s">
        <v>2309</v>
      </c>
      <c r="H2070" s="822" t="s">
        <v>329</v>
      </c>
      <c r="I2070" s="822" t="s">
        <v>2310</v>
      </c>
      <c r="J2070" s="822" t="s">
        <v>977</v>
      </c>
      <c r="K2070" s="822" t="s">
        <v>2311</v>
      </c>
      <c r="L2070" s="825">
        <v>50.32</v>
      </c>
      <c r="M2070" s="825">
        <v>100.64</v>
      </c>
      <c r="N2070" s="822">
        <v>2</v>
      </c>
      <c r="O2070" s="826">
        <v>1</v>
      </c>
      <c r="P2070" s="825">
        <v>100.64</v>
      </c>
      <c r="Q2070" s="827">
        <v>1</v>
      </c>
      <c r="R2070" s="822">
        <v>2</v>
      </c>
      <c r="S2070" s="827">
        <v>1</v>
      </c>
      <c r="T2070" s="826">
        <v>1</v>
      </c>
      <c r="U2070" s="828">
        <v>1</v>
      </c>
    </row>
    <row r="2071" spans="1:21" ht="14.45" customHeight="1" x14ac:dyDescent="0.2">
      <c r="A2071" s="821">
        <v>4</v>
      </c>
      <c r="B2071" s="822" t="s">
        <v>2195</v>
      </c>
      <c r="C2071" s="822" t="s">
        <v>2202</v>
      </c>
      <c r="D2071" s="823" t="s">
        <v>4680</v>
      </c>
      <c r="E2071" s="824" t="s">
        <v>2216</v>
      </c>
      <c r="F2071" s="822" t="s">
        <v>2196</v>
      </c>
      <c r="G2071" s="822" t="s">
        <v>2309</v>
      </c>
      <c r="H2071" s="822" t="s">
        <v>329</v>
      </c>
      <c r="I2071" s="822" t="s">
        <v>4273</v>
      </c>
      <c r="J2071" s="822" t="s">
        <v>977</v>
      </c>
      <c r="K2071" s="822" t="s">
        <v>4274</v>
      </c>
      <c r="L2071" s="825">
        <v>16.77</v>
      </c>
      <c r="M2071" s="825">
        <v>33.54</v>
      </c>
      <c r="N2071" s="822">
        <v>2</v>
      </c>
      <c r="O2071" s="826">
        <v>1</v>
      </c>
      <c r="P2071" s="825"/>
      <c r="Q2071" s="827">
        <v>0</v>
      </c>
      <c r="R2071" s="822"/>
      <c r="S2071" s="827">
        <v>0</v>
      </c>
      <c r="T2071" s="826"/>
      <c r="U2071" s="828">
        <v>0</v>
      </c>
    </row>
    <row r="2072" spans="1:21" ht="14.45" customHeight="1" x14ac:dyDescent="0.2">
      <c r="A2072" s="821">
        <v>4</v>
      </c>
      <c r="B2072" s="822" t="s">
        <v>2195</v>
      </c>
      <c r="C2072" s="822" t="s">
        <v>2202</v>
      </c>
      <c r="D2072" s="823" t="s">
        <v>4680</v>
      </c>
      <c r="E2072" s="824" t="s">
        <v>2216</v>
      </c>
      <c r="F2072" s="822" t="s">
        <v>2196</v>
      </c>
      <c r="G2072" s="822" t="s">
        <v>2259</v>
      </c>
      <c r="H2072" s="822" t="s">
        <v>628</v>
      </c>
      <c r="I2072" s="822" t="s">
        <v>1853</v>
      </c>
      <c r="J2072" s="822" t="s">
        <v>1068</v>
      </c>
      <c r="K2072" s="822" t="s">
        <v>1854</v>
      </c>
      <c r="L2072" s="825">
        <v>154.36000000000001</v>
      </c>
      <c r="M2072" s="825">
        <v>771.80000000000007</v>
      </c>
      <c r="N2072" s="822">
        <v>5</v>
      </c>
      <c r="O2072" s="826">
        <v>3</v>
      </c>
      <c r="P2072" s="825">
        <v>308.72000000000003</v>
      </c>
      <c r="Q2072" s="827">
        <v>0.4</v>
      </c>
      <c r="R2072" s="822">
        <v>2</v>
      </c>
      <c r="S2072" s="827">
        <v>0.4</v>
      </c>
      <c r="T2072" s="826">
        <v>2</v>
      </c>
      <c r="U2072" s="828">
        <v>0.66666666666666663</v>
      </c>
    </row>
    <row r="2073" spans="1:21" ht="14.45" customHeight="1" x14ac:dyDescent="0.2">
      <c r="A2073" s="821">
        <v>4</v>
      </c>
      <c r="B2073" s="822" t="s">
        <v>2195</v>
      </c>
      <c r="C2073" s="822" t="s">
        <v>2202</v>
      </c>
      <c r="D2073" s="823" t="s">
        <v>4680</v>
      </c>
      <c r="E2073" s="824" t="s">
        <v>2216</v>
      </c>
      <c r="F2073" s="822" t="s">
        <v>2196</v>
      </c>
      <c r="G2073" s="822" t="s">
        <v>2259</v>
      </c>
      <c r="H2073" s="822" t="s">
        <v>329</v>
      </c>
      <c r="I2073" s="822" t="s">
        <v>2487</v>
      </c>
      <c r="J2073" s="822" t="s">
        <v>1068</v>
      </c>
      <c r="K2073" s="822" t="s">
        <v>2488</v>
      </c>
      <c r="L2073" s="825">
        <v>225.06</v>
      </c>
      <c r="M2073" s="825">
        <v>225.06</v>
      </c>
      <c r="N2073" s="822">
        <v>1</v>
      </c>
      <c r="O2073" s="826">
        <v>1</v>
      </c>
      <c r="P2073" s="825">
        <v>225.06</v>
      </c>
      <c r="Q2073" s="827">
        <v>1</v>
      </c>
      <c r="R2073" s="822">
        <v>1</v>
      </c>
      <c r="S2073" s="827">
        <v>1</v>
      </c>
      <c r="T2073" s="826">
        <v>1</v>
      </c>
      <c r="U2073" s="828">
        <v>1</v>
      </c>
    </row>
    <row r="2074" spans="1:21" ht="14.45" customHeight="1" x14ac:dyDescent="0.2">
      <c r="A2074" s="821">
        <v>4</v>
      </c>
      <c r="B2074" s="822" t="s">
        <v>2195</v>
      </c>
      <c r="C2074" s="822" t="s">
        <v>2202</v>
      </c>
      <c r="D2074" s="823" t="s">
        <v>4680</v>
      </c>
      <c r="E2074" s="824" t="s">
        <v>2216</v>
      </c>
      <c r="F2074" s="822" t="s">
        <v>2198</v>
      </c>
      <c r="G2074" s="822" t="s">
        <v>2286</v>
      </c>
      <c r="H2074" s="822" t="s">
        <v>329</v>
      </c>
      <c r="I2074" s="822" t="s">
        <v>2496</v>
      </c>
      <c r="J2074" s="822" t="s">
        <v>2390</v>
      </c>
      <c r="K2074" s="822" t="s">
        <v>2497</v>
      </c>
      <c r="L2074" s="825">
        <v>582.98</v>
      </c>
      <c r="M2074" s="825">
        <v>582.98</v>
      </c>
      <c r="N2074" s="822">
        <v>1</v>
      </c>
      <c r="O2074" s="826">
        <v>1</v>
      </c>
      <c r="P2074" s="825"/>
      <c r="Q2074" s="827">
        <v>0</v>
      </c>
      <c r="R2074" s="822"/>
      <c r="S2074" s="827">
        <v>0</v>
      </c>
      <c r="T2074" s="826"/>
      <c r="U2074" s="828">
        <v>0</v>
      </c>
    </row>
    <row r="2075" spans="1:21" ht="14.45" customHeight="1" x14ac:dyDescent="0.2">
      <c r="A2075" s="821">
        <v>4</v>
      </c>
      <c r="B2075" s="822" t="s">
        <v>2195</v>
      </c>
      <c r="C2075" s="822" t="s">
        <v>2202</v>
      </c>
      <c r="D2075" s="823" t="s">
        <v>4680</v>
      </c>
      <c r="E2075" s="824" t="s">
        <v>2216</v>
      </c>
      <c r="F2075" s="822" t="s">
        <v>2198</v>
      </c>
      <c r="G2075" s="822" t="s">
        <v>2286</v>
      </c>
      <c r="H2075" s="822" t="s">
        <v>329</v>
      </c>
      <c r="I2075" s="822" t="s">
        <v>2585</v>
      </c>
      <c r="J2075" s="822" t="s">
        <v>2586</v>
      </c>
      <c r="K2075" s="822" t="s">
        <v>2587</v>
      </c>
      <c r="L2075" s="825">
        <v>700.35</v>
      </c>
      <c r="M2075" s="825">
        <v>3501.75</v>
      </c>
      <c r="N2075" s="822">
        <v>5</v>
      </c>
      <c r="O2075" s="826">
        <v>5</v>
      </c>
      <c r="P2075" s="825">
        <v>700.35</v>
      </c>
      <c r="Q2075" s="827">
        <v>0.2</v>
      </c>
      <c r="R2075" s="822">
        <v>1</v>
      </c>
      <c r="S2075" s="827">
        <v>0.2</v>
      </c>
      <c r="T2075" s="826">
        <v>1</v>
      </c>
      <c r="U2075" s="828">
        <v>0.2</v>
      </c>
    </row>
    <row r="2076" spans="1:21" ht="14.45" customHeight="1" x14ac:dyDescent="0.2">
      <c r="A2076" s="821">
        <v>4</v>
      </c>
      <c r="B2076" s="822" t="s">
        <v>2195</v>
      </c>
      <c r="C2076" s="822" t="s">
        <v>2202</v>
      </c>
      <c r="D2076" s="823" t="s">
        <v>4680</v>
      </c>
      <c r="E2076" s="824" t="s">
        <v>2240</v>
      </c>
      <c r="F2076" s="822" t="s">
        <v>2196</v>
      </c>
      <c r="G2076" s="822" t="s">
        <v>3045</v>
      </c>
      <c r="H2076" s="822" t="s">
        <v>628</v>
      </c>
      <c r="I2076" s="822" t="s">
        <v>2183</v>
      </c>
      <c r="J2076" s="822" t="s">
        <v>1932</v>
      </c>
      <c r="K2076" s="822" t="s">
        <v>2184</v>
      </c>
      <c r="L2076" s="825">
        <v>23.4</v>
      </c>
      <c r="M2076" s="825">
        <v>23.4</v>
      </c>
      <c r="N2076" s="822">
        <v>1</v>
      </c>
      <c r="O2076" s="826">
        <v>0.5</v>
      </c>
      <c r="P2076" s="825"/>
      <c r="Q2076" s="827">
        <v>0</v>
      </c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4</v>
      </c>
      <c r="B2077" s="822" t="s">
        <v>2195</v>
      </c>
      <c r="C2077" s="822" t="s">
        <v>2202</v>
      </c>
      <c r="D2077" s="823" t="s">
        <v>4680</v>
      </c>
      <c r="E2077" s="824" t="s">
        <v>2240</v>
      </c>
      <c r="F2077" s="822" t="s">
        <v>2196</v>
      </c>
      <c r="G2077" s="822" t="s">
        <v>3045</v>
      </c>
      <c r="H2077" s="822" t="s">
        <v>628</v>
      </c>
      <c r="I2077" s="822" t="s">
        <v>1931</v>
      </c>
      <c r="J2077" s="822" t="s">
        <v>1932</v>
      </c>
      <c r="K2077" s="822" t="s">
        <v>1933</v>
      </c>
      <c r="L2077" s="825">
        <v>11.71</v>
      </c>
      <c r="M2077" s="825">
        <v>11.71</v>
      </c>
      <c r="N2077" s="822">
        <v>1</v>
      </c>
      <c r="O2077" s="826">
        <v>1</v>
      </c>
      <c r="P2077" s="825">
        <v>11.71</v>
      </c>
      <c r="Q2077" s="827">
        <v>1</v>
      </c>
      <c r="R2077" s="822">
        <v>1</v>
      </c>
      <c r="S2077" s="827">
        <v>1</v>
      </c>
      <c r="T2077" s="826">
        <v>1</v>
      </c>
      <c r="U2077" s="828">
        <v>1</v>
      </c>
    </row>
    <row r="2078" spans="1:21" ht="14.45" customHeight="1" x14ac:dyDescent="0.2">
      <c r="A2078" s="821">
        <v>4</v>
      </c>
      <c r="B2078" s="822" t="s">
        <v>2195</v>
      </c>
      <c r="C2078" s="822" t="s">
        <v>2202</v>
      </c>
      <c r="D2078" s="823" t="s">
        <v>4680</v>
      </c>
      <c r="E2078" s="824" t="s">
        <v>2240</v>
      </c>
      <c r="F2078" s="822" t="s">
        <v>2196</v>
      </c>
      <c r="G2078" s="822" t="s">
        <v>2897</v>
      </c>
      <c r="H2078" s="822" t="s">
        <v>628</v>
      </c>
      <c r="I2078" s="822" t="s">
        <v>2143</v>
      </c>
      <c r="J2078" s="822" t="s">
        <v>1421</v>
      </c>
      <c r="K2078" s="822" t="s">
        <v>2144</v>
      </c>
      <c r="L2078" s="825">
        <v>0</v>
      </c>
      <c r="M2078" s="825">
        <v>0</v>
      </c>
      <c r="N2078" s="822">
        <v>1</v>
      </c>
      <c r="O2078" s="826">
        <v>0.5</v>
      </c>
      <c r="P2078" s="825"/>
      <c r="Q2078" s="827"/>
      <c r="R2078" s="822"/>
      <c r="S2078" s="827">
        <v>0</v>
      </c>
      <c r="T2078" s="826"/>
      <c r="U2078" s="828">
        <v>0</v>
      </c>
    </row>
    <row r="2079" spans="1:21" ht="14.45" customHeight="1" x14ac:dyDescent="0.2">
      <c r="A2079" s="821">
        <v>4</v>
      </c>
      <c r="B2079" s="822" t="s">
        <v>2195</v>
      </c>
      <c r="C2079" s="822" t="s">
        <v>2202</v>
      </c>
      <c r="D2079" s="823" t="s">
        <v>4680</v>
      </c>
      <c r="E2079" s="824" t="s">
        <v>2240</v>
      </c>
      <c r="F2079" s="822" t="s">
        <v>2196</v>
      </c>
      <c r="G2079" s="822" t="s">
        <v>2396</v>
      </c>
      <c r="H2079" s="822" t="s">
        <v>329</v>
      </c>
      <c r="I2079" s="822" t="s">
        <v>4275</v>
      </c>
      <c r="J2079" s="822" t="s">
        <v>2398</v>
      </c>
      <c r="K2079" s="822" t="s">
        <v>4276</v>
      </c>
      <c r="L2079" s="825">
        <v>29.39</v>
      </c>
      <c r="M2079" s="825">
        <v>88.17</v>
      </c>
      <c r="N2079" s="822">
        <v>3</v>
      </c>
      <c r="O2079" s="826">
        <v>0.5</v>
      </c>
      <c r="P2079" s="825">
        <v>88.17</v>
      </c>
      <c r="Q2079" s="827">
        <v>1</v>
      </c>
      <c r="R2079" s="822">
        <v>3</v>
      </c>
      <c r="S2079" s="827">
        <v>1</v>
      </c>
      <c r="T2079" s="826">
        <v>0.5</v>
      </c>
      <c r="U2079" s="828">
        <v>1</v>
      </c>
    </row>
    <row r="2080" spans="1:21" ht="14.45" customHeight="1" x14ac:dyDescent="0.2">
      <c r="A2080" s="821">
        <v>4</v>
      </c>
      <c r="B2080" s="822" t="s">
        <v>2195</v>
      </c>
      <c r="C2080" s="822" t="s">
        <v>2202</v>
      </c>
      <c r="D2080" s="823" t="s">
        <v>4680</v>
      </c>
      <c r="E2080" s="824" t="s">
        <v>2240</v>
      </c>
      <c r="F2080" s="822" t="s">
        <v>2196</v>
      </c>
      <c r="G2080" s="822" t="s">
        <v>2396</v>
      </c>
      <c r="H2080" s="822" t="s">
        <v>628</v>
      </c>
      <c r="I2080" s="822" t="s">
        <v>4277</v>
      </c>
      <c r="J2080" s="822" t="s">
        <v>3054</v>
      </c>
      <c r="K2080" s="822" t="s">
        <v>4278</v>
      </c>
      <c r="L2080" s="825">
        <v>97.96</v>
      </c>
      <c r="M2080" s="825">
        <v>293.88</v>
      </c>
      <c r="N2080" s="822">
        <v>3</v>
      </c>
      <c r="O2080" s="826">
        <v>1.5</v>
      </c>
      <c r="P2080" s="825">
        <v>293.88</v>
      </c>
      <c r="Q2080" s="827">
        <v>1</v>
      </c>
      <c r="R2080" s="822">
        <v>3</v>
      </c>
      <c r="S2080" s="827">
        <v>1</v>
      </c>
      <c r="T2080" s="826">
        <v>1.5</v>
      </c>
      <c r="U2080" s="828">
        <v>1</v>
      </c>
    </row>
    <row r="2081" spans="1:21" ht="14.45" customHeight="1" x14ac:dyDescent="0.2">
      <c r="A2081" s="821">
        <v>4</v>
      </c>
      <c r="B2081" s="822" t="s">
        <v>2195</v>
      </c>
      <c r="C2081" s="822" t="s">
        <v>2202</v>
      </c>
      <c r="D2081" s="823" t="s">
        <v>4680</v>
      </c>
      <c r="E2081" s="824" t="s">
        <v>2240</v>
      </c>
      <c r="F2081" s="822" t="s">
        <v>2196</v>
      </c>
      <c r="G2081" s="822" t="s">
        <v>2255</v>
      </c>
      <c r="H2081" s="822" t="s">
        <v>329</v>
      </c>
      <c r="I2081" s="822" t="s">
        <v>2256</v>
      </c>
      <c r="J2081" s="822" t="s">
        <v>2257</v>
      </c>
      <c r="K2081" s="822" t="s">
        <v>2258</v>
      </c>
      <c r="L2081" s="825">
        <v>35.25</v>
      </c>
      <c r="M2081" s="825">
        <v>35.25</v>
      </c>
      <c r="N2081" s="822">
        <v>1</v>
      </c>
      <c r="O2081" s="826">
        <v>1</v>
      </c>
      <c r="P2081" s="825"/>
      <c r="Q2081" s="827">
        <v>0</v>
      </c>
      <c r="R2081" s="822"/>
      <c r="S2081" s="827">
        <v>0</v>
      </c>
      <c r="T2081" s="826"/>
      <c r="U2081" s="828">
        <v>0</v>
      </c>
    </row>
    <row r="2082" spans="1:21" ht="14.45" customHeight="1" x14ac:dyDescent="0.2">
      <c r="A2082" s="821">
        <v>4</v>
      </c>
      <c r="B2082" s="822" t="s">
        <v>2195</v>
      </c>
      <c r="C2082" s="822" t="s">
        <v>2202</v>
      </c>
      <c r="D2082" s="823" t="s">
        <v>4680</v>
      </c>
      <c r="E2082" s="824" t="s">
        <v>2240</v>
      </c>
      <c r="F2082" s="822" t="s">
        <v>2196</v>
      </c>
      <c r="G2082" s="822" t="s">
        <v>3176</v>
      </c>
      <c r="H2082" s="822" t="s">
        <v>329</v>
      </c>
      <c r="I2082" s="822" t="s">
        <v>3741</v>
      </c>
      <c r="J2082" s="822" t="s">
        <v>1196</v>
      </c>
      <c r="K2082" s="822" t="s">
        <v>3178</v>
      </c>
      <c r="L2082" s="825">
        <v>91.11</v>
      </c>
      <c r="M2082" s="825">
        <v>91.11</v>
      </c>
      <c r="N2082" s="822">
        <v>1</v>
      </c>
      <c r="O2082" s="826">
        <v>0.5</v>
      </c>
      <c r="P2082" s="825">
        <v>91.11</v>
      </c>
      <c r="Q2082" s="827">
        <v>1</v>
      </c>
      <c r="R2082" s="822">
        <v>1</v>
      </c>
      <c r="S2082" s="827">
        <v>1</v>
      </c>
      <c r="T2082" s="826">
        <v>0.5</v>
      </c>
      <c r="U2082" s="828">
        <v>1</v>
      </c>
    </row>
    <row r="2083" spans="1:21" ht="14.45" customHeight="1" x14ac:dyDescent="0.2">
      <c r="A2083" s="821">
        <v>4</v>
      </c>
      <c r="B2083" s="822" t="s">
        <v>2195</v>
      </c>
      <c r="C2083" s="822" t="s">
        <v>2202</v>
      </c>
      <c r="D2083" s="823" t="s">
        <v>4680</v>
      </c>
      <c r="E2083" s="824" t="s">
        <v>2240</v>
      </c>
      <c r="F2083" s="822" t="s">
        <v>2196</v>
      </c>
      <c r="G2083" s="822" t="s">
        <v>3750</v>
      </c>
      <c r="H2083" s="822" t="s">
        <v>329</v>
      </c>
      <c r="I2083" s="822" t="s">
        <v>3751</v>
      </c>
      <c r="J2083" s="822" t="s">
        <v>3752</v>
      </c>
      <c r="K2083" s="822" t="s">
        <v>3753</v>
      </c>
      <c r="L2083" s="825">
        <v>121.07</v>
      </c>
      <c r="M2083" s="825">
        <v>121.07</v>
      </c>
      <c r="N2083" s="822">
        <v>1</v>
      </c>
      <c r="O2083" s="826">
        <v>0.5</v>
      </c>
      <c r="P2083" s="825">
        <v>121.07</v>
      </c>
      <c r="Q2083" s="827">
        <v>1</v>
      </c>
      <c r="R2083" s="822">
        <v>1</v>
      </c>
      <c r="S2083" s="827">
        <v>1</v>
      </c>
      <c r="T2083" s="826">
        <v>0.5</v>
      </c>
      <c r="U2083" s="828">
        <v>1</v>
      </c>
    </row>
    <row r="2084" spans="1:21" ht="14.45" customHeight="1" x14ac:dyDescent="0.2">
      <c r="A2084" s="821">
        <v>4</v>
      </c>
      <c r="B2084" s="822" t="s">
        <v>2195</v>
      </c>
      <c r="C2084" s="822" t="s">
        <v>2202</v>
      </c>
      <c r="D2084" s="823" t="s">
        <v>4680</v>
      </c>
      <c r="E2084" s="824" t="s">
        <v>2240</v>
      </c>
      <c r="F2084" s="822" t="s">
        <v>2196</v>
      </c>
      <c r="G2084" s="822" t="s">
        <v>3661</v>
      </c>
      <c r="H2084" s="822" t="s">
        <v>329</v>
      </c>
      <c r="I2084" s="822" t="s">
        <v>3662</v>
      </c>
      <c r="J2084" s="822" t="s">
        <v>827</v>
      </c>
      <c r="K2084" s="822" t="s">
        <v>828</v>
      </c>
      <c r="L2084" s="825">
        <v>105.63</v>
      </c>
      <c r="M2084" s="825">
        <v>105.63</v>
      </c>
      <c r="N2084" s="822">
        <v>1</v>
      </c>
      <c r="O2084" s="826">
        <v>1</v>
      </c>
      <c r="P2084" s="825">
        <v>105.63</v>
      </c>
      <c r="Q2084" s="827">
        <v>1</v>
      </c>
      <c r="R2084" s="822">
        <v>1</v>
      </c>
      <c r="S2084" s="827">
        <v>1</v>
      </c>
      <c r="T2084" s="826">
        <v>1</v>
      </c>
      <c r="U2084" s="828">
        <v>1</v>
      </c>
    </row>
    <row r="2085" spans="1:21" ht="14.45" customHeight="1" x14ac:dyDescent="0.2">
      <c r="A2085" s="821">
        <v>4</v>
      </c>
      <c r="B2085" s="822" t="s">
        <v>2195</v>
      </c>
      <c r="C2085" s="822" t="s">
        <v>2202</v>
      </c>
      <c r="D2085" s="823" t="s">
        <v>4680</v>
      </c>
      <c r="E2085" s="824" t="s">
        <v>2240</v>
      </c>
      <c r="F2085" s="822" t="s">
        <v>2196</v>
      </c>
      <c r="G2085" s="822" t="s">
        <v>3066</v>
      </c>
      <c r="H2085" s="822" t="s">
        <v>329</v>
      </c>
      <c r="I2085" s="822" t="s">
        <v>3754</v>
      </c>
      <c r="J2085" s="822" t="s">
        <v>825</v>
      </c>
      <c r="K2085" s="822" t="s">
        <v>3755</v>
      </c>
      <c r="L2085" s="825">
        <v>45.03</v>
      </c>
      <c r="M2085" s="825">
        <v>180.12</v>
      </c>
      <c r="N2085" s="822">
        <v>4</v>
      </c>
      <c r="O2085" s="826">
        <v>4</v>
      </c>
      <c r="P2085" s="825">
        <v>45.03</v>
      </c>
      <c r="Q2085" s="827">
        <v>0.25</v>
      </c>
      <c r="R2085" s="822">
        <v>1</v>
      </c>
      <c r="S2085" s="827">
        <v>0.25</v>
      </c>
      <c r="T2085" s="826">
        <v>1</v>
      </c>
      <c r="U2085" s="828">
        <v>0.25</v>
      </c>
    </row>
    <row r="2086" spans="1:21" ht="14.45" customHeight="1" x14ac:dyDescent="0.2">
      <c r="A2086" s="821">
        <v>4</v>
      </c>
      <c r="B2086" s="822" t="s">
        <v>2195</v>
      </c>
      <c r="C2086" s="822" t="s">
        <v>2202</v>
      </c>
      <c r="D2086" s="823" t="s">
        <v>4680</v>
      </c>
      <c r="E2086" s="824" t="s">
        <v>2240</v>
      </c>
      <c r="F2086" s="822" t="s">
        <v>2196</v>
      </c>
      <c r="G2086" s="822" t="s">
        <v>3209</v>
      </c>
      <c r="H2086" s="822" t="s">
        <v>329</v>
      </c>
      <c r="I2086" s="822" t="s">
        <v>3213</v>
      </c>
      <c r="J2086" s="822" t="s">
        <v>3211</v>
      </c>
      <c r="K2086" s="822" t="s">
        <v>3214</v>
      </c>
      <c r="L2086" s="825">
        <v>91.78</v>
      </c>
      <c r="M2086" s="825">
        <v>367.12</v>
      </c>
      <c r="N2086" s="822">
        <v>4</v>
      </c>
      <c r="O2086" s="826">
        <v>1.5</v>
      </c>
      <c r="P2086" s="825">
        <v>183.56</v>
      </c>
      <c r="Q2086" s="827">
        <v>0.5</v>
      </c>
      <c r="R2086" s="822">
        <v>2</v>
      </c>
      <c r="S2086" s="827">
        <v>0.5</v>
      </c>
      <c r="T2086" s="826">
        <v>0.5</v>
      </c>
      <c r="U2086" s="828">
        <v>0.33333333333333331</v>
      </c>
    </row>
    <row r="2087" spans="1:21" ht="14.45" customHeight="1" x14ac:dyDescent="0.2">
      <c r="A2087" s="821">
        <v>4</v>
      </c>
      <c r="B2087" s="822" t="s">
        <v>2195</v>
      </c>
      <c r="C2087" s="822" t="s">
        <v>2202</v>
      </c>
      <c r="D2087" s="823" t="s">
        <v>4680</v>
      </c>
      <c r="E2087" s="824" t="s">
        <v>2240</v>
      </c>
      <c r="F2087" s="822" t="s">
        <v>2196</v>
      </c>
      <c r="G2087" s="822" t="s">
        <v>3219</v>
      </c>
      <c r="H2087" s="822" t="s">
        <v>329</v>
      </c>
      <c r="I2087" s="822" t="s">
        <v>4279</v>
      </c>
      <c r="J2087" s="822" t="s">
        <v>4280</v>
      </c>
      <c r="K2087" s="822" t="s">
        <v>3764</v>
      </c>
      <c r="L2087" s="825">
        <v>114</v>
      </c>
      <c r="M2087" s="825">
        <v>114</v>
      </c>
      <c r="N2087" s="822">
        <v>1</v>
      </c>
      <c r="O2087" s="826">
        <v>1</v>
      </c>
      <c r="P2087" s="825">
        <v>114</v>
      </c>
      <c r="Q2087" s="827">
        <v>1</v>
      </c>
      <c r="R2087" s="822">
        <v>1</v>
      </c>
      <c r="S2087" s="827">
        <v>1</v>
      </c>
      <c r="T2087" s="826">
        <v>1</v>
      </c>
      <c r="U2087" s="828">
        <v>1</v>
      </c>
    </row>
    <row r="2088" spans="1:21" ht="14.45" customHeight="1" x14ac:dyDescent="0.2">
      <c r="A2088" s="821">
        <v>4</v>
      </c>
      <c r="B2088" s="822" t="s">
        <v>2195</v>
      </c>
      <c r="C2088" s="822" t="s">
        <v>2202</v>
      </c>
      <c r="D2088" s="823" t="s">
        <v>4680</v>
      </c>
      <c r="E2088" s="824" t="s">
        <v>2240</v>
      </c>
      <c r="F2088" s="822" t="s">
        <v>2196</v>
      </c>
      <c r="G2088" s="822" t="s">
        <v>2921</v>
      </c>
      <c r="H2088" s="822" t="s">
        <v>329</v>
      </c>
      <c r="I2088" s="822" t="s">
        <v>3004</v>
      </c>
      <c r="J2088" s="822" t="s">
        <v>2923</v>
      </c>
      <c r="K2088" s="822" t="s">
        <v>3005</v>
      </c>
      <c r="L2088" s="825">
        <v>132.97999999999999</v>
      </c>
      <c r="M2088" s="825">
        <v>265.95999999999998</v>
      </c>
      <c r="N2088" s="822">
        <v>2</v>
      </c>
      <c r="O2088" s="826">
        <v>1</v>
      </c>
      <c r="P2088" s="825">
        <v>265.95999999999998</v>
      </c>
      <c r="Q2088" s="827">
        <v>1</v>
      </c>
      <c r="R2088" s="822">
        <v>2</v>
      </c>
      <c r="S2088" s="827">
        <v>1</v>
      </c>
      <c r="T2088" s="826">
        <v>1</v>
      </c>
      <c r="U2088" s="828">
        <v>1</v>
      </c>
    </row>
    <row r="2089" spans="1:21" ht="14.45" customHeight="1" x14ac:dyDescent="0.2">
      <c r="A2089" s="821">
        <v>4</v>
      </c>
      <c r="B2089" s="822" t="s">
        <v>2195</v>
      </c>
      <c r="C2089" s="822" t="s">
        <v>2202</v>
      </c>
      <c r="D2089" s="823" t="s">
        <v>4680</v>
      </c>
      <c r="E2089" s="824" t="s">
        <v>2240</v>
      </c>
      <c r="F2089" s="822" t="s">
        <v>2196</v>
      </c>
      <c r="G2089" s="822" t="s">
        <v>3990</v>
      </c>
      <c r="H2089" s="822" t="s">
        <v>329</v>
      </c>
      <c r="I2089" s="822" t="s">
        <v>3991</v>
      </c>
      <c r="J2089" s="822" t="s">
        <v>872</v>
      </c>
      <c r="K2089" s="822" t="s">
        <v>3992</v>
      </c>
      <c r="L2089" s="825">
        <v>0</v>
      </c>
      <c r="M2089" s="825">
        <v>0</v>
      </c>
      <c r="N2089" s="822">
        <v>1</v>
      </c>
      <c r="O2089" s="826">
        <v>1</v>
      </c>
      <c r="P2089" s="825">
        <v>0</v>
      </c>
      <c r="Q2089" s="827"/>
      <c r="R2089" s="822">
        <v>1</v>
      </c>
      <c r="S2089" s="827">
        <v>1</v>
      </c>
      <c r="T2089" s="826">
        <v>1</v>
      </c>
      <c r="U2089" s="828">
        <v>1</v>
      </c>
    </row>
    <row r="2090" spans="1:21" ht="14.45" customHeight="1" x14ac:dyDescent="0.2">
      <c r="A2090" s="821">
        <v>4</v>
      </c>
      <c r="B2090" s="822" t="s">
        <v>2195</v>
      </c>
      <c r="C2090" s="822" t="s">
        <v>2202</v>
      </c>
      <c r="D2090" s="823" t="s">
        <v>4680</v>
      </c>
      <c r="E2090" s="824" t="s">
        <v>2240</v>
      </c>
      <c r="F2090" s="822" t="s">
        <v>2196</v>
      </c>
      <c r="G2090" s="822" t="s">
        <v>2925</v>
      </c>
      <c r="H2090" s="822" t="s">
        <v>329</v>
      </c>
      <c r="I2090" s="822" t="s">
        <v>2926</v>
      </c>
      <c r="J2090" s="822" t="s">
        <v>971</v>
      </c>
      <c r="K2090" s="822" t="s">
        <v>2927</v>
      </c>
      <c r="L2090" s="825">
        <v>760.22</v>
      </c>
      <c r="M2090" s="825">
        <v>3040.88</v>
      </c>
      <c r="N2090" s="822">
        <v>4</v>
      </c>
      <c r="O2090" s="826">
        <v>2.5</v>
      </c>
      <c r="P2090" s="825">
        <v>1520.44</v>
      </c>
      <c r="Q2090" s="827">
        <v>0.5</v>
      </c>
      <c r="R2090" s="822">
        <v>2</v>
      </c>
      <c r="S2090" s="827">
        <v>0.5</v>
      </c>
      <c r="T2090" s="826">
        <v>1.5</v>
      </c>
      <c r="U2090" s="828">
        <v>0.6</v>
      </c>
    </row>
    <row r="2091" spans="1:21" ht="14.45" customHeight="1" x14ac:dyDescent="0.2">
      <c r="A2091" s="821">
        <v>4</v>
      </c>
      <c r="B2091" s="822" t="s">
        <v>2195</v>
      </c>
      <c r="C2091" s="822" t="s">
        <v>2202</v>
      </c>
      <c r="D2091" s="823" t="s">
        <v>4680</v>
      </c>
      <c r="E2091" s="824" t="s">
        <v>2240</v>
      </c>
      <c r="F2091" s="822" t="s">
        <v>2196</v>
      </c>
      <c r="G2091" s="822" t="s">
        <v>2925</v>
      </c>
      <c r="H2091" s="822" t="s">
        <v>329</v>
      </c>
      <c r="I2091" s="822" t="s">
        <v>4271</v>
      </c>
      <c r="J2091" s="822" t="s">
        <v>971</v>
      </c>
      <c r="K2091" s="822" t="s">
        <v>4272</v>
      </c>
      <c r="L2091" s="825">
        <v>0</v>
      </c>
      <c r="M2091" s="825">
        <v>0</v>
      </c>
      <c r="N2091" s="822">
        <v>1</v>
      </c>
      <c r="O2091" s="826">
        <v>1</v>
      </c>
      <c r="P2091" s="825"/>
      <c r="Q2091" s="827"/>
      <c r="R2091" s="822"/>
      <c r="S2091" s="827">
        <v>0</v>
      </c>
      <c r="T2091" s="826"/>
      <c r="U2091" s="828">
        <v>0</v>
      </c>
    </row>
    <row r="2092" spans="1:21" ht="14.45" customHeight="1" x14ac:dyDescent="0.2">
      <c r="A2092" s="821">
        <v>4</v>
      </c>
      <c r="B2092" s="822" t="s">
        <v>2195</v>
      </c>
      <c r="C2092" s="822" t="s">
        <v>2202</v>
      </c>
      <c r="D2092" s="823" t="s">
        <v>4680</v>
      </c>
      <c r="E2092" s="824" t="s">
        <v>2240</v>
      </c>
      <c r="F2092" s="822" t="s">
        <v>2196</v>
      </c>
      <c r="G2092" s="822" t="s">
        <v>3775</v>
      </c>
      <c r="H2092" s="822" t="s">
        <v>329</v>
      </c>
      <c r="I2092" s="822" t="s">
        <v>3776</v>
      </c>
      <c r="J2092" s="822" t="s">
        <v>3777</v>
      </c>
      <c r="K2092" s="822" t="s">
        <v>3778</v>
      </c>
      <c r="L2092" s="825">
        <v>0</v>
      </c>
      <c r="M2092" s="825">
        <v>0</v>
      </c>
      <c r="N2092" s="822">
        <v>4</v>
      </c>
      <c r="O2092" s="826">
        <v>3.5</v>
      </c>
      <c r="P2092" s="825">
        <v>0</v>
      </c>
      <c r="Q2092" s="827"/>
      <c r="R2092" s="822">
        <v>2</v>
      </c>
      <c r="S2092" s="827">
        <v>0.5</v>
      </c>
      <c r="T2092" s="826">
        <v>1.5</v>
      </c>
      <c r="U2092" s="828">
        <v>0.42857142857142855</v>
      </c>
    </row>
    <row r="2093" spans="1:21" ht="14.45" customHeight="1" x14ac:dyDescent="0.2">
      <c r="A2093" s="821">
        <v>4</v>
      </c>
      <c r="B2093" s="822" t="s">
        <v>2195</v>
      </c>
      <c r="C2093" s="822" t="s">
        <v>2202</v>
      </c>
      <c r="D2093" s="823" t="s">
        <v>4680</v>
      </c>
      <c r="E2093" s="824" t="s">
        <v>2240</v>
      </c>
      <c r="F2093" s="822" t="s">
        <v>2196</v>
      </c>
      <c r="G2093" s="822" t="s">
        <v>4281</v>
      </c>
      <c r="H2093" s="822" t="s">
        <v>329</v>
      </c>
      <c r="I2093" s="822" t="s">
        <v>4282</v>
      </c>
      <c r="J2093" s="822" t="s">
        <v>4283</v>
      </c>
      <c r="K2093" s="822" t="s">
        <v>2055</v>
      </c>
      <c r="L2093" s="825">
        <v>7119.15</v>
      </c>
      <c r="M2093" s="825">
        <v>7119.15</v>
      </c>
      <c r="N2093" s="822">
        <v>1</v>
      </c>
      <c r="O2093" s="826">
        <v>1</v>
      </c>
      <c r="P2093" s="825">
        <v>7119.15</v>
      </c>
      <c r="Q2093" s="827">
        <v>1</v>
      </c>
      <c r="R2093" s="822">
        <v>1</v>
      </c>
      <c r="S2093" s="827">
        <v>1</v>
      </c>
      <c r="T2093" s="826">
        <v>1</v>
      </c>
      <c r="U2093" s="828">
        <v>1</v>
      </c>
    </row>
    <row r="2094" spans="1:21" ht="14.45" customHeight="1" x14ac:dyDescent="0.2">
      <c r="A2094" s="821">
        <v>4</v>
      </c>
      <c r="B2094" s="822" t="s">
        <v>2195</v>
      </c>
      <c r="C2094" s="822" t="s">
        <v>2202</v>
      </c>
      <c r="D2094" s="823" t="s">
        <v>4680</v>
      </c>
      <c r="E2094" s="824" t="s">
        <v>2240</v>
      </c>
      <c r="F2094" s="822" t="s">
        <v>2196</v>
      </c>
      <c r="G2094" s="822" t="s">
        <v>2460</v>
      </c>
      <c r="H2094" s="822" t="s">
        <v>329</v>
      </c>
      <c r="I2094" s="822" t="s">
        <v>2461</v>
      </c>
      <c r="J2094" s="822" t="s">
        <v>760</v>
      </c>
      <c r="K2094" s="822" t="s">
        <v>761</v>
      </c>
      <c r="L2094" s="825">
        <v>248.55</v>
      </c>
      <c r="M2094" s="825">
        <v>248.55</v>
      </c>
      <c r="N2094" s="822">
        <v>1</v>
      </c>
      <c r="O2094" s="826">
        <v>1</v>
      </c>
      <c r="P2094" s="825">
        <v>248.55</v>
      </c>
      <c r="Q2094" s="827">
        <v>1</v>
      </c>
      <c r="R2094" s="822">
        <v>1</v>
      </c>
      <c r="S2094" s="827">
        <v>1</v>
      </c>
      <c r="T2094" s="826">
        <v>1</v>
      </c>
      <c r="U2094" s="828">
        <v>1</v>
      </c>
    </row>
    <row r="2095" spans="1:21" ht="14.45" customHeight="1" x14ac:dyDescent="0.2">
      <c r="A2095" s="821">
        <v>4</v>
      </c>
      <c r="B2095" s="822" t="s">
        <v>2195</v>
      </c>
      <c r="C2095" s="822" t="s">
        <v>2202</v>
      </c>
      <c r="D2095" s="823" t="s">
        <v>4680</v>
      </c>
      <c r="E2095" s="824" t="s">
        <v>2240</v>
      </c>
      <c r="F2095" s="822" t="s">
        <v>2196</v>
      </c>
      <c r="G2095" s="822" t="s">
        <v>2293</v>
      </c>
      <c r="H2095" s="822" t="s">
        <v>329</v>
      </c>
      <c r="I2095" s="822" t="s">
        <v>2294</v>
      </c>
      <c r="J2095" s="822" t="s">
        <v>703</v>
      </c>
      <c r="K2095" s="822" t="s">
        <v>2295</v>
      </c>
      <c r="L2095" s="825">
        <v>53.57</v>
      </c>
      <c r="M2095" s="825">
        <v>160.71</v>
      </c>
      <c r="N2095" s="822">
        <v>3</v>
      </c>
      <c r="O2095" s="826">
        <v>2</v>
      </c>
      <c r="P2095" s="825"/>
      <c r="Q2095" s="827">
        <v>0</v>
      </c>
      <c r="R2095" s="822"/>
      <c r="S2095" s="827">
        <v>0</v>
      </c>
      <c r="T2095" s="826"/>
      <c r="U2095" s="828">
        <v>0</v>
      </c>
    </row>
    <row r="2096" spans="1:21" ht="14.45" customHeight="1" x14ac:dyDescent="0.2">
      <c r="A2096" s="821">
        <v>4</v>
      </c>
      <c r="B2096" s="822" t="s">
        <v>2195</v>
      </c>
      <c r="C2096" s="822" t="s">
        <v>2202</v>
      </c>
      <c r="D2096" s="823" t="s">
        <v>4680</v>
      </c>
      <c r="E2096" s="824" t="s">
        <v>2240</v>
      </c>
      <c r="F2096" s="822" t="s">
        <v>2196</v>
      </c>
      <c r="G2096" s="822" t="s">
        <v>2296</v>
      </c>
      <c r="H2096" s="822" t="s">
        <v>329</v>
      </c>
      <c r="I2096" s="822" t="s">
        <v>3016</v>
      </c>
      <c r="J2096" s="822" t="s">
        <v>1405</v>
      </c>
      <c r="K2096" s="822" t="s">
        <v>3017</v>
      </c>
      <c r="L2096" s="825">
        <v>34.19</v>
      </c>
      <c r="M2096" s="825">
        <v>68.38</v>
      </c>
      <c r="N2096" s="822">
        <v>2</v>
      </c>
      <c r="O2096" s="826">
        <v>1.5</v>
      </c>
      <c r="P2096" s="825">
        <v>34.19</v>
      </c>
      <c r="Q2096" s="827">
        <v>0.5</v>
      </c>
      <c r="R2096" s="822">
        <v>1</v>
      </c>
      <c r="S2096" s="827">
        <v>0.5</v>
      </c>
      <c r="T2096" s="826">
        <v>1</v>
      </c>
      <c r="U2096" s="828">
        <v>0.66666666666666663</v>
      </c>
    </row>
    <row r="2097" spans="1:21" ht="14.45" customHeight="1" x14ac:dyDescent="0.2">
      <c r="A2097" s="821">
        <v>4</v>
      </c>
      <c r="B2097" s="822" t="s">
        <v>2195</v>
      </c>
      <c r="C2097" s="822" t="s">
        <v>2202</v>
      </c>
      <c r="D2097" s="823" t="s">
        <v>4680</v>
      </c>
      <c r="E2097" s="824" t="s">
        <v>2240</v>
      </c>
      <c r="F2097" s="822" t="s">
        <v>2196</v>
      </c>
      <c r="G2097" s="822" t="s">
        <v>2267</v>
      </c>
      <c r="H2097" s="822" t="s">
        <v>628</v>
      </c>
      <c r="I2097" s="822" t="s">
        <v>3233</v>
      </c>
      <c r="J2097" s="822" t="s">
        <v>1223</v>
      </c>
      <c r="K2097" s="822" t="s">
        <v>3234</v>
      </c>
      <c r="L2097" s="825">
        <v>1385.62</v>
      </c>
      <c r="M2097" s="825">
        <v>2771.24</v>
      </c>
      <c r="N2097" s="822">
        <v>2</v>
      </c>
      <c r="O2097" s="826">
        <v>0.5</v>
      </c>
      <c r="P2097" s="825"/>
      <c r="Q2097" s="827">
        <v>0</v>
      </c>
      <c r="R2097" s="822"/>
      <c r="S2097" s="827">
        <v>0</v>
      </c>
      <c r="T2097" s="826"/>
      <c r="U2097" s="828">
        <v>0</v>
      </c>
    </row>
    <row r="2098" spans="1:21" ht="14.45" customHeight="1" x14ac:dyDescent="0.2">
      <c r="A2098" s="821">
        <v>4</v>
      </c>
      <c r="B2098" s="822" t="s">
        <v>2195</v>
      </c>
      <c r="C2098" s="822" t="s">
        <v>2202</v>
      </c>
      <c r="D2098" s="823" t="s">
        <v>4680</v>
      </c>
      <c r="E2098" s="824" t="s">
        <v>2240</v>
      </c>
      <c r="F2098" s="822" t="s">
        <v>2196</v>
      </c>
      <c r="G2098" s="822" t="s">
        <v>2267</v>
      </c>
      <c r="H2098" s="822" t="s">
        <v>628</v>
      </c>
      <c r="I2098" s="822" t="s">
        <v>2096</v>
      </c>
      <c r="J2098" s="822" t="s">
        <v>764</v>
      </c>
      <c r="K2098" s="822" t="s">
        <v>2097</v>
      </c>
      <c r="L2098" s="825">
        <v>736.33</v>
      </c>
      <c r="M2098" s="825">
        <v>4417.9800000000005</v>
      </c>
      <c r="N2098" s="822">
        <v>6</v>
      </c>
      <c r="O2098" s="826">
        <v>2</v>
      </c>
      <c r="P2098" s="825">
        <v>1472.66</v>
      </c>
      <c r="Q2098" s="827">
        <v>0.33333333333333331</v>
      </c>
      <c r="R2098" s="822">
        <v>2</v>
      </c>
      <c r="S2098" s="827">
        <v>0.33333333333333331</v>
      </c>
      <c r="T2098" s="826">
        <v>0.5</v>
      </c>
      <c r="U2098" s="828">
        <v>0.25</v>
      </c>
    </row>
    <row r="2099" spans="1:21" ht="14.45" customHeight="1" x14ac:dyDescent="0.2">
      <c r="A2099" s="821">
        <v>4</v>
      </c>
      <c r="B2099" s="822" t="s">
        <v>2195</v>
      </c>
      <c r="C2099" s="822" t="s">
        <v>2202</v>
      </c>
      <c r="D2099" s="823" t="s">
        <v>4680</v>
      </c>
      <c r="E2099" s="824" t="s">
        <v>2240</v>
      </c>
      <c r="F2099" s="822" t="s">
        <v>2196</v>
      </c>
      <c r="G2099" s="822" t="s">
        <v>2267</v>
      </c>
      <c r="H2099" s="822" t="s">
        <v>628</v>
      </c>
      <c r="I2099" s="822" t="s">
        <v>1777</v>
      </c>
      <c r="J2099" s="822" t="s">
        <v>764</v>
      </c>
      <c r="K2099" s="822" t="s">
        <v>1778</v>
      </c>
      <c r="L2099" s="825">
        <v>490.89</v>
      </c>
      <c r="M2099" s="825">
        <v>8345.1299999999992</v>
      </c>
      <c r="N2099" s="822">
        <v>17</v>
      </c>
      <c r="O2099" s="826">
        <v>9.5</v>
      </c>
      <c r="P2099" s="825">
        <v>4908.8999999999996</v>
      </c>
      <c r="Q2099" s="827">
        <v>0.58823529411764708</v>
      </c>
      <c r="R2099" s="822">
        <v>10</v>
      </c>
      <c r="S2099" s="827">
        <v>0.58823529411764708</v>
      </c>
      <c r="T2099" s="826">
        <v>4.5</v>
      </c>
      <c r="U2099" s="828">
        <v>0.47368421052631576</v>
      </c>
    </row>
    <row r="2100" spans="1:21" ht="14.45" customHeight="1" x14ac:dyDescent="0.2">
      <c r="A2100" s="821">
        <v>4</v>
      </c>
      <c r="B2100" s="822" t="s">
        <v>2195</v>
      </c>
      <c r="C2100" s="822" t="s">
        <v>2202</v>
      </c>
      <c r="D2100" s="823" t="s">
        <v>4680</v>
      </c>
      <c r="E2100" s="824" t="s">
        <v>2240</v>
      </c>
      <c r="F2100" s="822" t="s">
        <v>2196</v>
      </c>
      <c r="G2100" s="822" t="s">
        <v>2267</v>
      </c>
      <c r="H2100" s="822" t="s">
        <v>628</v>
      </c>
      <c r="I2100" s="822" t="s">
        <v>2268</v>
      </c>
      <c r="J2100" s="822" t="s">
        <v>764</v>
      </c>
      <c r="K2100" s="822" t="s">
        <v>2269</v>
      </c>
      <c r="L2100" s="825">
        <v>923.74</v>
      </c>
      <c r="M2100" s="825">
        <v>1847.48</v>
      </c>
      <c r="N2100" s="822">
        <v>2</v>
      </c>
      <c r="O2100" s="826">
        <v>1</v>
      </c>
      <c r="P2100" s="825">
        <v>1847.48</v>
      </c>
      <c r="Q2100" s="827">
        <v>1</v>
      </c>
      <c r="R2100" s="822">
        <v>2</v>
      </c>
      <c r="S2100" s="827">
        <v>1</v>
      </c>
      <c r="T2100" s="826">
        <v>1</v>
      </c>
      <c r="U2100" s="828">
        <v>1</v>
      </c>
    </row>
    <row r="2101" spans="1:21" ht="14.45" customHeight="1" x14ac:dyDescent="0.2">
      <c r="A2101" s="821">
        <v>4</v>
      </c>
      <c r="B2101" s="822" t="s">
        <v>2195</v>
      </c>
      <c r="C2101" s="822" t="s">
        <v>2202</v>
      </c>
      <c r="D2101" s="823" t="s">
        <v>4680</v>
      </c>
      <c r="E2101" s="824" t="s">
        <v>2240</v>
      </c>
      <c r="F2101" s="822" t="s">
        <v>2196</v>
      </c>
      <c r="G2101" s="822" t="s">
        <v>2353</v>
      </c>
      <c r="H2101" s="822" t="s">
        <v>329</v>
      </c>
      <c r="I2101" s="822" t="s">
        <v>2354</v>
      </c>
      <c r="J2101" s="822" t="s">
        <v>1161</v>
      </c>
      <c r="K2101" s="822" t="s">
        <v>638</v>
      </c>
      <c r="L2101" s="825">
        <v>35.25</v>
      </c>
      <c r="M2101" s="825">
        <v>35.25</v>
      </c>
      <c r="N2101" s="822">
        <v>1</v>
      </c>
      <c r="O2101" s="826">
        <v>1</v>
      </c>
      <c r="P2101" s="825">
        <v>35.25</v>
      </c>
      <c r="Q2101" s="827">
        <v>1</v>
      </c>
      <c r="R2101" s="822">
        <v>1</v>
      </c>
      <c r="S2101" s="827">
        <v>1</v>
      </c>
      <c r="T2101" s="826">
        <v>1</v>
      </c>
      <c r="U2101" s="828">
        <v>1</v>
      </c>
    </row>
    <row r="2102" spans="1:21" ht="14.45" customHeight="1" x14ac:dyDescent="0.2">
      <c r="A2102" s="821">
        <v>4</v>
      </c>
      <c r="B2102" s="822" t="s">
        <v>2195</v>
      </c>
      <c r="C2102" s="822" t="s">
        <v>2202</v>
      </c>
      <c r="D2102" s="823" t="s">
        <v>4680</v>
      </c>
      <c r="E2102" s="824" t="s">
        <v>2240</v>
      </c>
      <c r="F2102" s="822" t="s">
        <v>2196</v>
      </c>
      <c r="G2102" s="822" t="s">
        <v>2355</v>
      </c>
      <c r="H2102" s="822" t="s">
        <v>329</v>
      </c>
      <c r="I2102" s="822" t="s">
        <v>2413</v>
      </c>
      <c r="J2102" s="822" t="s">
        <v>784</v>
      </c>
      <c r="K2102" s="822" t="s">
        <v>2414</v>
      </c>
      <c r="L2102" s="825">
        <v>57.64</v>
      </c>
      <c r="M2102" s="825">
        <v>172.92000000000002</v>
      </c>
      <c r="N2102" s="822">
        <v>3</v>
      </c>
      <c r="O2102" s="826">
        <v>2</v>
      </c>
      <c r="P2102" s="825">
        <v>172.92000000000002</v>
      </c>
      <c r="Q2102" s="827">
        <v>1</v>
      </c>
      <c r="R2102" s="822">
        <v>3</v>
      </c>
      <c r="S2102" s="827">
        <v>1</v>
      </c>
      <c r="T2102" s="826">
        <v>2</v>
      </c>
      <c r="U2102" s="828">
        <v>1</v>
      </c>
    </row>
    <row r="2103" spans="1:21" ht="14.45" customHeight="1" x14ac:dyDescent="0.2">
      <c r="A2103" s="821">
        <v>4</v>
      </c>
      <c r="B2103" s="822" t="s">
        <v>2195</v>
      </c>
      <c r="C2103" s="822" t="s">
        <v>2202</v>
      </c>
      <c r="D2103" s="823" t="s">
        <v>4680</v>
      </c>
      <c r="E2103" s="824" t="s">
        <v>2240</v>
      </c>
      <c r="F2103" s="822" t="s">
        <v>2196</v>
      </c>
      <c r="G2103" s="822" t="s">
        <v>2355</v>
      </c>
      <c r="H2103" s="822" t="s">
        <v>329</v>
      </c>
      <c r="I2103" s="822" t="s">
        <v>2356</v>
      </c>
      <c r="J2103" s="822" t="s">
        <v>784</v>
      </c>
      <c r="K2103" s="822" t="s">
        <v>2357</v>
      </c>
      <c r="L2103" s="825">
        <v>185.26</v>
      </c>
      <c r="M2103" s="825">
        <v>1852.6</v>
      </c>
      <c r="N2103" s="822">
        <v>10</v>
      </c>
      <c r="O2103" s="826">
        <v>7.5</v>
      </c>
      <c r="P2103" s="825">
        <v>555.78</v>
      </c>
      <c r="Q2103" s="827">
        <v>0.3</v>
      </c>
      <c r="R2103" s="822">
        <v>3</v>
      </c>
      <c r="S2103" s="827">
        <v>0.3</v>
      </c>
      <c r="T2103" s="826">
        <v>3</v>
      </c>
      <c r="U2103" s="828">
        <v>0.4</v>
      </c>
    </row>
    <row r="2104" spans="1:21" ht="14.45" customHeight="1" x14ac:dyDescent="0.2">
      <c r="A2104" s="821">
        <v>4</v>
      </c>
      <c r="B2104" s="822" t="s">
        <v>2195</v>
      </c>
      <c r="C2104" s="822" t="s">
        <v>2202</v>
      </c>
      <c r="D2104" s="823" t="s">
        <v>4680</v>
      </c>
      <c r="E2104" s="824" t="s">
        <v>2240</v>
      </c>
      <c r="F2104" s="822" t="s">
        <v>2196</v>
      </c>
      <c r="G2104" s="822" t="s">
        <v>2355</v>
      </c>
      <c r="H2104" s="822" t="s">
        <v>329</v>
      </c>
      <c r="I2104" s="822" t="s">
        <v>2356</v>
      </c>
      <c r="J2104" s="822" t="s">
        <v>784</v>
      </c>
      <c r="K2104" s="822" t="s">
        <v>2357</v>
      </c>
      <c r="L2104" s="825">
        <v>87.98</v>
      </c>
      <c r="M2104" s="825">
        <v>263.94</v>
      </c>
      <c r="N2104" s="822">
        <v>3</v>
      </c>
      <c r="O2104" s="826">
        <v>0.5</v>
      </c>
      <c r="P2104" s="825">
        <v>263.94</v>
      </c>
      <c r="Q2104" s="827">
        <v>1</v>
      </c>
      <c r="R2104" s="822">
        <v>3</v>
      </c>
      <c r="S2104" s="827">
        <v>1</v>
      </c>
      <c r="T2104" s="826">
        <v>0.5</v>
      </c>
      <c r="U2104" s="828">
        <v>1</v>
      </c>
    </row>
    <row r="2105" spans="1:21" ht="14.45" customHeight="1" x14ac:dyDescent="0.2">
      <c r="A2105" s="821">
        <v>4</v>
      </c>
      <c r="B2105" s="822" t="s">
        <v>2195</v>
      </c>
      <c r="C2105" s="822" t="s">
        <v>2202</v>
      </c>
      <c r="D2105" s="823" t="s">
        <v>4680</v>
      </c>
      <c r="E2105" s="824" t="s">
        <v>2240</v>
      </c>
      <c r="F2105" s="822" t="s">
        <v>2196</v>
      </c>
      <c r="G2105" s="822" t="s">
        <v>2355</v>
      </c>
      <c r="H2105" s="822" t="s">
        <v>329</v>
      </c>
      <c r="I2105" s="822" t="s">
        <v>3018</v>
      </c>
      <c r="J2105" s="822" t="s">
        <v>784</v>
      </c>
      <c r="K2105" s="822" t="s">
        <v>2357</v>
      </c>
      <c r="L2105" s="825">
        <v>301.2</v>
      </c>
      <c r="M2105" s="825">
        <v>602.4</v>
      </c>
      <c r="N2105" s="822">
        <v>2</v>
      </c>
      <c r="O2105" s="826">
        <v>1.5</v>
      </c>
      <c r="P2105" s="825">
        <v>301.2</v>
      </c>
      <c r="Q2105" s="827">
        <v>0.5</v>
      </c>
      <c r="R2105" s="822">
        <v>1</v>
      </c>
      <c r="S2105" s="827">
        <v>0.5</v>
      </c>
      <c r="T2105" s="826">
        <v>0.5</v>
      </c>
      <c r="U2105" s="828">
        <v>0.33333333333333331</v>
      </c>
    </row>
    <row r="2106" spans="1:21" ht="14.45" customHeight="1" x14ac:dyDescent="0.2">
      <c r="A2106" s="821">
        <v>4</v>
      </c>
      <c r="B2106" s="822" t="s">
        <v>2195</v>
      </c>
      <c r="C2106" s="822" t="s">
        <v>2202</v>
      </c>
      <c r="D2106" s="823" t="s">
        <v>4680</v>
      </c>
      <c r="E2106" s="824" t="s">
        <v>2240</v>
      </c>
      <c r="F2106" s="822" t="s">
        <v>2196</v>
      </c>
      <c r="G2106" s="822" t="s">
        <v>2355</v>
      </c>
      <c r="H2106" s="822" t="s">
        <v>329</v>
      </c>
      <c r="I2106" s="822" t="s">
        <v>3018</v>
      </c>
      <c r="J2106" s="822" t="s">
        <v>784</v>
      </c>
      <c r="K2106" s="822" t="s">
        <v>2357</v>
      </c>
      <c r="L2106" s="825">
        <v>87.98</v>
      </c>
      <c r="M2106" s="825">
        <v>351.92</v>
      </c>
      <c r="N2106" s="822">
        <v>4</v>
      </c>
      <c r="O2106" s="826">
        <v>3</v>
      </c>
      <c r="P2106" s="825">
        <v>175.96</v>
      </c>
      <c r="Q2106" s="827">
        <v>0.5</v>
      </c>
      <c r="R2106" s="822">
        <v>2</v>
      </c>
      <c r="S2106" s="827">
        <v>0.5</v>
      </c>
      <c r="T2106" s="826">
        <v>2</v>
      </c>
      <c r="U2106" s="828">
        <v>0.66666666666666663</v>
      </c>
    </row>
    <row r="2107" spans="1:21" ht="14.45" customHeight="1" x14ac:dyDescent="0.2">
      <c r="A2107" s="821">
        <v>4</v>
      </c>
      <c r="B2107" s="822" t="s">
        <v>2195</v>
      </c>
      <c r="C2107" s="822" t="s">
        <v>2202</v>
      </c>
      <c r="D2107" s="823" t="s">
        <v>4680</v>
      </c>
      <c r="E2107" s="824" t="s">
        <v>2240</v>
      </c>
      <c r="F2107" s="822" t="s">
        <v>2196</v>
      </c>
      <c r="G2107" s="822" t="s">
        <v>2358</v>
      </c>
      <c r="H2107" s="822" t="s">
        <v>329</v>
      </c>
      <c r="I2107" s="822" t="s">
        <v>2359</v>
      </c>
      <c r="J2107" s="822" t="s">
        <v>633</v>
      </c>
      <c r="K2107" s="822" t="s">
        <v>2360</v>
      </c>
      <c r="L2107" s="825">
        <v>127.91</v>
      </c>
      <c r="M2107" s="825">
        <v>511.64</v>
      </c>
      <c r="N2107" s="822">
        <v>4</v>
      </c>
      <c r="O2107" s="826">
        <v>2.5</v>
      </c>
      <c r="P2107" s="825">
        <v>255.82</v>
      </c>
      <c r="Q2107" s="827">
        <v>0.5</v>
      </c>
      <c r="R2107" s="822">
        <v>2</v>
      </c>
      <c r="S2107" s="827">
        <v>0.5</v>
      </c>
      <c r="T2107" s="826">
        <v>1.5</v>
      </c>
      <c r="U2107" s="828">
        <v>0.6</v>
      </c>
    </row>
    <row r="2108" spans="1:21" ht="14.45" customHeight="1" x14ac:dyDescent="0.2">
      <c r="A2108" s="821">
        <v>4</v>
      </c>
      <c r="B2108" s="822" t="s">
        <v>2195</v>
      </c>
      <c r="C2108" s="822" t="s">
        <v>2202</v>
      </c>
      <c r="D2108" s="823" t="s">
        <v>4680</v>
      </c>
      <c r="E2108" s="824" t="s">
        <v>2240</v>
      </c>
      <c r="F2108" s="822" t="s">
        <v>2196</v>
      </c>
      <c r="G2108" s="822" t="s">
        <v>3254</v>
      </c>
      <c r="H2108" s="822" t="s">
        <v>329</v>
      </c>
      <c r="I2108" s="822" t="s">
        <v>3255</v>
      </c>
      <c r="J2108" s="822" t="s">
        <v>3256</v>
      </c>
      <c r="K2108" s="822" t="s">
        <v>3257</v>
      </c>
      <c r="L2108" s="825">
        <v>453.79</v>
      </c>
      <c r="M2108" s="825">
        <v>453.79</v>
      </c>
      <c r="N2108" s="822">
        <v>1</v>
      </c>
      <c r="O2108" s="826">
        <v>0.5</v>
      </c>
      <c r="P2108" s="825">
        <v>453.79</v>
      </c>
      <c r="Q2108" s="827">
        <v>1</v>
      </c>
      <c r="R2108" s="822">
        <v>1</v>
      </c>
      <c r="S2108" s="827">
        <v>1</v>
      </c>
      <c r="T2108" s="826">
        <v>0.5</v>
      </c>
      <c r="U2108" s="828">
        <v>1</v>
      </c>
    </row>
    <row r="2109" spans="1:21" ht="14.45" customHeight="1" x14ac:dyDescent="0.2">
      <c r="A2109" s="821">
        <v>4</v>
      </c>
      <c r="B2109" s="822" t="s">
        <v>2195</v>
      </c>
      <c r="C2109" s="822" t="s">
        <v>2202</v>
      </c>
      <c r="D2109" s="823" t="s">
        <v>4680</v>
      </c>
      <c r="E2109" s="824" t="s">
        <v>2240</v>
      </c>
      <c r="F2109" s="822" t="s">
        <v>2196</v>
      </c>
      <c r="G2109" s="822" t="s">
        <v>4284</v>
      </c>
      <c r="H2109" s="822" t="s">
        <v>329</v>
      </c>
      <c r="I2109" s="822" t="s">
        <v>4285</v>
      </c>
      <c r="J2109" s="822" t="s">
        <v>4286</v>
      </c>
      <c r="K2109" s="822" t="s">
        <v>4287</v>
      </c>
      <c r="L2109" s="825">
        <v>0</v>
      </c>
      <c r="M2109" s="825">
        <v>0</v>
      </c>
      <c r="N2109" s="822">
        <v>2</v>
      </c>
      <c r="O2109" s="826">
        <v>1</v>
      </c>
      <c r="P2109" s="825"/>
      <c r="Q2109" s="827"/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4</v>
      </c>
      <c r="B2110" s="822" t="s">
        <v>2195</v>
      </c>
      <c r="C2110" s="822" t="s">
        <v>2202</v>
      </c>
      <c r="D2110" s="823" t="s">
        <v>4680</v>
      </c>
      <c r="E2110" s="824" t="s">
        <v>2240</v>
      </c>
      <c r="F2110" s="822" t="s">
        <v>2196</v>
      </c>
      <c r="G2110" s="822" t="s">
        <v>3261</v>
      </c>
      <c r="H2110" s="822" t="s">
        <v>628</v>
      </c>
      <c r="I2110" s="822" t="s">
        <v>4288</v>
      </c>
      <c r="J2110" s="822" t="s">
        <v>973</v>
      </c>
      <c r="K2110" s="822" t="s">
        <v>4289</v>
      </c>
      <c r="L2110" s="825">
        <v>30.5</v>
      </c>
      <c r="M2110" s="825">
        <v>61</v>
      </c>
      <c r="N2110" s="822">
        <v>2</v>
      </c>
      <c r="O2110" s="826">
        <v>0.5</v>
      </c>
      <c r="P2110" s="825">
        <v>61</v>
      </c>
      <c r="Q2110" s="827">
        <v>1</v>
      </c>
      <c r="R2110" s="822">
        <v>2</v>
      </c>
      <c r="S2110" s="827">
        <v>1</v>
      </c>
      <c r="T2110" s="826">
        <v>0.5</v>
      </c>
      <c r="U2110" s="828">
        <v>1</v>
      </c>
    </row>
    <row r="2111" spans="1:21" ht="14.45" customHeight="1" x14ac:dyDescent="0.2">
      <c r="A2111" s="821">
        <v>4</v>
      </c>
      <c r="B2111" s="822" t="s">
        <v>2195</v>
      </c>
      <c r="C2111" s="822" t="s">
        <v>2202</v>
      </c>
      <c r="D2111" s="823" t="s">
        <v>4680</v>
      </c>
      <c r="E2111" s="824" t="s">
        <v>2240</v>
      </c>
      <c r="F2111" s="822" t="s">
        <v>2196</v>
      </c>
      <c r="G2111" s="822" t="s">
        <v>2281</v>
      </c>
      <c r="H2111" s="822" t="s">
        <v>628</v>
      </c>
      <c r="I2111" s="822" t="s">
        <v>1917</v>
      </c>
      <c r="J2111" s="822" t="s">
        <v>893</v>
      </c>
      <c r="K2111" s="822" t="s">
        <v>895</v>
      </c>
      <c r="L2111" s="825">
        <v>0</v>
      </c>
      <c r="M2111" s="825">
        <v>0</v>
      </c>
      <c r="N2111" s="822">
        <v>11</v>
      </c>
      <c r="O2111" s="826">
        <v>7.5</v>
      </c>
      <c r="P2111" s="825">
        <v>0</v>
      </c>
      <c r="Q2111" s="827"/>
      <c r="R2111" s="822">
        <v>6</v>
      </c>
      <c r="S2111" s="827">
        <v>0.54545454545454541</v>
      </c>
      <c r="T2111" s="826">
        <v>4</v>
      </c>
      <c r="U2111" s="828">
        <v>0.53333333333333333</v>
      </c>
    </row>
    <row r="2112" spans="1:21" ht="14.45" customHeight="1" x14ac:dyDescent="0.2">
      <c r="A2112" s="821">
        <v>4</v>
      </c>
      <c r="B2112" s="822" t="s">
        <v>2195</v>
      </c>
      <c r="C2112" s="822" t="s">
        <v>2202</v>
      </c>
      <c r="D2112" s="823" t="s">
        <v>4680</v>
      </c>
      <c r="E2112" s="824" t="s">
        <v>2240</v>
      </c>
      <c r="F2112" s="822" t="s">
        <v>2196</v>
      </c>
      <c r="G2112" s="822" t="s">
        <v>2281</v>
      </c>
      <c r="H2112" s="822" t="s">
        <v>628</v>
      </c>
      <c r="I2112" s="822" t="s">
        <v>3928</v>
      </c>
      <c r="J2112" s="822" t="s">
        <v>893</v>
      </c>
      <c r="K2112" s="822" t="s">
        <v>3929</v>
      </c>
      <c r="L2112" s="825">
        <v>61.49</v>
      </c>
      <c r="M2112" s="825">
        <v>61.49</v>
      </c>
      <c r="N2112" s="822">
        <v>1</v>
      </c>
      <c r="O2112" s="826">
        <v>0.5</v>
      </c>
      <c r="P2112" s="825">
        <v>61.49</v>
      </c>
      <c r="Q2112" s="827">
        <v>1</v>
      </c>
      <c r="R2112" s="822">
        <v>1</v>
      </c>
      <c r="S2112" s="827">
        <v>1</v>
      </c>
      <c r="T2112" s="826">
        <v>0.5</v>
      </c>
      <c r="U2112" s="828">
        <v>1</v>
      </c>
    </row>
    <row r="2113" spans="1:21" ht="14.45" customHeight="1" x14ac:dyDescent="0.2">
      <c r="A2113" s="821">
        <v>4</v>
      </c>
      <c r="B2113" s="822" t="s">
        <v>2195</v>
      </c>
      <c r="C2113" s="822" t="s">
        <v>2202</v>
      </c>
      <c r="D2113" s="823" t="s">
        <v>4680</v>
      </c>
      <c r="E2113" s="824" t="s">
        <v>2240</v>
      </c>
      <c r="F2113" s="822" t="s">
        <v>2196</v>
      </c>
      <c r="G2113" s="822" t="s">
        <v>4290</v>
      </c>
      <c r="H2113" s="822" t="s">
        <v>329</v>
      </c>
      <c r="I2113" s="822" t="s">
        <v>4291</v>
      </c>
      <c r="J2113" s="822" t="s">
        <v>4292</v>
      </c>
      <c r="K2113" s="822" t="s">
        <v>4293</v>
      </c>
      <c r="L2113" s="825">
        <v>83.74</v>
      </c>
      <c r="M2113" s="825">
        <v>167.48</v>
      </c>
      <c r="N2113" s="822">
        <v>2</v>
      </c>
      <c r="O2113" s="826">
        <v>1</v>
      </c>
      <c r="P2113" s="825"/>
      <c r="Q2113" s="827">
        <v>0</v>
      </c>
      <c r="R2113" s="822"/>
      <c r="S2113" s="827">
        <v>0</v>
      </c>
      <c r="T2113" s="826"/>
      <c r="U2113" s="828">
        <v>0</v>
      </c>
    </row>
    <row r="2114" spans="1:21" ht="14.45" customHeight="1" x14ac:dyDescent="0.2">
      <c r="A2114" s="821">
        <v>4</v>
      </c>
      <c r="B2114" s="822" t="s">
        <v>2195</v>
      </c>
      <c r="C2114" s="822" t="s">
        <v>2202</v>
      </c>
      <c r="D2114" s="823" t="s">
        <v>4680</v>
      </c>
      <c r="E2114" s="824" t="s">
        <v>2240</v>
      </c>
      <c r="F2114" s="822" t="s">
        <v>2196</v>
      </c>
      <c r="G2114" s="822" t="s">
        <v>2477</v>
      </c>
      <c r="H2114" s="822" t="s">
        <v>329</v>
      </c>
      <c r="I2114" s="822" t="s">
        <v>3023</v>
      </c>
      <c r="J2114" s="822" t="s">
        <v>975</v>
      </c>
      <c r="K2114" s="822" t="s">
        <v>3024</v>
      </c>
      <c r="L2114" s="825">
        <v>210.38</v>
      </c>
      <c r="M2114" s="825">
        <v>210.38</v>
      </c>
      <c r="N2114" s="822">
        <v>1</v>
      </c>
      <c r="O2114" s="826">
        <v>1</v>
      </c>
      <c r="P2114" s="825">
        <v>210.38</v>
      </c>
      <c r="Q2114" s="827">
        <v>1</v>
      </c>
      <c r="R2114" s="822">
        <v>1</v>
      </c>
      <c r="S2114" s="827">
        <v>1</v>
      </c>
      <c r="T2114" s="826">
        <v>1</v>
      </c>
      <c r="U2114" s="828">
        <v>1</v>
      </c>
    </row>
    <row r="2115" spans="1:21" ht="14.45" customHeight="1" x14ac:dyDescent="0.2">
      <c r="A2115" s="821">
        <v>4</v>
      </c>
      <c r="B2115" s="822" t="s">
        <v>2195</v>
      </c>
      <c r="C2115" s="822" t="s">
        <v>2202</v>
      </c>
      <c r="D2115" s="823" t="s">
        <v>4680</v>
      </c>
      <c r="E2115" s="824" t="s">
        <v>2240</v>
      </c>
      <c r="F2115" s="822" t="s">
        <v>2196</v>
      </c>
      <c r="G2115" s="822" t="s">
        <v>2477</v>
      </c>
      <c r="H2115" s="822" t="s">
        <v>329</v>
      </c>
      <c r="I2115" s="822" t="s">
        <v>2478</v>
      </c>
      <c r="J2115" s="822" t="s">
        <v>975</v>
      </c>
      <c r="K2115" s="822" t="s">
        <v>2479</v>
      </c>
      <c r="L2115" s="825">
        <v>42.08</v>
      </c>
      <c r="M2115" s="825">
        <v>42.08</v>
      </c>
      <c r="N2115" s="822">
        <v>1</v>
      </c>
      <c r="O2115" s="826">
        <v>1</v>
      </c>
      <c r="P2115" s="825"/>
      <c r="Q2115" s="827">
        <v>0</v>
      </c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4</v>
      </c>
      <c r="B2116" s="822" t="s">
        <v>2195</v>
      </c>
      <c r="C2116" s="822" t="s">
        <v>2202</v>
      </c>
      <c r="D2116" s="823" t="s">
        <v>4680</v>
      </c>
      <c r="E2116" s="824" t="s">
        <v>2240</v>
      </c>
      <c r="F2116" s="822" t="s">
        <v>2196</v>
      </c>
      <c r="G2116" s="822" t="s">
        <v>3029</v>
      </c>
      <c r="H2116" s="822" t="s">
        <v>329</v>
      </c>
      <c r="I2116" s="822" t="s">
        <v>3791</v>
      </c>
      <c r="J2116" s="822" t="s">
        <v>1127</v>
      </c>
      <c r="K2116" s="822" t="s">
        <v>3113</v>
      </c>
      <c r="L2116" s="825">
        <v>42.54</v>
      </c>
      <c r="M2116" s="825">
        <v>85.08</v>
      </c>
      <c r="N2116" s="822">
        <v>2</v>
      </c>
      <c r="O2116" s="826">
        <v>1</v>
      </c>
      <c r="P2116" s="825"/>
      <c r="Q2116" s="827">
        <v>0</v>
      </c>
      <c r="R2116" s="822"/>
      <c r="S2116" s="827">
        <v>0</v>
      </c>
      <c r="T2116" s="826"/>
      <c r="U2116" s="828">
        <v>0</v>
      </c>
    </row>
    <row r="2117" spans="1:21" ht="14.45" customHeight="1" x14ac:dyDescent="0.2">
      <c r="A2117" s="821">
        <v>4</v>
      </c>
      <c r="B2117" s="822" t="s">
        <v>2195</v>
      </c>
      <c r="C2117" s="822" t="s">
        <v>2202</v>
      </c>
      <c r="D2117" s="823" t="s">
        <v>4680</v>
      </c>
      <c r="E2117" s="824" t="s">
        <v>2240</v>
      </c>
      <c r="F2117" s="822" t="s">
        <v>2196</v>
      </c>
      <c r="G2117" s="822" t="s">
        <v>2948</v>
      </c>
      <c r="H2117" s="822" t="s">
        <v>329</v>
      </c>
      <c r="I2117" s="822" t="s">
        <v>4294</v>
      </c>
      <c r="J2117" s="822" t="s">
        <v>2950</v>
      </c>
      <c r="K2117" s="822" t="s">
        <v>4295</v>
      </c>
      <c r="L2117" s="825">
        <v>40.25</v>
      </c>
      <c r="M2117" s="825">
        <v>161</v>
      </c>
      <c r="N2117" s="822">
        <v>4</v>
      </c>
      <c r="O2117" s="826">
        <v>1.5</v>
      </c>
      <c r="P2117" s="825">
        <v>80.5</v>
      </c>
      <c r="Q2117" s="827">
        <v>0.5</v>
      </c>
      <c r="R2117" s="822">
        <v>2</v>
      </c>
      <c r="S2117" s="827">
        <v>0.5</v>
      </c>
      <c r="T2117" s="826">
        <v>0.5</v>
      </c>
      <c r="U2117" s="828">
        <v>0.33333333333333331</v>
      </c>
    </row>
    <row r="2118" spans="1:21" ht="14.45" customHeight="1" x14ac:dyDescent="0.2">
      <c r="A2118" s="821">
        <v>4</v>
      </c>
      <c r="B2118" s="822" t="s">
        <v>2195</v>
      </c>
      <c r="C2118" s="822" t="s">
        <v>2202</v>
      </c>
      <c r="D2118" s="823" t="s">
        <v>4680</v>
      </c>
      <c r="E2118" s="824" t="s">
        <v>2240</v>
      </c>
      <c r="F2118" s="822" t="s">
        <v>2196</v>
      </c>
      <c r="G2118" s="822" t="s">
        <v>3031</v>
      </c>
      <c r="H2118" s="822" t="s">
        <v>628</v>
      </c>
      <c r="I2118" s="822" t="s">
        <v>2070</v>
      </c>
      <c r="J2118" s="822" t="s">
        <v>981</v>
      </c>
      <c r="K2118" s="822" t="s">
        <v>2071</v>
      </c>
      <c r="L2118" s="825">
        <v>0</v>
      </c>
      <c r="M2118" s="825">
        <v>0</v>
      </c>
      <c r="N2118" s="822">
        <v>2</v>
      </c>
      <c r="O2118" s="826">
        <v>1</v>
      </c>
      <c r="P2118" s="825">
        <v>0</v>
      </c>
      <c r="Q2118" s="827"/>
      <c r="R2118" s="822">
        <v>2</v>
      </c>
      <c r="S2118" s="827">
        <v>1</v>
      </c>
      <c r="T2118" s="826">
        <v>1</v>
      </c>
      <c r="U2118" s="828">
        <v>1</v>
      </c>
    </row>
    <row r="2119" spans="1:21" ht="14.45" customHeight="1" x14ac:dyDescent="0.2">
      <c r="A2119" s="821">
        <v>4</v>
      </c>
      <c r="B2119" s="822" t="s">
        <v>2195</v>
      </c>
      <c r="C2119" s="822" t="s">
        <v>2202</v>
      </c>
      <c r="D2119" s="823" t="s">
        <v>4680</v>
      </c>
      <c r="E2119" s="824" t="s">
        <v>2240</v>
      </c>
      <c r="F2119" s="822" t="s">
        <v>2196</v>
      </c>
      <c r="G2119" s="822" t="s">
        <v>4022</v>
      </c>
      <c r="H2119" s="822" t="s">
        <v>628</v>
      </c>
      <c r="I2119" s="822" t="s">
        <v>4296</v>
      </c>
      <c r="J2119" s="822" t="s">
        <v>4024</v>
      </c>
      <c r="K2119" s="822" t="s">
        <v>4297</v>
      </c>
      <c r="L2119" s="825">
        <v>1544.99</v>
      </c>
      <c r="M2119" s="825">
        <v>1544.99</v>
      </c>
      <c r="N2119" s="822">
        <v>1</v>
      </c>
      <c r="O2119" s="826">
        <v>0.5</v>
      </c>
      <c r="P2119" s="825">
        <v>1544.99</v>
      </c>
      <c r="Q2119" s="827">
        <v>1</v>
      </c>
      <c r="R2119" s="822">
        <v>1</v>
      </c>
      <c r="S2119" s="827">
        <v>1</v>
      </c>
      <c r="T2119" s="826">
        <v>0.5</v>
      </c>
      <c r="U2119" s="828">
        <v>1</v>
      </c>
    </row>
    <row r="2120" spans="1:21" ht="14.45" customHeight="1" x14ac:dyDescent="0.2">
      <c r="A2120" s="821">
        <v>4</v>
      </c>
      <c r="B2120" s="822" t="s">
        <v>2195</v>
      </c>
      <c r="C2120" s="822" t="s">
        <v>2202</v>
      </c>
      <c r="D2120" s="823" t="s">
        <v>4680</v>
      </c>
      <c r="E2120" s="824" t="s">
        <v>2240</v>
      </c>
      <c r="F2120" s="822" t="s">
        <v>2196</v>
      </c>
      <c r="G2120" s="822" t="s">
        <v>2484</v>
      </c>
      <c r="H2120" s="822" t="s">
        <v>628</v>
      </c>
      <c r="I2120" s="822" t="s">
        <v>2485</v>
      </c>
      <c r="J2120" s="822" t="s">
        <v>830</v>
      </c>
      <c r="K2120" s="822" t="s">
        <v>2486</v>
      </c>
      <c r="L2120" s="825">
        <v>414.07</v>
      </c>
      <c r="M2120" s="825">
        <v>828.14</v>
      </c>
      <c r="N2120" s="822">
        <v>2</v>
      </c>
      <c r="O2120" s="826">
        <v>1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4</v>
      </c>
      <c r="B2121" s="822" t="s">
        <v>2195</v>
      </c>
      <c r="C2121" s="822" t="s">
        <v>2202</v>
      </c>
      <c r="D2121" s="823" t="s">
        <v>4680</v>
      </c>
      <c r="E2121" s="824" t="s">
        <v>2240</v>
      </c>
      <c r="F2121" s="822" t="s">
        <v>2196</v>
      </c>
      <c r="G2121" s="822" t="s">
        <v>2484</v>
      </c>
      <c r="H2121" s="822" t="s">
        <v>329</v>
      </c>
      <c r="I2121" s="822" t="s">
        <v>4169</v>
      </c>
      <c r="J2121" s="822" t="s">
        <v>3128</v>
      </c>
      <c r="K2121" s="822" t="s">
        <v>4170</v>
      </c>
      <c r="L2121" s="825">
        <v>165.63</v>
      </c>
      <c r="M2121" s="825">
        <v>165.63</v>
      </c>
      <c r="N2121" s="822">
        <v>1</v>
      </c>
      <c r="O2121" s="826">
        <v>1</v>
      </c>
      <c r="P2121" s="825"/>
      <c r="Q2121" s="827">
        <v>0</v>
      </c>
      <c r="R2121" s="822"/>
      <c r="S2121" s="827">
        <v>0</v>
      </c>
      <c r="T2121" s="826"/>
      <c r="U2121" s="828">
        <v>0</v>
      </c>
    </row>
    <row r="2122" spans="1:21" ht="14.45" customHeight="1" x14ac:dyDescent="0.2">
      <c r="A2122" s="821">
        <v>4</v>
      </c>
      <c r="B2122" s="822" t="s">
        <v>2195</v>
      </c>
      <c r="C2122" s="822" t="s">
        <v>2202</v>
      </c>
      <c r="D2122" s="823" t="s">
        <v>4680</v>
      </c>
      <c r="E2122" s="824" t="s">
        <v>2240</v>
      </c>
      <c r="F2122" s="822" t="s">
        <v>2196</v>
      </c>
      <c r="G2122" s="822" t="s">
        <v>2309</v>
      </c>
      <c r="H2122" s="822" t="s">
        <v>329</v>
      </c>
      <c r="I2122" s="822" t="s">
        <v>4298</v>
      </c>
      <c r="J2122" s="822" t="s">
        <v>4119</v>
      </c>
      <c r="K2122" s="822" t="s">
        <v>4299</v>
      </c>
      <c r="L2122" s="825">
        <v>33.31</v>
      </c>
      <c r="M2122" s="825">
        <v>33.31</v>
      </c>
      <c r="N2122" s="822">
        <v>1</v>
      </c>
      <c r="O2122" s="826">
        <v>1</v>
      </c>
      <c r="P2122" s="825">
        <v>33.31</v>
      </c>
      <c r="Q2122" s="827">
        <v>1</v>
      </c>
      <c r="R2122" s="822">
        <v>1</v>
      </c>
      <c r="S2122" s="827">
        <v>1</v>
      </c>
      <c r="T2122" s="826">
        <v>1</v>
      </c>
      <c r="U2122" s="828">
        <v>1</v>
      </c>
    </row>
    <row r="2123" spans="1:21" ht="14.45" customHeight="1" x14ac:dyDescent="0.2">
      <c r="A2123" s="821">
        <v>4</v>
      </c>
      <c r="B2123" s="822" t="s">
        <v>2195</v>
      </c>
      <c r="C2123" s="822" t="s">
        <v>2202</v>
      </c>
      <c r="D2123" s="823" t="s">
        <v>4680</v>
      </c>
      <c r="E2123" s="824" t="s">
        <v>2240</v>
      </c>
      <c r="F2123" s="822" t="s">
        <v>2196</v>
      </c>
      <c r="G2123" s="822" t="s">
        <v>2309</v>
      </c>
      <c r="H2123" s="822" t="s">
        <v>329</v>
      </c>
      <c r="I2123" s="822" t="s">
        <v>2310</v>
      </c>
      <c r="J2123" s="822" t="s">
        <v>977</v>
      </c>
      <c r="K2123" s="822" t="s">
        <v>2311</v>
      </c>
      <c r="L2123" s="825">
        <v>50.32</v>
      </c>
      <c r="M2123" s="825">
        <v>50.32</v>
      </c>
      <c r="N2123" s="822">
        <v>1</v>
      </c>
      <c r="O2123" s="826">
        <v>1</v>
      </c>
      <c r="P2123" s="825">
        <v>50.32</v>
      </c>
      <c r="Q2123" s="827">
        <v>1</v>
      </c>
      <c r="R2123" s="822">
        <v>1</v>
      </c>
      <c r="S2123" s="827">
        <v>1</v>
      </c>
      <c r="T2123" s="826">
        <v>1</v>
      </c>
      <c r="U2123" s="828">
        <v>1</v>
      </c>
    </row>
    <row r="2124" spans="1:21" ht="14.45" customHeight="1" x14ac:dyDescent="0.2">
      <c r="A2124" s="821">
        <v>4</v>
      </c>
      <c r="B2124" s="822" t="s">
        <v>2195</v>
      </c>
      <c r="C2124" s="822" t="s">
        <v>2202</v>
      </c>
      <c r="D2124" s="823" t="s">
        <v>4680</v>
      </c>
      <c r="E2124" s="824" t="s">
        <v>2240</v>
      </c>
      <c r="F2124" s="822" t="s">
        <v>2196</v>
      </c>
      <c r="G2124" s="822" t="s">
        <v>2259</v>
      </c>
      <c r="H2124" s="822" t="s">
        <v>628</v>
      </c>
      <c r="I2124" s="822" t="s">
        <v>1853</v>
      </c>
      <c r="J2124" s="822" t="s">
        <v>1068</v>
      </c>
      <c r="K2124" s="822" t="s">
        <v>1854</v>
      </c>
      <c r="L2124" s="825">
        <v>154.36000000000001</v>
      </c>
      <c r="M2124" s="825">
        <v>2469.7600000000002</v>
      </c>
      <c r="N2124" s="822">
        <v>16</v>
      </c>
      <c r="O2124" s="826">
        <v>12</v>
      </c>
      <c r="P2124" s="825">
        <v>1543.6000000000004</v>
      </c>
      <c r="Q2124" s="827">
        <v>0.62500000000000011</v>
      </c>
      <c r="R2124" s="822">
        <v>10</v>
      </c>
      <c r="S2124" s="827">
        <v>0.625</v>
      </c>
      <c r="T2124" s="826">
        <v>7.5</v>
      </c>
      <c r="U2124" s="828">
        <v>0.625</v>
      </c>
    </row>
    <row r="2125" spans="1:21" ht="14.45" customHeight="1" x14ac:dyDescent="0.2">
      <c r="A2125" s="821">
        <v>4</v>
      </c>
      <c r="B2125" s="822" t="s">
        <v>2195</v>
      </c>
      <c r="C2125" s="822" t="s">
        <v>2202</v>
      </c>
      <c r="D2125" s="823" t="s">
        <v>4680</v>
      </c>
      <c r="E2125" s="824" t="s">
        <v>2240</v>
      </c>
      <c r="F2125" s="822" t="s">
        <v>2196</v>
      </c>
      <c r="G2125" s="822" t="s">
        <v>2259</v>
      </c>
      <c r="H2125" s="822" t="s">
        <v>329</v>
      </c>
      <c r="I2125" s="822" t="s">
        <v>4300</v>
      </c>
      <c r="J2125" s="822" t="s">
        <v>4301</v>
      </c>
      <c r="K2125" s="822" t="s">
        <v>4302</v>
      </c>
      <c r="L2125" s="825">
        <v>111.22</v>
      </c>
      <c r="M2125" s="825">
        <v>111.22</v>
      </c>
      <c r="N2125" s="822">
        <v>1</v>
      </c>
      <c r="O2125" s="826">
        <v>1</v>
      </c>
      <c r="P2125" s="825">
        <v>111.22</v>
      </c>
      <c r="Q2125" s="827">
        <v>1</v>
      </c>
      <c r="R2125" s="822">
        <v>1</v>
      </c>
      <c r="S2125" s="827">
        <v>1</v>
      </c>
      <c r="T2125" s="826">
        <v>1</v>
      </c>
      <c r="U2125" s="828">
        <v>1</v>
      </c>
    </row>
    <row r="2126" spans="1:21" ht="14.45" customHeight="1" x14ac:dyDescent="0.2">
      <c r="A2126" s="821">
        <v>4</v>
      </c>
      <c r="B2126" s="822" t="s">
        <v>2195</v>
      </c>
      <c r="C2126" s="822" t="s">
        <v>2202</v>
      </c>
      <c r="D2126" s="823" t="s">
        <v>4680</v>
      </c>
      <c r="E2126" s="824" t="s">
        <v>2240</v>
      </c>
      <c r="F2126" s="822" t="s">
        <v>2196</v>
      </c>
      <c r="G2126" s="822" t="s">
        <v>2259</v>
      </c>
      <c r="H2126" s="822" t="s">
        <v>329</v>
      </c>
      <c r="I2126" s="822" t="s">
        <v>2487</v>
      </c>
      <c r="J2126" s="822" t="s">
        <v>1068</v>
      </c>
      <c r="K2126" s="822" t="s">
        <v>2488</v>
      </c>
      <c r="L2126" s="825">
        <v>225.06</v>
      </c>
      <c r="M2126" s="825">
        <v>225.06</v>
      </c>
      <c r="N2126" s="822">
        <v>1</v>
      </c>
      <c r="O2126" s="826">
        <v>1</v>
      </c>
      <c r="P2126" s="825">
        <v>225.06</v>
      </c>
      <c r="Q2126" s="827">
        <v>1</v>
      </c>
      <c r="R2126" s="822">
        <v>1</v>
      </c>
      <c r="S2126" s="827">
        <v>1</v>
      </c>
      <c r="T2126" s="826">
        <v>1</v>
      </c>
      <c r="U2126" s="828">
        <v>1</v>
      </c>
    </row>
    <row r="2127" spans="1:21" ht="14.45" customHeight="1" x14ac:dyDescent="0.2">
      <c r="A2127" s="821">
        <v>4</v>
      </c>
      <c r="B2127" s="822" t="s">
        <v>2195</v>
      </c>
      <c r="C2127" s="822" t="s">
        <v>2202</v>
      </c>
      <c r="D2127" s="823" t="s">
        <v>4680</v>
      </c>
      <c r="E2127" s="824" t="s">
        <v>2240</v>
      </c>
      <c r="F2127" s="822" t="s">
        <v>2196</v>
      </c>
      <c r="G2127" s="822" t="s">
        <v>2322</v>
      </c>
      <c r="H2127" s="822" t="s">
        <v>329</v>
      </c>
      <c r="I2127" s="822" t="s">
        <v>3704</v>
      </c>
      <c r="J2127" s="822" t="s">
        <v>1614</v>
      </c>
      <c r="K2127" s="822" t="s">
        <v>1615</v>
      </c>
      <c r="L2127" s="825">
        <v>374.79</v>
      </c>
      <c r="M2127" s="825">
        <v>2248.7400000000002</v>
      </c>
      <c r="N2127" s="822">
        <v>6</v>
      </c>
      <c r="O2127" s="826">
        <v>4</v>
      </c>
      <c r="P2127" s="825">
        <v>1873.95</v>
      </c>
      <c r="Q2127" s="827">
        <v>0.83333333333333326</v>
      </c>
      <c r="R2127" s="822">
        <v>5</v>
      </c>
      <c r="S2127" s="827">
        <v>0.83333333333333337</v>
      </c>
      <c r="T2127" s="826">
        <v>3</v>
      </c>
      <c r="U2127" s="828">
        <v>0.75</v>
      </c>
    </row>
    <row r="2128" spans="1:21" ht="14.45" customHeight="1" x14ac:dyDescent="0.2">
      <c r="A2128" s="821">
        <v>4</v>
      </c>
      <c r="B2128" s="822" t="s">
        <v>2195</v>
      </c>
      <c r="C2128" s="822" t="s">
        <v>2202</v>
      </c>
      <c r="D2128" s="823" t="s">
        <v>4680</v>
      </c>
      <c r="E2128" s="824" t="s">
        <v>2240</v>
      </c>
      <c r="F2128" s="822" t="s">
        <v>2196</v>
      </c>
      <c r="G2128" s="822" t="s">
        <v>2322</v>
      </c>
      <c r="H2128" s="822" t="s">
        <v>329</v>
      </c>
      <c r="I2128" s="822" t="s">
        <v>2323</v>
      </c>
      <c r="J2128" s="822" t="s">
        <v>1614</v>
      </c>
      <c r="K2128" s="822" t="s">
        <v>1615</v>
      </c>
      <c r="L2128" s="825">
        <v>374.79</v>
      </c>
      <c r="M2128" s="825">
        <v>2998.32</v>
      </c>
      <c r="N2128" s="822">
        <v>8</v>
      </c>
      <c r="O2128" s="826">
        <v>3.5</v>
      </c>
      <c r="P2128" s="825">
        <v>749.58</v>
      </c>
      <c r="Q2128" s="827">
        <v>0.25</v>
      </c>
      <c r="R2128" s="822">
        <v>2</v>
      </c>
      <c r="S2128" s="827">
        <v>0.25</v>
      </c>
      <c r="T2128" s="826">
        <v>0.5</v>
      </c>
      <c r="U2128" s="828">
        <v>0.14285714285714285</v>
      </c>
    </row>
    <row r="2129" spans="1:21" ht="14.45" customHeight="1" x14ac:dyDescent="0.2">
      <c r="A2129" s="821">
        <v>4</v>
      </c>
      <c r="B2129" s="822" t="s">
        <v>2195</v>
      </c>
      <c r="C2129" s="822" t="s">
        <v>2202</v>
      </c>
      <c r="D2129" s="823" t="s">
        <v>4680</v>
      </c>
      <c r="E2129" s="824" t="s">
        <v>2240</v>
      </c>
      <c r="F2129" s="822" t="s">
        <v>2196</v>
      </c>
      <c r="G2129" s="822" t="s">
        <v>2423</v>
      </c>
      <c r="H2129" s="822" t="s">
        <v>329</v>
      </c>
      <c r="I2129" s="822" t="s">
        <v>2424</v>
      </c>
      <c r="J2129" s="822" t="s">
        <v>2425</v>
      </c>
      <c r="K2129" s="822" t="s">
        <v>2426</v>
      </c>
      <c r="L2129" s="825">
        <v>248.55</v>
      </c>
      <c r="M2129" s="825">
        <v>248.55</v>
      </c>
      <c r="N2129" s="822">
        <v>1</v>
      </c>
      <c r="O2129" s="826">
        <v>1</v>
      </c>
      <c r="P2129" s="825">
        <v>248.55</v>
      </c>
      <c r="Q2129" s="827">
        <v>1</v>
      </c>
      <c r="R2129" s="822">
        <v>1</v>
      </c>
      <c r="S2129" s="827">
        <v>1</v>
      </c>
      <c r="T2129" s="826">
        <v>1</v>
      </c>
      <c r="U2129" s="828">
        <v>1</v>
      </c>
    </row>
    <row r="2130" spans="1:21" ht="14.45" customHeight="1" x14ac:dyDescent="0.2">
      <c r="A2130" s="821">
        <v>4</v>
      </c>
      <c r="B2130" s="822" t="s">
        <v>2195</v>
      </c>
      <c r="C2130" s="822" t="s">
        <v>2202</v>
      </c>
      <c r="D2130" s="823" t="s">
        <v>4680</v>
      </c>
      <c r="E2130" s="824" t="s">
        <v>2240</v>
      </c>
      <c r="F2130" s="822" t="s">
        <v>2196</v>
      </c>
      <c r="G2130" s="822" t="s">
        <v>2285</v>
      </c>
      <c r="H2130" s="822" t="s">
        <v>329</v>
      </c>
      <c r="I2130" s="822" t="s">
        <v>4303</v>
      </c>
      <c r="J2130" s="822" t="s">
        <v>1543</v>
      </c>
      <c r="K2130" s="822" t="s">
        <v>1014</v>
      </c>
      <c r="L2130" s="825">
        <v>149.71</v>
      </c>
      <c r="M2130" s="825">
        <v>748.55000000000007</v>
      </c>
      <c r="N2130" s="822">
        <v>5</v>
      </c>
      <c r="O2130" s="826">
        <v>1</v>
      </c>
      <c r="P2130" s="825">
        <v>748.55000000000007</v>
      </c>
      <c r="Q2130" s="827">
        <v>1</v>
      </c>
      <c r="R2130" s="822">
        <v>5</v>
      </c>
      <c r="S2130" s="827">
        <v>1</v>
      </c>
      <c r="T2130" s="826">
        <v>1</v>
      </c>
      <c r="U2130" s="828">
        <v>1</v>
      </c>
    </row>
    <row r="2131" spans="1:21" ht="14.45" customHeight="1" x14ac:dyDescent="0.2">
      <c r="A2131" s="821">
        <v>4</v>
      </c>
      <c r="B2131" s="822" t="s">
        <v>2195</v>
      </c>
      <c r="C2131" s="822" t="s">
        <v>2202</v>
      </c>
      <c r="D2131" s="823" t="s">
        <v>4680</v>
      </c>
      <c r="E2131" s="824" t="s">
        <v>2240</v>
      </c>
      <c r="F2131" s="822" t="s">
        <v>2197</v>
      </c>
      <c r="G2131" s="822" t="s">
        <v>2286</v>
      </c>
      <c r="H2131" s="822" t="s">
        <v>329</v>
      </c>
      <c r="I2131" s="822" t="s">
        <v>4303</v>
      </c>
      <c r="J2131" s="822" t="s">
        <v>2288</v>
      </c>
      <c r="K2131" s="822"/>
      <c r="L2131" s="825">
        <v>149.71</v>
      </c>
      <c r="M2131" s="825">
        <v>299.42</v>
      </c>
      <c r="N2131" s="822">
        <v>2</v>
      </c>
      <c r="O2131" s="826">
        <v>1</v>
      </c>
      <c r="P2131" s="825"/>
      <c r="Q2131" s="827">
        <v>0</v>
      </c>
      <c r="R2131" s="822"/>
      <c r="S2131" s="827">
        <v>0</v>
      </c>
      <c r="T2131" s="826"/>
      <c r="U2131" s="828">
        <v>0</v>
      </c>
    </row>
    <row r="2132" spans="1:21" ht="14.45" customHeight="1" x14ac:dyDescent="0.2">
      <c r="A2132" s="821">
        <v>4</v>
      </c>
      <c r="B2132" s="822" t="s">
        <v>2195</v>
      </c>
      <c r="C2132" s="822" t="s">
        <v>2202</v>
      </c>
      <c r="D2132" s="823" t="s">
        <v>4680</v>
      </c>
      <c r="E2132" s="824" t="s">
        <v>2240</v>
      </c>
      <c r="F2132" s="822" t="s">
        <v>2197</v>
      </c>
      <c r="G2132" s="822" t="s">
        <v>2286</v>
      </c>
      <c r="H2132" s="822" t="s">
        <v>329</v>
      </c>
      <c r="I2132" s="822" t="s">
        <v>2287</v>
      </c>
      <c r="J2132" s="822" t="s">
        <v>2288</v>
      </c>
      <c r="K2132" s="822"/>
      <c r="L2132" s="825">
        <v>0</v>
      </c>
      <c r="M2132" s="825">
        <v>0</v>
      </c>
      <c r="N2132" s="822">
        <v>2</v>
      </c>
      <c r="O2132" s="826">
        <v>1.5</v>
      </c>
      <c r="P2132" s="825">
        <v>0</v>
      </c>
      <c r="Q2132" s="827"/>
      <c r="R2132" s="822">
        <v>2</v>
      </c>
      <c r="S2132" s="827">
        <v>1</v>
      </c>
      <c r="T2132" s="826">
        <v>1.5</v>
      </c>
      <c r="U2132" s="828">
        <v>1</v>
      </c>
    </row>
    <row r="2133" spans="1:21" ht="14.45" customHeight="1" x14ac:dyDescent="0.2">
      <c r="A2133" s="821">
        <v>4</v>
      </c>
      <c r="B2133" s="822" t="s">
        <v>2195</v>
      </c>
      <c r="C2133" s="822" t="s">
        <v>2202</v>
      </c>
      <c r="D2133" s="823" t="s">
        <v>4680</v>
      </c>
      <c r="E2133" s="824" t="s">
        <v>2240</v>
      </c>
      <c r="F2133" s="822" t="s">
        <v>2198</v>
      </c>
      <c r="G2133" s="822" t="s">
        <v>2286</v>
      </c>
      <c r="H2133" s="822" t="s">
        <v>329</v>
      </c>
      <c r="I2133" s="822" t="s">
        <v>2389</v>
      </c>
      <c r="J2133" s="822" t="s">
        <v>2390</v>
      </c>
      <c r="K2133" s="822" t="s">
        <v>2391</v>
      </c>
      <c r="L2133" s="825">
        <v>410.41</v>
      </c>
      <c r="M2133" s="825">
        <v>1231.23</v>
      </c>
      <c r="N2133" s="822">
        <v>3</v>
      </c>
      <c r="O2133" s="826">
        <v>3</v>
      </c>
      <c r="P2133" s="825">
        <v>1231.23</v>
      </c>
      <c r="Q2133" s="827">
        <v>1</v>
      </c>
      <c r="R2133" s="822">
        <v>3</v>
      </c>
      <c r="S2133" s="827">
        <v>1</v>
      </c>
      <c r="T2133" s="826">
        <v>3</v>
      </c>
      <c r="U2133" s="828">
        <v>1</v>
      </c>
    </row>
    <row r="2134" spans="1:21" ht="14.45" customHeight="1" x14ac:dyDescent="0.2">
      <c r="A2134" s="821">
        <v>4</v>
      </c>
      <c r="B2134" s="822" t="s">
        <v>2195</v>
      </c>
      <c r="C2134" s="822" t="s">
        <v>2202</v>
      </c>
      <c r="D2134" s="823" t="s">
        <v>4680</v>
      </c>
      <c r="E2134" s="824" t="s">
        <v>2240</v>
      </c>
      <c r="F2134" s="822" t="s">
        <v>2198</v>
      </c>
      <c r="G2134" s="822" t="s">
        <v>2286</v>
      </c>
      <c r="H2134" s="822" t="s">
        <v>329</v>
      </c>
      <c r="I2134" s="822" t="s">
        <v>2496</v>
      </c>
      <c r="J2134" s="822" t="s">
        <v>2390</v>
      </c>
      <c r="K2134" s="822" t="s">
        <v>2497</v>
      </c>
      <c r="L2134" s="825">
        <v>582.98</v>
      </c>
      <c r="M2134" s="825">
        <v>582.98</v>
      </c>
      <c r="N2134" s="822">
        <v>1</v>
      </c>
      <c r="O2134" s="826">
        <v>1</v>
      </c>
      <c r="P2134" s="825"/>
      <c r="Q2134" s="827">
        <v>0</v>
      </c>
      <c r="R2134" s="822"/>
      <c r="S2134" s="827">
        <v>0</v>
      </c>
      <c r="T2134" s="826"/>
      <c r="U2134" s="828">
        <v>0</v>
      </c>
    </row>
    <row r="2135" spans="1:21" ht="14.45" customHeight="1" x14ac:dyDescent="0.2">
      <c r="A2135" s="821">
        <v>4</v>
      </c>
      <c r="B2135" s="822" t="s">
        <v>2195</v>
      </c>
      <c r="C2135" s="822" t="s">
        <v>2202</v>
      </c>
      <c r="D2135" s="823" t="s">
        <v>4680</v>
      </c>
      <c r="E2135" s="824" t="s">
        <v>2240</v>
      </c>
      <c r="F2135" s="822" t="s">
        <v>2198</v>
      </c>
      <c r="G2135" s="822" t="s">
        <v>2286</v>
      </c>
      <c r="H2135" s="822" t="s">
        <v>329</v>
      </c>
      <c r="I2135" s="822" t="s">
        <v>2960</v>
      </c>
      <c r="J2135" s="822" t="s">
        <v>2961</v>
      </c>
      <c r="K2135" s="822" t="s">
        <v>2962</v>
      </c>
      <c r="L2135" s="825">
        <v>933.97</v>
      </c>
      <c r="M2135" s="825">
        <v>933.97</v>
      </c>
      <c r="N2135" s="822">
        <v>1</v>
      </c>
      <c r="O2135" s="826">
        <v>1</v>
      </c>
      <c r="P2135" s="825">
        <v>933.97</v>
      </c>
      <c r="Q2135" s="827">
        <v>1</v>
      </c>
      <c r="R2135" s="822">
        <v>1</v>
      </c>
      <c r="S2135" s="827">
        <v>1</v>
      </c>
      <c r="T2135" s="826">
        <v>1</v>
      </c>
      <c r="U2135" s="828">
        <v>1</v>
      </c>
    </row>
    <row r="2136" spans="1:21" ht="14.45" customHeight="1" x14ac:dyDescent="0.2">
      <c r="A2136" s="821">
        <v>4</v>
      </c>
      <c r="B2136" s="822" t="s">
        <v>2195</v>
      </c>
      <c r="C2136" s="822" t="s">
        <v>2202</v>
      </c>
      <c r="D2136" s="823" t="s">
        <v>4680</v>
      </c>
      <c r="E2136" s="824" t="s">
        <v>2240</v>
      </c>
      <c r="F2136" s="822" t="s">
        <v>2198</v>
      </c>
      <c r="G2136" s="822" t="s">
        <v>2286</v>
      </c>
      <c r="H2136" s="822" t="s">
        <v>329</v>
      </c>
      <c r="I2136" s="822" t="s">
        <v>2585</v>
      </c>
      <c r="J2136" s="822" t="s">
        <v>2586</v>
      </c>
      <c r="K2136" s="822" t="s">
        <v>2587</v>
      </c>
      <c r="L2136" s="825">
        <v>700.35</v>
      </c>
      <c r="M2136" s="825">
        <v>700.35</v>
      </c>
      <c r="N2136" s="822">
        <v>1</v>
      </c>
      <c r="O2136" s="826">
        <v>1</v>
      </c>
      <c r="P2136" s="825">
        <v>700.35</v>
      </c>
      <c r="Q2136" s="827">
        <v>1</v>
      </c>
      <c r="R2136" s="822">
        <v>1</v>
      </c>
      <c r="S2136" s="827">
        <v>1</v>
      </c>
      <c r="T2136" s="826">
        <v>1</v>
      </c>
      <c r="U2136" s="828">
        <v>1</v>
      </c>
    </row>
    <row r="2137" spans="1:21" ht="14.45" customHeight="1" x14ac:dyDescent="0.2">
      <c r="A2137" s="821">
        <v>4</v>
      </c>
      <c r="B2137" s="822" t="s">
        <v>2195</v>
      </c>
      <c r="C2137" s="822" t="s">
        <v>2202</v>
      </c>
      <c r="D2137" s="823" t="s">
        <v>4680</v>
      </c>
      <c r="E2137" s="824" t="s">
        <v>2240</v>
      </c>
      <c r="F2137" s="822" t="s">
        <v>2198</v>
      </c>
      <c r="G2137" s="822" t="s">
        <v>2286</v>
      </c>
      <c r="H2137" s="822" t="s">
        <v>329</v>
      </c>
      <c r="I2137" s="822" t="s">
        <v>2966</v>
      </c>
      <c r="J2137" s="822" t="s">
        <v>2967</v>
      </c>
      <c r="K2137" s="822" t="s">
        <v>2968</v>
      </c>
      <c r="L2137" s="825">
        <v>99.99</v>
      </c>
      <c r="M2137" s="825">
        <v>399.96</v>
      </c>
      <c r="N2137" s="822">
        <v>4</v>
      </c>
      <c r="O2137" s="826">
        <v>2</v>
      </c>
      <c r="P2137" s="825">
        <v>399.96</v>
      </c>
      <c r="Q2137" s="827">
        <v>1</v>
      </c>
      <c r="R2137" s="822">
        <v>4</v>
      </c>
      <c r="S2137" s="827">
        <v>1</v>
      </c>
      <c r="T2137" s="826">
        <v>2</v>
      </c>
      <c r="U2137" s="828">
        <v>1</v>
      </c>
    </row>
    <row r="2138" spans="1:21" ht="14.45" customHeight="1" x14ac:dyDescent="0.2">
      <c r="A2138" s="821">
        <v>4</v>
      </c>
      <c r="B2138" s="822" t="s">
        <v>2195</v>
      </c>
      <c r="C2138" s="822" t="s">
        <v>2202</v>
      </c>
      <c r="D2138" s="823" t="s">
        <v>4680</v>
      </c>
      <c r="E2138" s="824" t="s">
        <v>2240</v>
      </c>
      <c r="F2138" s="822" t="s">
        <v>2198</v>
      </c>
      <c r="G2138" s="822" t="s">
        <v>2286</v>
      </c>
      <c r="H2138" s="822" t="s">
        <v>329</v>
      </c>
      <c r="I2138" s="822" t="s">
        <v>4304</v>
      </c>
      <c r="J2138" s="822" t="s">
        <v>4305</v>
      </c>
      <c r="K2138" s="822" t="s">
        <v>4306</v>
      </c>
      <c r="L2138" s="825">
        <v>393.75</v>
      </c>
      <c r="M2138" s="825">
        <v>393.75</v>
      </c>
      <c r="N2138" s="822">
        <v>1</v>
      </c>
      <c r="O2138" s="826">
        <v>1</v>
      </c>
      <c r="P2138" s="825"/>
      <c r="Q2138" s="827">
        <v>0</v>
      </c>
      <c r="R2138" s="822"/>
      <c r="S2138" s="827">
        <v>0</v>
      </c>
      <c r="T2138" s="826"/>
      <c r="U2138" s="828">
        <v>0</v>
      </c>
    </row>
    <row r="2139" spans="1:21" ht="14.45" customHeight="1" x14ac:dyDescent="0.2">
      <c r="A2139" s="821">
        <v>4</v>
      </c>
      <c r="B2139" s="822" t="s">
        <v>2195</v>
      </c>
      <c r="C2139" s="822" t="s">
        <v>2202</v>
      </c>
      <c r="D2139" s="823" t="s">
        <v>4680</v>
      </c>
      <c r="E2139" s="824" t="s">
        <v>2219</v>
      </c>
      <c r="F2139" s="822" t="s">
        <v>2196</v>
      </c>
      <c r="G2139" s="822" t="s">
        <v>3042</v>
      </c>
      <c r="H2139" s="822" t="s">
        <v>628</v>
      </c>
      <c r="I2139" s="822" t="s">
        <v>4307</v>
      </c>
      <c r="J2139" s="822" t="s">
        <v>637</v>
      </c>
      <c r="K2139" s="822" t="s">
        <v>636</v>
      </c>
      <c r="L2139" s="825">
        <v>72.55</v>
      </c>
      <c r="M2139" s="825">
        <v>72.55</v>
      </c>
      <c r="N2139" s="822">
        <v>1</v>
      </c>
      <c r="O2139" s="826">
        <v>1</v>
      </c>
      <c r="P2139" s="825">
        <v>72.55</v>
      </c>
      <c r="Q2139" s="827">
        <v>1</v>
      </c>
      <c r="R2139" s="822">
        <v>1</v>
      </c>
      <c r="S2139" s="827">
        <v>1</v>
      </c>
      <c r="T2139" s="826">
        <v>1</v>
      </c>
      <c r="U2139" s="828">
        <v>1</v>
      </c>
    </row>
    <row r="2140" spans="1:21" ht="14.45" customHeight="1" x14ac:dyDescent="0.2">
      <c r="A2140" s="821">
        <v>4</v>
      </c>
      <c r="B2140" s="822" t="s">
        <v>2195</v>
      </c>
      <c r="C2140" s="822" t="s">
        <v>2202</v>
      </c>
      <c r="D2140" s="823" t="s">
        <v>4680</v>
      </c>
      <c r="E2140" s="824" t="s">
        <v>2219</v>
      </c>
      <c r="F2140" s="822" t="s">
        <v>2196</v>
      </c>
      <c r="G2140" s="822" t="s">
        <v>3045</v>
      </c>
      <c r="H2140" s="822" t="s">
        <v>628</v>
      </c>
      <c r="I2140" s="822" t="s">
        <v>2183</v>
      </c>
      <c r="J2140" s="822" t="s">
        <v>1932</v>
      </c>
      <c r="K2140" s="822" t="s">
        <v>2184</v>
      </c>
      <c r="L2140" s="825">
        <v>23.4</v>
      </c>
      <c r="M2140" s="825">
        <v>23.4</v>
      </c>
      <c r="N2140" s="822">
        <v>1</v>
      </c>
      <c r="O2140" s="826">
        <v>1</v>
      </c>
      <c r="P2140" s="825">
        <v>23.4</v>
      </c>
      <c r="Q2140" s="827">
        <v>1</v>
      </c>
      <c r="R2140" s="822">
        <v>1</v>
      </c>
      <c r="S2140" s="827">
        <v>1</v>
      </c>
      <c r="T2140" s="826">
        <v>1</v>
      </c>
      <c r="U2140" s="828">
        <v>1</v>
      </c>
    </row>
    <row r="2141" spans="1:21" ht="14.45" customHeight="1" x14ac:dyDescent="0.2">
      <c r="A2141" s="821">
        <v>4</v>
      </c>
      <c r="B2141" s="822" t="s">
        <v>2195</v>
      </c>
      <c r="C2141" s="822" t="s">
        <v>2202</v>
      </c>
      <c r="D2141" s="823" t="s">
        <v>4680</v>
      </c>
      <c r="E2141" s="824" t="s">
        <v>2219</v>
      </c>
      <c r="F2141" s="822" t="s">
        <v>2196</v>
      </c>
      <c r="G2141" s="822" t="s">
        <v>2289</v>
      </c>
      <c r="H2141" s="822" t="s">
        <v>329</v>
      </c>
      <c r="I2141" s="822" t="s">
        <v>4308</v>
      </c>
      <c r="J2141" s="822" t="s">
        <v>4309</v>
      </c>
      <c r="K2141" s="822" t="s">
        <v>3111</v>
      </c>
      <c r="L2141" s="825">
        <v>103.64</v>
      </c>
      <c r="M2141" s="825">
        <v>103.64</v>
      </c>
      <c r="N2141" s="822">
        <v>1</v>
      </c>
      <c r="O2141" s="826">
        <v>0.5</v>
      </c>
      <c r="P2141" s="825">
        <v>103.64</v>
      </c>
      <c r="Q2141" s="827">
        <v>1</v>
      </c>
      <c r="R2141" s="822">
        <v>1</v>
      </c>
      <c r="S2141" s="827">
        <v>1</v>
      </c>
      <c r="T2141" s="826">
        <v>0.5</v>
      </c>
      <c r="U2141" s="828">
        <v>1</v>
      </c>
    </row>
    <row r="2142" spans="1:21" ht="14.45" customHeight="1" x14ac:dyDescent="0.2">
      <c r="A2142" s="821">
        <v>4</v>
      </c>
      <c r="B2142" s="822" t="s">
        <v>2195</v>
      </c>
      <c r="C2142" s="822" t="s">
        <v>2202</v>
      </c>
      <c r="D2142" s="823" t="s">
        <v>4680</v>
      </c>
      <c r="E2142" s="824" t="s">
        <v>2219</v>
      </c>
      <c r="F2142" s="822" t="s">
        <v>2196</v>
      </c>
      <c r="G2142" s="822" t="s">
        <v>4310</v>
      </c>
      <c r="H2142" s="822" t="s">
        <v>329</v>
      </c>
      <c r="I2142" s="822" t="s">
        <v>4311</v>
      </c>
      <c r="J2142" s="822" t="s">
        <v>4312</v>
      </c>
      <c r="K2142" s="822" t="s">
        <v>2908</v>
      </c>
      <c r="L2142" s="825">
        <v>82.7</v>
      </c>
      <c r="M2142" s="825">
        <v>82.7</v>
      </c>
      <c r="N2142" s="822">
        <v>1</v>
      </c>
      <c r="O2142" s="826">
        <v>0.5</v>
      </c>
      <c r="P2142" s="825">
        <v>82.7</v>
      </c>
      <c r="Q2142" s="827">
        <v>1</v>
      </c>
      <c r="R2142" s="822">
        <v>1</v>
      </c>
      <c r="S2142" s="827">
        <v>1</v>
      </c>
      <c r="T2142" s="826">
        <v>0.5</v>
      </c>
      <c r="U2142" s="828">
        <v>1</v>
      </c>
    </row>
    <row r="2143" spans="1:21" ht="14.45" customHeight="1" x14ac:dyDescent="0.2">
      <c r="A2143" s="821">
        <v>4</v>
      </c>
      <c r="B2143" s="822" t="s">
        <v>2195</v>
      </c>
      <c r="C2143" s="822" t="s">
        <v>2202</v>
      </c>
      <c r="D2143" s="823" t="s">
        <v>4680</v>
      </c>
      <c r="E2143" s="824" t="s">
        <v>2219</v>
      </c>
      <c r="F2143" s="822" t="s">
        <v>2196</v>
      </c>
      <c r="G2143" s="822" t="s">
        <v>2988</v>
      </c>
      <c r="H2143" s="822" t="s">
        <v>329</v>
      </c>
      <c r="I2143" s="822" t="s">
        <v>3962</v>
      </c>
      <c r="J2143" s="822" t="s">
        <v>1180</v>
      </c>
      <c r="K2143" s="822" t="s">
        <v>2990</v>
      </c>
      <c r="L2143" s="825">
        <v>17.47</v>
      </c>
      <c r="M2143" s="825">
        <v>34.94</v>
      </c>
      <c r="N2143" s="822">
        <v>2</v>
      </c>
      <c r="O2143" s="826">
        <v>1</v>
      </c>
      <c r="P2143" s="825">
        <v>34.94</v>
      </c>
      <c r="Q2143" s="827">
        <v>1</v>
      </c>
      <c r="R2143" s="822">
        <v>2</v>
      </c>
      <c r="S2143" s="827">
        <v>1</v>
      </c>
      <c r="T2143" s="826">
        <v>1</v>
      </c>
      <c r="U2143" s="828">
        <v>1</v>
      </c>
    </row>
    <row r="2144" spans="1:21" ht="14.45" customHeight="1" x14ac:dyDescent="0.2">
      <c r="A2144" s="821">
        <v>4</v>
      </c>
      <c r="B2144" s="822" t="s">
        <v>2195</v>
      </c>
      <c r="C2144" s="822" t="s">
        <v>2202</v>
      </c>
      <c r="D2144" s="823" t="s">
        <v>4680</v>
      </c>
      <c r="E2144" s="824" t="s">
        <v>2219</v>
      </c>
      <c r="F2144" s="822" t="s">
        <v>2196</v>
      </c>
      <c r="G2144" s="822" t="s">
        <v>2988</v>
      </c>
      <c r="H2144" s="822" t="s">
        <v>329</v>
      </c>
      <c r="I2144" s="822" t="s">
        <v>2989</v>
      </c>
      <c r="J2144" s="822" t="s">
        <v>1180</v>
      </c>
      <c r="K2144" s="822" t="s">
        <v>2990</v>
      </c>
      <c r="L2144" s="825">
        <v>17.47</v>
      </c>
      <c r="M2144" s="825">
        <v>34.94</v>
      </c>
      <c r="N2144" s="822">
        <v>2</v>
      </c>
      <c r="O2144" s="826">
        <v>1.5</v>
      </c>
      <c r="P2144" s="825">
        <v>34.94</v>
      </c>
      <c r="Q2144" s="827">
        <v>1</v>
      </c>
      <c r="R2144" s="822">
        <v>2</v>
      </c>
      <c r="S2144" s="827">
        <v>1</v>
      </c>
      <c r="T2144" s="826">
        <v>1.5</v>
      </c>
      <c r="U2144" s="828">
        <v>1</v>
      </c>
    </row>
    <row r="2145" spans="1:21" ht="14.45" customHeight="1" x14ac:dyDescent="0.2">
      <c r="A2145" s="821">
        <v>4</v>
      </c>
      <c r="B2145" s="822" t="s">
        <v>2195</v>
      </c>
      <c r="C2145" s="822" t="s">
        <v>2202</v>
      </c>
      <c r="D2145" s="823" t="s">
        <v>4680</v>
      </c>
      <c r="E2145" s="824" t="s">
        <v>2219</v>
      </c>
      <c r="F2145" s="822" t="s">
        <v>2196</v>
      </c>
      <c r="G2145" s="822" t="s">
        <v>2991</v>
      </c>
      <c r="H2145" s="822" t="s">
        <v>628</v>
      </c>
      <c r="I2145" s="822" t="s">
        <v>3963</v>
      </c>
      <c r="J2145" s="822" t="s">
        <v>1371</v>
      </c>
      <c r="K2145" s="822" t="s">
        <v>1186</v>
      </c>
      <c r="L2145" s="825">
        <v>96.04</v>
      </c>
      <c r="M2145" s="825">
        <v>96.04</v>
      </c>
      <c r="N2145" s="822">
        <v>1</v>
      </c>
      <c r="O2145" s="826">
        <v>1</v>
      </c>
      <c r="P2145" s="825">
        <v>96.04</v>
      </c>
      <c r="Q2145" s="827">
        <v>1</v>
      </c>
      <c r="R2145" s="822">
        <v>1</v>
      </c>
      <c r="S2145" s="827">
        <v>1</v>
      </c>
      <c r="T2145" s="826">
        <v>1</v>
      </c>
      <c r="U2145" s="828">
        <v>1</v>
      </c>
    </row>
    <row r="2146" spans="1:21" ht="14.45" customHeight="1" x14ac:dyDescent="0.2">
      <c r="A2146" s="821">
        <v>4</v>
      </c>
      <c r="B2146" s="822" t="s">
        <v>2195</v>
      </c>
      <c r="C2146" s="822" t="s">
        <v>2202</v>
      </c>
      <c r="D2146" s="823" t="s">
        <v>4680</v>
      </c>
      <c r="E2146" s="824" t="s">
        <v>2219</v>
      </c>
      <c r="F2146" s="822" t="s">
        <v>2196</v>
      </c>
      <c r="G2146" s="822" t="s">
        <v>2906</v>
      </c>
      <c r="H2146" s="822" t="s">
        <v>628</v>
      </c>
      <c r="I2146" s="822" t="s">
        <v>2907</v>
      </c>
      <c r="J2146" s="822" t="s">
        <v>979</v>
      </c>
      <c r="K2146" s="822" t="s">
        <v>2908</v>
      </c>
      <c r="L2146" s="825">
        <v>176.32</v>
      </c>
      <c r="M2146" s="825">
        <v>176.32</v>
      </c>
      <c r="N2146" s="822">
        <v>1</v>
      </c>
      <c r="O2146" s="826">
        <v>1</v>
      </c>
      <c r="P2146" s="825"/>
      <c r="Q2146" s="827">
        <v>0</v>
      </c>
      <c r="R2146" s="822"/>
      <c r="S2146" s="827">
        <v>0</v>
      </c>
      <c r="T2146" s="826"/>
      <c r="U2146" s="828">
        <v>0</v>
      </c>
    </row>
    <row r="2147" spans="1:21" ht="14.45" customHeight="1" x14ac:dyDescent="0.2">
      <c r="A2147" s="821">
        <v>4</v>
      </c>
      <c r="B2147" s="822" t="s">
        <v>2195</v>
      </c>
      <c r="C2147" s="822" t="s">
        <v>2202</v>
      </c>
      <c r="D2147" s="823" t="s">
        <v>4680</v>
      </c>
      <c r="E2147" s="824" t="s">
        <v>2219</v>
      </c>
      <c r="F2147" s="822" t="s">
        <v>2196</v>
      </c>
      <c r="G2147" s="822" t="s">
        <v>3158</v>
      </c>
      <c r="H2147" s="822" t="s">
        <v>329</v>
      </c>
      <c r="I2147" s="822" t="s">
        <v>3549</v>
      </c>
      <c r="J2147" s="822" t="s">
        <v>3160</v>
      </c>
      <c r="K2147" s="822" t="s">
        <v>1186</v>
      </c>
      <c r="L2147" s="825">
        <v>78.33</v>
      </c>
      <c r="M2147" s="825">
        <v>391.65</v>
      </c>
      <c r="N2147" s="822">
        <v>5</v>
      </c>
      <c r="O2147" s="826">
        <v>3.5</v>
      </c>
      <c r="P2147" s="825">
        <v>156.66</v>
      </c>
      <c r="Q2147" s="827">
        <v>0.4</v>
      </c>
      <c r="R2147" s="822">
        <v>2</v>
      </c>
      <c r="S2147" s="827">
        <v>0.4</v>
      </c>
      <c r="T2147" s="826">
        <v>1.5</v>
      </c>
      <c r="U2147" s="828">
        <v>0.42857142857142855</v>
      </c>
    </row>
    <row r="2148" spans="1:21" ht="14.45" customHeight="1" x14ac:dyDescent="0.2">
      <c r="A2148" s="821">
        <v>4</v>
      </c>
      <c r="B2148" s="822" t="s">
        <v>2195</v>
      </c>
      <c r="C2148" s="822" t="s">
        <v>2202</v>
      </c>
      <c r="D2148" s="823" t="s">
        <v>4680</v>
      </c>
      <c r="E2148" s="824" t="s">
        <v>2219</v>
      </c>
      <c r="F2148" s="822" t="s">
        <v>2196</v>
      </c>
      <c r="G2148" s="822" t="s">
        <v>2449</v>
      </c>
      <c r="H2148" s="822" t="s">
        <v>329</v>
      </c>
      <c r="I2148" s="822" t="s">
        <v>2450</v>
      </c>
      <c r="J2148" s="822" t="s">
        <v>2451</v>
      </c>
      <c r="K2148" s="822" t="s">
        <v>2452</v>
      </c>
      <c r="L2148" s="825">
        <v>1771.84</v>
      </c>
      <c r="M2148" s="825">
        <v>1771.84</v>
      </c>
      <c r="N2148" s="822">
        <v>1</v>
      </c>
      <c r="O2148" s="826">
        <v>1</v>
      </c>
      <c r="P2148" s="825"/>
      <c r="Q2148" s="827">
        <v>0</v>
      </c>
      <c r="R2148" s="822"/>
      <c r="S2148" s="827">
        <v>0</v>
      </c>
      <c r="T2148" s="826"/>
      <c r="U2148" s="828">
        <v>0</v>
      </c>
    </row>
    <row r="2149" spans="1:21" ht="14.45" customHeight="1" x14ac:dyDescent="0.2">
      <c r="A2149" s="821">
        <v>4</v>
      </c>
      <c r="B2149" s="822" t="s">
        <v>2195</v>
      </c>
      <c r="C2149" s="822" t="s">
        <v>2202</v>
      </c>
      <c r="D2149" s="823" t="s">
        <v>4680</v>
      </c>
      <c r="E2149" s="824" t="s">
        <v>2219</v>
      </c>
      <c r="F2149" s="822" t="s">
        <v>2196</v>
      </c>
      <c r="G2149" s="822" t="s">
        <v>2396</v>
      </c>
      <c r="H2149" s="822" t="s">
        <v>329</v>
      </c>
      <c r="I2149" s="822" t="s">
        <v>4313</v>
      </c>
      <c r="J2149" s="822" t="s">
        <v>2398</v>
      </c>
      <c r="K2149" s="822" t="s">
        <v>4314</v>
      </c>
      <c r="L2149" s="825">
        <v>23.51</v>
      </c>
      <c r="M2149" s="825">
        <v>47.02</v>
      </c>
      <c r="N2149" s="822">
        <v>2</v>
      </c>
      <c r="O2149" s="826">
        <v>2</v>
      </c>
      <c r="P2149" s="825">
        <v>47.02</v>
      </c>
      <c r="Q2149" s="827">
        <v>1</v>
      </c>
      <c r="R2149" s="822">
        <v>2</v>
      </c>
      <c r="S2149" s="827">
        <v>1</v>
      </c>
      <c r="T2149" s="826">
        <v>2</v>
      </c>
      <c r="U2149" s="828">
        <v>1</v>
      </c>
    </row>
    <row r="2150" spans="1:21" ht="14.45" customHeight="1" x14ac:dyDescent="0.2">
      <c r="A2150" s="821">
        <v>4</v>
      </c>
      <c r="B2150" s="822" t="s">
        <v>2195</v>
      </c>
      <c r="C2150" s="822" t="s">
        <v>2202</v>
      </c>
      <c r="D2150" s="823" t="s">
        <v>4680</v>
      </c>
      <c r="E2150" s="824" t="s">
        <v>2219</v>
      </c>
      <c r="F2150" s="822" t="s">
        <v>2196</v>
      </c>
      <c r="G2150" s="822" t="s">
        <v>2255</v>
      </c>
      <c r="H2150" s="822" t="s">
        <v>329</v>
      </c>
      <c r="I2150" s="822" t="s">
        <v>2256</v>
      </c>
      <c r="J2150" s="822" t="s">
        <v>2257</v>
      </c>
      <c r="K2150" s="822" t="s">
        <v>2258</v>
      </c>
      <c r="L2150" s="825">
        <v>35.25</v>
      </c>
      <c r="M2150" s="825">
        <v>141</v>
      </c>
      <c r="N2150" s="822">
        <v>4</v>
      </c>
      <c r="O2150" s="826">
        <v>4</v>
      </c>
      <c r="P2150" s="825">
        <v>141</v>
      </c>
      <c r="Q2150" s="827">
        <v>1</v>
      </c>
      <c r="R2150" s="822">
        <v>4</v>
      </c>
      <c r="S2150" s="827">
        <v>1</v>
      </c>
      <c r="T2150" s="826">
        <v>4</v>
      </c>
      <c r="U2150" s="828">
        <v>1</v>
      </c>
    </row>
    <row r="2151" spans="1:21" ht="14.45" customHeight="1" x14ac:dyDescent="0.2">
      <c r="A2151" s="821">
        <v>4</v>
      </c>
      <c r="B2151" s="822" t="s">
        <v>2195</v>
      </c>
      <c r="C2151" s="822" t="s">
        <v>2202</v>
      </c>
      <c r="D2151" s="823" t="s">
        <v>4680</v>
      </c>
      <c r="E2151" s="824" t="s">
        <v>2219</v>
      </c>
      <c r="F2151" s="822" t="s">
        <v>2196</v>
      </c>
      <c r="G2151" s="822" t="s">
        <v>2255</v>
      </c>
      <c r="H2151" s="822" t="s">
        <v>329</v>
      </c>
      <c r="I2151" s="822" t="s">
        <v>4315</v>
      </c>
      <c r="J2151" s="822" t="s">
        <v>3056</v>
      </c>
      <c r="K2151" s="822" t="s">
        <v>4316</v>
      </c>
      <c r="L2151" s="825">
        <v>23.49</v>
      </c>
      <c r="M2151" s="825">
        <v>23.49</v>
      </c>
      <c r="N2151" s="822">
        <v>1</v>
      </c>
      <c r="O2151" s="826">
        <v>1</v>
      </c>
      <c r="P2151" s="825"/>
      <c r="Q2151" s="827">
        <v>0</v>
      </c>
      <c r="R2151" s="822"/>
      <c r="S2151" s="827">
        <v>0</v>
      </c>
      <c r="T2151" s="826"/>
      <c r="U2151" s="828">
        <v>0</v>
      </c>
    </row>
    <row r="2152" spans="1:21" ht="14.45" customHeight="1" x14ac:dyDescent="0.2">
      <c r="A2152" s="821">
        <v>4</v>
      </c>
      <c r="B2152" s="822" t="s">
        <v>2195</v>
      </c>
      <c r="C2152" s="822" t="s">
        <v>2202</v>
      </c>
      <c r="D2152" s="823" t="s">
        <v>4680</v>
      </c>
      <c r="E2152" s="824" t="s">
        <v>2219</v>
      </c>
      <c r="F2152" s="822" t="s">
        <v>2196</v>
      </c>
      <c r="G2152" s="822" t="s">
        <v>2255</v>
      </c>
      <c r="H2152" s="822" t="s">
        <v>329</v>
      </c>
      <c r="I2152" s="822" t="s">
        <v>4317</v>
      </c>
      <c r="J2152" s="822" t="s">
        <v>3056</v>
      </c>
      <c r="K2152" s="822" t="s">
        <v>4318</v>
      </c>
      <c r="L2152" s="825">
        <v>58.74</v>
      </c>
      <c r="M2152" s="825">
        <v>58.74</v>
      </c>
      <c r="N2152" s="822">
        <v>1</v>
      </c>
      <c r="O2152" s="826">
        <v>1</v>
      </c>
      <c r="P2152" s="825">
        <v>58.74</v>
      </c>
      <c r="Q2152" s="827">
        <v>1</v>
      </c>
      <c r="R2152" s="822">
        <v>1</v>
      </c>
      <c r="S2152" s="827">
        <v>1</v>
      </c>
      <c r="T2152" s="826">
        <v>1</v>
      </c>
      <c r="U2152" s="828">
        <v>1</v>
      </c>
    </row>
    <row r="2153" spans="1:21" ht="14.45" customHeight="1" x14ac:dyDescent="0.2">
      <c r="A2153" s="821">
        <v>4</v>
      </c>
      <c r="B2153" s="822" t="s">
        <v>2195</v>
      </c>
      <c r="C2153" s="822" t="s">
        <v>2202</v>
      </c>
      <c r="D2153" s="823" t="s">
        <v>4680</v>
      </c>
      <c r="E2153" s="824" t="s">
        <v>2219</v>
      </c>
      <c r="F2153" s="822" t="s">
        <v>2196</v>
      </c>
      <c r="G2153" s="822" t="s">
        <v>3176</v>
      </c>
      <c r="H2153" s="822" t="s">
        <v>329</v>
      </c>
      <c r="I2153" s="822" t="s">
        <v>3741</v>
      </c>
      <c r="J2153" s="822" t="s">
        <v>1196</v>
      </c>
      <c r="K2153" s="822" t="s">
        <v>3178</v>
      </c>
      <c r="L2153" s="825">
        <v>91.11</v>
      </c>
      <c r="M2153" s="825">
        <v>546.66</v>
      </c>
      <c r="N2153" s="822">
        <v>6</v>
      </c>
      <c r="O2153" s="826">
        <v>6</v>
      </c>
      <c r="P2153" s="825">
        <v>273.33</v>
      </c>
      <c r="Q2153" s="827">
        <v>0.5</v>
      </c>
      <c r="R2153" s="822">
        <v>3</v>
      </c>
      <c r="S2153" s="827">
        <v>0.5</v>
      </c>
      <c r="T2153" s="826">
        <v>3</v>
      </c>
      <c r="U2153" s="828">
        <v>0.5</v>
      </c>
    </row>
    <row r="2154" spans="1:21" ht="14.45" customHeight="1" x14ac:dyDescent="0.2">
      <c r="A2154" s="821">
        <v>4</v>
      </c>
      <c r="B2154" s="822" t="s">
        <v>2195</v>
      </c>
      <c r="C2154" s="822" t="s">
        <v>2202</v>
      </c>
      <c r="D2154" s="823" t="s">
        <v>4680</v>
      </c>
      <c r="E2154" s="824" t="s">
        <v>2219</v>
      </c>
      <c r="F2154" s="822" t="s">
        <v>2196</v>
      </c>
      <c r="G2154" s="822" t="s">
        <v>3176</v>
      </c>
      <c r="H2154" s="822" t="s">
        <v>329</v>
      </c>
      <c r="I2154" s="822" t="s">
        <v>3551</v>
      </c>
      <c r="J2154" s="822" t="s">
        <v>1196</v>
      </c>
      <c r="K2154" s="822" t="s">
        <v>3552</v>
      </c>
      <c r="L2154" s="825">
        <v>182.22</v>
      </c>
      <c r="M2154" s="825">
        <v>182.22</v>
      </c>
      <c r="N2154" s="822">
        <v>1</v>
      </c>
      <c r="O2154" s="826">
        <v>1</v>
      </c>
      <c r="P2154" s="825"/>
      <c r="Q2154" s="827">
        <v>0</v>
      </c>
      <c r="R2154" s="822"/>
      <c r="S2154" s="827">
        <v>0</v>
      </c>
      <c r="T2154" s="826"/>
      <c r="U2154" s="828">
        <v>0</v>
      </c>
    </row>
    <row r="2155" spans="1:21" ht="14.45" customHeight="1" x14ac:dyDescent="0.2">
      <c r="A2155" s="821">
        <v>4</v>
      </c>
      <c r="B2155" s="822" t="s">
        <v>2195</v>
      </c>
      <c r="C2155" s="822" t="s">
        <v>2202</v>
      </c>
      <c r="D2155" s="823" t="s">
        <v>4680</v>
      </c>
      <c r="E2155" s="824" t="s">
        <v>2219</v>
      </c>
      <c r="F2155" s="822" t="s">
        <v>2196</v>
      </c>
      <c r="G2155" s="822" t="s">
        <v>4319</v>
      </c>
      <c r="H2155" s="822" t="s">
        <v>329</v>
      </c>
      <c r="I2155" s="822" t="s">
        <v>4320</v>
      </c>
      <c r="J2155" s="822" t="s">
        <v>4321</v>
      </c>
      <c r="K2155" s="822" t="s">
        <v>4322</v>
      </c>
      <c r="L2155" s="825">
        <v>0</v>
      </c>
      <c r="M2155" s="825">
        <v>0</v>
      </c>
      <c r="N2155" s="822">
        <v>1</v>
      </c>
      <c r="O2155" s="826">
        <v>1</v>
      </c>
      <c r="P2155" s="825"/>
      <c r="Q2155" s="827"/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4</v>
      </c>
      <c r="B2156" s="822" t="s">
        <v>2195</v>
      </c>
      <c r="C2156" s="822" t="s">
        <v>2202</v>
      </c>
      <c r="D2156" s="823" t="s">
        <v>4680</v>
      </c>
      <c r="E2156" s="824" t="s">
        <v>2219</v>
      </c>
      <c r="F2156" s="822" t="s">
        <v>2196</v>
      </c>
      <c r="G2156" s="822" t="s">
        <v>4319</v>
      </c>
      <c r="H2156" s="822" t="s">
        <v>329</v>
      </c>
      <c r="I2156" s="822" t="s">
        <v>4323</v>
      </c>
      <c r="J2156" s="822" t="s">
        <v>4324</v>
      </c>
      <c r="K2156" s="822" t="s">
        <v>4325</v>
      </c>
      <c r="L2156" s="825">
        <v>0</v>
      </c>
      <c r="M2156" s="825">
        <v>0</v>
      </c>
      <c r="N2156" s="822">
        <v>1</v>
      </c>
      <c r="O2156" s="826">
        <v>1</v>
      </c>
      <c r="P2156" s="825"/>
      <c r="Q2156" s="827"/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4</v>
      </c>
      <c r="B2157" s="822" t="s">
        <v>2195</v>
      </c>
      <c r="C2157" s="822" t="s">
        <v>2202</v>
      </c>
      <c r="D2157" s="823" t="s">
        <v>4680</v>
      </c>
      <c r="E2157" s="824" t="s">
        <v>2219</v>
      </c>
      <c r="F2157" s="822" t="s">
        <v>2196</v>
      </c>
      <c r="G2157" s="822" t="s">
        <v>4319</v>
      </c>
      <c r="H2157" s="822" t="s">
        <v>329</v>
      </c>
      <c r="I2157" s="822" t="s">
        <v>4326</v>
      </c>
      <c r="J2157" s="822" t="s">
        <v>4324</v>
      </c>
      <c r="K2157" s="822" t="s">
        <v>4327</v>
      </c>
      <c r="L2157" s="825">
        <v>0</v>
      </c>
      <c r="M2157" s="825">
        <v>0</v>
      </c>
      <c r="N2157" s="822">
        <v>1</v>
      </c>
      <c r="O2157" s="826">
        <v>1</v>
      </c>
      <c r="P2157" s="825"/>
      <c r="Q2157" s="827"/>
      <c r="R2157" s="822"/>
      <c r="S2157" s="827">
        <v>0</v>
      </c>
      <c r="T2157" s="826"/>
      <c r="U2157" s="828">
        <v>0</v>
      </c>
    </row>
    <row r="2158" spans="1:21" ht="14.45" customHeight="1" x14ac:dyDescent="0.2">
      <c r="A2158" s="821">
        <v>4</v>
      </c>
      <c r="B2158" s="822" t="s">
        <v>2195</v>
      </c>
      <c r="C2158" s="822" t="s">
        <v>2202</v>
      </c>
      <c r="D2158" s="823" t="s">
        <v>4680</v>
      </c>
      <c r="E2158" s="824" t="s">
        <v>2219</v>
      </c>
      <c r="F2158" s="822" t="s">
        <v>2196</v>
      </c>
      <c r="G2158" s="822" t="s">
        <v>4319</v>
      </c>
      <c r="H2158" s="822" t="s">
        <v>329</v>
      </c>
      <c r="I2158" s="822" t="s">
        <v>4328</v>
      </c>
      <c r="J2158" s="822" t="s">
        <v>4321</v>
      </c>
      <c r="K2158" s="822" t="s">
        <v>4329</v>
      </c>
      <c r="L2158" s="825">
        <v>0</v>
      </c>
      <c r="M2158" s="825">
        <v>0</v>
      </c>
      <c r="N2158" s="822">
        <v>1</v>
      </c>
      <c r="O2158" s="826">
        <v>1</v>
      </c>
      <c r="P2158" s="825"/>
      <c r="Q2158" s="827"/>
      <c r="R2158" s="822"/>
      <c r="S2158" s="827">
        <v>0</v>
      </c>
      <c r="T2158" s="826"/>
      <c r="U2158" s="828">
        <v>0</v>
      </c>
    </row>
    <row r="2159" spans="1:21" ht="14.45" customHeight="1" x14ac:dyDescent="0.2">
      <c r="A2159" s="821">
        <v>4</v>
      </c>
      <c r="B2159" s="822" t="s">
        <v>2195</v>
      </c>
      <c r="C2159" s="822" t="s">
        <v>2202</v>
      </c>
      <c r="D2159" s="823" t="s">
        <v>4680</v>
      </c>
      <c r="E2159" s="824" t="s">
        <v>2219</v>
      </c>
      <c r="F2159" s="822" t="s">
        <v>2196</v>
      </c>
      <c r="G2159" s="822" t="s">
        <v>3066</v>
      </c>
      <c r="H2159" s="822" t="s">
        <v>329</v>
      </c>
      <c r="I2159" s="822" t="s">
        <v>3067</v>
      </c>
      <c r="J2159" s="822" t="s">
        <v>821</v>
      </c>
      <c r="K2159" s="822" t="s">
        <v>3068</v>
      </c>
      <c r="L2159" s="825">
        <v>75.05</v>
      </c>
      <c r="M2159" s="825">
        <v>75.05</v>
      </c>
      <c r="N2159" s="822">
        <v>1</v>
      </c>
      <c r="O2159" s="826">
        <v>1</v>
      </c>
      <c r="P2159" s="825">
        <v>75.05</v>
      </c>
      <c r="Q2159" s="827">
        <v>1</v>
      </c>
      <c r="R2159" s="822">
        <v>1</v>
      </c>
      <c r="S2159" s="827">
        <v>1</v>
      </c>
      <c r="T2159" s="826">
        <v>1</v>
      </c>
      <c r="U2159" s="828">
        <v>1</v>
      </c>
    </row>
    <row r="2160" spans="1:21" ht="14.45" customHeight="1" x14ac:dyDescent="0.2">
      <c r="A2160" s="821">
        <v>4</v>
      </c>
      <c r="B2160" s="822" t="s">
        <v>2195</v>
      </c>
      <c r="C2160" s="822" t="s">
        <v>2202</v>
      </c>
      <c r="D2160" s="823" t="s">
        <v>4680</v>
      </c>
      <c r="E2160" s="824" t="s">
        <v>2219</v>
      </c>
      <c r="F2160" s="822" t="s">
        <v>2196</v>
      </c>
      <c r="G2160" s="822" t="s">
        <v>3066</v>
      </c>
      <c r="H2160" s="822" t="s">
        <v>329</v>
      </c>
      <c r="I2160" s="822" t="s">
        <v>3754</v>
      </c>
      <c r="J2160" s="822" t="s">
        <v>825</v>
      </c>
      <c r="K2160" s="822" t="s">
        <v>3755</v>
      </c>
      <c r="L2160" s="825">
        <v>45.03</v>
      </c>
      <c r="M2160" s="825">
        <v>45.03</v>
      </c>
      <c r="N2160" s="822">
        <v>1</v>
      </c>
      <c r="O2160" s="826">
        <v>1</v>
      </c>
      <c r="P2160" s="825">
        <v>45.03</v>
      </c>
      <c r="Q2160" s="827">
        <v>1</v>
      </c>
      <c r="R2160" s="822">
        <v>1</v>
      </c>
      <c r="S2160" s="827">
        <v>1</v>
      </c>
      <c r="T2160" s="826">
        <v>1</v>
      </c>
      <c r="U2160" s="828">
        <v>1</v>
      </c>
    </row>
    <row r="2161" spans="1:21" ht="14.45" customHeight="1" x14ac:dyDescent="0.2">
      <c r="A2161" s="821">
        <v>4</v>
      </c>
      <c r="B2161" s="822" t="s">
        <v>2195</v>
      </c>
      <c r="C2161" s="822" t="s">
        <v>2202</v>
      </c>
      <c r="D2161" s="823" t="s">
        <v>4680</v>
      </c>
      <c r="E2161" s="824" t="s">
        <v>2219</v>
      </c>
      <c r="F2161" s="822" t="s">
        <v>2196</v>
      </c>
      <c r="G2161" s="822" t="s">
        <v>4330</v>
      </c>
      <c r="H2161" s="822" t="s">
        <v>329</v>
      </c>
      <c r="I2161" s="822" t="s">
        <v>4331</v>
      </c>
      <c r="J2161" s="822" t="s">
        <v>4332</v>
      </c>
      <c r="K2161" s="822" t="s">
        <v>4333</v>
      </c>
      <c r="L2161" s="825">
        <v>0</v>
      </c>
      <c r="M2161" s="825">
        <v>0</v>
      </c>
      <c r="N2161" s="822">
        <v>2</v>
      </c>
      <c r="O2161" s="826">
        <v>1</v>
      </c>
      <c r="P2161" s="825">
        <v>0</v>
      </c>
      <c r="Q2161" s="827"/>
      <c r="R2161" s="822">
        <v>2</v>
      </c>
      <c r="S2161" s="827">
        <v>1</v>
      </c>
      <c r="T2161" s="826">
        <v>1</v>
      </c>
      <c r="U2161" s="828">
        <v>1</v>
      </c>
    </row>
    <row r="2162" spans="1:21" ht="14.45" customHeight="1" x14ac:dyDescent="0.2">
      <c r="A2162" s="821">
        <v>4</v>
      </c>
      <c r="B2162" s="822" t="s">
        <v>2195</v>
      </c>
      <c r="C2162" s="822" t="s">
        <v>2202</v>
      </c>
      <c r="D2162" s="823" t="s">
        <v>4680</v>
      </c>
      <c r="E2162" s="824" t="s">
        <v>2219</v>
      </c>
      <c r="F2162" s="822" t="s">
        <v>2196</v>
      </c>
      <c r="G2162" s="822" t="s">
        <v>2921</v>
      </c>
      <c r="H2162" s="822" t="s">
        <v>329</v>
      </c>
      <c r="I2162" s="822" t="s">
        <v>3004</v>
      </c>
      <c r="J2162" s="822" t="s">
        <v>2923</v>
      </c>
      <c r="K2162" s="822" t="s">
        <v>3005</v>
      </c>
      <c r="L2162" s="825">
        <v>132.97999999999999</v>
      </c>
      <c r="M2162" s="825">
        <v>930.8599999999999</v>
      </c>
      <c r="N2162" s="822">
        <v>7</v>
      </c>
      <c r="O2162" s="826">
        <v>3</v>
      </c>
      <c r="P2162" s="825">
        <v>930.8599999999999</v>
      </c>
      <c r="Q2162" s="827">
        <v>1</v>
      </c>
      <c r="R2162" s="822">
        <v>7</v>
      </c>
      <c r="S2162" s="827">
        <v>1</v>
      </c>
      <c r="T2162" s="826">
        <v>3</v>
      </c>
      <c r="U2162" s="828">
        <v>1</v>
      </c>
    </row>
    <row r="2163" spans="1:21" ht="14.45" customHeight="1" x14ac:dyDescent="0.2">
      <c r="A2163" s="821">
        <v>4</v>
      </c>
      <c r="B2163" s="822" t="s">
        <v>2195</v>
      </c>
      <c r="C2163" s="822" t="s">
        <v>2202</v>
      </c>
      <c r="D2163" s="823" t="s">
        <v>4680</v>
      </c>
      <c r="E2163" s="824" t="s">
        <v>2219</v>
      </c>
      <c r="F2163" s="822" t="s">
        <v>2196</v>
      </c>
      <c r="G2163" s="822" t="s">
        <v>3775</v>
      </c>
      <c r="H2163" s="822" t="s">
        <v>329</v>
      </c>
      <c r="I2163" s="822" t="s">
        <v>4334</v>
      </c>
      <c r="J2163" s="822" t="s">
        <v>3777</v>
      </c>
      <c r="K2163" s="822" t="s">
        <v>2067</v>
      </c>
      <c r="L2163" s="825">
        <v>0</v>
      </c>
      <c r="M2163" s="825">
        <v>0</v>
      </c>
      <c r="N2163" s="822">
        <v>2</v>
      </c>
      <c r="O2163" s="826">
        <v>2</v>
      </c>
      <c r="P2163" s="825"/>
      <c r="Q2163" s="827"/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4</v>
      </c>
      <c r="B2164" s="822" t="s">
        <v>2195</v>
      </c>
      <c r="C2164" s="822" t="s">
        <v>2202</v>
      </c>
      <c r="D2164" s="823" t="s">
        <v>4680</v>
      </c>
      <c r="E2164" s="824" t="s">
        <v>2219</v>
      </c>
      <c r="F2164" s="822" t="s">
        <v>2196</v>
      </c>
      <c r="G2164" s="822" t="s">
        <v>4281</v>
      </c>
      <c r="H2164" s="822" t="s">
        <v>329</v>
      </c>
      <c r="I2164" s="822" t="s">
        <v>4282</v>
      </c>
      <c r="J2164" s="822" t="s">
        <v>4283</v>
      </c>
      <c r="K2164" s="822" t="s">
        <v>2055</v>
      </c>
      <c r="L2164" s="825">
        <v>7119.15</v>
      </c>
      <c r="M2164" s="825">
        <v>14238.3</v>
      </c>
      <c r="N2164" s="822">
        <v>2</v>
      </c>
      <c r="O2164" s="826">
        <v>2</v>
      </c>
      <c r="P2164" s="825">
        <v>14238.3</v>
      </c>
      <c r="Q2164" s="827">
        <v>1</v>
      </c>
      <c r="R2164" s="822">
        <v>2</v>
      </c>
      <c r="S2164" s="827">
        <v>1</v>
      </c>
      <c r="T2164" s="826">
        <v>2</v>
      </c>
      <c r="U2164" s="828">
        <v>1</v>
      </c>
    </row>
    <row r="2165" spans="1:21" ht="14.45" customHeight="1" x14ac:dyDescent="0.2">
      <c r="A2165" s="821">
        <v>4</v>
      </c>
      <c r="B2165" s="822" t="s">
        <v>2195</v>
      </c>
      <c r="C2165" s="822" t="s">
        <v>2202</v>
      </c>
      <c r="D2165" s="823" t="s">
        <v>4680</v>
      </c>
      <c r="E2165" s="824" t="s">
        <v>2219</v>
      </c>
      <c r="F2165" s="822" t="s">
        <v>2196</v>
      </c>
      <c r="G2165" s="822" t="s">
        <v>3639</v>
      </c>
      <c r="H2165" s="822" t="s">
        <v>329</v>
      </c>
      <c r="I2165" s="822" t="s">
        <v>3993</v>
      </c>
      <c r="J2165" s="822" t="s">
        <v>3641</v>
      </c>
      <c r="K2165" s="822" t="s">
        <v>3642</v>
      </c>
      <c r="L2165" s="825">
        <v>131.02000000000001</v>
      </c>
      <c r="M2165" s="825">
        <v>262.04000000000002</v>
      </c>
      <c r="N2165" s="822">
        <v>2</v>
      </c>
      <c r="O2165" s="826">
        <v>1</v>
      </c>
      <c r="P2165" s="825">
        <v>262.04000000000002</v>
      </c>
      <c r="Q2165" s="827">
        <v>1</v>
      </c>
      <c r="R2165" s="822">
        <v>2</v>
      </c>
      <c r="S2165" s="827">
        <v>1</v>
      </c>
      <c r="T2165" s="826">
        <v>1</v>
      </c>
      <c r="U2165" s="828">
        <v>1</v>
      </c>
    </row>
    <row r="2166" spans="1:21" ht="14.45" customHeight="1" x14ac:dyDescent="0.2">
      <c r="A2166" s="821">
        <v>4</v>
      </c>
      <c r="B2166" s="822" t="s">
        <v>2195</v>
      </c>
      <c r="C2166" s="822" t="s">
        <v>2202</v>
      </c>
      <c r="D2166" s="823" t="s">
        <v>4680</v>
      </c>
      <c r="E2166" s="824" t="s">
        <v>2219</v>
      </c>
      <c r="F2166" s="822" t="s">
        <v>2196</v>
      </c>
      <c r="G2166" s="822" t="s">
        <v>4155</v>
      </c>
      <c r="H2166" s="822" t="s">
        <v>329</v>
      </c>
      <c r="I2166" s="822" t="s">
        <v>4159</v>
      </c>
      <c r="J2166" s="822" t="s">
        <v>4160</v>
      </c>
      <c r="K2166" s="822" t="s">
        <v>4161</v>
      </c>
      <c r="L2166" s="825">
        <v>634</v>
      </c>
      <c r="M2166" s="825">
        <v>1902</v>
      </c>
      <c r="N2166" s="822">
        <v>3</v>
      </c>
      <c r="O2166" s="826">
        <v>1</v>
      </c>
      <c r="P2166" s="825">
        <v>1902</v>
      </c>
      <c r="Q2166" s="827">
        <v>1</v>
      </c>
      <c r="R2166" s="822">
        <v>3</v>
      </c>
      <c r="S2166" s="827">
        <v>1</v>
      </c>
      <c r="T2166" s="826">
        <v>1</v>
      </c>
      <c r="U2166" s="828">
        <v>1</v>
      </c>
    </row>
    <row r="2167" spans="1:21" ht="14.45" customHeight="1" x14ac:dyDescent="0.2">
      <c r="A2167" s="821">
        <v>4</v>
      </c>
      <c r="B2167" s="822" t="s">
        <v>2195</v>
      </c>
      <c r="C2167" s="822" t="s">
        <v>2202</v>
      </c>
      <c r="D2167" s="823" t="s">
        <v>4680</v>
      </c>
      <c r="E2167" s="824" t="s">
        <v>2219</v>
      </c>
      <c r="F2167" s="822" t="s">
        <v>2196</v>
      </c>
      <c r="G2167" s="822" t="s">
        <v>2293</v>
      </c>
      <c r="H2167" s="822" t="s">
        <v>329</v>
      </c>
      <c r="I2167" s="822" t="s">
        <v>2294</v>
      </c>
      <c r="J2167" s="822" t="s">
        <v>703</v>
      </c>
      <c r="K2167" s="822" t="s">
        <v>2295</v>
      </c>
      <c r="L2167" s="825">
        <v>53.57</v>
      </c>
      <c r="M2167" s="825">
        <v>214.28</v>
      </c>
      <c r="N2167" s="822">
        <v>4</v>
      </c>
      <c r="O2167" s="826">
        <v>3</v>
      </c>
      <c r="P2167" s="825">
        <v>214.28</v>
      </c>
      <c r="Q2167" s="827">
        <v>1</v>
      </c>
      <c r="R2167" s="822">
        <v>4</v>
      </c>
      <c r="S2167" s="827">
        <v>1</v>
      </c>
      <c r="T2167" s="826">
        <v>3</v>
      </c>
      <c r="U2167" s="828">
        <v>1</v>
      </c>
    </row>
    <row r="2168" spans="1:21" ht="14.45" customHeight="1" x14ac:dyDescent="0.2">
      <c r="A2168" s="821">
        <v>4</v>
      </c>
      <c r="B2168" s="822" t="s">
        <v>2195</v>
      </c>
      <c r="C2168" s="822" t="s">
        <v>2202</v>
      </c>
      <c r="D2168" s="823" t="s">
        <v>4680</v>
      </c>
      <c r="E2168" s="824" t="s">
        <v>2219</v>
      </c>
      <c r="F2168" s="822" t="s">
        <v>2196</v>
      </c>
      <c r="G2168" s="822" t="s">
        <v>2296</v>
      </c>
      <c r="H2168" s="822" t="s">
        <v>329</v>
      </c>
      <c r="I2168" s="822" t="s">
        <v>3016</v>
      </c>
      <c r="J2168" s="822" t="s">
        <v>1405</v>
      </c>
      <c r="K2168" s="822" t="s">
        <v>3017</v>
      </c>
      <c r="L2168" s="825">
        <v>34.19</v>
      </c>
      <c r="M2168" s="825">
        <v>136.76</v>
      </c>
      <c r="N2168" s="822">
        <v>4</v>
      </c>
      <c r="O2168" s="826">
        <v>2.5</v>
      </c>
      <c r="P2168" s="825">
        <v>102.57</v>
      </c>
      <c r="Q2168" s="827">
        <v>0.75</v>
      </c>
      <c r="R2168" s="822">
        <v>3</v>
      </c>
      <c r="S2168" s="827">
        <v>0.75</v>
      </c>
      <c r="T2168" s="826">
        <v>2</v>
      </c>
      <c r="U2168" s="828">
        <v>0.8</v>
      </c>
    </row>
    <row r="2169" spans="1:21" ht="14.45" customHeight="1" x14ac:dyDescent="0.2">
      <c r="A2169" s="821">
        <v>4</v>
      </c>
      <c r="B2169" s="822" t="s">
        <v>2195</v>
      </c>
      <c r="C2169" s="822" t="s">
        <v>2202</v>
      </c>
      <c r="D2169" s="823" t="s">
        <v>4680</v>
      </c>
      <c r="E2169" s="824" t="s">
        <v>2219</v>
      </c>
      <c r="F2169" s="822" t="s">
        <v>2196</v>
      </c>
      <c r="G2169" s="822" t="s">
        <v>2267</v>
      </c>
      <c r="H2169" s="822" t="s">
        <v>628</v>
      </c>
      <c r="I2169" s="822" t="s">
        <v>2096</v>
      </c>
      <c r="J2169" s="822" t="s">
        <v>764</v>
      </c>
      <c r="K2169" s="822" t="s">
        <v>2097</v>
      </c>
      <c r="L2169" s="825">
        <v>736.33</v>
      </c>
      <c r="M2169" s="825">
        <v>1472.66</v>
      </c>
      <c r="N2169" s="822">
        <v>2</v>
      </c>
      <c r="O2169" s="826">
        <v>2</v>
      </c>
      <c r="P2169" s="825">
        <v>1472.66</v>
      </c>
      <c r="Q2169" s="827">
        <v>1</v>
      </c>
      <c r="R2169" s="822">
        <v>2</v>
      </c>
      <c r="S2169" s="827">
        <v>1</v>
      </c>
      <c r="T2169" s="826">
        <v>2</v>
      </c>
      <c r="U2169" s="828">
        <v>1</v>
      </c>
    </row>
    <row r="2170" spans="1:21" ht="14.45" customHeight="1" x14ac:dyDescent="0.2">
      <c r="A2170" s="821">
        <v>4</v>
      </c>
      <c r="B2170" s="822" t="s">
        <v>2195</v>
      </c>
      <c r="C2170" s="822" t="s">
        <v>2202</v>
      </c>
      <c r="D2170" s="823" t="s">
        <v>4680</v>
      </c>
      <c r="E2170" s="824" t="s">
        <v>2219</v>
      </c>
      <c r="F2170" s="822" t="s">
        <v>2196</v>
      </c>
      <c r="G2170" s="822" t="s">
        <v>2267</v>
      </c>
      <c r="H2170" s="822" t="s">
        <v>628</v>
      </c>
      <c r="I2170" s="822" t="s">
        <v>1777</v>
      </c>
      <c r="J2170" s="822" t="s">
        <v>764</v>
      </c>
      <c r="K2170" s="822" t="s">
        <v>1778</v>
      </c>
      <c r="L2170" s="825">
        <v>490.89</v>
      </c>
      <c r="M2170" s="825">
        <v>490.89</v>
      </c>
      <c r="N2170" s="822">
        <v>1</v>
      </c>
      <c r="O2170" s="826">
        <v>1</v>
      </c>
      <c r="P2170" s="825">
        <v>490.89</v>
      </c>
      <c r="Q2170" s="827">
        <v>1</v>
      </c>
      <c r="R2170" s="822">
        <v>1</v>
      </c>
      <c r="S2170" s="827">
        <v>1</v>
      </c>
      <c r="T2170" s="826">
        <v>1</v>
      </c>
      <c r="U2170" s="828">
        <v>1</v>
      </c>
    </row>
    <row r="2171" spans="1:21" ht="14.45" customHeight="1" x14ac:dyDescent="0.2">
      <c r="A2171" s="821">
        <v>4</v>
      </c>
      <c r="B2171" s="822" t="s">
        <v>2195</v>
      </c>
      <c r="C2171" s="822" t="s">
        <v>2202</v>
      </c>
      <c r="D2171" s="823" t="s">
        <v>4680</v>
      </c>
      <c r="E2171" s="824" t="s">
        <v>2219</v>
      </c>
      <c r="F2171" s="822" t="s">
        <v>2196</v>
      </c>
      <c r="G2171" s="822" t="s">
        <v>2267</v>
      </c>
      <c r="H2171" s="822" t="s">
        <v>628</v>
      </c>
      <c r="I2171" s="822" t="s">
        <v>4335</v>
      </c>
      <c r="J2171" s="822" t="s">
        <v>764</v>
      </c>
      <c r="K2171" s="822" t="s">
        <v>4336</v>
      </c>
      <c r="L2171" s="825">
        <v>1154.68</v>
      </c>
      <c r="M2171" s="825">
        <v>1154.68</v>
      </c>
      <c r="N2171" s="822">
        <v>1</v>
      </c>
      <c r="O2171" s="826">
        <v>1</v>
      </c>
      <c r="P2171" s="825">
        <v>1154.68</v>
      </c>
      <c r="Q2171" s="827">
        <v>1</v>
      </c>
      <c r="R2171" s="822">
        <v>1</v>
      </c>
      <c r="S2171" s="827">
        <v>1</v>
      </c>
      <c r="T2171" s="826">
        <v>1</v>
      </c>
      <c r="U2171" s="828">
        <v>1</v>
      </c>
    </row>
    <row r="2172" spans="1:21" ht="14.45" customHeight="1" x14ac:dyDescent="0.2">
      <c r="A2172" s="821">
        <v>4</v>
      </c>
      <c r="B2172" s="822" t="s">
        <v>2195</v>
      </c>
      <c r="C2172" s="822" t="s">
        <v>2202</v>
      </c>
      <c r="D2172" s="823" t="s">
        <v>4680</v>
      </c>
      <c r="E2172" s="824" t="s">
        <v>2219</v>
      </c>
      <c r="F2172" s="822" t="s">
        <v>2196</v>
      </c>
      <c r="G2172" s="822" t="s">
        <v>2267</v>
      </c>
      <c r="H2172" s="822" t="s">
        <v>628</v>
      </c>
      <c r="I2172" s="822" t="s">
        <v>2268</v>
      </c>
      <c r="J2172" s="822" t="s">
        <v>764</v>
      </c>
      <c r="K2172" s="822" t="s">
        <v>2269</v>
      </c>
      <c r="L2172" s="825">
        <v>923.74</v>
      </c>
      <c r="M2172" s="825">
        <v>923.74</v>
      </c>
      <c r="N2172" s="822">
        <v>1</v>
      </c>
      <c r="O2172" s="826">
        <v>0.5</v>
      </c>
      <c r="P2172" s="825">
        <v>923.74</v>
      </c>
      <c r="Q2172" s="827">
        <v>1</v>
      </c>
      <c r="R2172" s="822">
        <v>1</v>
      </c>
      <c r="S2172" s="827">
        <v>1</v>
      </c>
      <c r="T2172" s="826">
        <v>0.5</v>
      </c>
      <c r="U2172" s="828">
        <v>1</v>
      </c>
    </row>
    <row r="2173" spans="1:21" ht="14.45" customHeight="1" x14ac:dyDescent="0.2">
      <c r="A2173" s="821">
        <v>4</v>
      </c>
      <c r="B2173" s="822" t="s">
        <v>2195</v>
      </c>
      <c r="C2173" s="822" t="s">
        <v>2202</v>
      </c>
      <c r="D2173" s="823" t="s">
        <v>4680</v>
      </c>
      <c r="E2173" s="824" t="s">
        <v>2219</v>
      </c>
      <c r="F2173" s="822" t="s">
        <v>2196</v>
      </c>
      <c r="G2173" s="822" t="s">
        <v>4337</v>
      </c>
      <c r="H2173" s="822" t="s">
        <v>329</v>
      </c>
      <c r="I2173" s="822" t="s">
        <v>4338</v>
      </c>
      <c r="J2173" s="822" t="s">
        <v>4339</v>
      </c>
      <c r="K2173" s="822" t="s">
        <v>4340</v>
      </c>
      <c r="L2173" s="825">
        <v>0</v>
      </c>
      <c r="M2173" s="825">
        <v>0</v>
      </c>
      <c r="N2173" s="822">
        <v>2</v>
      </c>
      <c r="O2173" s="826">
        <v>1</v>
      </c>
      <c r="P2173" s="825"/>
      <c r="Q2173" s="827"/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4</v>
      </c>
      <c r="B2174" s="822" t="s">
        <v>2195</v>
      </c>
      <c r="C2174" s="822" t="s">
        <v>2202</v>
      </c>
      <c r="D2174" s="823" t="s">
        <v>4680</v>
      </c>
      <c r="E2174" s="824" t="s">
        <v>2219</v>
      </c>
      <c r="F2174" s="822" t="s">
        <v>2196</v>
      </c>
      <c r="G2174" s="822" t="s">
        <v>2353</v>
      </c>
      <c r="H2174" s="822" t="s">
        <v>329</v>
      </c>
      <c r="I2174" s="822" t="s">
        <v>3097</v>
      </c>
      <c r="J2174" s="822" t="s">
        <v>1629</v>
      </c>
      <c r="K2174" s="822" t="s">
        <v>3098</v>
      </c>
      <c r="L2174" s="825">
        <v>35.25</v>
      </c>
      <c r="M2174" s="825">
        <v>35.25</v>
      </c>
      <c r="N2174" s="822">
        <v>1</v>
      </c>
      <c r="O2174" s="826">
        <v>1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4</v>
      </c>
      <c r="B2175" s="822" t="s">
        <v>2195</v>
      </c>
      <c r="C2175" s="822" t="s">
        <v>2202</v>
      </c>
      <c r="D2175" s="823" t="s">
        <v>4680</v>
      </c>
      <c r="E2175" s="824" t="s">
        <v>2219</v>
      </c>
      <c r="F2175" s="822" t="s">
        <v>2196</v>
      </c>
      <c r="G2175" s="822" t="s">
        <v>2410</v>
      </c>
      <c r="H2175" s="822" t="s">
        <v>329</v>
      </c>
      <c r="I2175" s="822" t="s">
        <v>2411</v>
      </c>
      <c r="J2175" s="822" t="s">
        <v>2412</v>
      </c>
      <c r="K2175" s="822" t="s">
        <v>638</v>
      </c>
      <c r="L2175" s="825">
        <v>174.59</v>
      </c>
      <c r="M2175" s="825">
        <v>174.59</v>
      </c>
      <c r="N2175" s="822">
        <v>1</v>
      </c>
      <c r="O2175" s="826">
        <v>1</v>
      </c>
      <c r="P2175" s="825">
        <v>174.59</v>
      </c>
      <c r="Q2175" s="827">
        <v>1</v>
      </c>
      <c r="R2175" s="822">
        <v>1</v>
      </c>
      <c r="S2175" s="827">
        <v>1</v>
      </c>
      <c r="T2175" s="826">
        <v>1</v>
      </c>
      <c r="U2175" s="828">
        <v>1</v>
      </c>
    </row>
    <row r="2176" spans="1:21" ht="14.45" customHeight="1" x14ac:dyDescent="0.2">
      <c r="A2176" s="821">
        <v>4</v>
      </c>
      <c r="B2176" s="822" t="s">
        <v>2195</v>
      </c>
      <c r="C2176" s="822" t="s">
        <v>2202</v>
      </c>
      <c r="D2176" s="823" t="s">
        <v>4680</v>
      </c>
      <c r="E2176" s="824" t="s">
        <v>2219</v>
      </c>
      <c r="F2176" s="822" t="s">
        <v>2196</v>
      </c>
      <c r="G2176" s="822" t="s">
        <v>2355</v>
      </c>
      <c r="H2176" s="822" t="s">
        <v>329</v>
      </c>
      <c r="I2176" s="822" t="s">
        <v>2413</v>
      </c>
      <c r="J2176" s="822" t="s">
        <v>784</v>
      </c>
      <c r="K2176" s="822" t="s">
        <v>2414</v>
      </c>
      <c r="L2176" s="825">
        <v>57.64</v>
      </c>
      <c r="M2176" s="825">
        <v>57.64</v>
      </c>
      <c r="N2176" s="822">
        <v>1</v>
      </c>
      <c r="O2176" s="826">
        <v>0.5</v>
      </c>
      <c r="P2176" s="825">
        <v>57.64</v>
      </c>
      <c r="Q2176" s="827">
        <v>1</v>
      </c>
      <c r="R2176" s="822">
        <v>1</v>
      </c>
      <c r="S2176" s="827">
        <v>1</v>
      </c>
      <c r="T2176" s="826">
        <v>0.5</v>
      </c>
      <c r="U2176" s="828">
        <v>1</v>
      </c>
    </row>
    <row r="2177" spans="1:21" ht="14.45" customHeight="1" x14ac:dyDescent="0.2">
      <c r="A2177" s="821">
        <v>4</v>
      </c>
      <c r="B2177" s="822" t="s">
        <v>2195</v>
      </c>
      <c r="C2177" s="822" t="s">
        <v>2202</v>
      </c>
      <c r="D2177" s="823" t="s">
        <v>4680</v>
      </c>
      <c r="E2177" s="824" t="s">
        <v>2219</v>
      </c>
      <c r="F2177" s="822" t="s">
        <v>2196</v>
      </c>
      <c r="G2177" s="822" t="s">
        <v>2355</v>
      </c>
      <c r="H2177" s="822" t="s">
        <v>329</v>
      </c>
      <c r="I2177" s="822" t="s">
        <v>4341</v>
      </c>
      <c r="J2177" s="822" t="s">
        <v>4165</v>
      </c>
      <c r="K2177" s="822" t="s">
        <v>4342</v>
      </c>
      <c r="L2177" s="825">
        <v>157.78</v>
      </c>
      <c r="M2177" s="825">
        <v>315.56</v>
      </c>
      <c r="N2177" s="822">
        <v>2</v>
      </c>
      <c r="O2177" s="826">
        <v>0.5</v>
      </c>
      <c r="P2177" s="825"/>
      <c r="Q2177" s="827">
        <v>0</v>
      </c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4</v>
      </c>
      <c r="B2178" s="822" t="s">
        <v>2195</v>
      </c>
      <c r="C2178" s="822" t="s">
        <v>2202</v>
      </c>
      <c r="D2178" s="823" t="s">
        <v>4680</v>
      </c>
      <c r="E2178" s="824" t="s">
        <v>2219</v>
      </c>
      <c r="F2178" s="822" t="s">
        <v>2196</v>
      </c>
      <c r="G2178" s="822" t="s">
        <v>2270</v>
      </c>
      <c r="H2178" s="822" t="s">
        <v>628</v>
      </c>
      <c r="I2178" s="822" t="s">
        <v>1983</v>
      </c>
      <c r="J2178" s="822" t="s">
        <v>1758</v>
      </c>
      <c r="K2178" s="822" t="s">
        <v>1984</v>
      </c>
      <c r="L2178" s="825">
        <v>48.89</v>
      </c>
      <c r="M2178" s="825">
        <v>48.89</v>
      </c>
      <c r="N2178" s="822">
        <v>1</v>
      </c>
      <c r="O2178" s="826">
        <v>0.5</v>
      </c>
      <c r="P2178" s="825">
        <v>48.89</v>
      </c>
      <c r="Q2178" s="827">
        <v>1</v>
      </c>
      <c r="R2178" s="822">
        <v>1</v>
      </c>
      <c r="S2178" s="827">
        <v>1</v>
      </c>
      <c r="T2178" s="826">
        <v>0.5</v>
      </c>
      <c r="U2178" s="828">
        <v>1</v>
      </c>
    </row>
    <row r="2179" spans="1:21" ht="14.45" customHeight="1" x14ac:dyDescent="0.2">
      <c r="A2179" s="821">
        <v>4</v>
      </c>
      <c r="B2179" s="822" t="s">
        <v>2195</v>
      </c>
      <c r="C2179" s="822" t="s">
        <v>2202</v>
      </c>
      <c r="D2179" s="823" t="s">
        <v>4680</v>
      </c>
      <c r="E2179" s="824" t="s">
        <v>2219</v>
      </c>
      <c r="F2179" s="822" t="s">
        <v>2196</v>
      </c>
      <c r="G2179" s="822" t="s">
        <v>2358</v>
      </c>
      <c r="H2179" s="822" t="s">
        <v>329</v>
      </c>
      <c r="I2179" s="822" t="s">
        <v>2359</v>
      </c>
      <c r="J2179" s="822" t="s">
        <v>633</v>
      </c>
      <c r="K2179" s="822" t="s">
        <v>2360</v>
      </c>
      <c r="L2179" s="825">
        <v>127.91</v>
      </c>
      <c r="M2179" s="825">
        <v>1279.0999999999999</v>
      </c>
      <c r="N2179" s="822">
        <v>10</v>
      </c>
      <c r="O2179" s="826">
        <v>9</v>
      </c>
      <c r="P2179" s="825">
        <v>895.36999999999989</v>
      </c>
      <c r="Q2179" s="827">
        <v>0.7</v>
      </c>
      <c r="R2179" s="822">
        <v>7</v>
      </c>
      <c r="S2179" s="827">
        <v>0.7</v>
      </c>
      <c r="T2179" s="826">
        <v>7</v>
      </c>
      <c r="U2179" s="828">
        <v>0.77777777777777779</v>
      </c>
    </row>
    <row r="2180" spans="1:21" ht="14.45" customHeight="1" x14ac:dyDescent="0.2">
      <c r="A2180" s="821">
        <v>4</v>
      </c>
      <c r="B2180" s="822" t="s">
        <v>2195</v>
      </c>
      <c r="C2180" s="822" t="s">
        <v>2202</v>
      </c>
      <c r="D2180" s="823" t="s">
        <v>4680</v>
      </c>
      <c r="E2180" s="824" t="s">
        <v>2219</v>
      </c>
      <c r="F2180" s="822" t="s">
        <v>2196</v>
      </c>
      <c r="G2180" s="822" t="s">
        <v>4343</v>
      </c>
      <c r="H2180" s="822" t="s">
        <v>329</v>
      </c>
      <c r="I2180" s="822" t="s">
        <v>4344</v>
      </c>
      <c r="J2180" s="822" t="s">
        <v>4345</v>
      </c>
      <c r="K2180" s="822" t="s">
        <v>4346</v>
      </c>
      <c r="L2180" s="825">
        <v>0</v>
      </c>
      <c r="M2180" s="825">
        <v>0</v>
      </c>
      <c r="N2180" s="822">
        <v>1</v>
      </c>
      <c r="O2180" s="826">
        <v>1</v>
      </c>
      <c r="P2180" s="825">
        <v>0</v>
      </c>
      <c r="Q2180" s="827"/>
      <c r="R2180" s="822">
        <v>1</v>
      </c>
      <c r="S2180" s="827">
        <v>1</v>
      </c>
      <c r="T2180" s="826">
        <v>1</v>
      </c>
      <c r="U2180" s="828">
        <v>1</v>
      </c>
    </row>
    <row r="2181" spans="1:21" ht="14.45" customHeight="1" x14ac:dyDescent="0.2">
      <c r="A2181" s="821">
        <v>4</v>
      </c>
      <c r="B2181" s="822" t="s">
        <v>2195</v>
      </c>
      <c r="C2181" s="822" t="s">
        <v>2202</v>
      </c>
      <c r="D2181" s="823" t="s">
        <v>4680</v>
      </c>
      <c r="E2181" s="824" t="s">
        <v>2219</v>
      </c>
      <c r="F2181" s="822" t="s">
        <v>2196</v>
      </c>
      <c r="G2181" s="822" t="s">
        <v>3254</v>
      </c>
      <c r="H2181" s="822" t="s">
        <v>329</v>
      </c>
      <c r="I2181" s="822" t="s">
        <v>3255</v>
      </c>
      <c r="J2181" s="822" t="s">
        <v>3256</v>
      </c>
      <c r="K2181" s="822" t="s">
        <v>3257</v>
      </c>
      <c r="L2181" s="825">
        <v>453.79</v>
      </c>
      <c r="M2181" s="825">
        <v>2268.9500000000003</v>
      </c>
      <c r="N2181" s="822">
        <v>5</v>
      </c>
      <c r="O2181" s="826">
        <v>3</v>
      </c>
      <c r="P2181" s="825">
        <v>2268.9500000000003</v>
      </c>
      <c r="Q2181" s="827">
        <v>1</v>
      </c>
      <c r="R2181" s="822">
        <v>5</v>
      </c>
      <c r="S2181" s="827">
        <v>1</v>
      </c>
      <c r="T2181" s="826">
        <v>3</v>
      </c>
      <c r="U2181" s="828">
        <v>1</v>
      </c>
    </row>
    <row r="2182" spans="1:21" ht="14.45" customHeight="1" x14ac:dyDescent="0.2">
      <c r="A2182" s="821">
        <v>4</v>
      </c>
      <c r="B2182" s="822" t="s">
        <v>2195</v>
      </c>
      <c r="C2182" s="822" t="s">
        <v>2202</v>
      </c>
      <c r="D2182" s="823" t="s">
        <v>4680</v>
      </c>
      <c r="E2182" s="824" t="s">
        <v>2219</v>
      </c>
      <c r="F2182" s="822" t="s">
        <v>2196</v>
      </c>
      <c r="G2182" s="822" t="s">
        <v>2275</v>
      </c>
      <c r="H2182" s="822" t="s">
        <v>329</v>
      </c>
      <c r="I2182" s="822" t="s">
        <v>2276</v>
      </c>
      <c r="J2182" s="822" t="s">
        <v>1441</v>
      </c>
      <c r="K2182" s="822" t="s">
        <v>2277</v>
      </c>
      <c r="L2182" s="825">
        <v>45.56</v>
      </c>
      <c r="M2182" s="825">
        <v>182.24</v>
      </c>
      <c r="N2182" s="822">
        <v>4</v>
      </c>
      <c r="O2182" s="826">
        <v>3</v>
      </c>
      <c r="P2182" s="825">
        <v>182.24</v>
      </c>
      <c r="Q2182" s="827">
        <v>1</v>
      </c>
      <c r="R2182" s="822">
        <v>4</v>
      </c>
      <c r="S2182" s="827">
        <v>1</v>
      </c>
      <c r="T2182" s="826">
        <v>3</v>
      </c>
      <c r="U2182" s="828">
        <v>1</v>
      </c>
    </row>
    <row r="2183" spans="1:21" ht="14.45" customHeight="1" x14ac:dyDescent="0.2">
      <c r="A2183" s="821">
        <v>4</v>
      </c>
      <c r="B2183" s="822" t="s">
        <v>2195</v>
      </c>
      <c r="C2183" s="822" t="s">
        <v>2202</v>
      </c>
      <c r="D2183" s="823" t="s">
        <v>4680</v>
      </c>
      <c r="E2183" s="824" t="s">
        <v>2219</v>
      </c>
      <c r="F2183" s="822" t="s">
        <v>2196</v>
      </c>
      <c r="G2183" s="822" t="s">
        <v>2473</v>
      </c>
      <c r="H2183" s="822" t="s">
        <v>329</v>
      </c>
      <c r="I2183" s="822" t="s">
        <v>2474</v>
      </c>
      <c r="J2183" s="822" t="s">
        <v>2475</v>
      </c>
      <c r="K2183" s="822" t="s">
        <v>2476</v>
      </c>
      <c r="L2183" s="825">
        <v>140.97</v>
      </c>
      <c r="M2183" s="825">
        <v>281.94</v>
      </c>
      <c r="N2183" s="822">
        <v>2</v>
      </c>
      <c r="O2183" s="826">
        <v>2</v>
      </c>
      <c r="P2183" s="825">
        <v>281.94</v>
      </c>
      <c r="Q2183" s="827">
        <v>1</v>
      </c>
      <c r="R2183" s="822">
        <v>2</v>
      </c>
      <c r="S2183" s="827">
        <v>1</v>
      </c>
      <c r="T2183" s="826">
        <v>2</v>
      </c>
      <c r="U2183" s="828">
        <v>1</v>
      </c>
    </row>
    <row r="2184" spans="1:21" ht="14.45" customHeight="1" x14ac:dyDescent="0.2">
      <c r="A2184" s="821">
        <v>4</v>
      </c>
      <c r="B2184" s="822" t="s">
        <v>2195</v>
      </c>
      <c r="C2184" s="822" t="s">
        <v>2202</v>
      </c>
      <c r="D2184" s="823" t="s">
        <v>4680</v>
      </c>
      <c r="E2184" s="824" t="s">
        <v>2219</v>
      </c>
      <c r="F2184" s="822" t="s">
        <v>2196</v>
      </c>
      <c r="G2184" s="822" t="s">
        <v>2281</v>
      </c>
      <c r="H2184" s="822" t="s">
        <v>628</v>
      </c>
      <c r="I2184" s="822" t="s">
        <v>1917</v>
      </c>
      <c r="J2184" s="822" t="s">
        <v>893</v>
      </c>
      <c r="K2184" s="822" t="s">
        <v>895</v>
      </c>
      <c r="L2184" s="825">
        <v>0</v>
      </c>
      <c r="M2184" s="825">
        <v>0</v>
      </c>
      <c r="N2184" s="822">
        <v>34</v>
      </c>
      <c r="O2184" s="826">
        <v>27</v>
      </c>
      <c r="P2184" s="825">
        <v>0</v>
      </c>
      <c r="Q2184" s="827"/>
      <c r="R2184" s="822">
        <v>24</v>
      </c>
      <c r="S2184" s="827">
        <v>0.70588235294117652</v>
      </c>
      <c r="T2184" s="826">
        <v>19</v>
      </c>
      <c r="U2184" s="828">
        <v>0.70370370370370372</v>
      </c>
    </row>
    <row r="2185" spans="1:21" ht="14.45" customHeight="1" x14ac:dyDescent="0.2">
      <c r="A2185" s="821">
        <v>4</v>
      </c>
      <c r="B2185" s="822" t="s">
        <v>2195</v>
      </c>
      <c r="C2185" s="822" t="s">
        <v>2202</v>
      </c>
      <c r="D2185" s="823" t="s">
        <v>4680</v>
      </c>
      <c r="E2185" s="824" t="s">
        <v>2219</v>
      </c>
      <c r="F2185" s="822" t="s">
        <v>2196</v>
      </c>
      <c r="G2185" s="822" t="s">
        <v>2477</v>
      </c>
      <c r="H2185" s="822" t="s">
        <v>329</v>
      </c>
      <c r="I2185" s="822" t="s">
        <v>3023</v>
      </c>
      <c r="J2185" s="822" t="s">
        <v>975</v>
      </c>
      <c r="K2185" s="822" t="s">
        <v>3024</v>
      </c>
      <c r="L2185" s="825">
        <v>210.38</v>
      </c>
      <c r="M2185" s="825">
        <v>210.38</v>
      </c>
      <c r="N2185" s="822">
        <v>1</v>
      </c>
      <c r="O2185" s="826">
        <v>1</v>
      </c>
      <c r="P2185" s="825">
        <v>210.38</v>
      </c>
      <c r="Q2185" s="827">
        <v>1</v>
      </c>
      <c r="R2185" s="822">
        <v>1</v>
      </c>
      <c r="S2185" s="827">
        <v>1</v>
      </c>
      <c r="T2185" s="826">
        <v>1</v>
      </c>
      <c r="U2185" s="828">
        <v>1</v>
      </c>
    </row>
    <row r="2186" spans="1:21" ht="14.45" customHeight="1" x14ac:dyDescent="0.2">
      <c r="A2186" s="821">
        <v>4</v>
      </c>
      <c r="B2186" s="822" t="s">
        <v>2195</v>
      </c>
      <c r="C2186" s="822" t="s">
        <v>2202</v>
      </c>
      <c r="D2186" s="823" t="s">
        <v>4680</v>
      </c>
      <c r="E2186" s="824" t="s">
        <v>2219</v>
      </c>
      <c r="F2186" s="822" t="s">
        <v>2196</v>
      </c>
      <c r="G2186" s="822" t="s">
        <v>2477</v>
      </c>
      <c r="H2186" s="822" t="s">
        <v>329</v>
      </c>
      <c r="I2186" s="822" t="s">
        <v>2478</v>
      </c>
      <c r="J2186" s="822" t="s">
        <v>975</v>
      </c>
      <c r="K2186" s="822" t="s">
        <v>2479</v>
      </c>
      <c r="L2186" s="825">
        <v>42.08</v>
      </c>
      <c r="M2186" s="825">
        <v>126.24</v>
      </c>
      <c r="N2186" s="822">
        <v>3</v>
      </c>
      <c r="O2186" s="826">
        <v>1</v>
      </c>
      <c r="P2186" s="825">
        <v>126.24</v>
      </c>
      <c r="Q2186" s="827">
        <v>1</v>
      </c>
      <c r="R2186" s="822">
        <v>3</v>
      </c>
      <c r="S2186" s="827">
        <v>1</v>
      </c>
      <c r="T2186" s="826">
        <v>1</v>
      </c>
      <c r="U2186" s="828">
        <v>1</v>
      </c>
    </row>
    <row r="2187" spans="1:21" ht="14.45" customHeight="1" x14ac:dyDescent="0.2">
      <c r="A2187" s="821">
        <v>4</v>
      </c>
      <c r="B2187" s="822" t="s">
        <v>2195</v>
      </c>
      <c r="C2187" s="822" t="s">
        <v>2202</v>
      </c>
      <c r="D2187" s="823" t="s">
        <v>4680</v>
      </c>
      <c r="E2187" s="824" t="s">
        <v>2219</v>
      </c>
      <c r="F2187" s="822" t="s">
        <v>2196</v>
      </c>
      <c r="G2187" s="822" t="s">
        <v>3029</v>
      </c>
      <c r="H2187" s="822" t="s">
        <v>329</v>
      </c>
      <c r="I2187" s="822" t="s">
        <v>3791</v>
      </c>
      <c r="J2187" s="822" t="s">
        <v>1127</v>
      </c>
      <c r="K2187" s="822" t="s">
        <v>3113</v>
      </c>
      <c r="L2187" s="825">
        <v>42.54</v>
      </c>
      <c r="M2187" s="825">
        <v>42.54</v>
      </c>
      <c r="N2187" s="822">
        <v>1</v>
      </c>
      <c r="O2187" s="826">
        <v>1</v>
      </c>
      <c r="P2187" s="825">
        <v>42.54</v>
      </c>
      <c r="Q2187" s="827">
        <v>1</v>
      </c>
      <c r="R2187" s="822">
        <v>1</v>
      </c>
      <c r="S2187" s="827">
        <v>1</v>
      </c>
      <c r="T2187" s="826">
        <v>1</v>
      </c>
      <c r="U2187" s="828">
        <v>1</v>
      </c>
    </row>
    <row r="2188" spans="1:21" ht="14.45" customHeight="1" x14ac:dyDescent="0.2">
      <c r="A2188" s="821">
        <v>4</v>
      </c>
      <c r="B2188" s="822" t="s">
        <v>2195</v>
      </c>
      <c r="C2188" s="822" t="s">
        <v>2202</v>
      </c>
      <c r="D2188" s="823" t="s">
        <v>4680</v>
      </c>
      <c r="E2188" s="824" t="s">
        <v>2219</v>
      </c>
      <c r="F2188" s="822" t="s">
        <v>2196</v>
      </c>
      <c r="G2188" s="822" t="s">
        <v>3029</v>
      </c>
      <c r="H2188" s="822" t="s">
        <v>329</v>
      </c>
      <c r="I2188" s="822" t="s">
        <v>3030</v>
      </c>
      <c r="J2188" s="822" t="s">
        <v>1175</v>
      </c>
      <c r="K2188" s="822" t="s">
        <v>1176</v>
      </c>
      <c r="L2188" s="825">
        <v>59.56</v>
      </c>
      <c r="M2188" s="825">
        <v>59.56</v>
      </c>
      <c r="N2188" s="822">
        <v>1</v>
      </c>
      <c r="O2188" s="826">
        <v>1</v>
      </c>
      <c r="P2188" s="825">
        <v>59.56</v>
      </c>
      <c r="Q2188" s="827">
        <v>1</v>
      </c>
      <c r="R2188" s="822">
        <v>1</v>
      </c>
      <c r="S2188" s="827">
        <v>1</v>
      </c>
      <c r="T2188" s="826">
        <v>1</v>
      </c>
      <c r="U2188" s="828">
        <v>1</v>
      </c>
    </row>
    <row r="2189" spans="1:21" ht="14.45" customHeight="1" x14ac:dyDescent="0.2">
      <c r="A2189" s="821">
        <v>4</v>
      </c>
      <c r="B2189" s="822" t="s">
        <v>2195</v>
      </c>
      <c r="C2189" s="822" t="s">
        <v>2202</v>
      </c>
      <c r="D2189" s="823" t="s">
        <v>4680</v>
      </c>
      <c r="E2189" s="824" t="s">
        <v>2219</v>
      </c>
      <c r="F2189" s="822" t="s">
        <v>2196</v>
      </c>
      <c r="G2189" s="822" t="s">
        <v>3792</v>
      </c>
      <c r="H2189" s="822" t="s">
        <v>329</v>
      </c>
      <c r="I2189" s="822" t="s">
        <v>3793</v>
      </c>
      <c r="J2189" s="822" t="s">
        <v>3794</v>
      </c>
      <c r="K2189" s="822" t="s">
        <v>3795</v>
      </c>
      <c r="L2189" s="825">
        <v>219.37</v>
      </c>
      <c r="M2189" s="825">
        <v>219.37</v>
      </c>
      <c r="N2189" s="822">
        <v>1</v>
      </c>
      <c r="O2189" s="826">
        <v>0.5</v>
      </c>
      <c r="P2189" s="825">
        <v>219.37</v>
      </c>
      <c r="Q2189" s="827">
        <v>1</v>
      </c>
      <c r="R2189" s="822">
        <v>1</v>
      </c>
      <c r="S2189" s="827">
        <v>1</v>
      </c>
      <c r="T2189" s="826">
        <v>0.5</v>
      </c>
      <c r="U2189" s="828">
        <v>1</v>
      </c>
    </row>
    <row r="2190" spans="1:21" ht="14.45" customHeight="1" x14ac:dyDescent="0.2">
      <c r="A2190" s="821">
        <v>4</v>
      </c>
      <c r="B2190" s="822" t="s">
        <v>2195</v>
      </c>
      <c r="C2190" s="822" t="s">
        <v>2202</v>
      </c>
      <c r="D2190" s="823" t="s">
        <v>4680</v>
      </c>
      <c r="E2190" s="824" t="s">
        <v>2219</v>
      </c>
      <c r="F2190" s="822" t="s">
        <v>2196</v>
      </c>
      <c r="G2190" s="822" t="s">
        <v>2948</v>
      </c>
      <c r="H2190" s="822" t="s">
        <v>329</v>
      </c>
      <c r="I2190" s="822" t="s">
        <v>4347</v>
      </c>
      <c r="J2190" s="822" t="s">
        <v>3278</v>
      </c>
      <c r="K2190" s="822" t="s">
        <v>4348</v>
      </c>
      <c r="L2190" s="825">
        <v>120.77</v>
      </c>
      <c r="M2190" s="825">
        <v>362.31</v>
      </c>
      <c r="N2190" s="822">
        <v>3</v>
      </c>
      <c r="O2190" s="826">
        <v>1</v>
      </c>
      <c r="P2190" s="825"/>
      <c r="Q2190" s="827">
        <v>0</v>
      </c>
      <c r="R2190" s="822"/>
      <c r="S2190" s="827">
        <v>0</v>
      </c>
      <c r="T2190" s="826"/>
      <c r="U2190" s="828">
        <v>0</v>
      </c>
    </row>
    <row r="2191" spans="1:21" ht="14.45" customHeight="1" x14ac:dyDescent="0.2">
      <c r="A2191" s="821">
        <v>4</v>
      </c>
      <c r="B2191" s="822" t="s">
        <v>2195</v>
      </c>
      <c r="C2191" s="822" t="s">
        <v>2202</v>
      </c>
      <c r="D2191" s="823" t="s">
        <v>4680</v>
      </c>
      <c r="E2191" s="824" t="s">
        <v>2219</v>
      </c>
      <c r="F2191" s="822" t="s">
        <v>2196</v>
      </c>
      <c r="G2191" s="822" t="s">
        <v>2480</v>
      </c>
      <c r="H2191" s="822" t="s">
        <v>329</v>
      </c>
      <c r="I2191" s="822" t="s">
        <v>4349</v>
      </c>
      <c r="J2191" s="822" t="s">
        <v>4350</v>
      </c>
      <c r="K2191" s="822" t="s">
        <v>3702</v>
      </c>
      <c r="L2191" s="825">
        <v>31.32</v>
      </c>
      <c r="M2191" s="825">
        <v>31.32</v>
      </c>
      <c r="N2191" s="822">
        <v>1</v>
      </c>
      <c r="O2191" s="826">
        <v>1</v>
      </c>
      <c r="P2191" s="825"/>
      <c r="Q2191" s="827">
        <v>0</v>
      </c>
      <c r="R2191" s="822"/>
      <c r="S2191" s="827">
        <v>0</v>
      </c>
      <c r="T2191" s="826"/>
      <c r="U2191" s="828">
        <v>0</v>
      </c>
    </row>
    <row r="2192" spans="1:21" ht="14.45" customHeight="1" x14ac:dyDescent="0.2">
      <c r="A2192" s="821">
        <v>4</v>
      </c>
      <c r="B2192" s="822" t="s">
        <v>2195</v>
      </c>
      <c r="C2192" s="822" t="s">
        <v>2202</v>
      </c>
      <c r="D2192" s="823" t="s">
        <v>4680</v>
      </c>
      <c r="E2192" s="824" t="s">
        <v>2219</v>
      </c>
      <c r="F2192" s="822" t="s">
        <v>2196</v>
      </c>
      <c r="G2192" s="822" t="s">
        <v>4351</v>
      </c>
      <c r="H2192" s="822" t="s">
        <v>329</v>
      </c>
      <c r="I2192" s="822" t="s">
        <v>4352</v>
      </c>
      <c r="J2192" s="822" t="s">
        <v>1518</v>
      </c>
      <c r="K2192" s="822" t="s">
        <v>4353</v>
      </c>
      <c r="L2192" s="825">
        <v>580.38</v>
      </c>
      <c r="M2192" s="825">
        <v>580.38</v>
      </c>
      <c r="N2192" s="822">
        <v>1</v>
      </c>
      <c r="O2192" s="826">
        <v>1</v>
      </c>
      <c r="P2192" s="825"/>
      <c r="Q2192" s="827">
        <v>0</v>
      </c>
      <c r="R2192" s="822"/>
      <c r="S2192" s="827">
        <v>0</v>
      </c>
      <c r="T2192" s="826"/>
      <c r="U2192" s="828">
        <v>0</v>
      </c>
    </row>
    <row r="2193" spans="1:21" ht="14.45" customHeight="1" x14ac:dyDescent="0.2">
      <c r="A2193" s="821">
        <v>4</v>
      </c>
      <c r="B2193" s="822" t="s">
        <v>2195</v>
      </c>
      <c r="C2193" s="822" t="s">
        <v>2202</v>
      </c>
      <c r="D2193" s="823" t="s">
        <v>4680</v>
      </c>
      <c r="E2193" s="824" t="s">
        <v>2219</v>
      </c>
      <c r="F2193" s="822" t="s">
        <v>2196</v>
      </c>
      <c r="G2193" s="822" t="s">
        <v>4354</v>
      </c>
      <c r="H2193" s="822" t="s">
        <v>329</v>
      </c>
      <c r="I2193" s="822" t="s">
        <v>4355</v>
      </c>
      <c r="J2193" s="822" t="s">
        <v>4356</v>
      </c>
      <c r="K2193" s="822" t="s">
        <v>4357</v>
      </c>
      <c r="L2193" s="825">
        <v>67.41</v>
      </c>
      <c r="M2193" s="825">
        <v>67.41</v>
      </c>
      <c r="N2193" s="822">
        <v>1</v>
      </c>
      <c r="O2193" s="826">
        <v>1</v>
      </c>
      <c r="P2193" s="825">
        <v>67.41</v>
      </c>
      <c r="Q2193" s="827">
        <v>1</v>
      </c>
      <c r="R2193" s="822">
        <v>1</v>
      </c>
      <c r="S2193" s="827">
        <v>1</v>
      </c>
      <c r="T2193" s="826">
        <v>1</v>
      </c>
      <c r="U2193" s="828">
        <v>1</v>
      </c>
    </row>
    <row r="2194" spans="1:21" ht="14.45" customHeight="1" x14ac:dyDescent="0.2">
      <c r="A2194" s="821">
        <v>4</v>
      </c>
      <c r="B2194" s="822" t="s">
        <v>2195</v>
      </c>
      <c r="C2194" s="822" t="s">
        <v>2202</v>
      </c>
      <c r="D2194" s="823" t="s">
        <v>4680</v>
      </c>
      <c r="E2194" s="824" t="s">
        <v>2219</v>
      </c>
      <c r="F2194" s="822" t="s">
        <v>2196</v>
      </c>
      <c r="G2194" s="822" t="s">
        <v>2484</v>
      </c>
      <c r="H2194" s="822" t="s">
        <v>628</v>
      </c>
      <c r="I2194" s="822" t="s">
        <v>1988</v>
      </c>
      <c r="J2194" s="822" t="s">
        <v>830</v>
      </c>
      <c r="K2194" s="822" t="s">
        <v>1989</v>
      </c>
      <c r="L2194" s="825">
        <v>165.63</v>
      </c>
      <c r="M2194" s="825">
        <v>165.63</v>
      </c>
      <c r="N2194" s="822">
        <v>1</v>
      </c>
      <c r="O2194" s="826">
        <v>0.5</v>
      </c>
      <c r="P2194" s="825">
        <v>165.63</v>
      </c>
      <c r="Q2194" s="827">
        <v>1</v>
      </c>
      <c r="R2194" s="822">
        <v>1</v>
      </c>
      <c r="S2194" s="827">
        <v>1</v>
      </c>
      <c r="T2194" s="826">
        <v>0.5</v>
      </c>
      <c r="U2194" s="828">
        <v>1</v>
      </c>
    </row>
    <row r="2195" spans="1:21" ht="14.45" customHeight="1" x14ac:dyDescent="0.2">
      <c r="A2195" s="821">
        <v>4</v>
      </c>
      <c r="B2195" s="822" t="s">
        <v>2195</v>
      </c>
      <c r="C2195" s="822" t="s">
        <v>2202</v>
      </c>
      <c r="D2195" s="823" t="s">
        <v>4680</v>
      </c>
      <c r="E2195" s="824" t="s">
        <v>2219</v>
      </c>
      <c r="F2195" s="822" t="s">
        <v>2196</v>
      </c>
      <c r="G2195" s="822" t="s">
        <v>2484</v>
      </c>
      <c r="H2195" s="822" t="s">
        <v>628</v>
      </c>
      <c r="I2195" s="822" t="s">
        <v>2485</v>
      </c>
      <c r="J2195" s="822" t="s">
        <v>830</v>
      </c>
      <c r="K2195" s="822" t="s">
        <v>2486</v>
      </c>
      <c r="L2195" s="825">
        <v>414.07</v>
      </c>
      <c r="M2195" s="825">
        <v>828.14</v>
      </c>
      <c r="N2195" s="822">
        <v>2</v>
      </c>
      <c r="O2195" s="826">
        <v>1</v>
      </c>
      <c r="P2195" s="825">
        <v>414.07</v>
      </c>
      <c r="Q2195" s="827">
        <v>0.5</v>
      </c>
      <c r="R2195" s="822">
        <v>1</v>
      </c>
      <c r="S2195" s="827">
        <v>0.5</v>
      </c>
      <c r="T2195" s="826">
        <v>0.5</v>
      </c>
      <c r="U2195" s="828">
        <v>0.5</v>
      </c>
    </row>
    <row r="2196" spans="1:21" ht="14.45" customHeight="1" x14ac:dyDescent="0.2">
      <c r="A2196" s="821">
        <v>4</v>
      </c>
      <c r="B2196" s="822" t="s">
        <v>2195</v>
      </c>
      <c r="C2196" s="822" t="s">
        <v>2202</v>
      </c>
      <c r="D2196" s="823" t="s">
        <v>4680</v>
      </c>
      <c r="E2196" s="824" t="s">
        <v>2219</v>
      </c>
      <c r="F2196" s="822" t="s">
        <v>2196</v>
      </c>
      <c r="G2196" s="822" t="s">
        <v>2259</v>
      </c>
      <c r="H2196" s="822" t="s">
        <v>628</v>
      </c>
      <c r="I2196" s="822" t="s">
        <v>1853</v>
      </c>
      <c r="J2196" s="822" t="s">
        <v>1068</v>
      </c>
      <c r="K2196" s="822" t="s">
        <v>1854</v>
      </c>
      <c r="L2196" s="825">
        <v>154.36000000000001</v>
      </c>
      <c r="M2196" s="825">
        <v>2778.4800000000009</v>
      </c>
      <c r="N2196" s="822">
        <v>18</v>
      </c>
      <c r="O2196" s="826">
        <v>16.5</v>
      </c>
      <c r="P2196" s="825">
        <v>2315.400000000001</v>
      </c>
      <c r="Q2196" s="827">
        <v>0.83333333333333337</v>
      </c>
      <c r="R2196" s="822">
        <v>15</v>
      </c>
      <c r="S2196" s="827">
        <v>0.83333333333333337</v>
      </c>
      <c r="T2196" s="826">
        <v>14</v>
      </c>
      <c r="U2196" s="828">
        <v>0.84848484848484851</v>
      </c>
    </row>
    <row r="2197" spans="1:21" ht="14.45" customHeight="1" x14ac:dyDescent="0.2">
      <c r="A2197" s="821">
        <v>4</v>
      </c>
      <c r="B2197" s="822" t="s">
        <v>2195</v>
      </c>
      <c r="C2197" s="822" t="s">
        <v>2202</v>
      </c>
      <c r="D2197" s="823" t="s">
        <v>4680</v>
      </c>
      <c r="E2197" s="824" t="s">
        <v>2219</v>
      </c>
      <c r="F2197" s="822" t="s">
        <v>2196</v>
      </c>
      <c r="G2197" s="822" t="s">
        <v>2259</v>
      </c>
      <c r="H2197" s="822" t="s">
        <v>329</v>
      </c>
      <c r="I2197" s="822" t="s">
        <v>2487</v>
      </c>
      <c r="J2197" s="822" t="s">
        <v>1068</v>
      </c>
      <c r="K2197" s="822" t="s">
        <v>2488</v>
      </c>
      <c r="L2197" s="825">
        <v>225.06</v>
      </c>
      <c r="M2197" s="825">
        <v>225.06</v>
      </c>
      <c r="N2197" s="822">
        <v>1</v>
      </c>
      <c r="O2197" s="826">
        <v>1</v>
      </c>
      <c r="P2197" s="825"/>
      <c r="Q2197" s="827">
        <v>0</v>
      </c>
      <c r="R2197" s="822"/>
      <c r="S2197" s="827">
        <v>0</v>
      </c>
      <c r="T2197" s="826"/>
      <c r="U2197" s="828">
        <v>0</v>
      </c>
    </row>
    <row r="2198" spans="1:21" ht="14.45" customHeight="1" x14ac:dyDescent="0.2">
      <c r="A2198" s="821">
        <v>4</v>
      </c>
      <c r="B2198" s="822" t="s">
        <v>2195</v>
      </c>
      <c r="C2198" s="822" t="s">
        <v>2202</v>
      </c>
      <c r="D2198" s="823" t="s">
        <v>4680</v>
      </c>
      <c r="E2198" s="824" t="s">
        <v>2219</v>
      </c>
      <c r="F2198" s="822" t="s">
        <v>2196</v>
      </c>
      <c r="G2198" s="822" t="s">
        <v>2322</v>
      </c>
      <c r="H2198" s="822" t="s">
        <v>329</v>
      </c>
      <c r="I2198" s="822" t="s">
        <v>3704</v>
      </c>
      <c r="J2198" s="822" t="s">
        <v>1614</v>
      </c>
      <c r="K2198" s="822" t="s">
        <v>1615</v>
      </c>
      <c r="L2198" s="825">
        <v>374.79</v>
      </c>
      <c r="M2198" s="825">
        <v>374.79</v>
      </c>
      <c r="N2198" s="822">
        <v>1</v>
      </c>
      <c r="O2198" s="826">
        <v>1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4</v>
      </c>
      <c r="B2199" s="822" t="s">
        <v>2195</v>
      </c>
      <c r="C2199" s="822" t="s">
        <v>2202</v>
      </c>
      <c r="D2199" s="823" t="s">
        <v>4680</v>
      </c>
      <c r="E2199" s="824" t="s">
        <v>2219</v>
      </c>
      <c r="F2199" s="822" t="s">
        <v>2196</v>
      </c>
      <c r="G2199" s="822" t="s">
        <v>2260</v>
      </c>
      <c r="H2199" s="822" t="s">
        <v>329</v>
      </c>
      <c r="I2199" s="822" t="s">
        <v>2261</v>
      </c>
      <c r="J2199" s="822" t="s">
        <v>2262</v>
      </c>
      <c r="K2199" s="822" t="s">
        <v>2263</v>
      </c>
      <c r="L2199" s="825">
        <v>0</v>
      </c>
      <c r="M2199" s="825">
        <v>0</v>
      </c>
      <c r="N2199" s="822">
        <v>7</v>
      </c>
      <c r="O2199" s="826">
        <v>6.5</v>
      </c>
      <c r="P2199" s="825">
        <v>0</v>
      </c>
      <c r="Q2199" s="827"/>
      <c r="R2199" s="822">
        <v>4</v>
      </c>
      <c r="S2199" s="827">
        <v>0.5714285714285714</v>
      </c>
      <c r="T2199" s="826">
        <v>3.5</v>
      </c>
      <c r="U2199" s="828">
        <v>0.53846153846153844</v>
      </c>
    </row>
    <row r="2200" spans="1:21" ht="14.45" customHeight="1" x14ac:dyDescent="0.2">
      <c r="A2200" s="821">
        <v>4</v>
      </c>
      <c r="B2200" s="822" t="s">
        <v>2195</v>
      </c>
      <c r="C2200" s="822" t="s">
        <v>2202</v>
      </c>
      <c r="D2200" s="823" t="s">
        <v>4680</v>
      </c>
      <c r="E2200" s="824" t="s">
        <v>2219</v>
      </c>
      <c r="F2200" s="822" t="s">
        <v>2196</v>
      </c>
      <c r="G2200" s="822" t="s">
        <v>2260</v>
      </c>
      <c r="H2200" s="822" t="s">
        <v>329</v>
      </c>
      <c r="I2200" s="822" t="s">
        <v>3320</v>
      </c>
      <c r="J2200" s="822" t="s">
        <v>2262</v>
      </c>
      <c r="K2200" s="822" t="s">
        <v>3321</v>
      </c>
      <c r="L2200" s="825">
        <v>0</v>
      </c>
      <c r="M2200" s="825">
        <v>0</v>
      </c>
      <c r="N2200" s="822">
        <v>3</v>
      </c>
      <c r="O2200" s="826">
        <v>2.5</v>
      </c>
      <c r="P2200" s="825">
        <v>0</v>
      </c>
      <c r="Q2200" s="827"/>
      <c r="R2200" s="822">
        <v>1</v>
      </c>
      <c r="S2200" s="827">
        <v>0.33333333333333331</v>
      </c>
      <c r="T2200" s="826">
        <v>0.5</v>
      </c>
      <c r="U2200" s="828">
        <v>0.2</v>
      </c>
    </row>
    <row r="2201" spans="1:21" ht="14.45" customHeight="1" x14ac:dyDescent="0.2">
      <c r="A2201" s="821">
        <v>4</v>
      </c>
      <c r="B2201" s="822" t="s">
        <v>2195</v>
      </c>
      <c r="C2201" s="822" t="s">
        <v>2202</v>
      </c>
      <c r="D2201" s="823" t="s">
        <v>4680</v>
      </c>
      <c r="E2201" s="824" t="s">
        <v>2219</v>
      </c>
      <c r="F2201" s="822" t="s">
        <v>2196</v>
      </c>
      <c r="G2201" s="822" t="s">
        <v>2423</v>
      </c>
      <c r="H2201" s="822" t="s">
        <v>329</v>
      </c>
      <c r="I2201" s="822" t="s">
        <v>2424</v>
      </c>
      <c r="J2201" s="822" t="s">
        <v>2425</v>
      </c>
      <c r="K2201" s="822" t="s">
        <v>2426</v>
      </c>
      <c r="L2201" s="825">
        <v>248.55</v>
      </c>
      <c r="M2201" s="825">
        <v>248.55</v>
      </c>
      <c r="N2201" s="822">
        <v>1</v>
      </c>
      <c r="O2201" s="826">
        <v>1</v>
      </c>
      <c r="P2201" s="825"/>
      <c r="Q2201" s="827">
        <v>0</v>
      </c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4</v>
      </c>
      <c r="B2202" s="822" t="s">
        <v>2195</v>
      </c>
      <c r="C2202" s="822" t="s">
        <v>2202</v>
      </c>
      <c r="D2202" s="823" t="s">
        <v>4680</v>
      </c>
      <c r="E2202" s="824" t="s">
        <v>2219</v>
      </c>
      <c r="F2202" s="822" t="s">
        <v>2196</v>
      </c>
      <c r="G2202" s="822" t="s">
        <v>3588</v>
      </c>
      <c r="H2202" s="822" t="s">
        <v>329</v>
      </c>
      <c r="I2202" s="822" t="s">
        <v>4358</v>
      </c>
      <c r="J2202" s="822" t="s">
        <v>4359</v>
      </c>
      <c r="K2202" s="822" t="s">
        <v>4360</v>
      </c>
      <c r="L2202" s="825">
        <v>79.069999999999993</v>
      </c>
      <c r="M2202" s="825">
        <v>79.069999999999993</v>
      </c>
      <c r="N2202" s="822">
        <v>1</v>
      </c>
      <c r="O2202" s="826">
        <v>1</v>
      </c>
      <c r="P2202" s="825">
        <v>79.069999999999993</v>
      </c>
      <c r="Q2202" s="827">
        <v>1</v>
      </c>
      <c r="R2202" s="822">
        <v>1</v>
      </c>
      <c r="S2202" s="827">
        <v>1</v>
      </c>
      <c r="T2202" s="826">
        <v>1</v>
      </c>
      <c r="U2202" s="828">
        <v>1</v>
      </c>
    </row>
    <row r="2203" spans="1:21" ht="14.45" customHeight="1" x14ac:dyDescent="0.2">
      <c r="A2203" s="821">
        <v>4</v>
      </c>
      <c r="B2203" s="822" t="s">
        <v>2195</v>
      </c>
      <c r="C2203" s="822" t="s">
        <v>2202</v>
      </c>
      <c r="D2203" s="823" t="s">
        <v>4680</v>
      </c>
      <c r="E2203" s="824" t="s">
        <v>2219</v>
      </c>
      <c r="F2203" s="822" t="s">
        <v>2196</v>
      </c>
      <c r="G2203" s="822" t="s">
        <v>2285</v>
      </c>
      <c r="H2203" s="822" t="s">
        <v>329</v>
      </c>
      <c r="I2203" s="822" t="s">
        <v>4361</v>
      </c>
      <c r="J2203" s="822" t="s">
        <v>4362</v>
      </c>
      <c r="K2203" s="822" t="s">
        <v>767</v>
      </c>
      <c r="L2203" s="825">
        <v>179.65</v>
      </c>
      <c r="M2203" s="825">
        <v>1257.55</v>
      </c>
      <c r="N2203" s="822">
        <v>7</v>
      </c>
      <c r="O2203" s="826">
        <v>0.5</v>
      </c>
      <c r="P2203" s="825"/>
      <c r="Q2203" s="827">
        <v>0</v>
      </c>
      <c r="R2203" s="822"/>
      <c r="S2203" s="827">
        <v>0</v>
      </c>
      <c r="T2203" s="826"/>
      <c r="U2203" s="828">
        <v>0</v>
      </c>
    </row>
    <row r="2204" spans="1:21" ht="14.45" customHeight="1" x14ac:dyDescent="0.2">
      <c r="A2204" s="821">
        <v>4</v>
      </c>
      <c r="B2204" s="822" t="s">
        <v>2195</v>
      </c>
      <c r="C2204" s="822" t="s">
        <v>2202</v>
      </c>
      <c r="D2204" s="823" t="s">
        <v>4680</v>
      </c>
      <c r="E2204" s="824" t="s">
        <v>2219</v>
      </c>
      <c r="F2204" s="822" t="s">
        <v>2196</v>
      </c>
      <c r="G2204" s="822" t="s">
        <v>2285</v>
      </c>
      <c r="H2204" s="822" t="s">
        <v>329</v>
      </c>
      <c r="I2204" s="822" t="s">
        <v>4363</v>
      </c>
      <c r="J2204" s="822" t="s">
        <v>768</v>
      </c>
      <c r="K2204" s="822" t="s">
        <v>769</v>
      </c>
      <c r="L2204" s="825">
        <v>238.89</v>
      </c>
      <c r="M2204" s="825">
        <v>1672.23</v>
      </c>
      <c r="N2204" s="822">
        <v>7</v>
      </c>
      <c r="O2204" s="826">
        <v>0.5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4</v>
      </c>
      <c r="B2205" s="822" t="s">
        <v>2195</v>
      </c>
      <c r="C2205" s="822" t="s">
        <v>2202</v>
      </c>
      <c r="D2205" s="823" t="s">
        <v>4680</v>
      </c>
      <c r="E2205" s="824" t="s">
        <v>2219</v>
      </c>
      <c r="F2205" s="822" t="s">
        <v>2196</v>
      </c>
      <c r="G2205" s="822" t="s">
        <v>2285</v>
      </c>
      <c r="H2205" s="822" t="s">
        <v>628</v>
      </c>
      <c r="I2205" s="822" t="s">
        <v>1970</v>
      </c>
      <c r="J2205" s="822" t="s">
        <v>1040</v>
      </c>
      <c r="K2205" s="822" t="s">
        <v>769</v>
      </c>
      <c r="L2205" s="825">
        <v>179.65</v>
      </c>
      <c r="M2205" s="825">
        <v>1257.55</v>
      </c>
      <c r="N2205" s="822">
        <v>7</v>
      </c>
      <c r="O2205" s="826">
        <v>0.5</v>
      </c>
      <c r="P2205" s="825"/>
      <c r="Q2205" s="827">
        <v>0</v>
      </c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4</v>
      </c>
      <c r="B2206" s="822" t="s">
        <v>2195</v>
      </c>
      <c r="C2206" s="822" t="s">
        <v>2202</v>
      </c>
      <c r="D2206" s="823" t="s">
        <v>4680</v>
      </c>
      <c r="E2206" s="824" t="s">
        <v>2219</v>
      </c>
      <c r="F2206" s="822" t="s">
        <v>2196</v>
      </c>
      <c r="G2206" s="822" t="s">
        <v>2285</v>
      </c>
      <c r="H2206" s="822" t="s">
        <v>329</v>
      </c>
      <c r="I2206" s="822" t="s">
        <v>4079</v>
      </c>
      <c r="J2206" s="822" t="s">
        <v>1384</v>
      </c>
      <c r="K2206" s="822" t="s">
        <v>769</v>
      </c>
      <c r="L2206" s="825">
        <v>239.53</v>
      </c>
      <c r="M2206" s="825">
        <v>1676.71</v>
      </c>
      <c r="N2206" s="822">
        <v>7</v>
      </c>
      <c r="O2206" s="826">
        <v>0.5</v>
      </c>
      <c r="P2206" s="825"/>
      <c r="Q2206" s="827">
        <v>0</v>
      </c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4</v>
      </c>
      <c r="B2207" s="822" t="s">
        <v>2195</v>
      </c>
      <c r="C2207" s="822" t="s">
        <v>2202</v>
      </c>
      <c r="D2207" s="823" t="s">
        <v>4680</v>
      </c>
      <c r="E2207" s="824" t="s">
        <v>2219</v>
      </c>
      <c r="F2207" s="822" t="s">
        <v>2196</v>
      </c>
      <c r="G2207" s="822" t="s">
        <v>4364</v>
      </c>
      <c r="H2207" s="822" t="s">
        <v>628</v>
      </c>
      <c r="I2207" s="822" t="s">
        <v>4365</v>
      </c>
      <c r="J2207" s="822" t="s">
        <v>4366</v>
      </c>
      <c r="K2207" s="822" t="s">
        <v>4367</v>
      </c>
      <c r="L2207" s="825">
        <v>0</v>
      </c>
      <c r="M2207" s="825">
        <v>0</v>
      </c>
      <c r="N2207" s="822">
        <v>1</v>
      </c>
      <c r="O2207" s="826">
        <v>1</v>
      </c>
      <c r="P2207" s="825"/>
      <c r="Q2207" s="827"/>
      <c r="R2207" s="822"/>
      <c r="S2207" s="827">
        <v>0</v>
      </c>
      <c r="T2207" s="826"/>
      <c r="U2207" s="828">
        <v>0</v>
      </c>
    </row>
    <row r="2208" spans="1:21" ht="14.45" customHeight="1" x14ac:dyDescent="0.2">
      <c r="A2208" s="821">
        <v>4</v>
      </c>
      <c r="B2208" s="822" t="s">
        <v>2195</v>
      </c>
      <c r="C2208" s="822" t="s">
        <v>2202</v>
      </c>
      <c r="D2208" s="823" t="s">
        <v>4680</v>
      </c>
      <c r="E2208" s="824" t="s">
        <v>2219</v>
      </c>
      <c r="F2208" s="822" t="s">
        <v>2197</v>
      </c>
      <c r="G2208" s="822" t="s">
        <v>2286</v>
      </c>
      <c r="H2208" s="822" t="s">
        <v>329</v>
      </c>
      <c r="I2208" s="822" t="s">
        <v>2492</v>
      </c>
      <c r="J2208" s="822" t="s">
        <v>2288</v>
      </c>
      <c r="K2208" s="822"/>
      <c r="L2208" s="825">
        <v>0</v>
      </c>
      <c r="M2208" s="825">
        <v>0</v>
      </c>
      <c r="N2208" s="822">
        <v>4</v>
      </c>
      <c r="O2208" s="826">
        <v>4</v>
      </c>
      <c r="P2208" s="825">
        <v>0</v>
      </c>
      <c r="Q2208" s="827"/>
      <c r="R2208" s="822">
        <v>3</v>
      </c>
      <c r="S2208" s="827">
        <v>0.75</v>
      </c>
      <c r="T2208" s="826">
        <v>3</v>
      </c>
      <c r="U2208" s="828">
        <v>0.75</v>
      </c>
    </row>
    <row r="2209" spans="1:21" ht="14.45" customHeight="1" x14ac:dyDescent="0.2">
      <c r="A2209" s="821">
        <v>4</v>
      </c>
      <c r="B2209" s="822" t="s">
        <v>2195</v>
      </c>
      <c r="C2209" s="822" t="s">
        <v>2202</v>
      </c>
      <c r="D2209" s="823" t="s">
        <v>4680</v>
      </c>
      <c r="E2209" s="824" t="s">
        <v>2219</v>
      </c>
      <c r="F2209" s="822" t="s">
        <v>2197</v>
      </c>
      <c r="G2209" s="822" t="s">
        <v>2286</v>
      </c>
      <c r="H2209" s="822" t="s">
        <v>329</v>
      </c>
      <c r="I2209" s="822" t="s">
        <v>2287</v>
      </c>
      <c r="J2209" s="822" t="s">
        <v>2288</v>
      </c>
      <c r="K2209" s="822"/>
      <c r="L2209" s="825">
        <v>0</v>
      </c>
      <c r="M2209" s="825">
        <v>0</v>
      </c>
      <c r="N2209" s="822">
        <v>11</v>
      </c>
      <c r="O2209" s="826">
        <v>11</v>
      </c>
      <c r="P2209" s="825">
        <v>0</v>
      </c>
      <c r="Q2209" s="827"/>
      <c r="R2209" s="822">
        <v>9</v>
      </c>
      <c r="S2209" s="827">
        <v>0.81818181818181823</v>
      </c>
      <c r="T2209" s="826">
        <v>9</v>
      </c>
      <c r="U2209" s="828">
        <v>0.81818181818181823</v>
      </c>
    </row>
    <row r="2210" spans="1:21" ht="14.45" customHeight="1" x14ac:dyDescent="0.2">
      <c r="A2210" s="821">
        <v>4</v>
      </c>
      <c r="B2210" s="822" t="s">
        <v>2195</v>
      </c>
      <c r="C2210" s="822" t="s">
        <v>2202</v>
      </c>
      <c r="D2210" s="823" t="s">
        <v>4680</v>
      </c>
      <c r="E2210" s="824" t="s">
        <v>2219</v>
      </c>
      <c r="F2210" s="822" t="s">
        <v>2198</v>
      </c>
      <c r="G2210" s="822" t="s">
        <v>2286</v>
      </c>
      <c r="H2210" s="822" t="s">
        <v>329</v>
      </c>
      <c r="I2210" s="822" t="s">
        <v>2389</v>
      </c>
      <c r="J2210" s="822" t="s">
        <v>2390</v>
      </c>
      <c r="K2210" s="822" t="s">
        <v>2391</v>
      </c>
      <c r="L2210" s="825">
        <v>410.41</v>
      </c>
      <c r="M2210" s="825">
        <v>12312.299999999997</v>
      </c>
      <c r="N2210" s="822">
        <v>30</v>
      </c>
      <c r="O2210" s="826">
        <v>30</v>
      </c>
      <c r="P2210" s="825">
        <v>11491.479999999998</v>
      </c>
      <c r="Q2210" s="827">
        <v>0.93333333333333335</v>
      </c>
      <c r="R2210" s="822">
        <v>28</v>
      </c>
      <c r="S2210" s="827">
        <v>0.93333333333333335</v>
      </c>
      <c r="T2210" s="826">
        <v>28</v>
      </c>
      <c r="U2210" s="828">
        <v>0.93333333333333335</v>
      </c>
    </row>
    <row r="2211" spans="1:21" ht="14.45" customHeight="1" x14ac:dyDescent="0.2">
      <c r="A2211" s="821">
        <v>4</v>
      </c>
      <c r="B2211" s="822" t="s">
        <v>2195</v>
      </c>
      <c r="C2211" s="822" t="s">
        <v>2202</v>
      </c>
      <c r="D2211" s="823" t="s">
        <v>4680</v>
      </c>
      <c r="E2211" s="824" t="s">
        <v>2219</v>
      </c>
      <c r="F2211" s="822" t="s">
        <v>2198</v>
      </c>
      <c r="G2211" s="822" t="s">
        <v>2286</v>
      </c>
      <c r="H2211" s="822" t="s">
        <v>329</v>
      </c>
      <c r="I2211" s="822" t="s">
        <v>2496</v>
      </c>
      <c r="J2211" s="822" t="s">
        <v>2390</v>
      </c>
      <c r="K2211" s="822" t="s">
        <v>2497</v>
      </c>
      <c r="L2211" s="825">
        <v>582.98</v>
      </c>
      <c r="M2211" s="825">
        <v>2914.9</v>
      </c>
      <c r="N2211" s="822">
        <v>5</v>
      </c>
      <c r="O2211" s="826">
        <v>5</v>
      </c>
      <c r="P2211" s="825">
        <v>582.98</v>
      </c>
      <c r="Q2211" s="827">
        <v>0.2</v>
      </c>
      <c r="R2211" s="822">
        <v>1</v>
      </c>
      <c r="S2211" s="827">
        <v>0.2</v>
      </c>
      <c r="T2211" s="826">
        <v>1</v>
      </c>
      <c r="U2211" s="828">
        <v>0.2</v>
      </c>
    </row>
    <row r="2212" spans="1:21" ht="14.45" customHeight="1" x14ac:dyDescent="0.2">
      <c r="A2212" s="821">
        <v>4</v>
      </c>
      <c r="B2212" s="822" t="s">
        <v>2195</v>
      </c>
      <c r="C2212" s="822" t="s">
        <v>2202</v>
      </c>
      <c r="D2212" s="823" t="s">
        <v>4680</v>
      </c>
      <c r="E2212" s="824" t="s">
        <v>2219</v>
      </c>
      <c r="F2212" s="822" t="s">
        <v>2198</v>
      </c>
      <c r="G2212" s="822" t="s">
        <v>2286</v>
      </c>
      <c r="H2212" s="822" t="s">
        <v>329</v>
      </c>
      <c r="I2212" s="822" t="s">
        <v>2960</v>
      </c>
      <c r="J2212" s="822" t="s">
        <v>2961</v>
      </c>
      <c r="K2212" s="822" t="s">
        <v>2962</v>
      </c>
      <c r="L2212" s="825">
        <v>933.97</v>
      </c>
      <c r="M2212" s="825">
        <v>3735.88</v>
      </c>
      <c r="N2212" s="822">
        <v>4</v>
      </c>
      <c r="O2212" s="826">
        <v>4</v>
      </c>
      <c r="P2212" s="825">
        <v>2801.91</v>
      </c>
      <c r="Q2212" s="827">
        <v>0.74999999999999989</v>
      </c>
      <c r="R2212" s="822">
        <v>3</v>
      </c>
      <c r="S2212" s="827">
        <v>0.75</v>
      </c>
      <c r="T2212" s="826">
        <v>3</v>
      </c>
      <c r="U2212" s="828">
        <v>0.75</v>
      </c>
    </row>
    <row r="2213" spans="1:21" ht="14.45" customHeight="1" x14ac:dyDescent="0.2">
      <c r="A2213" s="821">
        <v>4</v>
      </c>
      <c r="B2213" s="822" t="s">
        <v>2195</v>
      </c>
      <c r="C2213" s="822" t="s">
        <v>2202</v>
      </c>
      <c r="D2213" s="823" t="s">
        <v>4680</v>
      </c>
      <c r="E2213" s="824" t="s">
        <v>2219</v>
      </c>
      <c r="F2213" s="822" t="s">
        <v>2198</v>
      </c>
      <c r="G2213" s="822" t="s">
        <v>2286</v>
      </c>
      <c r="H2213" s="822" t="s">
        <v>329</v>
      </c>
      <c r="I2213" s="822" t="s">
        <v>2509</v>
      </c>
      <c r="J2213" s="822" t="s">
        <v>2510</v>
      </c>
      <c r="K2213" s="822" t="s">
        <v>2511</v>
      </c>
      <c r="L2213" s="825">
        <v>133.43</v>
      </c>
      <c r="M2213" s="825">
        <v>934.01000000000022</v>
      </c>
      <c r="N2213" s="822">
        <v>7</v>
      </c>
      <c r="O2213" s="826">
        <v>5</v>
      </c>
      <c r="P2213" s="825">
        <v>800.58000000000015</v>
      </c>
      <c r="Q2213" s="827">
        <v>0.8571428571428571</v>
      </c>
      <c r="R2213" s="822">
        <v>6</v>
      </c>
      <c r="S2213" s="827">
        <v>0.8571428571428571</v>
      </c>
      <c r="T2213" s="826">
        <v>4</v>
      </c>
      <c r="U2213" s="828">
        <v>0.8</v>
      </c>
    </row>
    <row r="2214" spans="1:21" ht="14.45" customHeight="1" x14ac:dyDescent="0.2">
      <c r="A2214" s="821">
        <v>4</v>
      </c>
      <c r="B2214" s="822" t="s">
        <v>2195</v>
      </c>
      <c r="C2214" s="822" t="s">
        <v>2202</v>
      </c>
      <c r="D2214" s="823" t="s">
        <v>4680</v>
      </c>
      <c r="E2214" s="824" t="s">
        <v>2219</v>
      </c>
      <c r="F2214" s="822" t="s">
        <v>2198</v>
      </c>
      <c r="G2214" s="822" t="s">
        <v>2286</v>
      </c>
      <c r="H2214" s="822" t="s">
        <v>329</v>
      </c>
      <c r="I2214" s="822" t="s">
        <v>2585</v>
      </c>
      <c r="J2214" s="822" t="s">
        <v>2586</v>
      </c>
      <c r="K2214" s="822" t="s">
        <v>2587</v>
      </c>
      <c r="L2214" s="825">
        <v>700.35</v>
      </c>
      <c r="M2214" s="825">
        <v>54627.299999999945</v>
      </c>
      <c r="N2214" s="822">
        <v>78</v>
      </c>
      <c r="O2214" s="826">
        <v>78</v>
      </c>
      <c r="P2214" s="825">
        <v>47623.799999999945</v>
      </c>
      <c r="Q2214" s="827">
        <v>0.8717948717948717</v>
      </c>
      <c r="R2214" s="822">
        <v>68</v>
      </c>
      <c r="S2214" s="827">
        <v>0.87179487179487181</v>
      </c>
      <c r="T2214" s="826">
        <v>68</v>
      </c>
      <c r="U2214" s="828">
        <v>0.87179487179487181</v>
      </c>
    </row>
    <row r="2215" spans="1:21" ht="14.45" customHeight="1" x14ac:dyDescent="0.2">
      <c r="A2215" s="821">
        <v>4</v>
      </c>
      <c r="B2215" s="822" t="s">
        <v>2195</v>
      </c>
      <c r="C2215" s="822" t="s">
        <v>2202</v>
      </c>
      <c r="D2215" s="823" t="s">
        <v>4680</v>
      </c>
      <c r="E2215" s="824" t="s">
        <v>2219</v>
      </c>
      <c r="F2215" s="822" t="s">
        <v>2198</v>
      </c>
      <c r="G2215" s="822" t="s">
        <v>2286</v>
      </c>
      <c r="H2215" s="822" t="s">
        <v>329</v>
      </c>
      <c r="I2215" s="822" t="s">
        <v>4180</v>
      </c>
      <c r="J2215" s="822" t="s">
        <v>4181</v>
      </c>
      <c r="K2215" s="822" t="s">
        <v>4182</v>
      </c>
      <c r="L2215" s="825">
        <v>1557.92</v>
      </c>
      <c r="M2215" s="825">
        <v>4673.76</v>
      </c>
      <c r="N2215" s="822">
        <v>3</v>
      </c>
      <c r="O2215" s="826">
        <v>2</v>
      </c>
      <c r="P2215" s="825">
        <v>3115.84</v>
      </c>
      <c r="Q2215" s="827">
        <v>0.66666666666666663</v>
      </c>
      <c r="R2215" s="822">
        <v>2</v>
      </c>
      <c r="S2215" s="827">
        <v>0.66666666666666663</v>
      </c>
      <c r="T2215" s="826">
        <v>1</v>
      </c>
      <c r="U2215" s="828">
        <v>0.5</v>
      </c>
    </row>
    <row r="2216" spans="1:21" ht="14.45" customHeight="1" x14ac:dyDescent="0.2">
      <c r="A2216" s="821">
        <v>4</v>
      </c>
      <c r="B2216" s="822" t="s">
        <v>2195</v>
      </c>
      <c r="C2216" s="822" t="s">
        <v>2202</v>
      </c>
      <c r="D2216" s="823" t="s">
        <v>4680</v>
      </c>
      <c r="E2216" s="824" t="s">
        <v>2219</v>
      </c>
      <c r="F2216" s="822" t="s">
        <v>2198</v>
      </c>
      <c r="G2216" s="822" t="s">
        <v>2286</v>
      </c>
      <c r="H2216" s="822" t="s">
        <v>329</v>
      </c>
      <c r="I2216" s="822" t="s">
        <v>3139</v>
      </c>
      <c r="J2216" s="822" t="s">
        <v>3140</v>
      </c>
      <c r="K2216" s="822" t="s">
        <v>3141</v>
      </c>
      <c r="L2216" s="825">
        <v>389.82</v>
      </c>
      <c r="M2216" s="825">
        <v>7016.7599999999984</v>
      </c>
      <c r="N2216" s="822">
        <v>18</v>
      </c>
      <c r="O2216" s="826">
        <v>18</v>
      </c>
      <c r="P2216" s="825">
        <v>7016.7599999999984</v>
      </c>
      <c r="Q2216" s="827">
        <v>1</v>
      </c>
      <c r="R2216" s="822">
        <v>18</v>
      </c>
      <c r="S2216" s="827">
        <v>1</v>
      </c>
      <c r="T2216" s="826">
        <v>18</v>
      </c>
      <c r="U2216" s="828">
        <v>1</v>
      </c>
    </row>
    <row r="2217" spans="1:21" ht="14.45" customHeight="1" x14ac:dyDescent="0.2">
      <c r="A2217" s="821">
        <v>4</v>
      </c>
      <c r="B2217" s="822" t="s">
        <v>2195</v>
      </c>
      <c r="C2217" s="822" t="s">
        <v>2202</v>
      </c>
      <c r="D2217" s="823" t="s">
        <v>4680</v>
      </c>
      <c r="E2217" s="824" t="s">
        <v>2219</v>
      </c>
      <c r="F2217" s="822" t="s">
        <v>2198</v>
      </c>
      <c r="G2217" s="822" t="s">
        <v>2286</v>
      </c>
      <c r="H2217" s="822" t="s">
        <v>329</v>
      </c>
      <c r="I2217" s="822" t="s">
        <v>2963</v>
      </c>
      <c r="J2217" s="822" t="s">
        <v>2964</v>
      </c>
      <c r="K2217" s="822" t="s">
        <v>2965</v>
      </c>
      <c r="L2217" s="825">
        <v>389.82</v>
      </c>
      <c r="M2217" s="825">
        <v>5457.48</v>
      </c>
      <c r="N2217" s="822">
        <v>14</v>
      </c>
      <c r="O2217" s="826">
        <v>14</v>
      </c>
      <c r="P2217" s="825">
        <v>5457.48</v>
      </c>
      <c r="Q2217" s="827">
        <v>1</v>
      </c>
      <c r="R2217" s="822">
        <v>14</v>
      </c>
      <c r="S2217" s="827">
        <v>1</v>
      </c>
      <c r="T2217" s="826">
        <v>14</v>
      </c>
      <c r="U2217" s="828">
        <v>1</v>
      </c>
    </row>
    <row r="2218" spans="1:21" ht="14.45" customHeight="1" x14ac:dyDescent="0.2">
      <c r="A2218" s="821">
        <v>4</v>
      </c>
      <c r="B2218" s="822" t="s">
        <v>2195</v>
      </c>
      <c r="C2218" s="822" t="s">
        <v>2202</v>
      </c>
      <c r="D2218" s="823" t="s">
        <v>4680</v>
      </c>
      <c r="E2218" s="824" t="s">
        <v>2219</v>
      </c>
      <c r="F2218" s="822" t="s">
        <v>2198</v>
      </c>
      <c r="G2218" s="822" t="s">
        <v>2286</v>
      </c>
      <c r="H2218" s="822" t="s">
        <v>329</v>
      </c>
      <c r="I2218" s="822" t="s">
        <v>3142</v>
      </c>
      <c r="J2218" s="822" t="s">
        <v>3143</v>
      </c>
      <c r="K2218" s="822" t="s">
        <v>3144</v>
      </c>
      <c r="L2218" s="825">
        <v>389.82</v>
      </c>
      <c r="M2218" s="825">
        <v>389.82</v>
      </c>
      <c r="N2218" s="822">
        <v>1</v>
      </c>
      <c r="O2218" s="826">
        <v>1</v>
      </c>
      <c r="P2218" s="825">
        <v>389.82</v>
      </c>
      <c r="Q2218" s="827">
        <v>1</v>
      </c>
      <c r="R2218" s="822">
        <v>1</v>
      </c>
      <c r="S2218" s="827">
        <v>1</v>
      </c>
      <c r="T2218" s="826">
        <v>1</v>
      </c>
      <c r="U2218" s="828">
        <v>1</v>
      </c>
    </row>
    <row r="2219" spans="1:21" ht="14.45" customHeight="1" x14ac:dyDescent="0.2">
      <c r="A2219" s="821">
        <v>4</v>
      </c>
      <c r="B2219" s="822" t="s">
        <v>2195</v>
      </c>
      <c r="C2219" s="822" t="s">
        <v>2202</v>
      </c>
      <c r="D2219" s="823" t="s">
        <v>4680</v>
      </c>
      <c r="E2219" s="824" t="s">
        <v>2219</v>
      </c>
      <c r="F2219" s="822" t="s">
        <v>2198</v>
      </c>
      <c r="G2219" s="822" t="s">
        <v>2286</v>
      </c>
      <c r="H2219" s="822" t="s">
        <v>329</v>
      </c>
      <c r="I2219" s="822" t="s">
        <v>2772</v>
      </c>
      <c r="J2219" s="822" t="s">
        <v>2773</v>
      </c>
      <c r="K2219" s="822" t="s">
        <v>2774</v>
      </c>
      <c r="L2219" s="825">
        <v>99.99</v>
      </c>
      <c r="M2219" s="825">
        <v>99.99</v>
      </c>
      <c r="N2219" s="822">
        <v>1</v>
      </c>
      <c r="O2219" s="826">
        <v>1</v>
      </c>
      <c r="P2219" s="825">
        <v>99.99</v>
      </c>
      <c r="Q2219" s="827">
        <v>1</v>
      </c>
      <c r="R2219" s="822">
        <v>1</v>
      </c>
      <c r="S2219" s="827">
        <v>1</v>
      </c>
      <c r="T2219" s="826">
        <v>1</v>
      </c>
      <c r="U2219" s="828">
        <v>1</v>
      </c>
    </row>
    <row r="2220" spans="1:21" ht="14.45" customHeight="1" x14ac:dyDescent="0.2">
      <c r="A2220" s="821">
        <v>4</v>
      </c>
      <c r="B2220" s="822" t="s">
        <v>2195</v>
      </c>
      <c r="C2220" s="822" t="s">
        <v>2202</v>
      </c>
      <c r="D2220" s="823" t="s">
        <v>4680</v>
      </c>
      <c r="E2220" s="824" t="s">
        <v>2219</v>
      </c>
      <c r="F2220" s="822" t="s">
        <v>2198</v>
      </c>
      <c r="G2220" s="822" t="s">
        <v>2286</v>
      </c>
      <c r="H2220" s="822" t="s">
        <v>329</v>
      </c>
      <c r="I2220" s="822" t="s">
        <v>2966</v>
      </c>
      <c r="J2220" s="822" t="s">
        <v>2967</v>
      </c>
      <c r="K2220" s="822" t="s">
        <v>2968</v>
      </c>
      <c r="L2220" s="825">
        <v>99.99</v>
      </c>
      <c r="M2220" s="825">
        <v>4299.5699999999988</v>
      </c>
      <c r="N2220" s="822">
        <v>43</v>
      </c>
      <c r="O2220" s="826">
        <v>21</v>
      </c>
      <c r="P2220" s="825">
        <v>3799.6199999999985</v>
      </c>
      <c r="Q2220" s="827">
        <v>0.88372093023255804</v>
      </c>
      <c r="R2220" s="822">
        <v>38</v>
      </c>
      <c r="S2220" s="827">
        <v>0.88372093023255816</v>
      </c>
      <c r="T2220" s="826">
        <v>19</v>
      </c>
      <c r="U2220" s="828">
        <v>0.90476190476190477</v>
      </c>
    </row>
    <row r="2221" spans="1:21" ht="14.45" customHeight="1" x14ac:dyDescent="0.2">
      <c r="A2221" s="821">
        <v>4</v>
      </c>
      <c r="B2221" s="822" t="s">
        <v>2195</v>
      </c>
      <c r="C2221" s="822" t="s">
        <v>2202</v>
      </c>
      <c r="D2221" s="823" t="s">
        <v>4680</v>
      </c>
      <c r="E2221" s="824" t="s">
        <v>2219</v>
      </c>
      <c r="F2221" s="822" t="s">
        <v>2198</v>
      </c>
      <c r="G2221" s="822" t="s">
        <v>2286</v>
      </c>
      <c r="H2221" s="822" t="s">
        <v>329</v>
      </c>
      <c r="I2221" s="822" t="s">
        <v>2969</v>
      </c>
      <c r="J2221" s="822" t="s">
        <v>2970</v>
      </c>
      <c r="K2221" s="822" t="s">
        <v>2971</v>
      </c>
      <c r="L2221" s="825">
        <v>86.44</v>
      </c>
      <c r="M2221" s="825">
        <v>86.44</v>
      </c>
      <c r="N2221" s="822">
        <v>1</v>
      </c>
      <c r="O2221" s="826">
        <v>1</v>
      </c>
      <c r="P2221" s="825">
        <v>86.44</v>
      </c>
      <c r="Q2221" s="827">
        <v>1</v>
      </c>
      <c r="R2221" s="822">
        <v>1</v>
      </c>
      <c r="S2221" s="827">
        <v>1</v>
      </c>
      <c r="T2221" s="826">
        <v>1</v>
      </c>
      <c r="U2221" s="828">
        <v>1</v>
      </c>
    </row>
    <row r="2222" spans="1:21" ht="14.45" customHeight="1" x14ac:dyDescent="0.2">
      <c r="A2222" s="821">
        <v>4</v>
      </c>
      <c r="B2222" s="822" t="s">
        <v>2195</v>
      </c>
      <c r="C2222" s="822" t="s">
        <v>2202</v>
      </c>
      <c r="D2222" s="823" t="s">
        <v>4680</v>
      </c>
      <c r="E2222" s="824" t="s">
        <v>2219</v>
      </c>
      <c r="F2222" s="822" t="s">
        <v>2198</v>
      </c>
      <c r="G2222" s="822" t="s">
        <v>2286</v>
      </c>
      <c r="H2222" s="822" t="s">
        <v>329</v>
      </c>
      <c r="I2222" s="822" t="s">
        <v>4368</v>
      </c>
      <c r="J2222" s="822" t="s">
        <v>3613</v>
      </c>
      <c r="K2222" s="822" t="s">
        <v>4369</v>
      </c>
      <c r="L2222" s="825">
        <v>180.39</v>
      </c>
      <c r="M2222" s="825">
        <v>360.78</v>
      </c>
      <c r="N2222" s="822">
        <v>2</v>
      </c>
      <c r="O2222" s="826">
        <v>1</v>
      </c>
      <c r="P2222" s="825">
        <v>360.78</v>
      </c>
      <c r="Q2222" s="827">
        <v>1</v>
      </c>
      <c r="R2222" s="822">
        <v>2</v>
      </c>
      <c r="S2222" s="827">
        <v>1</v>
      </c>
      <c r="T2222" s="826">
        <v>1</v>
      </c>
      <c r="U2222" s="828">
        <v>1</v>
      </c>
    </row>
    <row r="2223" spans="1:21" ht="14.45" customHeight="1" x14ac:dyDescent="0.2">
      <c r="A2223" s="821">
        <v>4</v>
      </c>
      <c r="B2223" s="822" t="s">
        <v>2195</v>
      </c>
      <c r="C2223" s="822" t="s">
        <v>2202</v>
      </c>
      <c r="D2223" s="823" t="s">
        <v>4680</v>
      </c>
      <c r="E2223" s="824" t="s">
        <v>2219</v>
      </c>
      <c r="F2223" s="822" t="s">
        <v>2198</v>
      </c>
      <c r="G2223" s="822" t="s">
        <v>2286</v>
      </c>
      <c r="H2223" s="822" t="s">
        <v>329</v>
      </c>
      <c r="I2223" s="822" t="s">
        <v>4370</v>
      </c>
      <c r="J2223" s="822" t="s">
        <v>4371</v>
      </c>
      <c r="K2223" s="822" t="s">
        <v>4372</v>
      </c>
      <c r="L2223" s="825">
        <v>738.75</v>
      </c>
      <c r="M2223" s="825">
        <v>738.75</v>
      </c>
      <c r="N2223" s="822">
        <v>1</v>
      </c>
      <c r="O2223" s="826">
        <v>1</v>
      </c>
      <c r="P2223" s="825">
        <v>738.75</v>
      </c>
      <c r="Q2223" s="827">
        <v>1</v>
      </c>
      <c r="R2223" s="822">
        <v>1</v>
      </c>
      <c r="S2223" s="827">
        <v>1</v>
      </c>
      <c r="T2223" s="826">
        <v>1</v>
      </c>
      <c r="U2223" s="828">
        <v>1</v>
      </c>
    </row>
    <row r="2224" spans="1:21" ht="14.45" customHeight="1" x14ac:dyDescent="0.2">
      <c r="A2224" s="821">
        <v>4</v>
      </c>
      <c r="B2224" s="822" t="s">
        <v>2195</v>
      </c>
      <c r="C2224" s="822" t="s">
        <v>2202</v>
      </c>
      <c r="D2224" s="823" t="s">
        <v>4680</v>
      </c>
      <c r="E2224" s="824" t="s">
        <v>2219</v>
      </c>
      <c r="F2224" s="822" t="s">
        <v>2198</v>
      </c>
      <c r="G2224" s="822" t="s">
        <v>2286</v>
      </c>
      <c r="H2224" s="822" t="s">
        <v>329</v>
      </c>
      <c r="I2224" s="822" t="s">
        <v>4373</v>
      </c>
      <c r="J2224" s="822" t="s">
        <v>4374</v>
      </c>
      <c r="K2224" s="822" t="s">
        <v>4375</v>
      </c>
      <c r="L2224" s="825">
        <v>400.2</v>
      </c>
      <c r="M2224" s="825">
        <v>400.2</v>
      </c>
      <c r="N2224" s="822">
        <v>1</v>
      </c>
      <c r="O2224" s="826">
        <v>1</v>
      </c>
      <c r="P2224" s="825"/>
      <c r="Q2224" s="827">
        <v>0</v>
      </c>
      <c r="R2224" s="822"/>
      <c r="S2224" s="827">
        <v>0</v>
      </c>
      <c r="T2224" s="826"/>
      <c r="U2224" s="828">
        <v>0</v>
      </c>
    </row>
    <row r="2225" spans="1:21" ht="14.45" customHeight="1" x14ac:dyDescent="0.2">
      <c r="A2225" s="821">
        <v>4</v>
      </c>
      <c r="B2225" s="822" t="s">
        <v>2195</v>
      </c>
      <c r="C2225" s="822" t="s">
        <v>2202</v>
      </c>
      <c r="D2225" s="823" t="s">
        <v>4680</v>
      </c>
      <c r="E2225" s="824" t="s">
        <v>2219</v>
      </c>
      <c r="F2225" s="822" t="s">
        <v>2198</v>
      </c>
      <c r="G2225" s="822" t="s">
        <v>2286</v>
      </c>
      <c r="H2225" s="822" t="s">
        <v>329</v>
      </c>
      <c r="I2225" s="822" t="s">
        <v>4376</v>
      </c>
      <c r="J2225" s="822" t="s">
        <v>4377</v>
      </c>
      <c r="K2225" s="822" t="s">
        <v>4378</v>
      </c>
      <c r="L2225" s="825">
        <v>2807.43</v>
      </c>
      <c r="M2225" s="825">
        <v>8422.2899999999991</v>
      </c>
      <c r="N2225" s="822">
        <v>3</v>
      </c>
      <c r="O2225" s="826">
        <v>1</v>
      </c>
      <c r="P2225" s="825">
        <v>8422.2899999999991</v>
      </c>
      <c r="Q2225" s="827">
        <v>1</v>
      </c>
      <c r="R2225" s="822">
        <v>3</v>
      </c>
      <c r="S2225" s="827">
        <v>1</v>
      </c>
      <c r="T2225" s="826">
        <v>1</v>
      </c>
      <c r="U2225" s="828">
        <v>1</v>
      </c>
    </row>
    <row r="2226" spans="1:21" ht="14.45" customHeight="1" x14ac:dyDescent="0.2">
      <c r="A2226" s="821">
        <v>4</v>
      </c>
      <c r="B2226" s="822" t="s">
        <v>2195</v>
      </c>
      <c r="C2226" s="822" t="s">
        <v>2202</v>
      </c>
      <c r="D2226" s="823" t="s">
        <v>4680</v>
      </c>
      <c r="E2226" s="824" t="s">
        <v>2219</v>
      </c>
      <c r="F2226" s="822" t="s">
        <v>2198</v>
      </c>
      <c r="G2226" s="822" t="s">
        <v>2286</v>
      </c>
      <c r="H2226" s="822" t="s">
        <v>329</v>
      </c>
      <c r="I2226" s="822" t="s">
        <v>4379</v>
      </c>
      <c r="J2226" s="822" t="s">
        <v>2288</v>
      </c>
      <c r="K2226" s="822"/>
      <c r="L2226" s="825">
        <v>0</v>
      </c>
      <c r="M2226" s="825">
        <v>0</v>
      </c>
      <c r="N2226" s="822">
        <v>2</v>
      </c>
      <c r="O2226" s="826">
        <v>1</v>
      </c>
      <c r="P2226" s="825"/>
      <c r="Q2226" s="827"/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4</v>
      </c>
      <c r="B2227" s="822" t="s">
        <v>2195</v>
      </c>
      <c r="C2227" s="822" t="s">
        <v>2202</v>
      </c>
      <c r="D2227" s="823" t="s">
        <v>4680</v>
      </c>
      <c r="E2227" s="824" t="s">
        <v>2219</v>
      </c>
      <c r="F2227" s="822" t="s">
        <v>2198</v>
      </c>
      <c r="G2227" s="822" t="s">
        <v>2286</v>
      </c>
      <c r="H2227" s="822" t="s">
        <v>329</v>
      </c>
      <c r="I2227" s="822" t="s">
        <v>4379</v>
      </c>
      <c r="J2227" s="822" t="s">
        <v>2433</v>
      </c>
      <c r="K2227" s="822" t="s">
        <v>4380</v>
      </c>
      <c r="L2227" s="825">
        <v>340.54</v>
      </c>
      <c r="M2227" s="825">
        <v>2043.2400000000002</v>
      </c>
      <c r="N2227" s="822">
        <v>6</v>
      </c>
      <c r="O2227" s="826">
        <v>2</v>
      </c>
      <c r="P2227" s="825">
        <v>2043.2400000000002</v>
      </c>
      <c r="Q2227" s="827">
        <v>1</v>
      </c>
      <c r="R2227" s="822">
        <v>6</v>
      </c>
      <c r="S2227" s="827">
        <v>1</v>
      </c>
      <c r="T2227" s="826">
        <v>2</v>
      </c>
      <c r="U2227" s="828">
        <v>1</v>
      </c>
    </row>
    <row r="2228" spans="1:21" ht="14.45" customHeight="1" x14ac:dyDescent="0.2">
      <c r="A2228" s="821">
        <v>4</v>
      </c>
      <c r="B2228" s="822" t="s">
        <v>2195</v>
      </c>
      <c r="C2228" s="822" t="s">
        <v>2202</v>
      </c>
      <c r="D2228" s="823" t="s">
        <v>4680</v>
      </c>
      <c r="E2228" s="824" t="s">
        <v>2219</v>
      </c>
      <c r="F2228" s="822" t="s">
        <v>2198</v>
      </c>
      <c r="G2228" s="822" t="s">
        <v>2286</v>
      </c>
      <c r="H2228" s="822" t="s">
        <v>329</v>
      </c>
      <c r="I2228" s="822" t="s">
        <v>4381</v>
      </c>
      <c r="J2228" s="822" t="s">
        <v>4382</v>
      </c>
      <c r="K2228" s="822" t="s">
        <v>4383</v>
      </c>
      <c r="L2228" s="825">
        <v>359</v>
      </c>
      <c r="M2228" s="825">
        <v>359</v>
      </c>
      <c r="N2228" s="822">
        <v>1</v>
      </c>
      <c r="O2228" s="826">
        <v>1</v>
      </c>
      <c r="P2228" s="825"/>
      <c r="Q2228" s="827">
        <v>0</v>
      </c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4</v>
      </c>
      <c r="B2229" s="822" t="s">
        <v>2195</v>
      </c>
      <c r="C2229" s="822" t="s">
        <v>2202</v>
      </c>
      <c r="D2229" s="823" t="s">
        <v>4680</v>
      </c>
      <c r="E2229" s="824" t="s">
        <v>2219</v>
      </c>
      <c r="F2229" s="822" t="s">
        <v>2198</v>
      </c>
      <c r="G2229" s="822" t="s">
        <v>2286</v>
      </c>
      <c r="H2229" s="822" t="s">
        <v>329</v>
      </c>
      <c r="I2229" s="822" t="s">
        <v>4384</v>
      </c>
      <c r="J2229" s="822" t="s">
        <v>4385</v>
      </c>
      <c r="K2229" s="822" t="s">
        <v>4386</v>
      </c>
      <c r="L2229" s="825">
        <v>805</v>
      </c>
      <c r="M2229" s="825">
        <v>805</v>
      </c>
      <c r="N2229" s="822">
        <v>1</v>
      </c>
      <c r="O2229" s="826">
        <v>1</v>
      </c>
      <c r="P2229" s="825"/>
      <c r="Q2229" s="827">
        <v>0</v>
      </c>
      <c r="R2229" s="822"/>
      <c r="S2229" s="827">
        <v>0</v>
      </c>
      <c r="T2229" s="826"/>
      <c r="U2229" s="828">
        <v>0</v>
      </c>
    </row>
    <row r="2230" spans="1:21" ht="14.45" customHeight="1" x14ac:dyDescent="0.2">
      <c r="A2230" s="821">
        <v>4</v>
      </c>
      <c r="B2230" s="822" t="s">
        <v>2195</v>
      </c>
      <c r="C2230" s="822" t="s">
        <v>2202</v>
      </c>
      <c r="D2230" s="823" t="s">
        <v>4680</v>
      </c>
      <c r="E2230" s="824" t="s">
        <v>2219</v>
      </c>
      <c r="F2230" s="822" t="s">
        <v>2198</v>
      </c>
      <c r="G2230" s="822" t="s">
        <v>2286</v>
      </c>
      <c r="H2230" s="822" t="s">
        <v>329</v>
      </c>
      <c r="I2230" s="822" t="s">
        <v>4387</v>
      </c>
      <c r="J2230" s="822" t="s">
        <v>4181</v>
      </c>
      <c r="K2230" s="822" t="s">
        <v>4388</v>
      </c>
      <c r="L2230" s="825">
        <v>494.36</v>
      </c>
      <c r="M2230" s="825">
        <v>1483.08</v>
      </c>
      <c r="N2230" s="822">
        <v>3</v>
      </c>
      <c r="O2230" s="826">
        <v>1</v>
      </c>
      <c r="P2230" s="825"/>
      <c r="Q2230" s="827">
        <v>0</v>
      </c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4</v>
      </c>
      <c r="B2231" s="822" t="s">
        <v>2195</v>
      </c>
      <c r="C2231" s="822" t="s">
        <v>2202</v>
      </c>
      <c r="D2231" s="823" t="s">
        <v>4680</v>
      </c>
      <c r="E2231" s="824" t="s">
        <v>2219</v>
      </c>
      <c r="F2231" s="822" t="s">
        <v>2198</v>
      </c>
      <c r="G2231" s="822" t="s">
        <v>2286</v>
      </c>
      <c r="H2231" s="822" t="s">
        <v>329</v>
      </c>
      <c r="I2231" s="822" t="s">
        <v>4389</v>
      </c>
      <c r="J2231" s="822" t="s">
        <v>4390</v>
      </c>
      <c r="K2231" s="822" t="s">
        <v>4391</v>
      </c>
      <c r="L2231" s="825">
        <v>765.32</v>
      </c>
      <c r="M2231" s="825">
        <v>765.32</v>
      </c>
      <c r="N2231" s="822">
        <v>1</v>
      </c>
      <c r="O2231" s="826">
        <v>1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4</v>
      </c>
      <c r="B2232" s="822" t="s">
        <v>2195</v>
      </c>
      <c r="C2232" s="822" t="s">
        <v>2202</v>
      </c>
      <c r="D2232" s="823" t="s">
        <v>4680</v>
      </c>
      <c r="E2232" s="824" t="s">
        <v>2219</v>
      </c>
      <c r="F2232" s="822" t="s">
        <v>2198</v>
      </c>
      <c r="G2232" s="822" t="s">
        <v>2286</v>
      </c>
      <c r="H2232" s="822" t="s">
        <v>329</v>
      </c>
      <c r="I2232" s="822" t="s">
        <v>4392</v>
      </c>
      <c r="J2232" s="822" t="s">
        <v>4393</v>
      </c>
      <c r="K2232" s="822" t="s">
        <v>4394</v>
      </c>
      <c r="L2232" s="825">
        <v>400.2</v>
      </c>
      <c r="M2232" s="825">
        <v>400.2</v>
      </c>
      <c r="N2232" s="822">
        <v>1</v>
      </c>
      <c r="O2232" s="826">
        <v>1</v>
      </c>
      <c r="P2232" s="825"/>
      <c r="Q2232" s="827">
        <v>0</v>
      </c>
      <c r="R2232" s="822"/>
      <c r="S2232" s="827">
        <v>0</v>
      </c>
      <c r="T2232" s="826"/>
      <c r="U2232" s="828">
        <v>0</v>
      </c>
    </row>
    <row r="2233" spans="1:21" ht="14.45" customHeight="1" x14ac:dyDescent="0.2">
      <c r="A2233" s="821">
        <v>4</v>
      </c>
      <c r="B2233" s="822" t="s">
        <v>2195</v>
      </c>
      <c r="C2233" s="822" t="s">
        <v>2202</v>
      </c>
      <c r="D2233" s="823" t="s">
        <v>4680</v>
      </c>
      <c r="E2233" s="824" t="s">
        <v>2219</v>
      </c>
      <c r="F2233" s="822" t="s">
        <v>2198</v>
      </c>
      <c r="G2233" s="822" t="s">
        <v>2286</v>
      </c>
      <c r="H2233" s="822" t="s">
        <v>329</v>
      </c>
      <c r="I2233" s="822" t="s">
        <v>4395</v>
      </c>
      <c r="J2233" s="822" t="s">
        <v>2433</v>
      </c>
      <c r="K2233" s="822" t="s">
        <v>4396</v>
      </c>
      <c r="L2233" s="825">
        <v>2919.61</v>
      </c>
      <c r="M2233" s="825">
        <v>2919.61</v>
      </c>
      <c r="N2233" s="822">
        <v>1</v>
      </c>
      <c r="O2233" s="826">
        <v>1</v>
      </c>
      <c r="P2233" s="825"/>
      <c r="Q2233" s="827">
        <v>0</v>
      </c>
      <c r="R2233" s="822"/>
      <c r="S2233" s="827">
        <v>0</v>
      </c>
      <c r="T2233" s="826"/>
      <c r="U2233" s="828">
        <v>0</v>
      </c>
    </row>
    <row r="2234" spans="1:21" ht="14.45" customHeight="1" x14ac:dyDescent="0.2">
      <c r="A2234" s="821">
        <v>4</v>
      </c>
      <c r="B2234" s="822" t="s">
        <v>2195</v>
      </c>
      <c r="C2234" s="822" t="s">
        <v>2202</v>
      </c>
      <c r="D2234" s="823" t="s">
        <v>4680</v>
      </c>
      <c r="E2234" s="824" t="s">
        <v>2223</v>
      </c>
      <c r="F2234" s="822" t="s">
        <v>2198</v>
      </c>
      <c r="G2234" s="822" t="s">
        <v>2286</v>
      </c>
      <c r="H2234" s="822" t="s">
        <v>329</v>
      </c>
      <c r="I2234" s="822" t="s">
        <v>4397</v>
      </c>
      <c r="J2234" s="822" t="s">
        <v>4398</v>
      </c>
      <c r="K2234" s="822" t="s">
        <v>4399</v>
      </c>
      <c r="L2234" s="825">
        <v>600</v>
      </c>
      <c r="M2234" s="825">
        <v>600</v>
      </c>
      <c r="N2234" s="822">
        <v>1</v>
      </c>
      <c r="O2234" s="826">
        <v>1</v>
      </c>
      <c r="P2234" s="825">
        <v>600</v>
      </c>
      <c r="Q2234" s="827">
        <v>1</v>
      </c>
      <c r="R2234" s="822">
        <v>1</v>
      </c>
      <c r="S2234" s="827">
        <v>1</v>
      </c>
      <c r="T2234" s="826">
        <v>1</v>
      </c>
      <c r="U2234" s="828">
        <v>1</v>
      </c>
    </row>
    <row r="2235" spans="1:21" ht="14.45" customHeight="1" x14ac:dyDescent="0.2">
      <c r="A2235" s="821">
        <v>4</v>
      </c>
      <c r="B2235" s="822" t="s">
        <v>2195</v>
      </c>
      <c r="C2235" s="822" t="s">
        <v>2202</v>
      </c>
      <c r="D2235" s="823" t="s">
        <v>4680</v>
      </c>
      <c r="E2235" s="824" t="s">
        <v>2235</v>
      </c>
      <c r="F2235" s="822" t="s">
        <v>2198</v>
      </c>
      <c r="G2235" s="822" t="s">
        <v>2286</v>
      </c>
      <c r="H2235" s="822" t="s">
        <v>329</v>
      </c>
      <c r="I2235" s="822" t="s">
        <v>4064</v>
      </c>
      <c r="J2235" s="822" t="s">
        <v>4065</v>
      </c>
      <c r="K2235" s="822" t="s">
        <v>4066</v>
      </c>
      <c r="L2235" s="825">
        <v>500.25</v>
      </c>
      <c r="M2235" s="825">
        <v>1000.5</v>
      </c>
      <c r="N2235" s="822">
        <v>2</v>
      </c>
      <c r="O2235" s="826">
        <v>1</v>
      </c>
      <c r="P2235" s="825">
        <v>1000.5</v>
      </c>
      <c r="Q2235" s="827">
        <v>1</v>
      </c>
      <c r="R2235" s="822">
        <v>2</v>
      </c>
      <c r="S2235" s="827">
        <v>1</v>
      </c>
      <c r="T2235" s="826">
        <v>1</v>
      </c>
      <c r="U2235" s="828">
        <v>1</v>
      </c>
    </row>
    <row r="2236" spans="1:21" ht="14.45" customHeight="1" x14ac:dyDescent="0.2">
      <c r="A2236" s="821">
        <v>4</v>
      </c>
      <c r="B2236" s="822" t="s">
        <v>2195</v>
      </c>
      <c r="C2236" s="822" t="s">
        <v>2202</v>
      </c>
      <c r="D2236" s="823" t="s">
        <v>4680</v>
      </c>
      <c r="E2236" s="824" t="s">
        <v>2248</v>
      </c>
      <c r="F2236" s="822" t="s">
        <v>2196</v>
      </c>
      <c r="G2236" s="822" t="s">
        <v>2438</v>
      </c>
      <c r="H2236" s="822" t="s">
        <v>329</v>
      </c>
      <c r="I2236" s="822" t="s">
        <v>2439</v>
      </c>
      <c r="J2236" s="822" t="s">
        <v>2440</v>
      </c>
      <c r="K2236" s="822" t="s">
        <v>2441</v>
      </c>
      <c r="L2236" s="825">
        <v>247.17</v>
      </c>
      <c r="M2236" s="825">
        <v>494.34</v>
      </c>
      <c r="N2236" s="822">
        <v>2</v>
      </c>
      <c r="O2236" s="826">
        <v>1</v>
      </c>
      <c r="P2236" s="825"/>
      <c r="Q2236" s="827">
        <v>0</v>
      </c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4</v>
      </c>
      <c r="B2237" s="822" t="s">
        <v>2195</v>
      </c>
      <c r="C2237" s="822" t="s">
        <v>2202</v>
      </c>
      <c r="D2237" s="823" t="s">
        <v>4680</v>
      </c>
      <c r="E2237" s="824" t="s">
        <v>2248</v>
      </c>
      <c r="F2237" s="822" t="s">
        <v>2196</v>
      </c>
      <c r="G2237" s="822" t="s">
        <v>3042</v>
      </c>
      <c r="H2237" s="822" t="s">
        <v>329</v>
      </c>
      <c r="I2237" s="822" t="s">
        <v>3150</v>
      </c>
      <c r="J2237" s="822" t="s">
        <v>3151</v>
      </c>
      <c r="K2237" s="822" t="s">
        <v>636</v>
      </c>
      <c r="L2237" s="825">
        <v>72.55</v>
      </c>
      <c r="M2237" s="825">
        <v>72.55</v>
      </c>
      <c r="N2237" s="822">
        <v>1</v>
      </c>
      <c r="O2237" s="826">
        <v>1</v>
      </c>
      <c r="P2237" s="825">
        <v>72.55</v>
      </c>
      <c r="Q2237" s="827">
        <v>1</v>
      </c>
      <c r="R2237" s="822">
        <v>1</v>
      </c>
      <c r="S2237" s="827">
        <v>1</v>
      </c>
      <c r="T2237" s="826">
        <v>1</v>
      </c>
      <c r="U2237" s="828">
        <v>1</v>
      </c>
    </row>
    <row r="2238" spans="1:21" ht="14.45" customHeight="1" x14ac:dyDescent="0.2">
      <c r="A2238" s="821">
        <v>4</v>
      </c>
      <c r="B2238" s="822" t="s">
        <v>2195</v>
      </c>
      <c r="C2238" s="822" t="s">
        <v>2202</v>
      </c>
      <c r="D2238" s="823" t="s">
        <v>4680</v>
      </c>
      <c r="E2238" s="824" t="s">
        <v>2248</v>
      </c>
      <c r="F2238" s="822" t="s">
        <v>2196</v>
      </c>
      <c r="G2238" s="822" t="s">
        <v>2897</v>
      </c>
      <c r="H2238" s="822" t="s">
        <v>628</v>
      </c>
      <c r="I2238" s="822" t="s">
        <v>4400</v>
      </c>
      <c r="J2238" s="822" t="s">
        <v>1421</v>
      </c>
      <c r="K2238" s="822" t="s">
        <v>4401</v>
      </c>
      <c r="L2238" s="825">
        <v>0</v>
      </c>
      <c r="M2238" s="825">
        <v>0</v>
      </c>
      <c r="N2238" s="822">
        <v>1</v>
      </c>
      <c r="O2238" s="826">
        <v>1</v>
      </c>
      <c r="P2238" s="825"/>
      <c r="Q2238" s="827"/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4</v>
      </c>
      <c r="B2239" s="822" t="s">
        <v>2195</v>
      </c>
      <c r="C2239" s="822" t="s">
        <v>2202</v>
      </c>
      <c r="D2239" s="823" t="s">
        <v>4680</v>
      </c>
      <c r="E2239" s="824" t="s">
        <v>2248</v>
      </c>
      <c r="F2239" s="822" t="s">
        <v>2196</v>
      </c>
      <c r="G2239" s="822" t="s">
        <v>2392</v>
      </c>
      <c r="H2239" s="822" t="s">
        <v>628</v>
      </c>
      <c r="I2239" s="822" t="s">
        <v>2393</v>
      </c>
      <c r="J2239" s="822" t="s">
        <v>2394</v>
      </c>
      <c r="K2239" s="822" t="s">
        <v>2395</v>
      </c>
      <c r="L2239" s="825">
        <v>119.7</v>
      </c>
      <c r="M2239" s="825">
        <v>119.7</v>
      </c>
      <c r="N2239" s="822">
        <v>1</v>
      </c>
      <c r="O2239" s="826">
        <v>1</v>
      </c>
      <c r="P2239" s="825">
        <v>119.7</v>
      </c>
      <c r="Q2239" s="827">
        <v>1</v>
      </c>
      <c r="R2239" s="822">
        <v>1</v>
      </c>
      <c r="S2239" s="827">
        <v>1</v>
      </c>
      <c r="T2239" s="826">
        <v>1</v>
      </c>
      <c r="U2239" s="828">
        <v>1</v>
      </c>
    </row>
    <row r="2240" spans="1:21" ht="14.45" customHeight="1" x14ac:dyDescent="0.2">
      <c r="A2240" s="821">
        <v>4</v>
      </c>
      <c r="B2240" s="822" t="s">
        <v>2195</v>
      </c>
      <c r="C2240" s="822" t="s">
        <v>2202</v>
      </c>
      <c r="D2240" s="823" t="s">
        <v>4680</v>
      </c>
      <c r="E2240" s="824" t="s">
        <v>2248</v>
      </c>
      <c r="F2240" s="822" t="s">
        <v>2196</v>
      </c>
      <c r="G2240" s="822" t="s">
        <v>3859</v>
      </c>
      <c r="H2240" s="822" t="s">
        <v>329</v>
      </c>
      <c r="I2240" s="822" t="s">
        <v>4402</v>
      </c>
      <c r="J2240" s="822" t="s">
        <v>3861</v>
      </c>
      <c r="K2240" s="822" t="s">
        <v>4403</v>
      </c>
      <c r="L2240" s="825">
        <v>86.02</v>
      </c>
      <c r="M2240" s="825">
        <v>86.02</v>
      </c>
      <c r="N2240" s="822">
        <v>1</v>
      </c>
      <c r="O2240" s="826">
        <v>1</v>
      </c>
      <c r="P2240" s="825">
        <v>86.02</v>
      </c>
      <c r="Q2240" s="827">
        <v>1</v>
      </c>
      <c r="R2240" s="822">
        <v>1</v>
      </c>
      <c r="S2240" s="827">
        <v>1</v>
      </c>
      <c r="T2240" s="826">
        <v>1</v>
      </c>
      <c r="U2240" s="828">
        <v>1</v>
      </c>
    </row>
    <row r="2241" spans="1:21" ht="14.45" customHeight="1" x14ac:dyDescent="0.2">
      <c r="A2241" s="821">
        <v>4</v>
      </c>
      <c r="B2241" s="822" t="s">
        <v>2195</v>
      </c>
      <c r="C2241" s="822" t="s">
        <v>2202</v>
      </c>
      <c r="D2241" s="823" t="s">
        <v>4680</v>
      </c>
      <c r="E2241" s="824" t="s">
        <v>2248</v>
      </c>
      <c r="F2241" s="822" t="s">
        <v>2196</v>
      </c>
      <c r="G2241" s="822" t="s">
        <v>2330</v>
      </c>
      <c r="H2241" s="822" t="s">
        <v>329</v>
      </c>
      <c r="I2241" s="822" t="s">
        <v>2331</v>
      </c>
      <c r="J2241" s="822" t="s">
        <v>2332</v>
      </c>
      <c r="K2241" s="822" t="s">
        <v>2333</v>
      </c>
      <c r="L2241" s="825">
        <v>0</v>
      </c>
      <c r="M2241" s="825">
        <v>0</v>
      </c>
      <c r="N2241" s="822">
        <v>5</v>
      </c>
      <c r="O2241" s="826">
        <v>3</v>
      </c>
      <c r="P2241" s="825">
        <v>0</v>
      </c>
      <c r="Q2241" s="827"/>
      <c r="R2241" s="822">
        <v>1</v>
      </c>
      <c r="S2241" s="827">
        <v>0.2</v>
      </c>
      <c r="T2241" s="826">
        <v>1</v>
      </c>
      <c r="U2241" s="828">
        <v>0.33333333333333331</v>
      </c>
    </row>
    <row r="2242" spans="1:21" ht="14.45" customHeight="1" x14ac:dyDescent="0.2">
      <c r="A2242" s="821">
        <v>4</v>
      </c>
      <c r="B2242" s="822" t="s">
        <v>2195</v>
      </c>
      <c r="C2242" s="822" t="s">
        <v>2202</v>
      </c>
      <c r="D2242" s="823" t="s">
        <v>4680</v>
      </c>
      <c r="E2242" s="824" t="s">
        <v>2248</v>
      </c>
      <c r="F2242" s="822" t="s">
        <v>2196</v>
      </c>
      <c r="G2242" s="822" t="s">
        <v>4404</v>
      </c>
      <c r="H2242" s="822" t="s">
        <v>329</v>
      </c>
      <c r="I2242" s="822" t="s">
        <v>4405</v>
      </c>
      <c r="J2242" s="822" t="s">
        <v>4406</v>
      </c>
      <c r="K2242" s="822" t="s">
        <v>1186</v>
      </c>
      <c r="L2242" s="825">
        <v>96.04</v>
      </c>
      <c r="M2242" s="825">
        <v>96.04</v>
      </c>
      <c r="N2242" s="822">
        <v>1</v>
      </c>
      <c r="O2242" s="826">
        <v>1</v>
      </c>
      <c r="P2242" s="825">
        <v>96.04</v>
      </c>
      <c r="Q2242" s="827">
        <v>1</v>
      </c>
      <c r="R2242" s="822">
        <v>1</v>
      </c>
      <c r="S2242" s="827">
        <v>1</v>
      </c>
      <c r="T2242" s="826">
        <v>1</v>
      </c>
      <c r="U2242" s="828">
        <v>1</v>
      </c>
    </row>
    <row r="2243" spans="1:21" ht="14.45" customHeight="1" x14ac:dyDescent="0.2">
      <c r="A2243" s="821">
        <v>4</v>
      </c>
      <c r="B2243" s="822" t="s">
        <v>2195</v>
      </c>
      <c r="C2243" s="822" t="s">
        <v>2202</v>
      </c>
      <c r="D2243" s="823" t="s">
        <v>4680</v>
      </c>
      <c r="E2243" s="824" t="s">
        <v>2248</v>
      </c>
      <c r="F2243" s="822" t="s">
        <v>2196</v>
      </c>
      <c r="G2243" s="822" t="s">
        <v>2991</v>
      </c>
      <c r="H2243" s="822" t="s">
        <v>628</v>
      </c>
      <c r="I2243" s="822" t="s">
        <v>3963</v>
      </c>
      <c r="J2243" s="822" t="s">
        <v>1371</v>
      </c>
      <c r="K2243" s="822" t="s">
        <v>1186</v>
      </c>
      <c r="L2243" s="825">
        <v>96.04</v>
      </c>
      <c r="M2243" s="825">
        <v>96.04</v>
      </c>
      <c r="N2243" s="822">
        <v>1</v>
      </c>
      <c r="O2243" s="826">
        <v>1</v>
      </c>
      <c r="P2243" s="825">
        <v>96.04</v>
      </c>
      <c r="Q2243" s="827">
        <v>1</v>
      </c>
      <c r="R2243" s="822">
        <v>1</v>
      </c>
      <c r="S2243" s="827">
        <v>1</v>
      </c>
      <c r="T2243" s="826">
        <v>1</v>
      </c>
      <c r="U2243" s="828">
        <v>1</v>
      </c>
    </row>
    <row r="2244" spans="1:21" ht="14.45" customHeight="1" x14ac:dyDescent="0.2">
      <c r="A2244" s="821">
        <v>4</v>
      </c>
      <c r="B2244" s="822" t="s">
        <v>2195</v>
      </c>
      <c r="C2244" s="822" t="s">
        <v>2202</v>
      </c>
      <c r="D2244" s="823" t="s">
        <v>4680</v>
      </c>
      <c r="E2244" s="824" t="s">
        <v>2248</v>
      </c>
      <c r="F2244" s="822" t="s">
        <v>2196</v>
      </c>
      <c r="G2244" s="822" t="s">
        <v>3158</v>
      </c>
      <c r="H2244" s="822" t="s">
        <v>329</v>
      </c>
      <c r="I2244" s="822" t="s">
        <v>3549</v>
      </c>
      <c r="J2244" s="822" t="s">
        <v>3160</v>
      </c>
      <c r="K2244" s="822" t="s">
        <v>1186</v>
      </c>
      <c r="L2244" s="825">
        <v>78.33</v>
      </c>
      <c r="M2244" s="825">
        <v>78.33</v>
      </c>
      <c r="N2244" s="822">
        <v>1</v>
      </c>
      <c r="O2244" s="826">
        <v>0.5</v>
      </c>
      <c r="P2244" s="825"/>
      <c r="Q2244" s="827">
        <v>0</v>
      </c>
      <c r="R2244" s="822"/>
      <c r="S2244" s="827">
        <v>0</v>
      </c>
      <c r="T2244" s="826"/>
      <c r="U2244" s="828">
        <v>0</v>
      </c>
    </row>
    <row r="2245" spans="1:21" ht="14.45" customHeight="1" x14ac:dyDescent="0.2">
      <c r="A2245" s="821">
        <v>4</v>
      </c>
      <c r="B2245" s="822" t="s">
        <v>2195</v>
      </c>
      <c r="C2245" s="822" t="s">
        <v>2202</v>
      </c>
      <c r="D2245" s="823" t="s">
        <v>4680</v>
      </c>
      <c r="E2245" s="824" t="s">
        <v>2248</v>
      </c>
      <c r="F2245" s="822" t="s">
        <v>2196</v>
      </c>
      <c r="G2245" s="822" t="s">
        <v>2334</v>
      </c>
      <c r="H2245" s="822" t="s">
        <v>628</v>
      </c>
      <c r="I2245" s="822" t="s">
        <v>4407</v>
      </c>
      <c r="J2245" s="822" t="s">
        <v>692</v>
      </c>
      <c r="K2245" s="822" t="s">
        <v>690</v>
      </c>
      <c r="L2245" s="825">
        <v>264</v>
      </c>
      <c r="M2245" s="825">
        <v>792</v>
      </c>
      <c r="N2245" s="822">
        <v>3</v>
      </c>
      <c r="O2245" s="826">
        <v>2</v>
      </c>
      <c r="P2245" s="825">
        <v>528</v>
      </c>
      <c r="Q2245" s="827">
        <v>0.66666666666666663</v>
      </c>
      <c r="R2245" s="822">
        <v>2</v>
      </c>
      <c r="S2245" s="827">
        <v>0.66666666666666663</v>
      </c>
      <c r="T2245" s="826">
        <v>1</v>
      </c>
      <c r="U2245" s="828">
        <v>0.5</v>
      </c>
    </row>
    <row r="2246" spans="1:21" ht="14.45" customHeight="1" x14ac:dyDescent="0.2">
      <c r="A2246" s="821">
        <v>4</v>
      </c>
      <c r="B2246" s="822" t="s">
        <v>2195</v>
      </c>
      <c r="C2246" s="822" t="s">
        <v>2202</v>
      </c>
      <c r="D2246" s="823" t="s">
        <v>4680</v>
      </c>
      <c r="E2246" s="824" t="s">
        <v>2248</v>
      </c>
      <c r="F2246" s="822" t="s">
        <v>2196</v>
      </c>
      <c r="G2246" s="822" t="s">
        <v>2334</v>
      </c>
      <c r="H2246" s="822" t="s">
        <v>628</v>
      </c>
      <c r="I2246" s="822" t="s">
        <v>4408</v>
      </c>
      <c r="J2246" s="822" t="s">
        <v>692</v>
      </c>
      <c r="K2246" s="822" t="s">
        <v>690</v>
      </c>
      <c r="L2246" s="825">
        <v>264</v>
      </c>
      <c r="M2246" s="825">
        <v>792</v>
      </c>
      <c r="N2246" s="822">
        <v>3</v>
      </c>
      <c r="O2246" s="826">
        <v>2</v>
      </c>
      <c r="P2246" s="825">
        <v>264</v>
      </c>
      <c r="Q2246" s="827">
        <v>0.33333333333333331</v>
      </c>
      <c r="R2246" s="822">
        <v>1</v>
      </c>
      <c r="S2246" s="827">
        <v>0.33333333333333331</v>
      </c>
      <c r="T2246" s="826">
        <v>1</v>
      </c>
      <c r="U2246" s="828">
        <v>0.5</v>
      </c>
    </row>
    <row r="2247" spans="1:21" ht="14.45" customHeight="1" x14ac:dyDescent="0.2">
      <c r="A2247" s="821">
        <v>4</v>
      </c>
      <c r="B2247" s="822" t="s">
        <v>2195</v>
      </c>
      <c r="C2247" s="822" t="s">
        <v>2202</v>
      </c>
      <c r="D2247" s="823" t="s">
        <v>4680</v>
      </c>
      <c r="E2247" s="824" t="s">
        <v>2248</v>
      </c>
      <c r="F2247" s="822" t="s">
        <v>2196</v>
      </c>
      <c r="G2247" s="822" t="s">
        <v>2336</v>
      </c>
      <c r="H2247" s="822" t="s">
        <v>329</v>
      </c>
      <c r="I2247" s="822" t="s">
        <v>3161</v>
      </c>
      <c r="J2247" s="822" t="s">
        <v>3162</v>
      </c>
      <c r="K2247" s="822" t="s">
        <v>3163</v>
      </c>
      <c r="L2247" s="825">
        <v>52.78</v>
      </c>
      <c r="M2247" s="825">
        <v>52.78</v>
      </c>
      <c r="N2247" s="822">
        <v>1</v>
      </c>
      <c r="O2247" s="826">
        <v>0.5</v>
      </c>
      <c r="P2247" s="825"/>
      <c r="Q2247" s="827">
        <v>0</v>
      </c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4</v>
      </c>
      <c r="B2248" s="822" t="s">
        <v>2195</v>
      </c>
      <c r="C2248" s="822" t="s">
        <v>2202</v>
      </c>
      <c r="D2248" s="823" t="s">
        <v>4680</v>
      </c>
      <c r="E2248" s="824" t="s">
        <v>2248</v>
      </c>
      <c r="F2248" s="822" t="s">
        <v>2196</v>
      </c>
      <c r="G2248" s="822" t="s">
        <v>2336</v>
      </c>
      <c r="H2248" s="822" t="s">
        <v>329</v>
      </c>
      <c r="I2248" s="822" t="s">
        <v>4409</v>
      </c>
      <c r="J2248" s="822" t="s">
        <v>3162</v>
      </c>
      <c r="K2248" s="822" t="s">
        <v>4410</v>
      </c>
      <c r="L2248" s="825">
        <v>52.78</v>
      </c>
      <c r="M2248" s="825">
        <v>52.78</v>
      </c>
      <c r="N2248" s="822">
        <v>1</v>
      </c>
      <c r="O2248" s="826">
        <v>0.5</v>
      </c>
      <c r="P2248" s="825"/>
      <c r="Q2248" s="827">
        <v>0</v>
      </c>
      <c r="R2248" s="822"/>
      <c r="S2248" s="827">
        <v>0</v>
      </c>
      <c r="T2248" s="826"/>
      <c r="U2248" s="828">
        <v>0</v>
      </c>
    </row>
    <row r="2249" spans="1:21" ht="14.45" customHeight="1" x14ac:dyDescent="0.2">
      <c r="A2249" s="821">
        <v>4</v>
      </c>
      <c r="B2249" s="822" t="s">
        <v>2195</v>
      </c>
      <c r="C2249" s="822" t="s">
        <v>2202</v>
      </c>
      <c r="D2249" s="823" t="s">
        <v>4680</v>
      </c>
      <c r="E2249" s="824" t="s">
        <v>2248</v>
      </c>
      <c r="F2249" s="822" t="s">
        <v>2196</v>
      </c>
      <c r="G2249" s="822" t="s">
        <v>2255</v>
      </c>
      <c r="H2249" s="822" t="s">
        <v>329</v>
      </c>
      <c r="I2249" s="822" t="s">
        <v>2256</v>
      </c>
      <c r="J2249" s="822" t="s">
        <v>2257</v>
      </c>
      <c r="K2249" s="822" t="s">
        <v>2258</v>
      </c>
      <c r="L2249" s="825">
        <v>35.25</v>
      </c>
      <c r="M2249" s="825">
        <v>35.25</v>
      </c>
      <c r="N2249" s="822">
        <v>1</v>
      </c>
      <c r="O2249" s="826">
        <v>1</v>
      </c>
      <c r="P2249" s="825"/>
      <c r="Q2249" s="827">
        <v>0</v>
      </c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4</v>
      </c>
      <c r="B2250" s="822" t="s">
        <v>2195</v>
      </c>
      <c r="C2250" s="822" t="s">
        <v>2202</v>
      </c>
      <c r="D2250" s="823" t="s">
        <v>4680</v>
      </c>
      <c r="E2250" s="824" t="s">
        <v>2248</v>
      </c>
      <c r="F2250" s="822" t="s">
        <v>2196</v>
      </c>
      <c r="G2250" s="822" t="s">
        <v>3176</v>
      </c>
      <c r="H2250" s="822" t="s">
        <v>329</v>
      </c>
      <c r="I2250" s="822" t="s">
        <v>3741</v>
      </c>
      <c r="J2250" s="822" t="s">
        <v>1196</v>
      </c>
      <c r="K2250" s="822" t="s">
        <v>3178</v>
      </c>
      <c r="L2250" s="825">
        <v>91.11</v>
      </c>
      <c r="M2250" s="825">
        <v>546.66</v>
      </c>
      <c r="N2250" s="822">
        <v>6</v>
      </c>
      <c r="O2250" s="826">
        <v>6</v>
      </c>
      <c r="P2250" s="825">
        <v>364.44</v>
      </c>
      <c r="Q2250" s="827">
        <v>0.66666666666666674</v>
      </c>
      <c r="R2250" s="822">
        <v>4</v>
      </c>
      <c r="S2250" s="827">
        <v>0.66666666666666663</v>
      </c>
      <c r="T2250" s="826">
        <v>4</v>
      </c>
      <c r="U2250" s="828">
        <v>0.66666666666666663</v>
      </c>
    </row>
    <row r="2251" spans="1:21" ht="14.45" customHeight="1" x14ac:dyDescent="0.2">
      <c r="A2251" s="821">
        <v>4</v>
      </c>
      <c r="B2251" s="822" t="s">
        <v>2195</v>
      </c>
      <c r="C2251" s="822" t="s">
        <v>2202</v>
      </c>
      <c r="D2251" s="823" t="s">
        <v>4680</v>
      </c>
      <c r="E2251" s="824" t="s">
        <v>2248</v>
      </c>
      <c r="F2251" s="822" t="s">
        <v>2196</v>
      </c>
      <c r="G2251" s="822" t="s">
        <v>4319</v>
      </c>
      <c r="H2251" s="822" t="s">
        <v>329</v>
      </c>
      <c r="I2251" s="822" t="s">
        <v>4411</v>
      </c>
      <c r="J2251" s="822" t="s">
        <v>4412</v>
      </c>
      <c r="K2251" s="822" t="s">
        <v>4413</v>
      </c>
      <c r="L2251" s="825">
        <v>0</v>
      </c>
      <c r="M2251" s="825">
        <v>0</v>
      </c>
      <c r="N2251" s="822">
        <v>2</v>
      </c>
      <c r="O2251" s="826">
        <v>2</v>
      </c>
      <c r="P2251" s="825">
        <v>0</v>
      </c>
      <c r="Q2251" s="827"/>
      <c r="R2251" s="822">
        <v>1</v>
      </c>
      <c r="S2251" s="827">
        <v>0.5</v>
      </c>
      <c r="T2251" s="826">
        <v>1</v>
      </c>
      <c r="U2251" s="828">
        <v>0.5</v>
      </c>
    </row>
    <row r="2252" spans="1:21" ht="14.45" customHeight="1" x14ac:dyDescent="0.2">
      <c r="A2252" s="821">
        <v>4</v>
      </c>
      <c r="B2252" s="822" t="s">
        <v>2195</v>
      </c>
      <c r="C2252" s="822" t="s">
        <v>2202</v>
      </c>
      <c r="D2252" s="823" t="s">
        <v>4680</v>
      </c>
      <c r="E2252" s="824" t="s">
        <v>2248</v>
      </c>
      <c r="F2252" s="822" t="s">
        <v>2196</v>
      </c>
      <c r="G2252" s="822" t="s">
        <v>4414</v>
      </c>
      <c r="H2252" s="822" t="s">
        <v>329</v>
      </c>
      <c r="I2252" s="822" t="s">
        <v>4415</v>
      </c>
      <c r="J2252" s="822" t="s">
        <v>4416</v>
      </c>
      <c r="K2252" s="822" t="s">
        <v>4417</v>
      </c>
      <c r="L2252" s="825">
        <v>0</v>
      </c>
      <c r="M2252" s="825">
        <v>0</v>
      </c>
      <c r="N2252" s="822">
        <v>1</v>
      </c>
      <c r="O2252" s="826">
        <v>1</v>
      </c>
      <c r="P2252" s="825">
        <v>0</v>
      </c>
      <c r="Q2252" s="827"/>
      <c r="R2252" s="822">
        <v>1</v>
      </c>
      <c r="S2252" s="827">
        <v>1</v>
      </c>
      <c r="T2252" s="826">
        <v>1</v>
      </c>
      <c r="U2252" s="828">
        <v>1</v>
      </c>
    </row>
    <row r="2253" spans="1:21" ht="14.45" customHeight="1" x14ac:dyDescent="0.2">
      <c r="A2253" s="821">
        <v>4</v>
      </c>
      <c r="B2253" s="822" t="s">
        <v>2195</v>
      </c>
      <c r="C2253" s="822" t="s">
        <v>2202</v>
      </c>
      <c r="D2253" s="823" t="s">
        <v>4680</v>
      </c>
      <c r="E2253" s="824" t="s">
        <v>2248</v>
      </c>
      <c r="F2253" s="822" t="s">
        <v>2196</v>
      </c>
      <c r="G2253" s="822" t="s">
        <v>3062</v>
      </c>
      <c r="H2253" s="822" t="s">
        <v>329</v>
      </c>
      <c r="I2253" s="822" t="s">
        <v>4418</v>
      </c>
      <c r="J2253" s="822" t="s">
        <v>4419</v>
      </c>
      <c r="K2253" s="822" t="s">
        <v>3065</v>
      </c>
      <c r="L2253" s="825">
        <v>79.64</v>
      </c>
      <c r="M2253" s="825">
        <v>79.64</v>
      </c>
      <c r="N2253" s="822">
        <v>1</v>
      </c>
      <c r="O2253" s="826">
        <v>1</v>
      </c>
      <c r="P2253" s="825">
        <v>79.64</v>
      </c>
      <c r="Q2253" s="827">
        <v>1</v>
      </c>
      <c r="R2253" s="822">
        <v>1</v>
      </c>
      <c r="S2253" s="827">
        <v>1</v>
      </c>
      <c r="T2253" s="826">
        <v>1</v>
      </c>
      <c r="U2253" s="828">
        <v>1</v>
      </c>
    </row>
    <row r="2254" spans="1:21" ht="14.45" customHeight="1" x14ac:dyDescent="0.2">
      <c r="A2254" s="821">
        <v>4</v>
      </c>
      <c r="B2254" s="822" t="s">
        <v>2195</v>
      </c>
      <c r="C2254" s="822" t="s">
        <v>2202</v>
      </c>
      <c r="D2254" s="823" t="s">
        <v>4680</v>
      </c>
      <c r="E2254" s="824" t="s">
        <v>2248</v>
      </c>
      <c r="F2254" s="822" t="s">
        <v>2196</v>
      </c>
      <c r="G2254" s="822" t="s">
        <v>3066</v>
      </c>
      <c r="H2254" s="822" t="s">
        <v>329</v>
      </c>
      <c r="I2254" s="822" t="s">
        <v>3067</v>
      </c>
      <c r="J2254" s="822" t="s">
        <v>821</v>
      </c>
      <c r="K2254" s="822" t="s">
        <v>3068</v>
      </c>
      <c r="L2254" s="825">
        <v>75.05</v>
      </c>
      <c r="M2254" s="825">
        <v>75.05</v>
      </c>
      <c r="N2254" s="822">
        <v>1</v>
      </c>
      <c r="O2254" s="826">
        <v>1</v>
      </c>
      <c r="P2254" s="825">
        <v>75.05</v>
      </c>
      <c r="Q2254" s="827">
        <v>1</v>
      </c>
      <c r="R2254" s="822">
        <v>1</v>
      </c>
      <c r="S2254" s="827">
        <v>1</v>
      </c>
      <c r="T2254" s="826">
        <v>1</v>
      </c>
      <c r="U2254" s="828">
        <v>1</v>
      </c>
    </row>
    <row r="2255" spans="1:21" ht="14.45" customHeight="1" x14ac:dyDescent="0.2">
      <c r="A2255" s="821">
        <v>4</v>
      </c>
      <c r="B2255" s="822" t="s">
        <v>2195</v>
      </c>
      <c r="C2255" s="822" t="s">
        <v>2202</v>
      </c>
      <c r="D2255" s="823" t="s">
        <v>4680</v>
      </c>
      <c r="E2255" s="824" t="s">
        <v>2248</v>
      </c>
      <c r="F2255" s="822" t="s">
        <v>2196</v>
      </c>
      <c r="G2255" s="822" t="s">
        <v>3219</v>
      </c>
      <c r="H2255" s="822" t="s">
        <v>329</v>
      </c>
      <c r="I2255" s="822" t="s">
        <v>3220</v>
      </c>
      <c r="J2255" s="822" t="s">
        <v>661</v>
      </c>
      <c r="K2255" s="822" t="s">
        <v>3221</v>
      </c>
      <c r="L2255" s="825">
        <v>0</v>
      </c>
      <c r="M2255" s="825">
        <v>0</v>
      </c>
      <c r="N2255" s="822">
        <v>1</v>
      </c>
      <c r="O2255" s="826">
        <v>1</v>
      </c>
      <c r="P2255" s="825"/>
      <c r="Q2255" s="827"/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4</v>
      </c>
      <c r="B2256" s="822" t="s">
        <v>2195</v>
      </c>
      <c r="C2256" s="822" t="s">
        <v>2202</v>
      </c>
      <c r="D2256" s="823" t="s">
        <v>4680</v>
      </c>
      <c r="E2256" s="824" t="s">
        <v>2248</v>
      </c>
      <c r="F2256" s="822" t="s">
        <v>2196</v>
      </c>
      <c r="G2256" s="822" t="s">
        <v>3075</v>
      </c>
      <c r="H2256" s="822" t="s">
        <v>329</v>
      </c>
      <c r="I2256" s="822" t="s">
        <v>3927</v>
      </c>
      <c r="J2256" s="822" t="s">
        <v>1103</v>
      </c>
      <c r="K2256" s="822" t="s">
        <v>1372</v>
      </c>
      <c r="L2256" s="825">
        <v>111.72</v>
      </c>
      <c r="M2256" s="825">
        <v>111.72</v>
      </c>
      <c r="N2256" s="822">
        <v>1</v>
      </c>
      <c r="O2256" s="826">
        <v>1</v>
      </c>
      <c r="P2256" s="825"/>
      <c r="Q2256" s="827">
        <v>0</v>
      </c>
      <c r="R2256" s="822"/>
      <c r="S2256" s="827">
        <v>0</v>
      </c>
      <c r="T2256" s="826"/>
      <c r="U2256" s="828">
        <v>0</v>
      </c>
    </row>
    <row r="2257" spans="1:21" ht="14.45" customHeight="1" x14ac:dyDescent="0.2">
      <c r="A2257" s="821">
        <v>4</v>
      </c>
      <c r="B2257" s="822" t="s">
        <v>2195</v>
      </c>
      <c r="C2257" s="822" t="s">
        <v>2202</v>
      </c>
      <c r="D2257" s="823" t="s">
        <v>4680</v>
      </c>
      <c r="E2257" s="824" t="s">
        <v>2248</v>
      </c>
      <c r="F2257" s="822" t="s">
        <v>2196</v>
      </c>
      <c r="G2257" s="822" t="s">
        <v>2921</v>
      </c>
      <c r="H2257" s="822" t="s">
        <v>329</v>
      </c>
      <c r="I2257" s="822" t="s">
        <v>3004</v>
      </c>
      <c r="J2257" s="822" t="s">
        <v>2923</v>
      </c>
      <c r="K2257" s="822" t="s">
        <v>3005</v>
      </c>
      <c r="L2257" s="825">
        <v>132.97999999999999</v>
      </c>
      <c r="M2257" s="825">
        <v>132.97999999999999</v>
      </c>
      <c r="N2257" s="822">
        <v>1</v>
      </c>
      <c r="O2257" s="826">
        <v>0.5</v>
      </c>
      <c r="P2257" s="825">
        <v>132.97999999999999</v>
      </c>
      <c r="Q2257" s="827">
        <v>1</v>
      </c>
      <c r="R2257" s="822">
        <v>1</v>
      </c>
      <c r="S2257" s="827">
        <v>1</v>
      </c>
      <c r="T2257" s="826">
        <v>0.5</v>
      </c>
      <c r="U2257" s="828">
        <v>1</v>
      </c>
    </row>
    <row r="2258" spans="1:21" ht="14.45" customHeight="1" x14ac:dyDescent="0.2">
      <c r="A2258" s="821">
        <v>4</v>
      </c>
      <c r="B2258" s="822" t="s">
        <v>2195</v>
      </c>
      <c r="C2258" s="822" t="s">
        <v>2202</v>
      </c>
      <c r="D2258" s="823" t="s">
        <v>4680</v>
      </c>
      <c r="E2258" s="824" t="s">
        <v>2248</v>
      </c>
      <c r="F2258" s="822" t="s">
        <v>2196</v>
      </c>
      <c r="G2258" s="822" t="s">
        <v>3081</v>
      </c>
      <c r="H2258" s="822" t="s">
        <v>329</v>
      </c>
      <c r="I2258" s="822" t="s">
        <v>4420</v>
      </c>
      <c r="J2258" s="822" t="s">
        <v>4421</v>
      </c>
      <c r="K2258" s="822" t="s">
        <v>3620</v>
      </c>
      <c r="L2258" s="825">
        <v>0</v>
      </c>
      <c r="M2258" s="825">
        <v>0</v>
      </c>
      <c r="N2258" s="822">
        <v>2</v>
      </c>
      <c r="O2258" s="826">
        <v>2</v>
      </c>
      <c r="P2258" s="825"/>
      <c r="Q2258" s="827"/>
      <c r="R2258" s="822"/>
      <c r="S2258" s="827">
        <v>0</v>
      </c>
      <c r="T2258" s="826"/>
      <c r="U2258" s="828">
        <v>0</v>
      </c>
    </row>
    <row r="2259" spans="1:21" ht="14.45" customHeight="1" x14ac:dyDescent="0.2">
      <c r="A2259" s="821">
        <v>4</v>
      </c>
      <c r="B2259" s="822" t="s">
        <v>2195</v>
      </c>
      <c r="C2259" s="822" t="s">
        <v>2202</v>
      </c>
      <c r="D2259" s="823" t="s">
        <v>4680</v>
      </c>
      <c r="E2259" s="824" t="s">
        <v>2248</v>
      </c>
      <c r="F2259" s="822" t="s">
        <v>2196</v>
      </c>
      <c r="G2259" s="822" t="s">
        <v>2458</v>
      </c>
      <c r="H2259" s="822" t="s">
        <v>329</v>
      </c>
      <c r="I2259" s="822" t="s">
        <v>3222</v>
      </c>
      <c r="J2259" s="822" t="s">
        <v>694</v>
      </c>
      <c r="K2259" s="822" t="s">
        <v>3223</v>
      </c>
      <c r="L2259" s="825">
        <v>73.989999999999995</v>
      </c>
      <c r="M2259" s="825">
        <v>73.989999999999995</v>
      </c>
      <c r="N2259" s="822">
        <v>1</v>
      </c>
      <c r="O2259" s="826">
        <v>0.5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4</v>
      </c>
      <c r="B2260" s="822" t="s">
        <v>2195</v>
      </c>
      <c r="C2260" s="822" t="s">
        <v>2202</v>
      </c>
      <c r="D2260" s="823" t="s">
        <v>4680</v>
      </c>
      <c r="E2260" s="824" t="s">
        <v>2248</v>
      </c>
      <c r="F2260" s="822" t="s">
        <v>2196</v>
      </c>
      <c r="G2260" s="822" t="s">
        <v>3990</v>
      </c>
      <c r="H2260" s="822" t="s">
        <v>329</v>
      </c>
      <c r="I2260" s="822" t="s">
        <v>3991</v>
      </c>
      <c r="J2260" s="822" t="s">
        <v>872</v>
      </c>
      <c r="K2260" s="822" t="s">
        <v>3992</v>
      </c>
      <c r="L2260" s="825">
        <v>0</v>
      </c>
      <c r="M2260" s="825">
        <v>0</v>
      </c>
      <c r="N2260" s="822">
        <v>1</v>
      </c>
      <c r="O2260" s="826">
        <v>0.5</v>
      </c>
      <c r="P2260" s="825">
        <v>0</v>
      </c>
      <c r="Q2260" s="827"/>
      <c r="R2260" s="822">
        <v>1</v>
      </c>
      <c r="S2260" s="827">
        <v>1</v>
      </c>
      <c r="T2260" s="826">
        <v>0.5</v>
      </c>
      <c r="U2260" s="828">
        <v>1</v>
      </c>
    </row>
    <row r="2261" spans="1:21" ht="14.45" customHeight="1" x14ac:dyDescent="0.2">
      <c r="A2261" s="821">
        <v>4</v>
      </c>
      <c r="B2261" s="822" t="s">
        <v>2195</v>
      </c>
      <c r="C2261" s="822" t="s">
        <v>2202</v>
      </c>
      <c r="D2261" s="823" t="s">
        <v>4680</v>
      </c>
      <c r="E2261" s="824" t="s">
        <v>2248</v>
      </c>
      <c r="F2261" s="822" t="s">
        <v>2196</v>
      </c>
      <c r="G2261" s="822" t="s">
        <v>2460</v>
      </c>
      <c r="H2261" s="822" t="s">
        <v>329</v>
      </c>
      <c r="I2261" s="822" t="s">
        <v>2461</v>
      </c>
      <c r="J2261" s="822" t="s">
        <v>760</v>
      </c>
      <c r="K2261" s="822" t="s">
        <v>761</v>
      </c>
      <c r="L2261" s="825">
        <v>248.55</v>
      </c>
      <c r="M2261" s="825">
        <v>1242.75</v>
      </c>
      <c r="N2261" s="822">
        <v>5</v>
      </c>
      <c r="O2261" s="826">
        <v>5</v>
      </c>
      <c r="P2261" s="825">
        <v>497.1</v>
      </c>
      <c r="Q2261" s="827">
        <v>0.4</v>
      </c>
      <c r="R2261" s="822">
        <v>2</v>
      </c>
      <c r="S2261" s="827">
        <v>0.4</v>
      </c>
      <c r="T2261" s="826">
        <v>2</v>
      </c>
      <c r="U2261" s="828">
        <v>0.4</v>
      </c>
    </row>
    <row r="2262" spans="1:21" ht="14.45" customHeight="1" x14ac:dyDescent="0.2">
      <c r="A2262" s="821">
        <v>4</v>
      </c>
      <c r="B2262" s="822" t="s">
        <v>2195</v>
      </c>
      <c r="C2262" s="822" t="s">
        <v>2202</v>
      </c>
      <c r="D2262" s="823" t="s">
        <v>4680</v>
      </c>
      <c r="E2262" s="824" t="s">
        <v>2248</v>
      </c>
      <c r="F2262" s="822" t="s">
        <v>2196</v>
      </c>
      <c r="G2262" s="822" t="s">
        <v>2293</v>
      </c>
      <c r="H2262" s="822" t="s">
        <v>329</v>
      </c>
      <c r="I2262" s="822" t="s">
        <v>2294</v>
      </c>
      <c r="J2262" s="822" t="s">
        <v>703</v>
      </c>
      <c r="K2262" s="822" t="s">
        <v>2295</v>
      </c>
      <c r="L2262" s="825">
        <v>53.57</v>
      </c>
      <c r="M2262" s="825">
        <v>107.14</v>
      </c>
      <c r="N2262" s="822">
        <v>2</v>
      </c>
      <c r="O2262" s="826">
        <v>1.5</v>
      </c>
      <c r="P2262" s="825"/>
      <c r="Q2262" s="827">
        <v>0</v>
      </c>
      <c r="R2262" s="822"/>
      <c r="S2262" s="827">
        <v>0</v>
      </c>
      <c r="T2262" s="826"/>
      <c r="U2262" s="828">
        <v>0</v>
      </c>
    </row>
    <row r="2263" spans="1:21" ht="14.45" customHeight="1" x14ac:dyDescent="0.2">
      <c r="A2263" s="821">
        <v>4</v>
      </c>
      <c r="B2263" s="822" t="s">
        <v>2195</v>
      </c>
      <c r="C2263" s="822" t="s">
        <v>2202</v>
      </c>
      <c r="D2263" s="823" t="s">
        <v>4680</v>
      </c>
      <c r="E2263" s="824" t="s">
        <v>2248</v>
      </c>
      <c r="F2263" s="822" t="s">
        <v>2196</v>
      </c>
      <c r="G2263" s="822" t="s">
        <v>2296</v>
      </c>
      <c r="H2263" s="822" t="s">
        <v>329</v>
      </c>
      <c r="I2263" s="822" t="s">
        <v>3016</v>
      </c>
      <c r="J2263" s="822" t="s">
        <v>1405</v>
      </c>
      <c r="K2263" s="822" t="s">
        <v>3017</v>
      </c>
      <c r="L2263" s="825">
        <v>34.19</v>
      </c>
      <c r="M2263" s="825">
        <v>136.76</v>
      </c>
      <c r="N2263" s="822">
        <v>4</v>
      </c>
      <c r="O2263" s="826">
        <v>1.5</v>
      </c>
      <c r="P2263" s="825">
        <v>68.38</v>
      </c>
      <c r="Q2263" s="827">
        <v>0.5</v>
      </c>
      <c r="R2263" s="822">
        <v>2</v>
      </c>
      <c r="S2263" s="827">
        <v>0.5</v>
      </c>
      <c r="T2263" s="826">
        <v>0.5</v>
      </c>
      <c r="U2263" s="828">
        <v>0.33333333333333331</v>
      </c>
    </row>
    <row r="2264" spans="1:21" ht="14.45" customHeight="1" x14ac:dyDescent="0.2">
      <c r="A2264" s="821">
        <v>4</v>
      </c>
      <c r="B2264" s="822" t="s">
        <v>2195</v>
      </c>
      <c r="C2264" s="822" t="s">
        <v>2202</v>
      </c>
      <c r="D2264" s="823" t="s">
        <v>4680</v>
      </c>
      <c r="E2264" s="824" t="s">
        <v>2248</v>
      </c>
      <c r="F2264" s="822" t="s">
        <v>2196</v>
      </c>
      <c r="G2264" s="822" t="s">
        <v>2296</v>
      </c>
      <c r="H2264" s="822" t="s">
        <v>329</v>
      </c>
      <c r="I2264" s="822" t="s">
        <v>2297</v>
      </c>
      <c r="J2264" s="822" t="s">
        <v>1405</v>
      </c>
      <c r="K2264" s="822" t="s">
        <v>2298</v>
      </c>
      <c r="L2264" s="825">
        <v>34.19</v>
      </c>
      <c r="M2264" s="825">
        <v>34.19</v>
      </c>
      <c r="N2264" s="822">
        <v>1</v>
      </c>
      <c r="O2264" s="826">
        <v>0.5</v>
      </c>
      <c r="P2264" s="825">
        <v>34.19</v>
      </c>
      <c r="Q2264" s="827">
        <v>1</v>
      </c>
      <c r="R2264" s="822">
        <v>1</v>
      </c>
      <c r="S2264" s="827">
        <v>1</v>
      </c>
      <c r="T2264" s="826">
        <v>0.5</v>
      </c>
      <c r="U2264" s="828">
        <v>1</v>
      </c>
    </row>
    <row r="2265" spans="1:21" ht="14.45" customHeight="1" x14ac:dyDescent="0.2">
      <c r="A2265" s="821">
        <v>4</v>
      </c>
      <c r="B2265" s="822" t="s">
        <v>2195</v>
      </c>
      <c r="C2265" s="822" t="s">
        <v>2202</v>
      </c>
      <c r="D2265" s="823" t="s">
        <v>4680</v>
      </c>
      <c r="E2265" s="824" t="s">
        <v>2248</v>
      </c>
      <c r="F2265" s="822" t="s">
        <v>2196</v>
      </c>
      <c r="G2265" s="822" t="s">
        <v>2267</v>
      </c>
      <c r="H2265" s="822" t="s">
        <v>628</v>
      </c>
      <c r="I2265" s="822" t="s">
        <v>3645</v>
      </c>
      <c r="J2265" s="822" t="s">
        <v>764</v>
      </c>
      <c r="K2265" s="822" t="s">
        <v>3646</v>
      </c>
      <c r="L2265" s="825">
        <v>368.16</v>
      </c>
      <c r="M2265" s="825">
        <v>1472.64</v>
      </c>
      <c r="N2265" s="822">
        <v>4</v>
      </c>
      <c r="O2265" s="826">
        <v>2</v>
      </c>
      <c r="P2265" s="825">
        <v>1104.48</v>
      </c>
      <c r="Q2265" s="827">
        <v>0.75</v>
      </c>
      <c r="R2265" s="822">
        <v>3</v>
      </c>
      <c r="S2265" s="827">
        <v>0.75</v>
      </c>
      <c r="T2265" s="826">
        <v>1</v>
      </c>
      <c r="U2265" s="828">
        <v>0.5</v>
      </c>
    </row>
    <row r="2266" spans="1:21" ht="14.45" customHeight="1" x14ac:dyDescent="0.2">
      <c r="A2266" s="821">
        <v>4</v>
      </c>
      <c r="B2266" s="822" t="s">
        <v>2195</v>
      </c>
      <c r="C2266" s="822" t="s">
        <v>2202</v>
      </c>
      <c r="D2266" s="823" t="s">
        <v>4680</v>
      </c>
      <c r="E2266" s="824" t="s">
        <v>2248</v>
      </c>
      <c r="F2266" s="822" t="s">
        <v>2196</v>
      </c>
      <c r="G2266" s="822" t="s">
        <v>2267</v>
      </c>
      <c r="H2266" s="822" t="s">
        <v>628</v>
      </c>
      <c r="I2266" s="822" t="s">
        <v>2096</v>
      </c>
      <c r="J2266" s="822" t="s">
        <v>764</v>
      </c>
      <c r="K2266" s="822" t="s">
        <v>2097</v>
      </c>
      <c r="L2266" s="825">
        <v>736.33</v>
      </c>
      <c r="M2266" s="825">
        <v>736.33</v>
      </c>
      <c r="N2266" s="822">
        <v>1</v>
      </c>
      <c r="O2266" s="826">
        <v>1</v>
      </c>
      <c r="P2266" s="825">
        <v>736.33</v>
      </c>
      <c r="Q2266" s="827">
        <v>1</v>
      </c>
      <c r="R2266" s="822">
        <v>1</v>
      </c>
      <c r="S2266" s="827">
        <v>1</v>
      </c>
      <c r="T2266" s="826">
        <v>1</v>
      </c>
      <c r="U2266" s="828">
        <v>1</v>
      </c>
    </row>
    <row r="2267" spans="1:21" ht="14.45" customHeight="1" x14ac:dyDescent="0.2">
      <c r="A2267" s="821">
        <v>4</v>
      </c>
      <c r="B2267" s="822" t="s">
        <v>2195</v>
      </c>
      <c r="C2267" s="822" t="s">
        <v>2202</v>
      </c>
      <c r="D2267" s="823" t="s">
        <v>4680</v>
      </c>
      <c r="E2267" s="824" t="s">
        <v>2248</v>
      </c>
      <c r="F2267" s="822" t="s">
        <v>2196</v>
      </c>
      <c r="G2267" s="822" t="s">
        <v>2267</v>
      </c>
      <c r="H2267" s="822" t="s">
        <v>628</v>
      </c>
      <c r="I2267" s="822" t="s">
        <v>1777</v>
      </c>
      <c r="J2267" s="822" t="s">
        <v>764</v>
      </c>
      <c r="K2267" s="822" t="s">
        <v>1778</v>
      </c>
      <c r="L2267" s="825">
        <v>490.89</v>
      </c>
      <c r="M2267" s="825">
        <v>1472.67</v>
      </c>
      <c r="N2267" s="822">
        <v>3</v>
      </c>
      <c r="O2267" s="826">
        <v>1.5</v>
      </c>
      <c r="P2267" s="825">
        <v>981.78</v>
      </c>
      <c r="Q2267" s="827">
        <v>0.66666666666666663</v>
      </c>
      <c r="R2267" s="822">
        <v>2</v>
      </c>
      <c r="S2267" s="827">
        <v>0.66666666666666663</v>
      </c>
      <c r="T2267" s="826">
        <v>1</v>
      </c>
      <c r="U2267" s="828">
        <v>0.66666666666666663</v>
      </c>
    </row>
    <row r="2268" spans="1:21" ht="14.45" customHeight="1" x14ac:dyDescent="0.2">
      <c r="A2268" s="821">
        <v>4</v>
      </c>
      <c r="B2268" s="822" t="s">
        <v>2195</v>
      </c>
      <c r="C2268" s="822" t="s">
        <v>2202</v>
      </c>
      <c r="D2268" s="823" t="s">
        <v>4680</v>
      </c>
      <c r="E2268" s="824" t="s">
        <v>2248</v>
      </c>
      <c r="F2268" s="822" t="s">
        <v>2196</v>
      </c>
      <c r="G2268" s="822" t="s">
        <v>4422</v>
      </c>
      <c r="H2268" s="822" t="s">
        <v>329</v>
      </c>
      <c r="I2268" s="822" t="s">
        <v>4423</v>
      </c>
      <c r="J2268" s="822" t="s">
        <v>4424</v>
      </c>
      <c r="K2268" s="822" t="s">
        <v>4425</v>
      </c>
      <c r="L2268" s="825">
        <v>70.48</v>
      </c>
      <c r="M2268" s="825">
        <v>70.48</v>
      </c>
      <c r="N2268" s="822">
        <v>1</v>
      </c>
      <c r="O2268" s="826">
        <v>1</v>
      </c>
      <c r="P2268" s="825">
        <v>70.48</v>
      </c>
      <c r="Q2268" s="827">
        <v>1</v>
      </c>
      <c r="R2268" s="822">
        <v>1</v>
      </c>
      <c r="S2268" s="827">
        <v>1</v>
      </c>
      <c r="T2268" s="826">
        <v>1</v>
      </c>
      <c r="U2268" s="828">
        <v>1</v>
      </c>
    </row>
    <row r="2269" spans="1:21" ht="14.45" customHeight="1" x14ac:dyDescent="0.2">
      <c r="A2269" s="821">
        <v>4</v>
      </c>
      <c r="B2269" s="822" t="s">
        <v>2195</v>
      </c>
      <c r="C2269" s="822" t="s">
        <v>2202</v>
      </c>
      <c r="D2269" s="823" t="s">
        <v>4680</v>
      </c>
      <c r="E2269" s="824" t="s">
        <v>2248</v>
      </c>
      <c r="F2269" s="822" t="s">
        <v>2196</v>
      </c>
      <c r="G2269" s="822" t="s">
        <v>2355</v>
      </c>
      <c r="H2269" s="822" t="s">
        <v>329</v>
      </c>
      <c r="I2269" s="822" t="s">
        <v>2413</v>
      </c>
      <c r="J2269" s="822" t="s">
        <v>784</v>
      </c>
      <c r="K2269" s="822" t="s">
        <v>2414</v>
      </c>
      <c r="L2269" s="825">
        <v>57.64</v>
      </c>
      <c r="M2269" s="825">
        <v>57.64</v>
      </c>
      <c r="N2269" s="822">
        <v>1</v>
      </c>
      <c r="O2269" s="826">
        <v>1</v>
      </c>
      <c r="P2269" s="825">
        <v>57.64</v>
      </c>
      <c r="Q2269" s="827">
        <v>1</v>
      </c>
      <c r="R2269" s="822">
        <v>1</v>
      </c>
      <c r="S2269" s="827">
        <v>1</v>
      </c>
      <c r="T2269" s="826">
        <v>1</v>
      </c>
      <c r="U2269" s="828">
        <v>1</v>
      </c>
    </row>
    <row r="2270" spans="1:21" ht="14.45" customHeight="1" x14ac:dyDescent="0.2">
      <c r="A2270" s="821">
        <v>4</v>
      </c>
      <c r="B2270" s="822" t="s">
        <v>2195</v>
      </c>
      <c r="C2270" s="822" t="s">
        <v>2202</v>
      </c>
      <c r="D2270" s="823" t="s">
        <v>4680</v>
      </c>
      <c r="E2270" s="824" t="s">
        <v>2248</v>
      </c>
      <c r="F2270" s="822" t="s">
        <v>2196</v>
      </c>
      <c r="G2270" s="822" t="s">
        <v>2355</v>
      </c>
      <c r="H2270" s="822" t="s">
        <v>329</v>
      </c>
      <c r="I2270" s="822" t="s">
        <v>2356</v>
      </c>
      <c r="J2270" s="822" t="s">
        <v>784</v>
      </c>
      <c r="K2270" s="822" t="s">
        <v>2357</v>
      </c>
      <c r="L2270" s="825">
        <v>185.26</v>
      </c>
      <c r="M2270" s="825">
        <v>370.52</v>
      </c>
      <c r="N2270" s="822">
        <v>2</v>
      </c>
      <c r="O2270" s="826">
        <v>1</v>
      </c>
      <c r="P2270" s="825">
        <v>370.52</v>
      </c>
      <c r="Q2270" s="827">
        <v>1</v>
      </c>
      <c r="R2270" s="822">
        <v>2</v>
      </c>
      <c r="S2270" s="827">
        <v>1</v>
      </c>
      <c r="T2270" s="826">
        <v>1</v>
      </c>
      <c r="U2270" s="828">
        <v>1</v>
      </c>
    </row>
    <row r="2271" spans="1:21" ht="14.45" customHeight="1" x14ac:dyDescent="0.2">
      <c r="A2271" s="821">
        <v>4</v>
      </c>
      <c r="B2271" s="822" t="s">
        <v>2195</v>
      </c>
      <c r="C2271" s="822" t="s">
        <v>2202</v>
      </c>
      <c r="D2271" s="823" t="s">
        <v>4680</v>
      </c>
      <c r="E2271" s="824" t="s">
        <v>2248</v>
      </c>
      <c r="F2271" s="822" t="s">
        <v>2196</v>
      </c>
      <c r="G2271" s="822" t="s">
        <v>2355</v>
      </c>
      <c r="H2271" s="822" t="s">
        <v>329</v>
      </c>
      <c r="I2271" s="822" t="s">
        <v>2356</v>
      </c>
      <c r="J2271" s="822" t="s">
        <v>784</v>
      </c>
      <c r="K2271" s="822" t="s">
        <v>2357</v>
      </c>
      <c r="L2271" s="825">
        <v>87.98</v>
      </c>
      <c r="M2271" s="825">
        <v>175.96</v>
      </c>
      <c r="N2271" s="822">
        <v>2</v>
      </c>
      <c r="O2271" s="826">
        <v>0.5</v>
      </c>
      <c r="P2271" s="825"/>
      <c r="Q2271" s="827">
        <v>0</v>
      </c>
      <c r="R2271" s="822"/>
      <c r="S2271" s="827">
        <v>0</v>
      </c>
      <c r="T2271" s="826"/>
      <c r="U2271" s="828">
        <v>0</v>
      </c>
    </row>
    <row r="2272" spans="1:21" ht="14.45" customHeight="1" x14ac:dyDescent="0.2">
      <c r="A2272" s="821">
        <v>4</v>
      </c>
      <c r="B2272" s="822" t="s">
        <v>2195</v>
      </c>
      <c r="C2272" s="822" t="s">
        <v>2202</v>
      </c>
      <c r="D2272" s="823" t="s">
        <v>4680</v>
      </c>
      <c r="E2272" s="824" t="s">
        <v>2248</v>
      </c>
      <c r="F2272" s="822" t="s">
        <v>2196</v>
      </c>
      <c r="G2272" s="822" t="s">
        <v>2355</v>
      </c>
      <c r="H2272" s="822" t="s">
        <v>329</v>
      </c>
      <c r="I2272" s="822" t="s">
        <v>2947</v>
      </c>
      <c r="J2272" s="822" t="s">
        <v>784</v>
      </c>
      <c r="K2272" s="822" t="s">
        <v>2414</v>
      </c>
      <c r="L2272" s="825">
        <v>93.71</v>
      </c>
      <c r="M2272" s="825">
        <v>93.71</v>
      </c>
      <c r="N2272" s="822">
        <v>1</v>
      </c>
      <c r="O2272" s="826">
        <v>0.5</v>
      </c>
      <c r="P2272" s="825">
        <v>93.71</v>
      </c>
      <c r="Q2272" s="827">
        <v>1</v>
      </c>
      <c r="R2272" s="822">
        <v>1</v>
      </c>
      <c r="S2272" s="827">
        <v>1</v>
      </c>
      <c r="T2272" s="826">
        <v>0.5</v>
      </c>
      <c r="U2272" s="828">
        <v>1</v>
      </c>
    </row>
    <row r="2273" spans="1:21" ht="14.45" customHeight="1" x14ac:dyDescent="0.2">
      <c r="A2273" s="821">
        <v>4</v>
      </c>
      <c r="B2273" s="822" t="s">
        <v>2195</v>
      </c>
      <c r="C2273" s="822" t="s">
        <v>2202</v>
      </c>
      <c r="D2273" s="823" t="s">
        <v>4680</v>
      </c>
      <c r="E2273" s="824" t="s">
        <v>2248</v>
      </c>
      <c r="F2273" s="822" t="s">
        <v>2196</v>
      </c>
      <c r="G2273" s="822" t="s">
        <v>2355</v>
      </c>
      <c r="H2273" s="822" t="s">
        <v>329</v>
      </c>
      <c r="I2273" s="822" t="s">
        <v>2947</v>
      </c>
      <c r="J2273" s="822" t="s">
        <v>784</v>
      </c>
      <c r="K2273" s="822" t="s">
        <v>2414</v>
      </c>
      <c r="L2273" s="825">
        <v>27.37</v>
      </c>
      <c r="M2273" s="825">
        <v>27.37</v>
      </c>
      <c r="N2273" s="822">
        <v>1</v>
      </c>
      <c r="O2273" s="826">
        <v>1</v>
      </c>
      <c r="P2273" s="825"/>
      <c r="Q2273" s="827">
        <v>0</v>
      </c>
      <c r="R2273" s="822"/>
      <c r="S2273" s="827">
        <v>0</v>
      </c>
      <c r="T2273" s="826"/>
      <c r="U2273" s="828">
        <v>0</v>
      </c>
    </row>
    <row r="2274" spans="1:21" ht="14.45" customHeight="1" x14ac:dyDescent="0.2">
      <c r="A2274" s="821">
        <v>4</v>
      </c>
      <c r="B2274" s="822" t="s">
        <v>2195</v>
      </c>
      <c r="C2274" s="822" t="s">
        <v>2202</v>
      </c>
      <c r="D2274" s="823" t="s">
        <v>4680</v>
      </c>
      <c r="E2274" s="824" t="s">
        <v>2248</v>
      </c>
      <c r="F2274" s="822" t="s">
        <v>2196</v>
      </c>
      <c r="G2274" s="822" t="s">
        <v>2270</v>
      </c>
      <c r="H2274" s="822" t="s">
        <v>628</v>
      </c>
      <c r="I2274" s="822" t="s">
        <v>1983</v>
      </c>
      <c r="J2274" s="822" t="s">
        <v>1758</v>
      </c>
      <c r="K2274" s="822" t="s">
        <v>1984</v>
      </c>
      <c r="L2274" s="825">
        <v>102.93</v>
      </c>
      <c r="M2274" s="825">
        <v>102.93</v>
      </c>
      <c r="N2274" s="822">
        <v>1</v>
      </c>
      <c r="O2274" s="826">
        <v>1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4</v>
      </c>
      <c r="B2275" s="822" t="s">
        <v>2195</v>
      </c>
      <c r="C2275" s="822" t="s">
        <v>2202</v>
      </c>
      <c r="D2275" s="823" t="s">
        <v>4680</v>
      </c>
      <c r="E2275" s="824" t="s">
        <v>2248</v>
      </c>
      <c r="F2275" s="822" t="s">
        <v>2196</v>
      </c>
      <c r="G2275" s="822" t="s">
        <v>2270</v>
      </c>
      <c r="H2275" s="822" t="s">
        <v>628</v>
      </c>
      <c r="I2275" s="822" t="s">
        <v>1983</v>
      </c>
      <c r="J2275" s="822" t="s">
        <v>1758</v>
      </c>
      <c r="K2275" s="822" t="s">
        <v>1984</v>
      </c>
      <c r="L2275" s="825">
        <v>48.89</v>
      </c>
      <c r="M2275" s="825">
        <v>97.78</v>
      </c>
      <c r="N2275" s="822">
        <v>2</v>
      </c>
      <c r="O2275" s="826">
        <v>1</v>
      </c>
      <c r="P2275" s="825">
        <v>48.89</v>
      </c>
      <c r="Q2275" s="827">
        <v>0.5</v>
      </c>
      <c r="R2275" s="822">
        <v>1</v>
      </c>
      <c r="S2275" s="827">
        <v>0.5</v>
      </c>
      <c r="T2275" s="826">
        <v>0.5</v>
      </c>
      <c r="U2275" s="828">
        <v>0.5</v>
      </c>
    </row>
    <row r="2276" spans="1:21" ht="14.45" customHeight="1" x14ac:dyDescent="0.2">
      <c r="A2276" s="821">
        <v>4</v>
      </c>
      <c r="B2276" s="822" t="s">
        <v>2195</v>
      </c>
      <c r="C2276" s="822" t="s">
        <v>2202</v>
      </c>
      <c r="D2276" s="823" t="s">
        <v>4680</v>
      </c>
      <c r="E2276" s="824" t="s">
        <v>2248</v>
      </c>
      <c r="F2276" s="822" t="s">
        <v>2196</v>
      </c>
      <c r="G2276" s="822" t="s">
        <v>2466</v>
      </c>
      <c r="H2276" s="822" t="s">
        <v>628</v>
      </c>
      <c r="I2276" s="822" t="s">
        <v>4426</v>
      </c>
      <c r="J2276" s="822" t="s">
        <v>1329</v>
      </c>
      <c r="K2276" s="822" t="s">
        <v>4427</v>
      </c>
      <c r="L2276" s="825">
        <v>206.78</v>
      </c>
      <c r="M2276" s="825">
        <v>413.56</v>
      </c>
      <c r="N2276" s="822">
        <v>2</v>
      </c>
      <c r="O2276" s="826">
        <v>2</v>
      </c>
      <c r="P2276" s="825">
        <v>413.56</v>
      </c>
      <c r="Q2276" s="827">
        <v>1</v>
      </c>
      <c r="R2276" s="822">
        <v>2</v>
      </c>
      <c r="S2276" s="827">
        <v>1</v>
      </c>
      <c r="T2276" s="826">
        <v>2</v>
      </c>
      <c r="U2276" s="828">
        <v>1</v>
      </c>
    </row>
    <row r="2277" spans="1:21" ht="14.45" customHeight="1" x14ac:dyDescent="0.2">
      <c r="A2277" s="821">
        <v>4</v>
      </c>
      <c r="B2277" s="822" t="s">
        <v>2195</v>
      </c>
      <c r="C2277" s="822" t="s">
        <v>2202</v>
      </c>
      <c r="D2277" s="823" t="s">
        <v>4680</v>
      </c>
      <c r="E2277" s="824" t="s">
        <v>2248</v>
      </c>
      <c r="F2277" s="822" t="s">
        <v>2196</v>
      </c>
      <c r="G2277" s="822" t="s">
        <v>2358</v>
      </c>
      <c r="H2277" s="822" t="s">
        <v>329</v>
      </c>
      <c r="I2277" s="822" t="s">
        <v>2359</v>
      </c>
      <c r="J2277" s="822" t="s">
        <v>633</v>
      </c>
      <c r="K2277" s="822" t="s">
        <v>2360</v>
      </c>
      <c r="L2277" s="825">
        <v>127.91</v>
      </c>
      <c r="M2277" s="825">
        <v>511.64</v>
      </c>
      <c r="N2277" s="822">
        <v>4</v>
      </c>
      <c r="O2277" s="826">
        <v>3.5</v>
      </c>
      <c r="P2277" s="825">
        <v>383.73</v>
      </c>
      <c r="Q2277" s="827">
        <v>0.75000000000000011</v>
      </c>
      <c r="R2277" s="822">
        <v>3</v>
      </c>
      <c r="S2277" s="827">
        <v>0.75</v>
      </c>
      <c r="T2277" s="826">
        <v>2.5</v>
      </c>
      <c r="U2277" s="828">
        <v>0.7142857142857143</v>
      </c>
    </row>
    <row r="2278" spans="1:21" ht="14.45" customHeight="1" x14ac:dyDescent="0.2">
      <c r="A2278" s="821">
        <v>4</v>
      </c>
      <c r="B2278" s="822" t="s">
        <v>2195</v>
      </c>
      <c r="C2278" s="822" t="s">
        <v>2202</v>
      </c>
      <c r="D2278" s="823" t="s">
        <v>4680</v>
      </c>
      <c r="E2278" s="824" t="s">
        <v>2248</v>
      </c>
      <c r="F2278" s="822" t="s">
        <v>2196</v>
      </c>
      <c r="G2278" s="822" t="s">
        <v>3246</v>
      </c>
      <c r="H2278" s="822" t="s">
        <v>329</v>
      </c>
      <c r="I2278" s="822" t="s">
        <v>4428</v>
      </c>
      <c r="J2278" s="822" t="s">
        <v>3248</v>
      </c>
      <c r="K2278" s="822" t="s">
        <v>3249</v>
      </c>
      <c r="L2278" s="825">
        <v>116.43</v>
      </c>
      <c r="M2278" s="825">
        <v>232.86</v>
      </c>
      <c r="N2278" s="822">
        <v>2</v>
      </c>
      <c r="O2278" s="826">
        <v>2</v>
      </c>
      <c r="P2278" s="825">
        <v>232.86</v>
      </c>
      <c r="Q2278" s="827">
        <v>1</v>
      </c>
      <c r="R2278" s="822">
        <v>2</v>
      </c>
      <c r="S2278" s="827">
        <v>1</v>
      </c>
      <c r="T2278" s="826">
        <v>2</v>
      </c>
      <c r="U2278" s="828">
        <v>1</v>
      </c>
    </row>
    <row r="2279" spans="1:21" ht="14.45" customHeight="1" x14ac:dyDescent="0.2">
      <c r="A2279" s="821">
        <v>4</v>
      </c>
      <c r="B2279" s="822" t="s">
        <v>2195</v>
      </c>
      <c r="C2279" s="822" t="s">
        <v>2202</v>
      </c>
      <c r="D2279" s="823" t="s">
        <v>4680</v>
      </c>
      <c r="E2279" s="824" t="s">
        <v>2248</v>
      </c>
      <c r="F2279" s="822" t="s">
        <v>2196</v>
      </c>
      <c r="G2279" s="822" t="s">
        <v>3246</v>
      </c>
      <c r="H2279" s="822" t="s">
        <v>329</v>
      </c>
      <c r="I2279" s="822" t="s">
        <v>3247</v>
      </c>
      <c r="J2279" s="822" t="s">
        <v>3248</v>
      </c>
      <c r="K2279" s="822" t="s">
        <v>3249</v>
      </c>
      <c r="L2279" s="825">
        <v>116.43</v>
      </c>
      <c r="M2279" s="825">
        <v>116.43</v>
      </c>
      <c r="N2279" s="822">
        <v>1</v>
      </c>
      <c r="O2279" s="826">
        <v>1</v>
      </c>
      <c r="P2279" s="825"/>
      <c r="Q2279" s="827">
        <v>0</v>
      </c>
      <c r="R2279" s="822"/>
      <c r="S2279" s="827">
        <v>0</v>
      </c>
      <c r="T2279" s="826"/>
      <c r="U2279" s="828">
        <v>0</v>
      </c>
    </row>
    <row r="2280" spans="1:21" ht="14.45" customHeight="1" x14ac:dyDescent="0.2">
      <c r="A2280" s="821">
        <v>4</v>
      </c>
      <c r="B2280" s="822" t="s">
        <v>2195</v>
      </c>
      <c r="C2280" s="822" t="s">
        <v>2202</v>
      </c>
      <c r="D2280" s="823" t="s">
        <v>4680</v>
      </c>
      <c r="E2280" s="824" t="s">
        <v>2248</v>
      </c>
      <c r="F2280" s="822" t="s">
        <v>2196</v>
      </c>
      <c r="G2280" s="822" t="s">
        <v>4429</v>
      </c>
      <c r="H2280" s="822" t="s">
        <v>329</v>
      </c>
      <c r="I2280" s="822" t="s">
        <v>4430</v>
      </c>
      <c r="J2280" s="822" t="s">
        <v>4431</v>
      </c>
      <c r="K2280" s="822" t="s">
        <v>4432</v>
      </c>
      <c r="L2280" s="825">
        <v>0</v>
      </c>
      <c r="M2280" s="825">
        <v>0</v>
      </c>
      <c r="N2280" s="822">
        <v>1</v>
      </c>
      <c r="O2280" s="826">
        <v>1</v>
      </c>
      <c r="P2280" s="825">
        <v>0</v>
      </c>
      <c r="Q2280" s="827"/>
      <c r="R2280" s="822">
        <v>1</v>
      </c>
      <c r="S2280" s="827">
        <v>1</v>
      </c>
      <c r="T2280" s="826">
        <v>1</v>
      </c>
      <c r="U2280" s="828">
        <v>1</v>
      </c>
    </row>
    <row r="2281" spans="1:21" ht="14.45" customHeight="1" x14ac:dyDescent="0.2">
      <c r="A2281" s="821">
        <v>4</v>
      </c>
      <c r="B2281" s="822" t="s">
        <v>2195</v>
      </c>
      <c r="C2281" s="822" t="s">
        <v>2202</v>
      </c>
      <c r="D2281" s="823" t="s">
        <v>4680</v>
      </c>
      <c r="E2281" s="824" t="s">
        <v>2248</v>
      </c>
      <c r="F2281" s="822" t="s">
        <v>2196</v>
      </c>
      <c r="G2281" s="822" t="s">
        <v>3254</v>
      </c>
      <c r="H2281" s="822" t="s">
        <v>329</v>
      </c>
      <c r="I2281" s="822" t="s">
        <v>3255</v>
      </c>
      <c r="J2281" s="822" t="s">
        <v>3256</v>
      </c>
      <c r="K2281" s="822" t="s">
        <v>3257</v>
      </c>
      <c r="L2281" s="825">
        <v>453.79</v>
      </c>
      <c r="M2281" s="825">
        <v>453.79</v>
      </c>
      <c r="N2281" s="822">
        <v>1</v>
      </c>
      <c r="O2281" s="826">
        <v>1</v>
      </c>
      <c r="P2281" s="825"/>
      <c r="Q2281" s="827">
        <v>0</v>
      </c>
      <c r="R2281" s="822"/>
      <c r="S2281" s="827">
        <v>0</v>
      </c>
      <c r="T2281" s="826"/>
      <c r="U2281" s="828">
        <v>0</v>
      </c>
    </row>
    <row r="2282" spans="1:21" ht="14.45" customHeight="1" x14ac:dyDescent="0.2">
      <c r="A2282" s="821">
        <v>4</v>
      </c>
      <c r="B2282" s="822" t="s">
        <v>2195</v>
      </c>
      <c r="C2282" s="822" t="s">
        <v>2202</v>
      </c>
      <c r="D2282" s="823" t="s">
        <v>4680</v>
      </c>
      <c r="E2282" s="824" t="s">
        <v>2248</v>
      </c>
      <c r="F2282" s="822" t="s">
        <v>2196</v>
      </c>
      <c r="G2282" s="822" t="s">
        <v>3254</v>
      </c>
      <c r="H2282" s="822" t="s">
        <v>329</v>
      </c>
      <c r="I2282" s="822" t="s">
        <v>3258</v>
      </c>
      <c r="J2282" s="822" t="s">
        <v>3256</v>
      </c>
      <c r="K2282" s="822" t="s">
        <v>3257</v>
      </c>
      <c r="L2282" s="825">
        <v>453.79</v>
      </c>
      <c r="M2282" s="825">
        <v>453.79</v>
      </c>
      <c r="N2282" s="822">
        <v>1</v>
      </c>
      <c r="O2282" s="826">
        <v>1</v>
      </c>
      <c r="P2282" s="825">
        <v>453.79</v>
      </c>
      <c r="Q2282" s="827">
        <v>1</v>
      </c>
      <c r="R2282" s="822">
        <v>1</v>
      </c>
      <c r="S2282" s="827">
        <v>1</v>
      </c>
      <c r="T2282" s="826">
        <v>1</v>
      </c>
      <c r="U2282" s="828">
        <v>1</v>
      </c>
    </row>
    <row r="2283" spans="1:21" ht="14.45" customHeight="1" x14ac:dyDescent="0.2">
      <c r="A2283" s="821">
        <v>4</v>
      </c>
      <c r="B2283" s="822" t="s">
        <v>2195</v>
      </c>
      <c r="C2283" s="822" t="s">
        <v>2202</v>
      </c>
      <c r="D2283" s="823" t="s">
        <v>4680</v>
      </c>
      <c r="E2283" s="824" t="s">
        <v>2248</v>
      </c>
      <c r="F2283" s="822" t="s">
        <v>2196</v>
      </c>
      <c r="G2283" s="822" t="s">
        <v>4433</v>
      </c>
      <c r="H2283" s="822" t="s">
        <v>329</v>
      </c>
      <c r="I2283" s="822" t="s">
        <v>4434</v>
      </c>
      <c r="J2283" s="822" t="s">
        <v>4435</v>
      </c>
      <c r="K2283" s="822" t="s">
        <v>4436</v>
      </c>
      <c r="L2283" s="825">
        <v>316.33</v>
      </c>
      <c r="M2283" s="825">
        <v>632.66</v>
      </c>
      <c r="N2283" s="822">
        <v>2</v>
      </c>
      <c r="O2283" s="826">
        <v>2</v>
      </c>
      <c r="P2283" s="825">
        <v>632.66</v>
      </c>
      <c r="Q2283" s="827">
        <v>1</v>
      </c>
      <c r="R2283" s="822">
        <v>2</v>
      </c>
      <c r="S2283" s="827">
        <v>1</v>
      </c>
      <c r="T2283" s="826">
        <v>2</v>
      </c>
      <c r="U2283" s="828">
        <v>1</v>
      </c>
    </row>
    <row r="2284" spans="1:21" ht="14.45" customHeight="1" x14ac:dyDescent="0.2">
      <c r="A2284" s="821">
        <v>4</v>
      </c>
      <c r="B2284" s="822" t="s">
        <v>2195</v>
      </c>
      <c r="C2284" s="822" t="s">
        <v>2202</v>
      </c>
      <c r="D2284" s="823" t="s">
        <v>4680</v>
      </c>
      <c r="E2284" s="824" t="s">
        <v>2248</v>
      </c>
      <c r="F2284" s="822" t="s">
        <v>2196</v>
      </c>
      <c r="G2284" s="822" t="s">
        <v>3264</v>
      </c>
      <c r="H2284" s="822" t="s">
        <v>329</v>
      </c>
      <c r="I2284" s="822" t="s">
        <v>3267</v>
      </c>
      <c r="J2284" s="822" t="s">
        <v>748</v>
      </c>
      <c r="K2284" s="822" t="s">
        <v>3268</v>
      </c>
      <c r="L2284" s="825">
        <v>0</v>
      </c>
      <c r="M2284" s="825">
        <v>0</v>
      </c>
      <c r="N2284" s="822">
        <v>1</v>
      </c>
      <c r="O2284" s="826">
        <v>0.5</v>
      </c>
      <c r="P2284" s="825">
        <v>0</v>
      </c>
      <c r="Q2284" s="827"/>
      <c r="R2284" s="822">
        <v>1</v>
      </c>
      <c r="S2284" s="827">
        <v>1</v>
      </c>
      <c r="T2284" s="826">
        <v>0.5</v>
      </c>
      <c r="U2284" s="828">
        <v>1</v>
      </c>
    </row>
    <row r="2285" spans="1:21" ht="14.45" customHeight="1" x14ac:dyDescent="0.2">
      <c r="A2285" s="821">
        <v>4</v>
      </c>
      <c r="B2285" s="822" t="s">
        <v>2195</v>
      </c>
      <c r="C2285" s="822" t="s">
        <v>2202</v>
      </c>
      <c r="D2285" s="823" t="s">
        <v>4680</v>
      </c>
      <c r="E2285" s="824" t="s">
        <v>2248</v>
      </c>
      <c r="F2285" s="822" t="s">
        <v>2196</v>
      </c>
      <c r="G2285" s="822" t="s">
        <v>2281</v>
      </c>
      <c r="H2285" s="822" t="s">
        <v>628</v>
      </c>
      <c r="I2285" s="822" t="s">
        <v>1917</v>
      </c>
      <c r="J2285" s="822" t="s">
        <v>893</v>
      </c>
      <c r="K2285" s="822" t="s">
        <v>895</v>
      </c>
      <c r="L2285" s="825">
        <v>0</v>
      </c>
      <c r="M2285" s="825">
        <v>0</v>
      </c>
      <c r="N2285" s="822">
        <v>8</v>
      </c>
      <c r="O2285" s="826">
        <v>6.5</v>
      </c>
      <c r="P2285" s="825">
        <v>0</v>
      </c>
      <c r="Q2285" s="827"/>
      <c r="R2285" s="822">
        <v>5</v>
      </c>
      <c r="S2285" s="827">
        <v>0.625</v>
      </c>
      <c r="T2285" s="826">
        <v>3.5</v>
      </c>
      <c r="U2285" s="828">
        <v>0.53846153846153844</v>
      </c>
    </row>
    <row r="2286" spans="1:21" ht="14.45" customHeight="1" x14ac:dyDescent="0.2">
      <c r="A2286" s="821">
        <v>4</v>
      </c>
      <c r="B2286" s="822" t="s">
        <v>2195</v>
      </c>
      <c r="C2286" s="822" t="s">
        <v>2202</v>
      </c>
      <c r="D2286" s="823" t="s">
        <v>4680</v>
      </c>
      <c r="E2286" s="824" t="s">
        <v>2248</v>
      </c>
      <c r="F2286" s="822" t="s">
        <v>2196</v>
      </c>
      <c r="G2286" s="822" t="s">
        <v>2477</v>
      </c>
      <c r="H2286" s="822" t="s">
        <v>329</v>
      </c>
      <c r="I2286" s="822" t="s">
        <v>2478</v>
      </c>
      <c r="J2286" s="822" t="s">
        <v>975</v>
      </c>
      <c r="K2286" s="822" t="s">
        <v>2479</v>
      </c>
      <c r="L2286" s="825">
        <v>42.08</v>
      </c>
      <c r="M2286" s="825">
        <v>42.08</v>
      </c>
      <c r="N2286" s="822">
        <v>1</v>
      </c>
      <c r="O2286" s="826">
        <v>1</v>
      </c>
      <c r="P2286" s="825">
        <v>42.08</v>
      </c>
      <c r="Q2286" s="827">
        <v>1</v>
      </c>
      <c r="R2286" s="822">
        <v>1</v>
      </c>
      <c r="S2286" s="827">
        <v>1</v>
      </c>
      <c r="T2286" s="826">
        <v>1</v>
      </c>
      <c r="U2286" s="828">
        <v>1</v>
      </c>
    </row>
    <row r="2287" spans="1:21" ht="14.45" customHeight="1" x14ac:dyDescent="0.2">
      <c r="A2287" s="821">
        <v>4</v>
      </c>
      <c r="B2287" s="822" t="s">
        <v>2195</v>
      </c>
      <c r="C2287" s="822" t="s">
        <v>2202</v>
      </c>
      <c r="D2287" s="823" t="s">
        <v>4680</v>
      </c>
      <c r="E2287" s="824" t="s">
        <v>2248</v>
      </c>
      <c r="F2287" s="822" t="s">
        <v>2196</v>
      </c>
      <c r="G2287" s="822" t="s">
        <v>3029</v>
      </c>
      <c r="H2287" s="822" t="s">
        <v>329</v>
      </c>
      <c r="I2287" s="822" t="s">
        <v>4437</v>
      </c>
      <c r="J2287" s="822" t="s">
        <v>4219</v>
      </c>
      <c r="K2287" s="822" t="s">
        <v>4438</v>
      </c>
      <c r="L2287" s="825">
        <v>33.44</v>
      </c>
      <c r="M2287" s="825">
        <v>66.88</v>
      </c>
      <c r="N2287" s="822">
        <v>2</v>
      </c>
      <c r="O2287" s="826">
        <v>2</v>
      </c>
      <c r="P2287" s="825">
        <v>66.88</v>
      </c>
      <c r="Q2287" s="827">
        <v>1</v>
      </c>
      <c r="R2287" s="822">
        <v>2</v>
      </c>
      <c r="S2287" s="827">
        <v>1</v>
      </c>
      <c r="T2287" s="826">
        <v>2</v>
      </c>
      <c r="U2287" s="828">
        <v>1</v>
      </c>
    </row>
    <row r="2288" spans="1:21" ht="14.45" customHeight="1" x14ac:dyDescent="0.2">
      <c r="A2288" s="821">
        <v>4</v>
      </c>
      <c r="B2288" s="822" t="s">
        <v>2195</v>
      </c>
      <c r="C2288" s="822" t="s">
        <v>2202</v>
      </c>
      <c r="D2288" s="823" t="s">
        <v>4680</v>
      </c>
      <c r="E2288" s="824" t="s">
        <v>2248</v>
      </c>
      <c r="F2288" s="822" t="s">
        <v>2196</v>
      </c>
      <c r="G2288" s="822" t="s">
        <v>3792</v>
      </c>
      <c r="H2288" s="822" t="s">
        <v>329</v>
      </c>
      <c r="I2288" s="822" t="s">
        <v>3793</v>
      </c>
      <c r="J2288" s="822" t="s">
        <v>3794</v>
      </c>
      <c r="K2288" s="822" t="s">
        <v>3795</v>
      </c>
      <c r="L2288" s="825">
        <v>219.37</v>
      </c>
      <c r="M2288" s="825">
        <v>219.37</v>
      </c>
      <c r="N2288" s="822">
        <v>1</v>
      </c>
      <c r="O2288" s="826">
        <v>1</v>
      </c>
      <c r="P2288" s="825"/>
      <c r="Q2288" s="827">
        <v>0</v>
      </c>
      <c r="R2288" s="822"/>
      <c r="S2288" s="827">
        <v>0</v>
      </c>
      <c r="T2288" s="826"/>
      <c r="U2288" s="828">
        <v>0</v>
      </c>
    </row>
    <row r="2289" spans="1:21" ht="14.45" customHeight="1" x14ac:dyDescent="0.2">
      <c r="A2289" s="821">
        <v>4</v>
      </c>
      <c r="B2289" s="822" t="s">
        <v>2195</v>
      </c>
      <c r="C2289" s="822" t="s">
        <v>2202</v>
      </c>
      <c r="D2289" s="823" t="s">
        <v>4680</v>
      </c>
      <c r="E2289" s="824" t="s">
        <v>2248</v>
      </c>
      <c r="F2289" s="822" t="s">
        <v>2196</v>
      </c>
      <c r="G2289" s="822" t="s">
        <v>2948</v>
      </c>
      <c r="H2289" s="822" t="s">
        <v>329</v>
      </c>
      <c r="I2289" s="822" t="s">
        <v>3277</v>
      </c>
      <c r="J2289" s="822" t="s">
        <v>3278</v>
      </c>
      <c r="K2289" s="822" t="s">
        <v>3279</v>
      </c>
      <c r="L2289" s="825">
        <v>60.39</v>
      </c>
      <c r="M2289" s="825">
        <v>60.39</v>
      </c>
      <c r="N2289" s="822">
        <v>1</v>
      </c>
      <c r="O2289" s="826">
        <v>1</v>
      </c>
      <c r="P2289" s="825">
        <v>60.39</v>
      </c>
      <c r="Q2289" s="827">
        <v>1</v>
      </c>
      <c r="R2289" s="822">
        <v>1</v>
      </c>
      <c r="S2289" s="827">
        <v>1</v>
      </c>
      <c r="T2289" s="826">
        <v>1</v>
      </c>
      <c r="U2289" s="828">
        <v>1</v>
      </c>
    </row>
    <row r="2290" spans="1:21" ht="14.45" customHeight="1" x14ac:dyDescent="0.2">
      <c r="A2290" s="821">
        <v>4</v>
      </c>
      <c r="B2290" s="822" t="s">
        <v>2195</v>
      </c>
      <c r="C2290" s="822" t="s">
        <v>2202</v>
      </c>
      <c r="D2290" s="823" t="s">
        <v>4680</v>
      </c>
      <c r="E2290" s="824" t="s">
        <v>2248</v>
      </c>
      <c r="F2290" s="822" t="s">
        <v>2196</v>
      </c>
      <c r="G2290" s="822" t="s">
        <v>3031</v>
      </c>
      <c r="H2290" s="822" t="s">
        <v>628</v>
      </c>
      <c r="I2290" s="822" t="s">
        <v>1935</v>
      </c>
      <c r="J2290" s="822" t="s">
        <v>981</v>
      </c>
      <c r="K2290" s="822" t="s">
        <v>1936</v>
      </c>
      <c r="L2290" s="825">
        <v>0</v>
      </c>
      <c r="M2290" s="825">
        <v>0</v>
      </c>
      <c r="N2290" s="822">
        <v>2</v>
      </c>
      <c r="O2290" s="826">
        <v>1.5</v>
      </c>
      <c r="P2290" s="825"/>
      <c r="Q2290" s="827"/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4</v>
      </c>
      <c r="B2291" s="822" t="s">
        <v>2195</v>
      </c>
      <c r="C2291" s="822" t="s">
        <v>2202</v>
      </c>
      <c r="D2291" s="823" t="s">
        <v>4680</v>
      </c>
      <c r="E2291" s="824" t="s">
        <v>2248</v>
      </c>
      <c r="F2291" s="822" t="s">
        <v>2196</v>
      </c>
      <c r="G2291" s="822" t="s">
        <v>3031</v>
      </c>
      <c r="H2291" s="822" t="s">
        <v>628</v>
      </c>
      <c r="I2291" s="822" t="s">
        <v>2070</v>
      </c>
      <c r="J2291" s="822" t="s">
        <v>981</v>
      </c>
      <c r="K2291" s="822" t="s">
        <v>2071</v>
      </c>
      <c r="L2291" s="825">
        <v>0</v>
      </c>
      <c r="M2291" s="825">
        <v>0</v>
      </c>
      <c r="N2291" s="822">
        <v>1</v>
      </c>
      <c r="O2291" s="826">
        <v>0.5</v>
      </c>
      <c r="P2291" s="825"/>
      <c r="Q2291" s="827"/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4</v>
      </c>
      <c r="B2292" s="822" t="s">
        <v>2195</v>
      </c>
      <c r="C2292" s="822" t="s">
        <v>2202</v>
      </c>
      <c r="D2292" s="823" t="s">
        <v>4680</v>
      </c>
      <c r="E2292" s="824" t="s">
        <v>2248</v>
      </c>
      <c r="F2292" s="822" t="s">
        <v>2196</v>
      </c>
      <c r="G2292" s="822" t="s">
        <v>2259</v>
      </c>
      <c r="H2292" s="822" t="s">
        <v>628</v>
      </c>
      <c r="I2292" s="822" t="s">
        <v>1853</v>
      </c>
      <c r="J2292" s="822" t="s">
        <v>1068</v>
      </c>
      <c r="K2292" s="822" t="s">
        <v>1854</v>
      </c>
      <c r="L2292" s="825">
        <v>154.36000000000001</v>
      </c>
      <c r="M2292" s="825">
        <v>1389.24</v>
      </c>
      <c r="N2292" s="822">
        <v>9</v>
      </c>
      <c r="O2292" s="826">
        <v>7.5</v>
      </c>
      <c r="P2292" s="825">
        <v>1080.52</v>
      </c>
      <c r="Q2292" s="827">
        <v>0.77777777777777779</v>
      </c>
      <c r="R2292" s="822">
        <v>7</v>
      </c>
      <c r="S2292" s="827">
        <v>0.77777777777777779</v>
      </c>
      <c r="T2292" s="826">
        <v>6</v>
      </c>
      <c r="U2292" s="828">
        <v>0.8</v>
      </c>
    </row>
    <row r="2293" spans="1:21" ht="14.45" customHeight="1" x14ac:dyDescent="0.2">
      <c r="A2293" s="821">
        <v>4</v>
      </c>
      <c r="B2293" s="822" t="s">
        <v>2195</v>
      </c>
      <c r="C2293" s="822" t="s">
        <v>2202</v>
      </c>
      <c r="D2293" s="823" t="s">
        <v>4680</v>
      </c>
      <c r="E2293" s="824" t="s">
        <v>2248</v>
      </c>
      <c r="F2293" s="822" t="s">
        <v>2196</v>
      </c>
      <c r="G2293" s="822" t="s">
        <v>2259</v>
      </c>
      <c r="H2293" s="822" t="s">
        <v>628</v>
      </c>
      <c r="I2293" s="822" t="s">
        <v>4121</v>
      </c>
      <c r="J2293" s="822" t="s">
        <v>1066</v>
      </c>
      <c r="K2293" s="822" t="s">
        <v>4122</v>
      </c>
      <c r="L2293" s="825">
        <v>80.28</v>
      </c>
      <c r="M2293" s="825">
        <v>80.28</v>
      </c>
      <c r="N2293" s="822">
        <v>1</v>
      </c>
      <c r="O2293" s="826">
        <v>0.5</v>
      </c>
      <c r="P2293" s="825">
        <v>80.28</v>
      </c>
      <c r="Q2293" s="827">
        <v>1</v>
      </c>
      <c r="R2293" s="822">
        <v>1</v>
      </c>
      <c r="S2293" s="827">
        <v>1</v>
      </c>
      <c r="T2293" s="826">
        <v>0.5</v>
      </c>
      <c r="U2293" s="828">
        <v>1</v>
      </c>
    </row>
    <row r="2294" spans="1:21" ht="14.45" customHeight="1" x14ac:dyDescent="0.2">
      <c r="A2294" s="821">
        <v>4</v>
      </c>
      <c r="B2294" s="822" t="s">
        <v>2195</v>
      </c>
      <c r="C2294" s="822" t="s">
        <v>2202</v>
      </c>
      <c r="D2294" s="823" t="s">
        <v>4680</v>
      </c>
      <c r="E2294" s="824" t="s">
        <v>2248</v>
      </c>
      <c r="F2294" s="822" t="s">
        <v>2196</v>
      </c>
      <c r="G2294" s="822" t="s">
        <v>2259</v>
      </c>
      <c r="H2294" s="822" t="s">
        <v>329</v>
      </c>
      <c r="I2294" s="822" t="s">
        <v>2487</v>
      </c>
      <c r="J2294" s="822" t="s">
        <v>1068</v>
      </c>
      <c r="K2294" s="822" t="s">
        <v>2488</v>
      </c>
      <c r="L2294" s="825">
        <v>225.06</v>
      </c>
      <c r="M2294" s="825">
        <v>225.06</v>
      </c>
      <c r="N2294" s="822">
        <v>1</v>
      </c>
      <c r="O2294" s="826">
        <v>1</v>
      </c>
      <c r="P2294" s="825">
        <v>225.06</v>
      </c>
      <c r="Q2294" s="827">
        <v>1</v>
      </c>
      <c r="R2294" s="822">
        <v>1</v>
      </c>
      <c r="S2294" s="827">
        <v>1</v>
      </c>
      <c r="T2294" s="826">
        <v>1</v>
      </c>
      <c r="U2294" s="828">
        <v>1</v>
      </c>
    </row>
    <row r="2295" spans="1:21" ht="14.45" customHeight="1" x14ac:dyDescent="0.2">
      <c r="A2295" s="821">
        <v>4</v>
      </c>
      <c r="B2295" s="822" t="s">
        <v>2195</v>
      </c>
      <c r="C2295" s="822" t="s">
        <v>2202</v>
      </c>
      <c r="D2295" s="823" t="s">
        <v>4680</v>
      </c>
      <c r="E2295" s="824" t="s">
        <v>2248</v>
      </c>
      <c r="F2295" s="822" t="s">
        <v>2196</v>
      </c>
      <c r="G2295" s="822" t="s">
        <v>2322</v>
      </c>
      <c r="H2295" s="822" t="s">
        <v>329</v>
      </c>
      <c r="I2295" s="822" t="s">
        <v>3704</v>
      </c>
      <c r="J2295" s="822" t="s">
        <v>1614</v>
      </c>
      <c r="K2295" s="822" t="s">
        <v>1615</v>
      </c>
      <c r="L2295" s="825">
        <v>374.79</v>
      </c>
      <c r="M2295" s="825">
        <v>749.58</v>
      </c>
      <c r="N2295" s="822">
        <v>2</v>
      </c>
      <c r="O2295" s="826">
        <v>1.5</v>
      </c>
      <c r="P2295" s="825">
        <v>374.79</v>
      </c>
      <c r="Q2295" s="827">
        <v>0.5</v>
      </c>
      <c r="R2295" s="822">
        <v>1</v>
      </c>
      <c r="S2295" s="827">
        <v>0.5</v>
      </c>
      <c r="T2295" s="826">
        <v>0.5</v>
      </c>
      <c r="U2295" s="828">
        <v>0.33333333333333331</v>
      </c>
    </row>
    <row r="2296" spans="1:21" ht="14.45" customHeight="1" x14ac:dyDescent="0.2">
      <c r="A2296" s="821">
        <v>4</v>
      </c>
      <c r="B2296" s="822" t="s">
        <v>2195</v>
      </c>
      <c r="C2296" s="822" t="s">
        <v>2202</v>
      </c>
      <c r="D2296" s="823" t="s">
        <v>4680</v>
      </c>
      <c r="E2296" s="824" t="s">
        <v>2248</v>
      </c>
      <c r="F2296" s="822" t="s">
        <v>2196</v>
      </c>
      <c r="G2296" s="822" t="s">
        <v>2322</v>
      </c>
      <c r="H2296" s="822" t="s">
        <v>329</v>
      </c>
      <c r="I2296" s="822" t="s">
        <v>2323</v>
      </c>
      <c r="J2296" s="822" t="s">
        <v>1614</v>
      </c>
      <c r="K2296" s="822" t="s">
        <v>1615</v>
      </c>
      <c r="L2296" s="825">
        <v>374.79</v>
      </c>
      <c r="M2296" s="825">
        <v>374.79</v>
      </c>
      <c r="N2296" s="822">
        <v>1</v>
      </c>
      <c r="O2296" s="826">
        <v>0.5</v>
      </c>
      <c r="P2296" s="825"/>
      <c r="Q2296" s="827">
        <v>0</v>
      </c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4</v>
      </c>
      <c r="B2297" s="822" t="s">
        <v>2195</v>
      </c>
      <c r="C2297" s="822" t="s">
        <v>2202</v>
      </c>
      <c r="D2297" s="823" t="s">
        <v>4680</v>
      </c>
      <c r="E2297" s="824" t="s">
        <v>2248</v>
      </c>
      <c r="F2297" s="822" t="s">
        <v>2196</v>
      </c>
      <c r="G2297" s="822" t="s">
        <v>2260</v>
      </c>
      <c r="H2297" s="822" t="s">
        <v>329</v>
      </c>
      <c r="I2297" s="822" t="s">
        <v>2261</v>
      </c>
      <c r="J2297" s="822" t="s">
        <v>2262</v>
      </c>
      <c r="K2297" s="822" t="s">
        <v>2263</v>
      </c>
      <c r="L2297" s="825">
        <v>0</v>
      </c>
      <c r="M2297" s="825">
        <v>0</v>
      </c>
      <c r="N2297" s="822">
        <v>5</v>
      </c>
      <c r="O2297" s="826">
        <v>5</v>
      </c>
      <c r="P2297" s="825">
        <v>0</v>
      </c>
      <c r="Q2297" s="827"/>
      <c r="R2297" s="822">
        <v>3</v>
      </c>
      <c r="S2297" s="827">
        <v>0.6</v>
      </c>
      <c r="T2297" s="826">
        <v>3</v>
      </c>
      <c r="U2297" s="828">
        <v>0.6</v>
      </c>
    </row>
    <row r="2298" spans="1:21" ht="14.45" customHeight="1" x14ac:dyDescent="0.2">
      <c r="A2298" s="821">
        <v>4</v>
      </c>
      <c r="B2298" s="822" t="s">
        <v>2195</v>
      </c>
      <c r="C2298" s="822" t="s">
        <v>2202</v>
      </c>
      <c r="D2298" s="823" t="s">
        <v>4680</v>
      </c>
      <c r="E2298" s="824" t="s">
        <v>2248</v>
      </c>
      <c r="F2298" s="822" t="s">
        <v>2196</v>
      </c>
      <c r="G2298" s="822" t="s">
        <v>2260</v>
      </c>
      <c r="H2298" s="822" t="s">
        <v>329</v>
      </c>
      <c r="I2298" s="822" t="s">
        <v>3320</v>
      </c>
      <c r="J2298" s="822" t="s">
        <v>2262</v>
      </c>
      <c r="K2298" s="822" t="s">
        <v>3321</v>
      </c>
      <c r="L2298" s="825">
        <v>0</v>
      </c>
      <c r="M2298" s="825">
        <v>0</v>
      </c>
      <c r="N2298" s="822">
        <v>1</v>
      </c>
      <c r="O2298" s="826">
        <v>1</v>
      </c>
      <c r="P2298" s="825">
        <v>0</v>
      </c>
      <c r="Q2298" s="827"/>
      <c r="R2298" s="822">
        <v>1</v>
      </c>
      <c r="S2298" s="827">
        <v>1</v>
      </c>
      <c r="T2298" s="826">
        <v>1</v>
      </c>
      <c r="U2298" s="828">
        <v>1</v>
      </c>
    </row>
    <row r="2299" spans="1:21" ht="14.45" customHeight="1" x14ac:dyDescent="0.2">
      <c r="A2299" s="821">
        <v>4</v>
      </c>
      <c r="B2299" s="822" t="s">
        <v>2195</v>
      </c>
      <c r="C2299" s="822" t="s">
        <v>2202</v>
      </c>
      <c r="D2299" s="823" t="s">
        <v>4680</v>
      </c>
      <c r="E2299" s="824" t="s">
        <v>2248</v>
      </c>
      <c r="F2299" s="822" t="s">
        <v>2196</v>
      </c>
      <c r="G2299" s="822" t="s">
        <v>2423</v>
      </c>
      <c r="H2299" s="822" t="s">
        <v>329</v>
      </c>
      <c r="I2299" s="822" t="s">
        <v>2424</v>
      </c>
      <c r="J2299" s="822" t="s">
        <v>2425</v>
      </c>
      <c r="K2299" s="822" t="s">
        <v>2426</v>
      </c>
      <c r="L2299" s="825">
        <v>248.55</v>
      </c>
      <c r="M2299" s="825">
        <v>994.2</v>
      </c>
      <c r="N2299" s="822">
        <v>4</v>
      </c>
      <c r="O2299" s="826">
        <v>4</v>
      </c>
      <c r="P2299" s="825">
        <v>745.65000000000009</v>
      </c>
      <c r="Q2299" s="827">
        <v>0.75000000000000011</v>
      </c>
      <c r="R2299" s="822">
        <v>3</v>
      </c>
      <c r="S2299" s="827">
        <v>0.75</v>
      </c>
      <c r="T2299" s="826">
        <v>3</v>
      </c>
      <c r="U2299" s="828">
        <v>0.75</v>
      </c>
    </row>
    <row r="2300" spans="1:21" ht="14.45" customHeight="1" x14ac:dyDescent="0.2">
      <c r="A2300" s="821">
        <v>4</v>
      </c>
      <c r="B2300" s="822" t="s">
        <v>2195</v>
      </c>
      <c r="C2300" s="822" t="s">
        <v>2202</v>
      </c>
      <c r="D2300" s="823" t="s">
        <v>4680</v>
      </c>
      <c r="E2300" s="824" t="s">
        <v>2248</v>
      </c>
      <c r="F2300" s="822" t="s">
        <v>2196</v>
      </c>
      <c r="G2300" s="822" t="s">
        <v>2285</v>
      </c>
      <c r="H2300" s="822" t="s">
        <v>628</v>
      </c>
      <c r="I2300" s="822" t="s">
        <v>1976</v>
      </c>
      <c r="J2300" s="822" t="s">
        <v>1032</v>
      </c>
      <c r="K2300" s="822" t="s">
        <v>767</v>
      </c>
      <c r="L2300" s="825">
        <v>155.97</v>
      </c>
      <c r="M2300" s="825">
        <v>1559.7</v>
      </c>
      <c r="N2300" s="822">
        <v>10</v>
      </c>
      <c r="O2300" s="826">
        <v>0.5</v>
      </c>
      <c r="P2300" s="825"/>
      <c r="Q2300" s="827">
        <v>0</v>
      </c>
      <c r="R2300" s="822"/>
      <c r="S2300" s="827">
        <v>0</v>
      </c>
      <c r="T2300" s="826"/>
      <c r="U2300" s="828">
        <v>0</v>
      </c>
    </row>
    <row r="2301" spans="1:21" ht="14.45" customHeight="1" x14ac:dyDescent="0.2">
      <c r="A2301" s="821">
        <v>4</v>
      </c>
      <c r="B2301" s="822" t="s">
        <v>2195</v>
      </c>
      <c r="C2301" s="822" t="s">
        <v>2202</v>
      </c>
      <c r="D2301" s="823" t="s">
        <v>4680</v>
      </c>
      <c r="E2301" s="824" t="s">
        <v>2248</v>
      </c>
      <c r="F2301" s="822" t="s">
        <v>2196</v>
      </c>
      <c r="G2301" s="822" t="s">
        <v>2285</v>
      </c>
      <c r="H2301" s="822" t="s">
        <v>329</v>
      </c>
      <c r="I2301" s="822" t="s">
        <v>4080</v>
      </c>
      <c r="J2301" s="822" t="s">
        <v>4081</v>
      </c>
      <c r="K2301" s="822" t="s">
        <v>767</v>
      </c>
      <c r="L2301" s="825">
        <v>158.61000000000001</v>
      </c>
      <c r="M2301" s="825">
        <v>1586.1000000000001</v>
      </c>
      <c r="N2301" s="822">
        <v>10</v>
      </c>
      <c r="O2301" s="826">
        <v>0.5</v>
      </c>
      <c r="P2301" s="825"/>
      <c r="Q2301" s="827">
        <v>0</v>
      </c>
      <c r="R2301" s="822"/>
      <c r="S2301" s="827">
        <v>0</v>
      </c>
      <c r="T2301" s="826"/>
      <c r="U2301" s="828">
        <v>0</v>
      </c>
    </row>
    <row r="2302" spans="1:21" ht="14.45" customHeight="1" x14ac:dyDescent="0.2">
      <c r="A2302" s="821">
        <v>4</v>
      </c>
      <c r="B2302" s="822" t="s">
        <v>2195</v>
      </c>
      <c r="C2302" s="822" t="s">
        <v>2202</v>
      </c>
      <c r="D2302" s="823" t="s">
        <v>4680</v>
      </c>
      <c r="E2302" s="824" t="s">
        <v>2248</v>
      </c>
      <c r="F2302" s="822" t="s">
        <v>2196</v>
      </c>
      <c r="G2302" s="822" t="s">
        <v>2427</v>
      </c>
      <c r="H2302" s="822" t="s">
        <v>329</v>
      </c>
      <c r="I2302" s="822" t="s">
        <v>2428</v>
      </c>
      <c r="J2302" s="822" t="s">
        <v>1287</v>
      </c>
      <c r="K2302" s="822" t="s">
        <v>1288</v>
      </c>
      <c r="L2302" s="825">
        <v>121.92</v>
      </c>
      <c r="M2302" s="825">
        <v>243.84</v>
      </c>
      <c r="N2302" s="822">
        <v>2</v>
      </c>
      <c r="O2302" s="826">
        <v>1</v>
      </c>
      <c r="P2302" s="825">
        <v>243.84</v>
      </c>
      <c r="Q2302" s="827">
        <v>1</v>
      </c>
      <c r="R2302" s="822">
        <v>2</v>
      </c>
      <c r="S2302" s="827">
        <v>1</v>
      </c>
      <c r="T2302" s="826">
        <v>1</v>
      </c>
      <c r="U2302" s="828">
        <v>1</v>
      </c>
    </row>
    <row r="2303" spans="1:21" ht="14.45" customHeight="1" x14ac:dyDescent="0.2">
      <c r="A2303" s="821">
        <v>4</v>
      </c>
      <c r="B2303" s="822" t="s">
        <v>2195</v>
      </c>
      <c r="C2303" s="822" t="s">
        <v>2202</v>
      </c>
      <c r="D2303" s="823" t="s">
        <v>4680</v>
      </c>
      <c r="E2303" s="824" t="s">
        <v>2248</v>
      </c>
      <c r="F2303" s="822" t="s">
        <v>2196</v>
      </c>
      <c r="G2303" s="822" t="s">
        <v>2427</v>
      </c>
      <c r="H2303" s="822" t="s">
        <v>329</v>
      </c>
      <c r="I2303" s="822" t="s">
        <v>2428</v>
      </c>
      <c r="J2303" s="822" t="s">
        <v>1287</v>
      </c>
      <c r="K2303" s="822" t="s">
        <v>1288</v>
      </c>
      <c r="L2303" s="825">
        <v>107.27</v>
      </c>
      <c r="M2303" s="825">
        <v>107.27</v>
      </c>
      <c r="N2303" s="822">
        <v>1</v>
      </c>
      <c r="O2303" s="826">
        <v>1</v>
      </c>
      <c r="P2303" s="825">
        <v>107.27</v>
      </c>
      <c r="Q2303" s="827">
        <v>1</v>
      </c>
      <c r="R2303" s="822">
        <v>1</v>
      </c>
      <c r="S2303" s="827">
        <v>1</v>
      </c>
      <c r="T2303" s="826">
        <v>1</v>
      </c>
      <c r="U2303" s="828">
        <v>1</v>
      </c>
    </row>
    <row r="2304" spans="1:21" ht="14.45" customHeight="1" x14ac:dyDescent="0.2">
      <c r="A2304" s="821">
        <v>4</v>
      </c>
      <c r="B2304" s="822" t="s">
        <v>2195</v>
      </c>
      <c r="C2304" s="822" t="s">
        <v>2202</v>
      </c>
      <c r="D2304" s="823" t="s">
        <v>4680</v>
      </c>
      <c r="E2304" s="824" t="s">
        <v>2248</v>
      </c>
      <c r="F2304" s="822" t="s">
        <v>2197</v>
      </c>
      <c r="G2304" s="822" t="s">
        <v>2286</v>
      </c>
      <c r="H2304" s="822" t="s">
        <v>329</v>
      </c>
      <c r="I2304" s="822" t="s">
        <v>2492</v>
      </c>
      <c r="J2304" s="822" t="s">
        <v>2288</v>
      </c>
      <c r="K2304" s="822"/>
      <c r="L2304" s="825">
        <v>0</v>
      </c>
      <c r="M2304" s="825">
        <v>0</v>
      </c>
      <c r="N2304" s="822">
        <v>5</v>
      </c>
      <c r="O2304" s="826">
        <v>5</v>
      </c>
      <c r="P2304" s="825">
        <v>0</v>
      </c>
      <c r="Q2304" s="827"/>
      <c r="R2304" s="822">
        <v>5</v>
      </c>
      <c r="S2304" s="827">
        <v>1</v>
      </c>
      <c r="T2304" s="826">
        <v>5</v>
      </c>
      <c r="U2304" s="828">
        <v>1</v>
      </c>
    </row>
    <row r="2305" spans="1:21" ht="14.45" customHeight="1" x14ac:dyDescent="0.2">
      <c r="A2305" s="821">
        <v>4</v>
      </c>
      <c r="B2305" s="822" t="s">
        <v>2195</v>
      </c>
      <c r="C2305" s="822" t="s">
        <v>2202</v>
      </c>
      <c r="D2305" s="823" t="s">
        <v>4680</v>
      </c>
      <c r="E2305" s="824" t="s">
        <v>2248</v>
      </c>
      <c r="F2305" s="822" t="s">
        <v>2197</v>
      </c>
      <c r="G2305" s="822" t="s">
        <v>2286</v>
      </c>
      <c r="H2305" s="822" t="s">
        <v>329</v>
      </c>
      <c r="I2305" s="822" t="s">
        <v>4439</v>
      </c>
      <c r="J2305" s="822" t="s">
        <v>2288</v>
      </c>
      <c r="K2305" s="822"/>
      <c r="L2305" s="825">
        <v>0</v>
      </c>
      <c r="M2305" s="825">
        <v>0</v>
      </c>
      <c r="N2305" s="822">
        <v>1</v>
      </c>
      <c r="O2305" s="826">
        <v>1</v>
      </c>
      <c r="P2305" s="825">
        <v>0</v>
      </c>
      <c r="Q2305" s="827"/>
      <c r="R2305" s="822">
        <v>1</v>
      </c>
      <c r="S2305" s="827">
        <v>1</v>
      </c>
      <c r="T2305" s="826">
        <v>1</v>
      </c>
      <c r="U2305" s="828">
        <v>1</v>
      </c>
    </row>
    <row r="2306" spans="1:21" ht="14.45" customHeight="1" x14ac:dyDescent="0.2">
      <c r="A2306" s="821">
        <v>4</v>
      </c>
      <c r="B2306" s="822" t="s">
        <v>2195</v>
      </c>
      <c r="C2306" s="822" t="s">
        <v>2202</v>
      </c>
      <c r="D2306" s="823" t="s">
        <v>4680</v>
      </c>
      <c r="E2306" s="824" t="s">
        <v>2248</v>
      </c>
      <c r="F2306" s="822" t="s">
        <v>2197</v>
      </c>
      <c r="G2306" s="822" t="s">
        <v>2286</v>
      </c>
      <c r="H2306" s="822" t="s">
        <v>329</v>
      </c>
      <c r="I2306" s="822" t="s">
        <v>2287</v>
      </c>
      <c r="J2306" s="822" t="s">
        <v>2288</v>
      </c>
      <c r="K2306" s="822"/>
      <c r="L2306" s="825">
        <v>0</v>
      </c>
      <c r="M2306" s="825">
        <v>0</v>
      </c>
      <c r="N2306" s="822">
        <v>12</v>
      </c>
      <c r="O2306" s="826">
        <v>11.5</v>
      </c>
      <c r="P2306" s="825">
        <v>0</v>
      </c>
      <c r="Q2306" s="827"/>
      <c r="R2306" s="822">
        <v>10</v>
      </c>
      <c r="S2306" s="827">
        <v>0.83333333333333337</v>
      </c>
      <c r="T2306" s="826">
        <v>9.5</v>
      </c>
      <c r="U2306" s="828">
        <v>0.82608695652173914</v>
      </c>
    </row>
    <row r="2307" spans="1:21" ht="14.45" customHeight="1" x14ac:dyDescent="0.2">
      <c r="A2307" s="821">
        <v>4</v>
      </c>
      <c r="B2307" s="822" t="s">
        <v>2195</v>
      </c>
      <c r="C2307" s="822" t="s">
        <v>2202</v>
      </c>
      <c r="D2307" s="823" t="s">
        <v>4680</v>
      </c>
      <c r="E2307" s="824" t="s">
        <v>2248</v>
      </c>
      <c r="F2307" s="822" t="s">
        <v>2198</v>
      </c>
      <c r="G2307" s="822" t="s">
        <v>2286</v>
      </c>
      <c r="H2307" s="822" t="s">
        <v>329</v>
      </c>
      <c r="I2307" s="822" t="s">
        <v>2493</v>
      </c>
      <c r="J2307" s="822" t="s">
        <v>2494</v>
      </c>
      <c r="K2307" s="822" t="s">
        <v>2495</v>
      </c>
      <c r="L2307" s="825">
        <v>599.44000000000005</v>
      </c>
      <c r="M2307" s="825">
        <v>1198.8800000000001</v>
      </c>
      <c r="N2307" s="822">
        <v>2</v>
      </c>
      <c r="O2307" s="826">
        <v>2</v>
      </c>
      <c r="P2307" s="825"/>
      <c r="Q2307" s="827">
        <v>0</v>
      </c>
      <c r="R2307" s="822"/>
      <c r="S2307" s="827">
        <v>0</v>
      </c>
      <c r="T2307" s="826"/>
      <c r="U2307" s="828">
        <v>0</v>
      </c>
    </row>
    <row r="2308" spans="1:21" ht="14.45" customHeight="1" x14ac:dyDescent="0.2">
      <c r="A2308" s="821">
        <v>4</v>
      </c>
      <c r="B2308" s="822" t="s">
        <v>2195</v>
      </c>
      <c r="C2308" s="822" t="s">
        <v>2202</v>
      </c>
      <c r="D2308" s="823" t="s">
        <v>4680</v>
      </c>
      <c r="E2308" s="824" t="s">
        <v>2248</v>
      </c>
      <c r="F2308" s="822" t="s">
        <v>2198</v>
      </c>
      <c r="G2308" s="822" t="s">
        <v>2286</v>
      </c>
      <c r="H2308" s="822" t="s">
        <v>329</v>
      </c>
      <c r="I2308" s="822" t="s">
        <v>2389</v>
      </c>
      <c r="J2308" s="822" t="s">
        <v>2390</v>
      </c>
      <c r="K2308" s="822" t="s">
        <v>2391</v>
      </c>
      <c r="L2308" s="825">
        <v>410.41</v>
      </c>
      <c r="M2308" s="825">
        <v>12722.71</v>
      </c>
      <c r="N2308" s="822">
        <v>31</v>
      </c>
      <c r="O2308" s="826">
        <v>31</v>
      </c>
      <c r="P2308" s="825">
        <v>10260.249999999998</v>
      </c>
      <c r="Q2308" s="827">
        <v>0.80645161290322576</v>
      </c>
      <c r="R2308" s="822">
        <v>25</v>
      </c>
      <c r="S2308" s="827">
        <v>0.80645161290322576</v>
      </c>
      <c r="T2308" s="826">
        <v>25</v>
      </c>
      <c r="U2308" s="828">
        <v>0.80645161290322576</v>
      </c>
    </row>
    <row r="2309" spans="1:21" ht="14.45" customHeight="1" x14ac:dyDescent="0.2">
      <c r="A2309" s="821">
        <v>4</v>
      </c>
      <c r="B2309" s="822" t="s">
        <v>2195</v>
      </c>
      <c r="C2309" s="822" t="s">
        <v>2202</v>
      </c>
      <c r="D2309" s="823" t="s">
        <v>4680</v>
      </c>
      <c r="E2309" s="824" t="s">
        <v>2248</v>
      </c>
      <c r="F2309" s="822" t="s">
        <v>2198</v>
      </c>
      <c r="G2309" s="822" t="s">
        <v>2286</v>
      </c>
      <c r="H2309" s="822" t="s">
        <v>329</v>
      </c>
      <c r="I2309" s="822" t="s">
        <v>2496</v>
      </c>
      <c r="J2309" s="822" t="s">
        <v>2390</v>
      </c>
      <c r="K2309" s="822" t="s">
        <v>2497</v>
      </c>
      <c r="L2309" s="825">
        <v>582.98</v>
      </c>
      <c r="M2309" s="825">
        <v>5246.82</v>
      </c>
      <c r="N2309" s="822">
        <v>9</v>
      </c>
      <c r="O2309" s="826">
        <v>9</v>
      </c>
      <c r="P2309" s="825">
        <v>582.98</v>
      </c>
      <c r="Q2309" s="827">
        <v>0.11111111111111112</v>
      </c>
      <c r="R2309" s="822">
        <v>1</v>
      </c>
      <c r="S2309" s="827">
        <v>0.1111111111111111</v>
      </c>
      <c r="T2309" s="826">
        <v>1</v>
      </c>
      <c r="U2309" s="828">
        <v>0.1111111111111111</v>
      </c>
    </row>
    <row r="2310" spans="1:21" ht="14.45" customHeight="1" x14ac:dyDescent="0.2">
      <c r="A2310" s="821">
        <v>4</v>
      </c>
      <c r="B2310" s="822" t="s">
        <v>2195</v>
      </c>
      <c r="C2310" s="822" t="s">
        <v>2202</v>
      </c>
      <c r="D2310" s="823" t="s">
        <v>4680</v>
      </c>
      <c r="E2310" s="824" t="s">
        <v>2248</v>
      </c>
      <c r="F2310" s="822" t="s">
        <v>2198</v>
      </c>
      <c r="G2310" s="822" t="s">
        <v>2286</v>
      </c>
      <c r="H2310" s="822" t="s">
        <v>329</v>
      </c>
      <c r="I2310" s="822" t="s">
        <v>2960</v>
      </c>
      <c r="J2310" s="822" t="s">
        <v>2961</v>
      </c>
      <c r="K2310" s="822" t="s">
        <v>2962</v>
      </c>
      <c r="L2310" s="825">
        <v>933.97</v>
      </c>
      <c r="M2310" s="825">
        <v>933.97</v>
      </c>
      <c r="N2310" s="822">
        <v>1</v>
      </c>
      <c r="O2310" s="826">
        <v>1</v>
      </c>
      <c r="P2310" s="825"/>
      <c r="Q2310" s="827">
        <v>0</v>
      </c>
      <c r="R2310" s="822"/>
      <c r="S2310" s="827">
        <v>0</v>
      </c>
      <c r="T2310" s="826"/>
      <c r="U2310" s="828">
        <v>0</v>
      </c>
    </row>
    <row r="2311" spans="1:21" ht="14.45" customHeight="1" x14ac:dyDescent="0.2">
      <c r="A2311" s="821">
        <v>4</v>
      </c>
      <c r="B2311" s="822" t="s">
        <v>2195</v>
      </c>
      <c r="C2311" s="822" t="s">
        <v>2202</v>
      </c>
      <c r="D2311" s="823" t="s">
        <v>4680</v>
      </c>
      <c r="E2311" s="824" t="s">
        <v>2248</v>
      </c>
      <c r="F2311" s="822" t="s">
        <v>2198</v>
      </c>
      <c r="G2311" s="822" t="s">
        <v>2286</v>
      </c>
      <c r="H2311" s="822" t="s">
        <v>329</v>
      </c>
      <c r="I2311" s="822" t="s">
        <v>3330</v>
      </c>
      <c r="J2311" s="822" t="s">
        <v>2499</v>
      </c>
      <c r="K2311" s="822" t="s">
        <v>3331</v>
      </c>
      <c r="L2311" s="825">
        <v>1500.75</v>
      </c>
      <c r="M2311" s="825">
        <v>9004.5</v>
      </c>
      <c r="N2311" s="822">
        <v>6</v>
      </c>
      <c r="O2311" s="826">
        <v>1</v>
      </c>
      <c r="P2311" s="825">
        <v>9004.5</v>
      </c>
      <c r="Q2311" s="827">
        <v>1</v>
      </c>
      <c r="R2311" s="822">
        <v>6</v>
      </c>
      <c r="S2311" s="827">
        <v>1</v>
      </c>
      <c r="T2311" s="826">
        <v>1</v>
      </c>
      <c r="U2311" s="828">
        <v>1</v>
      </c>
    </row>
    <row r="2312" spans="1:21" ht="14.45" customHeight="1" x14ac:dyDescent="0.2">
      <c r="A2312" s="821">
        <v>4</v>
      </c>
      <c r="B2312" s="822" t="s">
        <v>2195</v>
      </c>
      <c r="C2312" s="822" t="s">
        <v>2202</v>
      </c>
      <c r="D2312" s="823" t="s">
        <v>4680</v>
      </c>
      <c r="E2312" s="824" t="s">
        <v>2248</v>
      </c>
      <c r="F2312" s="822" t="s">
        <v>2198</v>
      </c>
      <c r="G2312" s="822" t="s">
        <v>2286</v>
      </c>
      <c r="H2312" s="822" t="s">
        <v>329</v>
      </c>
      <c r="I2312" s="822" t="s">
        <v>3334</v>
      </c>
      <c r="J2312" s="822" t="s">
        <v>3335</v>
      </c>
      <c r="K2312" s="822" t="s">
        <v>3336</v>
      </c>
      <c r="L2312" s="825">
        <v>2794.5</v>
      </c>
      <c r="M2312" s="825">
        <v>16767</v>
      </c>
      <c r="N2312" s="822">
        <v>6</v>
      </c>
      <c r="O2312" s="826">
        <v>1</v>
      </c>
      <c r="P2312" s="825">
        <v>16767</v>
      </c>
      <c r="Q2312" s="827">
        <v>1</v>
      </c>
      <c r="R2312" s="822">
        <v>6</v>
      </c>
      <c r="S2312" s="827">
        <v>1</v>
      </c>
      <c r="T2312" s="826">
        <v>1</v>
      </c>
      <c r="U2312" s="828">
        <v>1</v>
      </c>
    </row>
    <row r="2313" spans="1:21" ht="14.45" customHeight="1" x14ac:dyDescent="0.2">
      <c r="A2313" s="821">
        <v>4</v>
      </c>
      <c r="B2313" s="822" t="s">
        <v>2195</v>
      </c>
      <c r="C2313" s="822" t="s">
        <v>2202</v>
      </c>
      <c r="D2313" s="823" t="s">
        <v>4680</v>
      </c>
      <c r="E2313" s="824" t="s">
        <v>2248</v>
      </c>
      <c r="F2313" s="822" t="s">
        <v>2198</v>
      </c>
      <c r="G2313" s="822" t="s">
        <v>2286</v>
      </c>
      <c r="H2313" s="822" t="s">
        <v>329</v>
      </c>
      <c r="I2313" s="822" t="s">
        <v>3597</v>
      </c>
      <c r="J2313" s="822" t="s">
        <v>3598</v>
      </c>
      <c r="K2313" s="822" t="s">
        <v>3599</v>
      </c>
      <c r="L2313" s="825">
        <v>1656</v>
      </c>
      <c r="M2313" s="825">
        <v>9936</v>
      </c>
      <c r="N2313" s="822">
        <v>6</v>
      </c>
      <c r="O2313" s="826">
        <v>1</v>
      </c>
      <c r="P2313" s="825">
        <v>9936</v>
      </c>
      <c r="Q2313" s="827">
        <v>1</v>
      </c>
      <c r="R2313" s="822">
        <v>6</v>
      </c>
      <c r="S2313" s="827">
        <v>1</v>
      </c>
      <c r="T2313" s="826">
        <v>1</v>
      </c>
      <c r="U2313" s="828">
        <v>1</v>
      </c>
    </row>
    <row r="2314" spans="1:21" ht="14.45" customHeight="1" x14ac:dyDescent="0.2">
      <c r="A2314" s="821">
        <v>4</v>
      </c>
      <c r="B2314" s="822" t="s">
        <v>2195</v>
      </c>
      <c r="C2314" s="822" t="s">
        <v>2202</v>
      </c>
      <c r="D2314" s="823" t="s">
        <v>4680</v>
      </c>
      <c r="E2314" s="824" t="s">
        <v>2248</v>
      </c>
      <c r="F2314" s="822" t="s">
        <v>2198</v>
      </c>
      <c r="G2314" s="822" t="s">
        <v>2286</v>
      </c>
      <c r="H2314" s="822" t="s">
        <v>329</v>
      </c>
      <c r="I2314" s="822" t="s">
        <v>2509</v>
      </c>
      <c r="J2314" s="822" t="s">
        <v>2510</v>
      </c>
      <c r="K2314" s="822" t="s">
        <v>2511</v>
      </c>
      <c r="L2314" s="825">
        <v>133.43</v>
      </c>
      <c r="M2314" s="825">
        <v>133.43</v>
      </c>
      <c r="N2314" s="822">
        <v>1</v>
      </c>
      <c r="O2314" s="826">
        <v>1</v>
      </c>
      <c r="P2314" s="825">
        <v>133.43</v>
      </c>
      <c r="Q2314" s="827">
        <v>1</v>
      </c>
      <c r="R2314" s="822">
        <v>1</v>
      </c>
      <c r="S2314" s="827">
        <v>1</v>
      </c>
      <c r="T2314" s="826">
        <v>1</v>
      </c>
      <c r="U2314" s="828">
        <v>1</v>
      </c>
    </row>
    <row r="2315" spans="1:21" ht="14.45" customHeight="1" x14ac:dyDescent="0.2">
      <c r="A2315" s="821">
        <v>4</v>
      </c>
      <c r="B2315" s="822" t="s">
        <v>2195</v>
      </c>
      <c r="C2315" s="822" t="s">
        <v>2202</v>
      </c>
      <c r="D2315" s="823" t="s">
        <v>4680</v>
      </c>
      <c r="E2315" s="824" t="s">
        <v>2248</v>
      </c>
      <c r="F2315" s="822" t="s">
        <v>2198</v>
      </c>
      <c r="G2315" s="822" t="s">
        <v>2286</v>
      </c>
      <c r="H2315" s="822" t="s">
        <v>329</v>
      </c>
      <c r="I2315" s="822" t="s">
        <v>2512</v>
      </c>
      <c r="J2315" s="822" t="s">
        <v>2513</v>
      </c>
      <c r="K2315" s="822" t="s">
        <v>2514</v>
      </c>
      <c r="L2315" s="825">
        <v>180</v>
      </c>
      <c r="M2315" s="825">
        <v>1440</v>
      </c>
      <c r="N2315" s="822">
        <v>8</v>
      </c>
      <c r="O2315" s="826">
        <v>7</v>
      </c>
      <c r="P2315" s="825">
        <v>1440</v>
      </c>
      <c r="Q2315" s="827">
        <v>1</v>
      </c>
      <c r="R2315" s="822">
        <v>8</v>
      </c>
      <c r="S2315" s="827">
        <v>1</v>
      </c>
      <c r="T2315" s="826">
        <v>7</v>
      </c>
      <c r="U2315" s="828">
        <v>1</v>
      </c>
    </row>
    <row r="2316" spans="1:21" ht="14.45" customHeight="1" x14ac:dyDescent="0.2">
      <c r="A2316" s="821">
        <v>4</v>
      </c>
      <c r="B2316" s="822" t="s">
        <v>2195</v>
      </c>
      <c r="C2316" s="822" t="s">
        <v>2202</v>
      </c>
      <c r="D2316" s="823" t="s">
        <v>4680</v>
      </c>
      <c r="E2316" s="824" t="s">
        <v>2248</v>
      </c>
      <c r="F2316" s="822" t="s">
        <v>2198</v>
      </c>
      <c r="G2316" s="822" t="s">
        <v>2286</v>
      </c>
      <c r="H2316" s="822" t="s">
        <v>329</v>
      </c>
      <c r="I2316" s="822" t="s">
        <v>2515</v>
      </c>
      <c r="J2316" s="822" t="s">
        <v>2516</v>
      </c>
      <c r="K2316" s="822" t="s">
        <v>2517</v>
      </c>
      <c r="L2316" s="825">
        <v>139.01</v>
      </c>
      <c r="M2316" s="825">
        <v>1112.08</v>
      </c>
      <c r="N2316" s="822">
        <v>8</v>
      </c>
      <c r="O2316" s="826">
        <v>7</v>
      </c>
      <c r="P2316" s="825">
        <v>1112.08</v>
      </c>
      <c r="Q2316" s="827">
        <v>1</v>
      </c>
      <c r="R2316" s="822">
        <v>8</v>
      </c>
      <c r="S2316" s="827">
        <v>1</v>
      </c>
      <c r="T2316" s="826">
        <v>7</v>
      </c>
      <c r="U2316" s="828">
        <v>1</v>
      </c>
    </row>
    <row r="2317" spans="1:21" ht="14.45" customHeight="1" x14ac:dyDescent="0.2">
      <c r="A2317" s="821">
        <v>4</v>
      </c>
      <c r="B2317" s="822" t="s">
        <v>2195</v>
      </c>
      <c r="C2317" s="822" t="s">
        <v>2202</v>
      </c>
      <c r="D2317" s="823" t="s">
        <v>4680</v>
      </c>
      <c r="E2317" s="824" t="s">
        <v>2248</v>
      </c>
      <c r="F2317" s="822" t="s">
        <v>2198</v>
      </c>
      <c r="G2317" s="822" t="s">
        <v>2286</v>
      </c>
      <c r="H2317" s="822" t="s">
        <v>329</v>
      </c>
      <c r="I2317" s="822" t="s">
        <v>2518</v>
      </c>
      <c r="J2317" s="822" t="s">
        <v>2519</v>
      </c>
      <c r="K2317" s="822" t="s">
        <v>2520</v>
      </c>
      <c r="L2317" s="825">
        <v>180</v>
      </c>
      <c r="M2317" s="825">
        <v>180</v>
      </c>
      <c r="N2317" s="822">
        <v>1</v>
      </c>
      <c r="O2317" s="826">
        <v>1</v>
      </c>
      <c r="P2317" s="825">
        <v>180</v>
      </c>
      <c r="Q2317" s="827">
        <v>1</v>
      </c>
      <c r="R2317" s="822">
        <v>1</v>
      </c>
      <c r="S2317" s="827">
        <v>1</v>
      </c>
      <c r="T2317" s="826">
        <v>1</v>
      </c>
      <c r="U2317" s="828">
        <v>1</v>
      </c>
    </row>
    <row r="2318" spans="1:21" ht="14.45" customHeight="1" x14ac:dyDescent="0.2">
      <c r="A2318" s="821">
        <v>4</v>
      </c>
      <c r="B2318" s="822" t="s">
        <v>2195</v>
      </c>
      <c r="C2318" s="822" t="s">
        <v>2202</v>
      </c>
      <c r="D2318" s="823" t="s">
        <v>4680</v>
      </c>
      <c r="E2318" s="824" t="s">
        <v>2248</v>
      </c>
      <c r="F2318" s="822" t="s">
        <v>2198</v>
      </c>
      <c r="G2318" s="822" t="s">
        <v>2286</v>
      </c>
      <c r="H2318" s="822" t="s">
        <v>329</v>
      </c>
      <c r="I2318" s="822" t="s">
        <v>2521</v>
      </c>
      <c r="J2318" s="822" t="s">
        <v>2522</v>
      </c>
      <c r="K2318" s="822" t="s">
        <v>2523</v>
      </c>
      <c r="L2318" s="825">
        <v>5335.93</v>
      </c>
      <c r="M2318" s="825">
        <v>10671.86</v>
      </c>
      <c r="N2318" s="822">
        <v>2</v>
      </c>
      <c r="O2318" s="826">
        <v>1</v>
      </c>
      <c r="P2318" s="825">
        <v>10671.86</v>
      </c>
      <c r="Q2318" s="827">
        <v>1</v>
      </c>
      <c r="R2318" s="822">
        <v>2</v>
      </c>
      <c r="S2318" s="827">
        <v>1</v>
      </c>
      <c r="T2318" s="826">
        <v>1</v>
      </c>
      <c r="U2318" s="828">
        <v>1</v>
      </c>
    </row>
    <row r="2319" spans="1:21" ht="14.45" customHeight="1" x14ac:dyDescent="0.2">
      <c r="A2319" s="821">
        <v>4</v>
      </c>
      <c r="B2319" s="822" t="s">
        <v>2195</v>
      </c>
      <c r="C2319" s="822" t="s">
        <v>2202</v>
      </c>
      <c r="D2319" s="823" t="s">
        <v>4680</v>
      </c>
      <c r="E2319" s="824" t="s">
        <v>2248</v>
      </c>
      <c r="F2319" s="822" t="s">
        <v>2198</v>
      </c>
      <c r="G2319" s="822" t="s">
        <v>2286</v>
      </c>
      <c r="H2319" s="822" t="s">
        <v>329</v>
      </c>
      <c r="I2319" s="822" t="s">
        <v>3345</v>
      </c>
      <c r="J2319" s="822" t="s">
        <v>2522</v>
      </c>
      <c r="K2319" s="822" t="s">
        <v>3346</v>
      </c>
      <c r="L2319" s="825">
        <v>2794.44</v>
      </c>
      <c r="M2319" s="825">
        <v>106188.72</v>
      </c>
      <c r="N2319" s="822">
        <v>38</v>
      </c>
      <c r="O2319" s="826">
        <v>6</v>
      </c>
      <c r="P2319" s="825">
        <v>106188.72</v>
      </c>
      <c r="Q2319" s="827">
        <v>1</v>
      </c>
      <c r="R2319" s="822">
        <v>38</v>
      </c>
      <c r="S2319" s="827">
        <v>1</v>
      </c>
      <c r="T2319" s="826">
        <v>6</v>
      </c>
      <c r="U2319" s="828">
        <v>1</v>
      </c>
    </row>
    <row r="2320" spans="1:21" ht="14.45" customHeight="1" x14ac:dyDescent="0.2">
      <c r="A2320" s="821">
        <v>4</v>
      </c>
      <c r="B2320" s="822" t="s">
        <v>2195</v>
      </c>
      <c r="C2320" s="822" t="s">
        <v>2202</v>
      </c>
      <c r="D2320" s="823" t="s">
        <v>4680</v>
      </c>
      <c r="E2320" s="824" t="s">
        <v>2248</v>
      </c>
      <c r="F2320" s="822" t="s">
        <v>2198</v>
      </c>
      <c r="G2320" s="822" t="s">
        <v>2286</v>
      </c>
      <c r="H2320" s="822" t="s">
        <v>329</v>
      </c>
      <c r="I2320" s="822" t="s">
        <v>2524</v>
      </c>
      <c r="J2320" s="822" t="s">
        <v>2522</v>
      </c>
      <c r="K2320" s="822" t="s">
        <v>2525</v>
      </c>
      <c r="L2320" s="825">
        <v>2794.44</v>
      </c>
      <c r="M2320" s="825">
        <v>2794.44</v>
      </c>
      <c r="N2320" s="822">
        <v>1</v>
      </c>
      <c r="O2320" s="826">
        <v>1</v>
      </c>
      <c r="P2320" s="825">
        <v>2794.44</v>
      </c>
      <c r="Q2320" s="827">
        <v>1</v>
      </c>
      <c r="R2320" s="822">
        <v>1</v>
      </c>
      <c r="S2320" s="827">
        <v>1</v>
      </c>
      <c r="T2320" s="826">
        <v>1</v>
      </c>
      <c r="U2320" s="828">
        <v>1</v>
      </c>
    </row>
    <row r="2321" spans="1:21" ht="14.45" customHeight="1" x14ac:dyDescent="0.2">
      <c r="A2321" s="821">
        <v>4</v>
      </c>
      <c r="B2321" s="822" t="s">
        <v>2195</v>
      </c>
      <c r="C2321" s="822" t="s">
        <v>2202</v>
      </c>
      <c r="D2321" s="823" t="s">
        <v>4680</v>
      </c>
      <c r="E2321" s="824" t="s">
        <v>2248</v>
      </c>
      <c r="F2321" s="822" t="s">
        <v>2198</v>
      </c>
      <c r="G2321" s="822" t="s">
        <v>2286</v>
      </c>
      <c r="H2321" s="822" t="s">
        <v>329</v>
      </c>
      <c r="I2321" s="822" t="s">
        <v>2528</v>
      </c>
      <c r="J2321" s="822" t="s">
        <v>2529</v>
      </c>
      <c r="K2321" s="822" t="s">
        <v>2530</v>
      </c>
      <c r="L2321" s="825">
        <v>308.98</v>
      </c>
      <c r="M2321" s="825">
        <v>1235.92</v>
      </c>
      <c r="N2321" s="822">
        <v>4</v>
      </c>
      <c r="O2321" s="826">
        <v>1</v>
      </c>
      <c r="P2321" s="825">
        <v>1235.92</v>
      </c>
      <c r="Q2321" s="827">
        <v>1</v>
      </c>
      <c r="R2321" s="822">
        <v>4</v>
      </c>
      <c r="S2321" s="827">
        <v>1</v>
      </c>
      <c r="T2321" s="826">
        <v>1</v>
      </c>
      <c r="U2321" s="828">
        <v>1</v>
      </c>
    </row>
    <row r="2322" spans="1:21" ht="14.45" customHeight="1" x14ac:dyDescent="0.2">
      <c r="A2322" s="821">
        <v>4</v>
      </c>
      <c r="B2322" s="822" t="s">
        <v>2195</v>
      </c>
      <c r="C2322" s="822" t="s">
        <v>2202</v>
      </c>
      <c r="D2322" s="823" t="s">
        <v>4680</v>
      </c>
      <c r="E2322" s="824" t="s">
        <v>2248</v>
      </c>
      <c r="F2322" s="822" t="s">
        <v>2198</v>
      </c>
      <c r="G2322" s="822" t="s">
        <v>2286</v>
      </c>
      <c r="H2322" s="822" t="s">
        <v>329</v>
      </c>
      <c r="I2322" s="822" t="s">
        <v>2531</v>
      </c>
      <c r="J2322" s="822" t="s">
        <v>2532</v>
      </c>
      <c r="K2322" s="822" t="s">
        <v>2533</v>
      </c>
      <c r="L2322" s="825">
        <v>291.17</v>
      </c>
      <c r="M2322" s="825">
        <v>3494.0400000000004</v>
      </c>
      <c r="N2322" s="822">
        <v>12</v>
      </c>
      <c r="O2322" s="826">
        <v>10</v>
      </c>
      <c r="P2322" s="825">
        <v>3494.0400000000004</v>
      </c>
      <c r="Q2322" s="827">
        <v>1</v>
      </c>
      <c r="R2322" s="822">
        <v>12</v>
      </c>
      <c r="S2322" s="827">
        <v>1</v>
      </c>
      <c r="T2322" s="826">
        <v>10</v>
      </c>
      <c r="U2322" s="828">
        <v>1</v>
      </c>
    </row>
    <row r="2323" spans="1:21" ht="14.45" customHeight="1" x14ac:dyDescent="0.2">
      <c r="A2323" s="821">
        <v>4</v>
      </c>
      <c r="B2323" s="822" t="s">
        <v>2195</v>
      </c>
      <c r="C2323" s="822" t="s">
        <v>2202</v>
      </c>
      <c r="D2323" s="823" t="s">
        <v>4680</v>
      </c>
      <c r="E2323" s="824" t="s">
        <v>2248</v>
      </c>
      <c r="F2323" s="822" t="s">
        <v>2198</v>
      </c>
      <c r="G2323" s="822" t="s">
        <v>2286</v>
      </c>
      <c r="H2323" s="822" t="s">
        <v>329</v>
      </c>
      <c r="I2323" s="822" t="s">
        <v>2534</v>
      </c>
      <c r="J2323" s="822" t="s">
        <v>2535</v>
      </c>
      <c r="K2323" s="822" t="s">
        <v>2536</v>
      </c>
      <c r="L2323" s="825">
        <v>227.99</v>
      </c>
      <c r="M2323" s="825">
        <v>911.96</v>
      </c>
      <c r="N2323" s="822">
        <v>4</v>
      </c>
      <c r="O2323" s="826">
        <v>3</v>
      </c>
      <c r="P2323" s="825">
        <v>911.96</v>
      </c>
      <c r="Q2323" s="827">
        <v>1</v>
      </c>
      <c r="R2323" s="822">
        <v>4</v>
      </c>
      <c r="S2323" s="827">
        <v>1</v>
      </c>
      <c r="T2323" s="826">
        <v>3</v>
      </c>
      <c r="U2323" s="828">
        <v>1</v>
      </c>
    </row>
    <row r="2324" spans="1:21" ht="14.45" customHeight="1" x14ac:dyDescent="0.2">
      <c r="A2324" s="821">
        <v>4</v>
      </c>
      <c r="B2324" s="822" t="s">
        <v>2195</v>
      </c>
      <c r="C2324" s="822" t="s">
        <v>2202</v>
      </c>
      <c r="D2324" s="823" t="s">
        <v>4680</v>
      </c>
      <c r="E2324" s="824" t="s">
        <v>2248</v>
      </c>
      <c r="F2324" s="822" t="s">
        <v>2198</v>
      </c>
      <c r="G2324" s="822" t="s">
        <v>2286</v>
      </c>
      <c r="H2324" s="822" t="s">
        <v>329</v>
      </c>
      <c r="I2324" s="822" t="s">
        <v>2537</v>
      </c>
      <c r="J2324" s="822" t="s">
        <v>2538</v>
      </c>
      <c r="K2324" s="822" t="s">
        <v>2539</v>
      </c>
      <c r="L2324" s="825">
        <v>577.75</v>
      </c>
      <c r="M2324" s="825">
        <v>577.75</v>
      </c>
      <c r="N2324" s="822">
        <v>1</v>
      </c>
      <c r="O2324" s="826">
        <v>1</v>
      </c>
      <c r="P2324" s="825">
        <v>577.75</v>
      </c>
      <c r="Q2324" s="827">
        <v>1</v>
      </c>
      <c r="R2324" s="822">
        <v>1</v>
      </c>
      <c r="S2324" s="827">
        <v>1</v>
      </c>
      <c r="T2324" s="826">
        <v>1</v>
      </c>
      <c r="U2324" s="828">
        <v>1</v>
      </c>
    </row>
    <row r="2325" spans="1:21" ht="14.45" customHeight="1" x14ac:dyDescent="0.2">
      <c r="A2325" s="821">
        <v>4</v>
      </c>
      <c r="B2325" s="822" t="s">
        <v>2195</v>
      </c>
      <c r="C2325" s="822" t="s">
        <v>2202</v>
      </c>
      <c r="D2325" s="823" t="s">
        <v>4680</v>
      </c>
      <c r="E2325" s="824" t="s">
        <v>2248</v>
      </c>
      <c r="F2325" s="822" t="s">
        <v>2198</v>
      </c>
      <c r="G2325" s="822" t="s">
        <v>2286</v>
      </c>
      <c r="H2325" s="822" t="s">
        <v>329</v>
      </c>
      <c r="I2325" s="822" t="s">
        <v>3350</v>
      </c>
      <c r="J2325" s="822" t="s">
        <v>3351</v>
      </c>
      <c r="K2325" s="822" t="s">
        <v>3352</v>
      </c>
      <c r="L2325" s="825">
        <v>1478.96</v>
      </c>
      <c r="M2325" s="825">
        <v>4436.88</v>
      </c>
      <c r="N2325" s="822">
        <v>3</v>
      </c>
      <c r="O2325" s="826">
        <v>1</v>
      </c>
      <c r="P2325" s="825">
        <v>4436.88</v>
      </c>
      <c r="Q2325" s="827">
        <v>1</v>
      </c>
      <c r="R2325" s="822">
        <v>3</v>
      </c>
      <c r="S2325" s="827">
        <v>1</v>
      </c>
      <c r="T2325" s="826">
        <v>1</v>
      </c>
      <c r="U2325" s="828">
        <v>1</v>
      </c>
    </row>
    <row r="2326" spans="1:21" ht="14.45" customHeight="1" x14ac:dyDescent="0.2">
      <c r="A2326" s="821">
        <v>4</v>
      </c>
      <c r="B2326" s="822" t="s">
        <v>2195</v>
      </c>
      <c r="C2326" s="822" t="s">
        <v>2202</v>
      </c>
      <c r="D2326" s="823" t="s">
        <v>4680</v>
      </c>
      <c r="E2326" s="824" t="s">
        <v>2248</v>
      </c>
      <c r="F2326" s="822" t="s">
        <v>2198</v>
      </c>
      <c r="G2326" s="822" t="s">
        <v>2286</v>
      </c>
      <c r="H2326" s="822" t="s">
        <v>329</v>
      </c>
      <c r="I2326" s="822" t="s">
        <v>2540</v>
      </c>
      <c r="J2326" s="822" t="s">
        <v>2541</v>
      </c>
      <c r="K2326" s="822" t="s">
        <v>2542</v>
      </c>
      <c r="L2326" s="825">
        <v>1240.3</v>
      </c>
      <c r="M2326" s="825">
        <v>13643.299999999997</v>
      </c>
      <c r="N2326" s="822">
        <v>11</v>
      </c>
      <c r="O2326" s="826">
        <v>3</v>
      </c>
      <c r="P2326" s="825">
        <v>13643.299999999997</v>
      </c>
      <c r="Q2326" s="827">
        <v>1</v>
      </c>
      <c r="R2326" s="822">
        <v>11</v>
      </c>
      <c r="S2326" s="827">
        <v>1</v>
      </c>
      <c r="T2326" s="826">
        <v>3</v>
      </c>
      <c r="U2326" s="828">
        <v>1</v>
      </c>
    </row>
    <row r="2327" spans="1:21" ht="14.45" customHeight="1" x14ac:dyDescent="0.2">
      <c r="A2327" s="821">
        <v>4</v>
      </c>
      <c r="B2327" s="822" t="s">
        <v>2195</v>
      </c>
      <c r="C2327" s="822" t="s">
        <v>2202</v>
      </c>
      <c r="D2327" s="823" t="s">
        <v>4680</v>
      </c>
      <c r="E2327" s="824" t="s">
        <v>2248</v>
      </c>
      <c r="F2327" s="822" t="s">
        <v>2198</v>
      </c>
      <c r="G2327" s="822" t="s">
        <v>2286</v>
      </c>
      <c r="H2327" s="822" t="s">
        <v>329</v>
      </c>
      <c r="I2327" s="822" t="s">
        <v>2543</v>
      </c>
      <c r="J2327" s="822" t="s">
        <v>2544</v>
      </c>
      <c r="K2327" s="822" t="s">
        <v>2545</v>
      </c>
      <c r="L2327" s="825">
        <v>323.08999999999997</v>
      </c>
      <c r="M2327" s="825">
        <v>969.27</v>
      </c>
      <c r="N2327" s="822">
        <v>3</v>
      </c>
      <c r="O2327" s="826">
        <v>2</v>
      </c>
      <c r="P2327" s="825">
        <v>969.27</v>
      </c>
      <c r="Q2327" s="827">
        <v>1</v>
      </c>
      <c r="R2327" s="822">
        <v>3</v>
      </c>
      <c r="S2327" s="827">
        <v>1</v>
      </c>
      <c r="T2327" s="826">
        <v>2</v>
      </c>
      <c r="U2327" s="828">
        <v>1</v>
      </c>
    </row>
    <row r="2328" spans="1:21" ht="14.45" customHeight="1" x14ac:dyDescent="0.2">
      <c r="A2328" s="821">
        <v>4</v>
      </c>
      <c r="B2328" s="822" t="s">
        <v>2195</v>
      </c>
      <c r="C2328" s="822" t="s">
        <v>2202</v>
      </c>
      <c r="D2328" s="823" t="s">
        <v>4680</v>
      </c>
      <c r="E2328" s="824" t="s">
        <v>2248</v>
      </c>
      <c r="F2328" s="822" t="s">
        <v>2198</v>
      </c>
      <c r="G2328" s="822" t="s">
        <v>2286</v>
      </c>
      <c r="H2328" s="822" t="s">
        <v>329</v>
      </c>
      <c r="I2328" s="822" t="s">
        <v>2546</v>
      </c>
      <c r="J2328" s="822" t="s">
        <v>2547</v>
      </c>
      <c r="K2328" s="822" t="s">
        <v>2548</v>
      </c>
      <c r="L2328" s="825">
        <v>345.66</v>
      </c>
      <c r="M2328" s="825">
        <v>1036.98</v>
      </c>
      <c r="N2328" s="822">
        <v>3</v>
      </c>
      <c r="O2328" s="826">
        <v>1</v>
      </c>
      <c r="P2328" s="825">
        <v>1036.98</v>
      </c>
      <c r="Q2328" s="827">
        <v>1</v>
      </c>
      <c r="R2328" s="822">
        <v>3</v>
      </c>
      <c r="S2328" s="827">
        <v>1</v>
      </c>
      <c r="T2328" s="826">
        <v>1</v>
      </c>
      <c r="U2328" s="828">
        <v>1</v>
      </c>
    </row>
    <row r="2329" spans="1:21" ht="14.45" customHeight="1" x14ac:dyDescent="0.2">
      <c r="A2329" s="821">
        <v>4</v>
      </c>
      <c r="B2329" s="822" t="s">
        <v>2195</v>
      </c>
      <c r="C2329" s="822" t="s">
        <v>2202</v>
      </c>
      <c r="D2329" s="823" t="s">
        <v>4680</v>
      </c>
      <c r="E2329" s="824" t="s">
        <v>2248</v>
      </c>
      <c r="F2329" s="822" t="s">
        <v>2198</v>
      </c>
      <c r="G2329" s="822" t="s">
        <v>2286</v>
      </c>
      <c r="H2329" s="822" t="s">
        <v>329</v>
      </c>
      <c r="I2329" s="822" t="s">
        <v>3353</v>
      </c>
      <c r="J2329" s="822" t="s">
        <v>3354</v>
      </c>
      <c r="K2329" s="822" t="s">
        <v>3355</v>
      </c>
      <c r="L2329" s="825">
        <v>268.29000000000002</v>
      </c>
      <c r="M2329" s="825">
        <v>536.58000000000004</v>
      </c>
      <c r="N2329" s="822">
        <v>2</v>
      </c>
      <c r="O2329" s="826">
        <v>2</v>
      </c>
      <c r="P2329" s="825">
        <v>536.58000000000004</v>
      </c>
      <c r="Q2329" s="827">
        <v>1</v>
      </c>
      <c r="R2329" s="822">
        <v>2</v>
      </c>
      <c r="S2329" s="827">
        <v>1</v>
      </c>
      <c r="T2329" s="826">
        <v>2</v>
      </c>
      <c r="U2329" s="828">
        <v>1</v>
      </c>
    </row>
    <row r="2330" spans="1:21" ht="14.45" customHeight="1" x14ac:dyDescent="0.2">
      <c r="A2330" s="821">
        <v>4</v>
      </c>
      <c r="B2330" s="822" t="s">
        <v>2195</v>
      </c>
      <c r="C2330" s="822" t="s">
        <v>2202</v>
      </c>
      <c r="D2330" s="823" t="s">
        <v>4680</v>
      </c>
      <c r="E2330" s="824" t="s">
        <v>2248</v>
      </c>
      <c r="F2330" s="822" t="s">
        <v>2198</v>
      </c>
      <c r="G2330" s="822" t="s">
        <v>2286</v>
      </c>
      <c r="H2330" s="822" t="s">
        <v>329</v>
      </c>
      <c r="I2330" s="822" t="s">
        <v>3600</v>
      </c>
      <c r="J2330" s="822" t="s">
        <v>3601</v>
      </c>
      <c r="K2330" s="822" t="s">
        <v>3602</v>
      </c>
      <c r="L2330" s="825">
        <v>2794.5</v>
      </c>
      <c r="M2330" s="825">
        <v>33534</v>
      </c>
      <c r="N2330" s="822">
        <v>12</v>
      </c>
      <c r="O2330" s="826">
        <v>4</v>
      </c>
      <c r="P2330" s="825">
        <v>25150.5</v>
      </c>
      <c r="Q2330" s="827">
        <v>0.75</v>
      </c>
      <c r="R2330" s="822">
        <v>9</v>
      </c>
      <c r="S2330" s="827">
        <v>0.75</v>
      </c>
      <c r="T2330" s="826">
        <v>3</v>
      </c>
      <c r="U2330" s="828">
        <v>0.75</v>
      </c>
    </row>
    <row r="2331" spans="1:21" ht="14.45" customHeight="1" x14ac:dyDescent="0.2">
      <c r="A2331" s="821">
        <v>4</v>
      </c>
      <c r="B2331" s="822" t="s">
        <v>2195</v>
      </c>
      <c r="C2331" s="822" t="s">
        <v>2202</v>
      </c>
      <c r="D2331" s="823" t="s">
        <v>4680</v>
      </c>
      <c r="E2331" s="824" t="s">
        <v>2248</v>
      </c>
      <c r="F2331" s="822" t="s">
        <v>2198</v>
      </c>
      <c r="G2331" s="822" t="s">
        <v>2286</v>
      </c>
      <c r="H2331" s="822" t="s">
        <v>329</v>
      </c>
      <c r="I2331" s="822" t="s">
        <v>3359</v>
      </c>
      <c r="J2331" s="822" t="s">
        <v>3360</v>
      </c>
      <c r="K2331" s="822" t="s">
        <v>3361</v>
      </c>
      <c r="L2331" s="825">
        <v>359.95</v>
      </c>
      <c r="M2331" s="825">
        <v>359.95</v>
      </c>
      <c r="N2331" s="822">
        <v>1</v>
      </c>
      <c r="O2331" s="826">
        <v>1</v>
      </c>
      <c r="P2331" s="825">
        <v>359.95</v>
      </c>
      <c r="Q2331" s="827">
        <v>1</v>
      </c>
      <c r="R2331" s="822">
        <v>1</v>
      </c>
      <c r="S2331" s="827">
        <v>1</v>
      </c>
      <c r="T2331" s="826">
        <v>1</v>
      </c>
      <c r="U2331" s="828">
        <v>1</v>
      </c>
    </row>
    <row r="2332" spans="1:21" ht="14.45" customHeight="1" x14ac:dyDescent="0.2">
      <c r="A2332" s="821">
        <v>4</v>
      </c>
      <c r="B2332" s="822" t="s">
        <v>2195</v>
      </c>
      <c r="C2332" s="822" t="s">
        <v>2202</v>
      </c>
      <c r="D2332" s="823" t="s">
        <v>4680</v>
      </c>
      <c r="E2332" s="824" t="s">
        <v>2248</v>
      </c>
      <c r="F2332" s="822" t="s">
        <v>2198</v>
      </c>
      <c r="G2332" s="822" t="s">
        <v>2286</v>
      </c>
      <c r="H2332" s="822" t="s">
        <v>329</v>
      </c>
      <c r="I2332" s="822" t="s">
        <v>3362</v>
      </c>
      <c r="J2332" s="822" t="s">
        <v>3363</v>
      </c>
      <c r="K2332" s="822" t="s">
        <v>3364</v>
      </c>
      <c r="L2332" s="825">
        <v>2445.06</v>
      </c>
      <c r="M2332" s="825">
        <v>17115.419999999998</v>
      </c>
      <c r="N2332" s="822">
        <v>7</v>
      </c>
      <c r="O2332" s="826">
        <v>5</v>
      </c>
      <c r="P2332" s="825">
        <v>17115.419999999998</v>
      </c>
      <c r="Q2332" s="827">
        <v>1</v>
      </c>
      <c r="R2332" s="822">
        <v>7</v>
      </c>
      <c r="S2332" s="827">
        <v>1</v>
      </c>
      <c r="T2332" s="826">
        <v>5</v>
      </c>
      <c r="U2332" s="828">
        <v>1</v>
      </c>
    </row>
    <row r="2333" spans="1:21" ht="14.45" customHeight="1" x14ac:dyDescent="0.2">
      <c r="A2333" s="821">
        <v>4</v>
      </c>
      <c r="B2333" s="822" t="s">
        <v>2195</v>
      </c>
      <c r="C2333" s="822" t="s">
        <v>2202</v>
      </c>
      <c r="D2333" s="823" t="s">
        <v>4680</v>
      </c>
      <c r="E2333" s="824" t="s">
        <v>2248</v>
      </c>
      <c r="F2333" s="822" t="s">
        <v>2198</v>
      </c>
      <c r="G2333" s="822" t="s">
        <v>2286</v>
      </c>
      <c r="H2333" s="822" t="s">
        <v>329</v>
      </c>
      <c r="I2333" s="822" t="s">
        <v>2549</v>
      </c>
      <c r="J2333" s="822" t="s">
        <v>2550</v>
      </c>
      <c r="K2333" s="822" t="s">
        <v>2551</v>
      </c>
      <c r="L2333" s="825">
        <v>202.33</v>
      </c>
      <c r="M2333" s="825">
        <v>1618.64</v>
      </c>
      <c r="N2333" s="822">
        <v>8</v>
      </c>
      <c r="O2333" s="826">
        <v>6</v>
      </c>
      <c r="P2333" s="825">
        <v>1618.64</v>
      </c>
      <c r="Q2333" s="827">
        <v>1</v>
      </c>
      <c r="R2333" s="822">
        <v>8</v>
      </c>
      <c r="S2333" s="827">
        <v>1</v>
      </c>
      <c r="T2333" s="826">
        <v>6</v>
      </c>
      <c r="U2333" s="828">
        <v>1</v>
      </c>
    </row>
    <row r="2334" spans="1:21" ht="14.45" customHeight="1" x14ac:dyDescent="0.2">
      <c r="A2334" s="821">
        <v>4</v>
      </c>
      <c r="B2334" s="822" t="s">
        <v>2195</v>
      </c>
      <c r="C2334" s="822" t="s">
        <v>2202</v>
      </c>
      <c r="D2334" s="823" t="s">
        <v>4680</v>
      </c>
      <c r="E2334" s="824" t="s">
        <v>2248</v>
      </c>
      <c r="F2334" s="822" t="s">
        <v>2198</v>
      </c>
      <c r="G2334" s="822" t="s">
        <v>2286</v>
      </c>
      <c r="H2334" s="822" t="s">
        <v>329</v>
      </c>
      <c r="I2334" s="822" t="s">
        <v>2552</v>
      </c>
      <c r="J2334" s="822" t="s">
        <v>2553</v>
      </c>
      <c r="K2334" s="822" t="s">
        <v>2554</v>
      </c>
      <c r="L2334" s="825">
        <v>460</v>
      </c>
      <c r="M2334" s="825">
        <v>460</v>
      </c>
      <c r="N2334" s="822">
        <v>1</v>
      </c>
      <c r="O2334" s="826">
        <v>1</v>
      </c>
      <c r="P2334" s="825">
        <v>460</v>
      </c>
      <c r="Q2334" s="827">
        <v>1</v>
      </c>
      <c r="R2334" s="822">
        <v>1</v>
      </c>
      <c r="S2334" s="827">
        <v>1</v>
      </c>
      <c r="T2334" s="826">
        <v>1</v>
      </c>
      <c r="U2334" s="828">
        <v>1</v>
      </c>
    </row>
    <row r="2335" spans="1:21" ht="14.45" customHeight="1" x14ac:dyDescent="0.2">
      <c r="A2335" s="821">
        <v>4</v>
      </c>
      <c r="B2335" s="822" t="s">
        <v>2195</v>
      </c>
      <c r="C2335" s="822" t="s">
        <v>2202</v>
      </c>
      <c r="D2335" s="823" t="s">
        <v>4680</v>
      </c>
      <c r="E2335" s="824" t="s">
        <v>2248</v>
      </c>
      <c r="F2335" s="822" t="s">
        <v>2198</v>
      </c>
      <c r="G2335" s="822" t="s">
        <v>2286</v>
      </c>
      <c r="H2335" s="822" t="s">
        <v>329</v>
      </c>
      <c r="I2335" s="822" t="s">
        <v>2555</v>
      </c>
      <c r="J2335" s="822" t="s">
        <v>2556</v>
      </c>
      <c r="K2335" s="822" t="s">
        <v>2557</v>
      </c>
      <c r="L2335" s="825">
        <v>490.13</v>
      </c>
      <c r="M2335" s="825">
        <v>2940.78</v>
      </c>
      <c r="N2335" s="822">
        <v>6</v>
      </c>
      <c r="O2335" s="826">
        <v>5</v>
      </c>
      <c r="P2335" s="825">
        <v>2940.78</v>
      </c>
      <c r="Q2335" s="827">
        <v>1</v>
      </c>
      <c r="R2335" s="822">
        <v>6</v>
      </c>
      <c r="S2335" s="827">
        <v>1</v>
      </c>
      <c r="T2335" s="826">
        <v>5</v>
      </c>
      <c r="U2335" s="828">
        <v>1</v>
      </c>
    </row>
    <row r="2336" spans="1:21" ht="14.45" customHeight="1" x14ac:dyDescent="0.2">
      <c r="A2336" s="821">
        <v>4</v>
      </c>
      <c r="B2336" s="822" t="s">
        <v>2195</v>
      </c>
      <c r="C2336" s="822" t="s">
        <v>2202</v>
      </c>
      <c r="D2336" s="823" t="s">
        <v>4680</v>
      </c>
      <c r="E2336" s="824" t="s">
        <v>2248</v>
      </c>
      <c r="F2336" s="822" t="s">
        <v>2198</v>
      </c>
      <c r="G2336" s="822" t="s">
        <v>2286</v>
      </c>
      <c r="H2336" s="822" t="s">
        <v>329</v>
      </c>
      <c r="I2336" s="822" t="s">
        <v>2558</v>
      </c>
      <c r="J2336" s="822" t="s">
        <v>2559</v>
      </c>
      <c r="K2336" s="822" t="s">
        <v>2560</v>
      </c>
      <c r="L2336" s="825">
        <v>300.01</v>
      </c>
      <c r="M2336" s="825">
        <v>2100.0699999999997</v>
      </c>
      <c r="N2336" s="822">
        <v>7</v>
      </c>
      <c r="O2336" s="826">
        <v>5</v>
      </c>
      <c r="P2336" s="825">
        <v>1800.06</v>
      </c>
      <c r="Q2336" s="827">
        <v>0.85714285714285721</v>
      </c>
      <c r="R2336" s="822">
        <v>6</v>
      </c>
      <c r="S2336" s="827">
        <v>0.8571428571428571</v>
      </c>
      <c r="T2336" s="826">
        <v>4</v>
      </c>
      <c r="U2336" s="828">
        <v>0.8</v>
      </c>
    </row>
    <row r="2337" spans="1:21" ht="14.45" customHeight="1" x14ac:dyDescent="0.2">
      <c r="A2337" s="821">
        <v>4</v>
      </c>
      <c r="B2337" s="822" t="s">
        <v>2195</v>
      </c>
      <c r="C2337" s="822" t="s">
        <v>2202</v>
      </c>
      <c r="D2337" s="823" t="s">
        <v>4680</v>
      </c>
      <c r="E2337" s="824" t="s">
        <v>2248</v>
      </c>
      <c r="F2337" s="822" t="s">
        <v>2198</v>
      </c>
      <c r="G2337" s="822" t="s">
        <v>2286</v>
      </c>
      <c r="H2337" s="822" t="s">
        <v>329</v>
      </c>
      <c r="I2337" s="822" t="s">
        <v>2561</v>
      </c>
      <c r="J2337" s="822" t="s">
        <v>2559</v>
      </c>
      <c r="K2337" s="822" t="s">
        <v>2562</v>
      </c>
      <c r="L2337" s="825">
        <v>306.43</v>
      </c>
      <c r="M2337" s="825">
        <v>4290.0200000000004</v>
      </c>
      <c r="N2337" s="822">
        <v>14</v>
      </c>
      <c r="O2337" s="826">
        <v>9</v>
      </c>
      <c r="P2337" s="825">
        <v>4290.0200000000004</v>
      </c>
      <c r="Q2337" s="827">
        <v>1</v>
      </c>
      <c r="R2337" s="822">
        <v>14</v>
      </c>
      <c r="S2337" s="827">
        <v>1</v>
      </c>
      <c r="T2337" s="826">
        <v>9</v>
      </c>
      <c r="U2337" s="828">
        <v>1</v>
      </c>
    </row>
    <row r="2338" spans="1:21" ht="14.45" customHeight="1" x14ac:dyDescent="0.2">
      <c r="A2338" s="821">
        <v>4</v>
      </c>
      <c r="B2338" s="822" t="s">
        <v>2195</v>
      </c>
      <c r="C2338" s="822" t="s">
        <v>2202</v>
      </c>
      <c r="D2338" s="823" t="s">
        <v>4680</v>
      </c>
      <c r="E2338" s="824" t="s">
        <v>2248</v>
      </c>
      <c r="F2338" s="822" t="s">
        <v>2198</v>
      </c>
      <c r="G2338" s="822" t="s">
        <v>2286</v>
      </c>
      <c r="H2338" s="822" t="s">
        <v>329</v>
      </c>
      <c r="I2338" s="822" t="s">
        <v>2563</v>
      </c>
      <c r="J2338" s="822" t="s">
        <v>2559</v>
      </c>
      <c r="K2338" s="822" t="s">
        <v>2564</v>
      </c>
      <c r="L2338" s="825">
        <v>307.44</v>
      </c>
      <c r="M2338" s="825">
        <v>1537.1999999999998</v>
      </c>
      <c r="N2338" s="822">
        <v>5</v>
      </c>
      <c r="O2338" s="826">
        <v>3</v>
      </c>
      <c r="P2338" s="825">
        <v>1537.1999999999998</v>
      </c>
      <c r="Q2338" s="827">
        <v>1</v>
      </c>
      <c r="R2338" s="822">
        <v>5</v>
      </c>
      <c r="S2338" s="827">
        <v>1</v>
      </c>
      <c r="T2338" s="826">
        <v>3</v>
      </c>
      <c r="U2338" s="828">
        <v>1</v>
      </c>
    </row>
    <row r="2339" spans="1:21" ht="14.45" customHeight="1" x14ac:dyDescent="0.2">
      <c r="A2339" s="821">
        <v>4</v>
      </c>
      <c r="B2339" s="822" t="s">
        <v>2195</v>
      </c>
      <c r="C2339" s="822" t="s">
        <v>2202</v>
      </c>
      <c r="D2339" s="823" t="s">
        <v>4680</v>
      </c>
      <c r="E2339" s="824" t="s">
        <v>2248</v>
      </c>
      <c r="F2339" s="822" t="s">
        <v>2198</v>
      </c>
      <c r="G2339" s="822" t="s">
        <v>2286</v>
      </c>
      <c r="H2339" s="822" t="s">
        <v>329</v>
      </c>
      <c r="I2339" s="822" t="s">
        <v>2565</v>
      </c>
      <c r="J2339" s="822" t="s">
        <v>2566</v>
      </c>
      <c r="K2339" s="822" t="s">
        <v>2567</v>
      </c>
      <c r="L2339" s="825">
        <v>499.93</v>
      </c>
      <c r="M2339" s="825">
        <v>4499.37</v>
      </c>
      <c r="N2339" s="822">
        <v>9</v>
      </c>
      <c r="O2339" s="826">
        <v>4</v>
      </c>
      <c r="P2339" s="825">
        <v>4499.37</v>
      </c>
      <c r="Q2339" s="827">
        <v>1</v>
      </c>
      <c r="R2339" s="822">
        <v>9</v>
      </c>
      <c r="S2339" s="827">
        <v>1</v>
      </c>
      <c r="T2339" s="826">
        <v>4</v>
      </c>
      <c r="U2339" s="828">
        <v>1</v>
      </c>
    </row>
    <row r="2340" spans="1:21" ht="14.45" customHeight="1" x14ac:dyDescent="0.2">
      <c r="A2340" s="821">
        <v>4</v>
      </c>
      <c r="B2340" s="822" t="s">
        <v>2195</v>
      </c>
      <c r="C2340" s="822" t="s">
        <v>2202</v>
      </c>
      <c r="D2340" s="823" t="s">
        <v>4680</v>
      </c>
      <c r="E2340" s="824" t="s">
        <v>2248</v>
      </c>
      <c r="F2340" s="822" t="s">
        <v>2198</v>
      </c>
      <c r="G2340" s="822" t="s">
        <v>2286</v>
      </c>
      <c r="H2340" s="822" t="s">
        <v>329</v>
      </c>
      <c r="I2340" s="822" t="s">
        <v>2573</v>
      </c>
      <c r="J2340" s="822" t="s">
        <v>2574</v>
      </c>
      <c r="K2340" s="822" t="s">
        <v>2575</v>
      </c>
      <c r="L2340" s="825">
        <v>2794</v>
      </c>
      <c r="M2340" s="825">
        <v>8382</v>
      </c>
      <c r="N2340" s="822">
        <v>3</v>
      </c>
      <c r="O2340" s="826">
        <v>1</v>
      </c>
      <c r="P2340" s="825">
        <v>8382</v>
      </c>
      <c r="Q2340" s="827">
        <v>1</v>
      </c>
      <c r="R2340" s="822">
        <v>3</v>
      </c>
      <c r="S2340" s="827">
        <v>1</v>
      </c>
      <c r="T2340" s="826">
        <v>1</v>
      </c>
      <c r="U2340" s="828">
        <v>1</v>
      </c>
    </row>
    <row r="2341" spans="1:21" ht="14.45" customHeight="1" x14ac:dyDescent="0.2">
      <c r="A2341" s="821">
        <v>4</v>
      </c>
      <c r="B2341" s="822" t="s">
        <v>2195</v>
      </c>
      <c r="C2341" s="822" t="s">
        <v>2202</v>
      </c>
      <c r="D2341" s="823" t="s">
        <v>4680</v>
      </c>
      <c r="E2341" s="824" t="s">
        <v>2248</v>
      </c>
      <c r="F2341" s="822" t="s">
        <v>2198</v>
      </c>
      <c r="G2341" s="822" t="s">
        <v>2286</v>
      </c>
      <c r="H2341" s="822" t="s">
        <v>329</v>
      </c>
      <c r="I2341" s="822" t="s">
        <v>2579</v>
      </c>
      <c r="J2341" s="822" t="s">
        <v>2580</v>
      </c>
      <c r="K2341" s="822" t="s">
        <v>2581</v>
      </c>
      <c r="L2341" s="825">
        <v>300.14999999999998</v>
      </c>
      <c r="M2341" s="825">
        <v>1200.5999999999999</v>
      </c>
      <c r="N2341" s="822">
        <v>4</v>
      </c>
      <c r="O2341" s="826">
        <v>4</v>
      </c>
      <c r="P2341" s="825">
        <v>1200.5999999999999</v>
      </c>
      <c r="Q2341" s="827">
        <v>1</v>
      </c>
      <c r="R2341" s="822">
        <v>4</v>
      </c>
      <c r="S2341" s="827">
        <v>1</v>
      </c>
      <c r="T2341" s="826">
        <v>4</v>
      </c>
      <c r="U2341" s="828">
        <v>1</v>
      </c>
    </row>
    <row r="2342" spans="1:21" ht="14.45" customHeight="1" x14ac:dyDescent="0.2">
      <c r="A2342" s="821">
        <v>4</v>
      </c>
      <c r="B2342" s="822" t="s">
        <v>2195</v>
      </c>
      <c r="C2342" s="822" t="s">
        <v>2202</v>
      </c>
      <c r="D2342" s="823" t="s">
        <v>4680</v>
      </c>
      <c r="E2342" s="824" t="s">
        <v>2248</v>
      </c>
      <c r="F2342" s="822" t="s">
        <v>2198</v>
      </c>
      <c r="G2342" s="822" t="s">
        <v>2286</v>
      </c>
      <c r="H2342" s="822" t="s">
        <v>329</v>
      </c>
      <c r="I2342" s="822" t="s">
        <v>2582</v>
      </c>
      <c r="J2342" s="822" t="s">
        <v>2583</v>
      </c>
      <c r="K2342" s="822" t="s">
        <v>2584</v>
      </c>
      <c r="L2342" s="825">
        <v>494</v>
      </c>
      <c r="M2342" s="825">
        <v>988</v>
      </c>
      <c r="N2342" s="822">
        <v>2</v>
      </c>
      <c r="O2342" s="826">
        <v>1</v>
      </c>
      <c r="P2342" s="825"/>
      <c r="Q2342" s="827">
        <v>0</v>
      </c>
      <c r="R2342" s="822"/>
      <c r="S2342" s="827">
        <v>0</v>
      </c>
      <c r="T2342" s="826"/>
      <c r="U2342" s="828">
        <v>0</v>
      </c>
    </row>
    <row r="2343" spans="1:21" ht="14.45" customHeight="1" x14ac:dyDescent="0.2">
      <c r="A2343" s="821">
        <v>4</v>
      </c>
      <c r="B2343" s="822" t="s">
        <v>2195</v>
      </c>
      <c r="C2343" s="822" t="s">
        <v>2202</v>
      </c>
      <c r="D2343" s="823" t="s">
        <v>4680</v>
      </c>
      <c r="E2343" s="824" t="s">
        <v>2248</v>
      </c>
      <c r="F2343" s="822" t="s">
        <v>2198</v>
      </c>
      <c r="G2343" s="822" t="s">
        <v>2286</v>
      </c>
      <c r="H2343" s="822" t="s">
        <v>329</v>
      </c>
      <c r="I2343" s="822" t="s">
        <v>2585</v>
      </c>
      <c r="J2343" s="822" t="s">
        <v>2586</v>
      </c>
      <c r="K2343" s="822" t="s">
        <v>2587</v>
      </c>
      <c r="L2343" s="825">
        <v>700.35</v>
      </c>
      <c r="M2343" s="825">
        <v>700.35</v>
      </c>
      <c r="N2343" s="822">
        <v>1</v>
      </c>
      <c r="O2343" s="826">
        <v>1</v>
      </c>
      <c r="P2343" s="825">
        <v>700.35</v>
      </c>
      <c r="Q2343" s="827">
        <v>1</v>
      </c>
      <c r="R2343" s="822">
        <v>1</v>
      </c>
      <c r="S2343" s="827">
        <v>1</v>
      </c>
      <c r="T2343" s="826">
        <v>1</v>
      </c>
      <c r="U2343" s="828">
        <v>1</v>
      </c>
    </row>
    <row r="2344" spans="1:21" ht="14.45" customHeight="1" x14ac:dyDescent="0.2">
      <c r="A2344" s="821">
        <v>4</v>
      </c>
      <c r="B2344" s="822" t="s">
        <v>2195</v>
      </c>
      <c r="C2344" s="822" t="s">
        <v>2202</v>
      </c>
      <c r="D2344" s="823" t="s">
        <v>4680</v>
      </c>
      <c r="E2344" s="824" t="s">
        <v>2248</v>
      </c>
      <c r="F2344" s="822" t="s">
        <v>2198</v>
      </c>
      <c r="G2344" s="822" t="s">
        <v>2286</v>
      </c>
      <c r="H2344" s="822" t="s">
        <v>329</v>
      </c>
      <c r="I2344" s="822" t="s">
        <v>2588</v>
      </c>
      <c r="J2344" s="822" t="s">
        <v>2589</v>
      </c>
      <c r="K2344" s="822" t="s">
        <v>2590</v>
      </c>
      <c r="L2344" s="825">
        <v>700.35</v>
      </c>
      <c r="M2344" s="825">
        <v>700.35</v>
      </c>
      <c r="N2344" s="822">
        <v>1</v>
      </c>
      <c r="O2344" s="826">
        <v>1</v>
      </c>
      <c r="P2344" s="825">
        <v>700.35</v>
      </c>
      <c r="Q2344" s="827">
        <v>1</v>
      </c>
      <c r="R2344" s="822">
        <v>1</v>
      </c>
      <c r="S2344" s="827">
        <v>1</v>
      </c>
      <c r="T2344" s="826">
        <v>1</v>
      </c>
      <c r="U2344" s="828">
        <v>1</v>
      </c>
    </row>
    <row r="2345" spans="1:21" ht="14.45" customHeight="1" x14ac:dyDescent="0.2">
      <c r="A2345" s="821">
        <v>4</v>
      </c>
      <c r="B2345" s="822" t="s">
        <v>2195</v>
      </c>
      <c r="C2345" s="822" t="s">
        <v>2202</v>
      </c>
      <c r="D2345" s="823" t="s">
        <v>4680</v>
      </c>
      <c r="E2345" s="824" t="s">
        <v>2248</v>
      </c>
      <c r="F2345" s="822" t="s">
        <v>2198</v>
      </c>
      <c r="G2345" s="822" t="s">
        <v>2286</v>
      </c>
      <c r="H2345" s="822" t="s">
        <v>329</v>
      </c>
      <c r="I2345" s="822" t="s">
        <v>3376</v>
      </c>
      <c r="J2345" s="822" t="s">
        <v>3377</v>
      </c>
      <c r="K2345" s="822" t="s">
        <v>3378</v>
      </c>
      <c r="L2345" s="825">
        <v>490.27</v>
      </c>
      <c r="M2345" s="825">
        <v>1961.08</v>
      </c>
      <c r="N2345" s="822">
        <v>4</v>
      </c>
      <c r="O2345" s="826">
        <v>4</v>
      </c>
      <c r="P2345" s="825">
        <v>1961.08</v>
      </c>
      <c r="Q2345" s="827">
        <v>1</v>
      </c>
      <c r="R2345" s="822">
        <v>4</v>
      </c>
      <c r="S2345" s="827">
        <v>1</v>
      </c>
      <c r="T2345" s="826">
        <v>4</v>
      </c>
      <c r="U2345" s="828">
        <v>1</v>
      </c>
    </row>
    <row r="2346" spans="1:21" ht="14.45" customHeight="1" x14ac:dyDescent="0.2">
      <c r="A2346" s="821">
        <v>4</v>
      </c>
      <c r="B2346" s="822" t="s">
        <v>2195</v>
      </c>
      <c r="C2346" s="822" t="s">
        <v>2202</v>
      </c>
      <c r="D2346" s="823" t="s">
        <v>4680</v>
      </c>
      <c r="E2346" s="824" t="s">
        <v>2248</v>
      </c>
      <c r="F2346" s="822" t="s">
        <v>2198</v>
      </c>
      <c r="G2346" s="822" t="s">
        <v>2286</v>
      </c>
      <c r="H2346" s="822" t="s">
        <v>329</v>
      </c>
      <c r="I2346" s="822" t="s">
        <v>2594</v>
      </c>
      <c r="J2346" s="822" t="s">
        <v>2595</v>
      </c>
      <c r="K2346" s="822" t="s">
        <v>2596</v>
      </c>
      <c r="L2346" s="825">
        <v>984.33</v>
      </c>
      <c r="M2346" s="825">
        <v>2952.9900000000002</v>
      </c>
      <c r="N2346" s="822">
        <v>3</v>
      </c>
      <c r="O2346" s="826">
        <v>3</v>
      </c>
      <c r="P2346" s="825">
        <v>2952.9900000000002</v>
      </c>
      <c r="Q2346" s="827">
        <v>1</v>
      </c>
      <c r="R2346" s="822">
        <v>3</v>
      </c>
      <c r="S2346" s="827">
        <v>1</v>
      </c>
      <c r="T2346" s="826">
        <v>3</v>
      </c>
      <c r="U2346" s="828">
        <v>1</v>
      </c>
    </row>
    <row r="2347" spans="1:21" ht="14.45" customHeight="1" x14ac:dyDescent="0.2">
      <c r="A2347" s="821">
        <v>4</v>
      </c>
      <c r="B2347" s="822" t="s">
        <v>2195</v>
      </c>
      <c r="C2347" s="822" t="s">
        <v>2202</v>
      </c>
      <c r="D2347" s="823" t="s">
        <v>4680</v>
      </c>
      <c r="E2347" s="824" t="s">
        <v>2248</v>
      </c>
      <c r="F2347" s="822" t="s">
        <v>2198</v>
      </c>
      <c r="G2347" s="822" t="s">
        <v>2286</v>
      </c>
      <c r="H2347" s="822" t="s">
        <v>329</v>
      </c>
      <c r="I2347" s="822" t="s">
        <v>2597</v>
      </c>
      <c r="J2347" s="822" t="s">
        <v>2598</v>
      </c>
      <c r="K2347" s="822" t="s">
        <v>2599</v>
      </c>
      <c r="L2347" s="825">
        <v>1710.12</v>
      </c>
      <c r="M2347" s="825">
        <v>3420.24</v>
      </c>
      <c r="N2347" s="822">
        <v>2</v>
      </c>
      <c r="O2347" s="826">
        <v>1</v>
      </c>
      <c r="P2347" s="825">
        <v>3420.24</v>
      </c>
      <c r="Q2347" s="827">
        <v>1</v>
      </c>
      <c r="R2347" s="822">
        <v>2</v>
      </c>
      <c r="S2347" s="827">
        <v>1</v>
      </c>
      <c r="T2347" s="826">
        <v>1</v>
      </c>
      <c r="U2347" s="828">
        <v>1</v>
      </c>
    </row>
    <row r="2348" spans="1:21" ht="14.45" customHeight="1" x14ac:dyDescent="0.2">
      <c r="A2348" s="821">
        <v>4</v>
      </c>
      <c r="B2348" s="822" t="s">
        <v>2195</v>
      </c>
      <c r="C2348" s="822" t="s">
        <v>2202</v>
      </c>
      <c r="D2348" s="823" t="s">
        <v>4680</v>
      </c>
      <c r="E2348" s="824" t="s">
        <v>2248</v>
      </c>
      <c r="F2348" s="822" t="s">
        <v>2198</v>
      </c>
      <c r="G2348" s="822" t="s">
        <v>2286</v>
      </c>
      <c r="H2348" s="822" t="s">
        <v>329</v>
      </c>
      <c r="I2348" s="822" t="s">
        <v>2600</v>
      </c>
      <c r="J2348" s="822" t="s">
        <v>2601</v>
      </c>
      <c r="K2348" s="822" t="s">
        <v>2602</v>
      </c>
      <c r="L2348" s="825">
        <v>1678.84</v>
      </c>
      <c r="M2348" s="825">
        <v>23503.759999999998</v>
      </c>
      <c r="N2348" s="822">
        <v>14</v>
      </c>
      <c r="O2348" s="826">
        <v>5</v>
      </c>
      <c r="P2348" s="825">
        <v>23503.759999999998</v>
      </c>
      <c r="Q2348" s="827">
        <v>1</v>
      </c>
      <c r="R2348" s="822">
        <v>14</v>
      </c>
      <c r="S2348" s="827">
        <v>1</v>
      </c>
      <c r="T2348" s="826">
        <v>5</v>
      </c>
      <c r="U2348" s="828">
        <v>1</v>
      </c>
    </row>
    <row r="2349" spans="1:21" ht="14.45" customHeight="1" x14ac:dyDescent="0.2">
      <c r="A2349" s="821">
        <v>4</v>
      </c>
      <c r="B2349" s="822" t="s">
        <v>2195</v>
      </c>
      <c r="C2349" s="822" t="s">
        <v>2202</v>
      </c>
      <c r="D2349" s="823" t="s">
        <v>4680</v>
      </c>
      <c r="E2349" s="824" t="s">
        <v>2248</v>
      </c>
      <c r="F2349" s="822" t="s">
        <v>2198</v>
      </c>
      <c r="G2349" s="822" t="s">
        <v>2286</v>
      </c>
      <c r="H2349" s="822" t="s">
        <v>329</v>
      </c>
      <c r="I2349" s="822" t="s">
        <v>2605</v>
      </c>
      <c r="J2349" s="822" t="s">
        <v>2606</v>
      </c>
      <c r="K2349" s="822" t="s">
        <v>2607</v>
      </c>
      <c r="L2349" s="825">
        <v>1000</v>
      </c>
      <c r="M2349" s="825">
        <v>3000</v>
      </c>
      <c r="N2349" s="822">
        <v>3</v>
      </c>
      <c r="O2349" s="826">
        <v>2</v>
      </c>
      <c r="P2349" s="825">
        <v>3000</v>
      </c>
      <c r="Q2349" s="827">
        <v>1</v>
      </c>
      <c r="R2349" s="822">
        <v>3</v>
      </c>
      <c r="S2349" s="827">
        <v>1</v>
      </c>
      <c r="T2349" s="826">
        <v>2</v>
      </c>
      <c r="U2349" s="828">
        <v>1</v>
      </c>
    </row>
    <row r="2350" spans="1:21" ht="14.45" customHeight="1" x14ac:dyDescent="0.2">
      <c r="A2350" s="821">
        <v>4</v>
      </c>
      <c r="B2350" s="822" t="s">
        <v>2195</v>
      </c>
      <c r="C2350" s="822" t="s">
        <v>2202</v>
      </c>
      <c r="D2350" s="823" t="s">
        <v>4680</v>
      </c>
      <c r="E2350" s="824" t="s">
        <v>2248</v>
      </c>
      <c r="F2350" s="822" t="s">
        <v>2198</v>
      </c>
      <c r="G2350" s="822" t="s">
        <v>2286</v>
      </c>
      <c r="H2350" s="822" t="s">
        <v>329</v>
      </c>
      <c r="I2350" s="822" t="s">
        <v>2608</v>
      </c>
      <c r="J2350" s="822" t="s">
        <v>2606</v>
      </c>
      <c r="K2350" s="822" t="s">
        <v>2609</v>
      </c>
      <c r="L2350" s="825">
        <v>500.01</v>
      </c>
      <c r="M2350" s="825">
        <v>2500.0500000000002</v>
      </c>
      <c r="N2350" s="822">
        <v>5</v>
      </c>
      <c r="O2350" s="826">
        <v>3</v>
      </c>
      <c r="P2350" s="825">
        <v>2500.0500000000002</v>
      </c>
      <c r="Q2350" s="827">
        <v>1</v>
      </c>
      <c r="R2350" s="822">
        <v>5</v>
      </c>
      <c r="S2350" s="827">
        <v>1</v>
      </c>
      <c r="T2350" s="826">
        <v>3</v>
      </c>
      <c r="U2350" s="828">
        <v>1</v>
      </c>
    </row>
    <row r="2351" spans="1:21" ht="14.45" customHeight="1" x14ac:dyDescent="0.2">
      <c r="A2351" s="821">
        <v>4</v>
      </c>
      <c r="B2351" s="822" t="s">
        <v>2195</v>
      </c>
      <c r="C2351" s="822" t="s">
        <v>2202</v>
      </c>
      <c r="D2351" s="823" t="s">
        <v>4680</v>
      </c>
      <c r="E2351" s="824" t="s">
        <v>2248</v>
      </c>
      <c r="F2351" s="822" t="s">
        <v>2198</v>
      </c>
      <c r="G2351" s="822" t="s">
        <v>2286</v>
      </c>
      <c r="H2351" s="822" t="s">
        <v>329</v>
      </c>
      <c r="I2351" s="822" t="s">
        <v>2610</v>
      </c>
      <c r="J2351" s="822" t="s">
        <v>2611</v>
      </c>
      <c r="K2351" s="822" t="s">
        <v>2612</v>
      </c>
      <c r="L2351" s="825">
        <v>1500.75</v>
      </c>
      <c r="M2351" s="825">
        <v>13506.75</v>
      </c>
      <c r="N2351" s="822">
        <v>9</v>
      </c>
      <c r="O2351" s="826">
        <v>1</v>
      </c>
      <c r="P2351" s="825">
        <v>13506.75</v>
      </c>
      <c r="Q2351" s="827">
        <v>1</v>
      </c>
      <c r="R2351" s="822">
        <v>9</v>
      </c>
      <c r="S2351" s="827">
        <v>1</v>
      </c>
      <c r="T2351" s="826">
        <v>1</v>
      </c>
      <c r="U2351" s="828">
        <v>1</v>
      </c>
    </row>
    <row r="2352" spans="1:21" ht="14.45" customHeight="1" x14ac:dyDescent="0.2">
      <c r="A2352" s="821">
        <v>4</v>
      </c>
      <c r="B2352" s="822" t="s">
        <v>2195</v>
      </c>
      <c r="C2352" s="822" t="s">
        <v>2202</v>
      </c>
      <c r="D2352" s="823" t="s">
        <v>4680</v>
      </c>
      <c r="E2352" s="824" t="s">
        <v>2248</v>
      </c>
      <c r="F2352" s="822" t="s">
        <v>2198</v>
      </c>
      <c r="G2352" s="822" t="s">
        <v>2286</v>
      </c>
      <c r="H2352" s="822" t="s">
        <v>329</v>
      </c>
      <c r="I2352" s="822" t="s">
        <v>2616</v>
      </c>
      <c r="J2352" s="822" t="s">
        <v>2617</v>
      </c>
      <c r="K2352" s="822" t="s">
        <v>2618</v>
      </c>
      <c r="L2352" s="825">
        <v>1500.75</v>
      </c>
      <c r="M2352" s="825">
        <v>18009</v>
      </c>
      <c r="N2352" s="822">
        <v>12</v>
      </c>
      <c r="O2352" s="826">
        <v>2</v>
      </c>
      <c r="P2352" s="825">
        <v>18009</v>
      </c>
      <c r="Q2352" s="827">
        <v>1</v>
      </c>
      <c r="R2352" s="822">
        <v>12</v>
      </c>
      <c r="S2352" s="827">
        <v>1</v>
      </c>
      <c r="T2352" s="826">
        <v>2</v>
      </c>
      <c r="U2352" s="828">
        <v>1</v>
      </c>
    </row>
    <row r="2353" spans="1:21" ht="14.45" customHeight="1" x14ac:dyDescent="0.2">
      <c r="A2353" s="821">
        <v>4</v>
      </c>
      <c r="B2353" s="822" t="s">
        <v>2195</v>
      </c>
      <c r="C2353" s="822" t="s">
        <v>2202</v>
      </c>
      <c r="D2353" s="823" t="s">
        <v>4680</v>
      </c>
      <c r="E2353" s="824" t="s">
        <v>2248</v>
      </c>
      <c r="F2353" s="822" t="s">
        <v>2198</v>
      </c>
      <c r="G2353" s="822" t="s">
        <v>2286</v>
      </c>
      <c r="H2353" s="822" t="s">
        <v>329</v>
      </c>
      <c r="I2353" s="822" t="s">
        <v>2625</v>
      </c>
      <c r="J2353" s="822" t="s">
        <v>2626</v>
      </c>
      <c r="K2353" s="822" t="s">
        <v>2607</v>
      </c>
      <c r="L2353" s="825">
        <v>500.01</v>
      </c>
      <c r="M2353" s="825">
        <v>4000.08</v>
      </c>
      <c r="N2353" s="822">
        <v>8</v>
      </c>
      <c r="O2353" s="826">
        <v>4</v>
      </c>
      <c r="P2353" s="825">
        <v>4000.08</v>
      </c>
      <c r="Q2353" s="827">
        <v>1</v>
      </c>
      <c r="R2353" s="822">
        <v>8</v>
      </c>
      <c r="S2353" s="827">
        <v>1</v>
      </c>
      <c r="T2353" s="826">
        <v>4</v>
      </c>
      <c r="U2353" s="828">
        <v>1</v>
      </c>
    </row>
    <row r="2354" spans="1:21" ht="14.45" customHeight="1" x14ac:dyDescent="0.2">
      <c r="A2354" s="821">
        <v>4</v>
      </c>
      <c r="B2354" s="822" t="s">
        <v>2195</v>
      </c>
      <c r="C2354" s="822" t="s">
        <v>2202</v>
      </c>
      <c r="D2354" s="823" t="s">
        <v>4680</v>
      </c>
      <c r="E2354" s="824" t="s">
        <v>2248</v>
      </c>
      <c r="F2354" s="822" t="s">
        <v>2198</v>
      </c>
      <c r="G2354" s="822" t="s">
        <v>2286</v>
      </c>
      <c r="H2354" s="822" t="s">
        <v>329</v>
      </c>
      <c r="I2354" s="822" t="s">
        <v>2627</v>
      </c>
      <c r="J2354" s="822" t="s">
        <v>2626</v>
      </c>
      <c r="K2354" s="822" t="s">
        <v>2609</v>
      </c>
      <c r="L2354" s="825">
        <v>250.12</v>
      </c>
      <c r="M2354" s="825">
        <v>2501.1999999999998</v>
      </c>
      <c r="N2354" s="822">
        <v>10</v>
      </c>
      <c r="O2354" s="826">
        <v>4</v>
      </c>
      <c r="P2354" s="825">
        <v>2501.1999999999998</v>
      </c>
      <c r="Q2354" s="827">
        <v>1</v>
      </c>
      <c r="R2354" s="822">
        <v>10</v>
      </c>
      <c r="S2354" s="827">
        <v>1</v>
      </c>
      <c r="T2354" s="826">
        <v>4</v>
      </c>
      <c r="U2354" s="828">
        <v>1</v>
      </c>
    </row>
    <row r="2355" spans="1:21" ht="14.45" customHeight="1" x14ac:dyDescent="0.2">
      <c r="A2355" s="821">
        <v>4</v>
      </c>
      <c r="B2355" s="822" t="s">
        <v>2195</v>
      </c>
      <c r="C2355" s="822" t="s">
        <v>2202</v>
      </c>
      <c r="D2355" s="823" t="s">
        <v>4680</v>
      </c>
      <c r="E2355" s="824" t="s">
        <v>2248</v>
      </c>
      <c r="F2355" s="822" t="s">
        <v>2198</v>
      </c>
      <c r="G2355" s="822" t="s">
        <v>2286</v>
      </c>
      <c r="H2355" s="822" t="s">
        <v>329</v>
      </c>
      <c r="I2355" s="822" t="s">
        <v>2630</v>
      </c>
      <c r="J2355" s="822" t="s">
        <v>2631</v>
      </c>
      <c r="K2355" s="822" t="s">
        <v>2632</v>
      </c>
      <c r="L2355" s="825">
        <v>1545.31</v>
      </c>
      <c r="M2355" s="825">
        <v>3090.62</v>
      </c>
      <c r="N2355" s="822">
        <v>2</v>
      </c>
      <c r="O2355" s="826">
        <v>1</v>
      </c>
      <c r="P2355" s="825">
        <v>3090.62</v>
      </c>
      <c r="Q2355" s="827">
        <v>1</v>
      </c>
      <c r="R2355" s="822">
        <v>2</v>
      </c>
      <c r="S2355" s="827">
        <v>1</v>
      </c>
      <c r="T2355" s="826">
        <v>1</v>
      </c>
      <c r="U2355" s="828">
        <v>1</v>
      </c>
    </row>
    <row r="2356" spans="1:21" ht="14.45" customHeight="1" x14ac:dyDescent="0.2">
      <c r="A2356" s="821">
        <v>4</v>
      </c>
      <c r="B2356" s="822" t="s">
        <v>2195</v>
      </c>
      <c r="C2356" s="822" t="s">
        <v>2202</v>
      </c>
      <c r="D2356" s="823" t="s">
        <v>4680</v>
      </c>
      <c r="E2356" s="824" t="s">
        <v>2248</v>
      </c>
      <c r="F2356" s="822" t="s">
        <v>2198</v>
      </c>
      <c r="G2356" s="822" t="s">
        <v>2286</v>
      </c>
      <c r="H2356" s="822" t="s">
        <v>329</v>
      </c>
      <c r="I2356" s="822" t="s">
        <v>2633</v>
      </c>
      <c r="J2356" s="822" t="s">
        <v>2620</v>
      </c>
      <c r="K2356" s="822" t="s">
        <v>2634</v>
      </c>
      <c r="L2356" s="825">
        <v>784.14</v>
      </c>
      <c r="M2356" s="825">
        <v>16466.940000000002</v>
      </c>
      <c r="N2356" s="822">
        <v>21</v>
      </c>
      <c r="O2356" s="826">
        <v>3</v>
      </c>
      <c r="P2356" s="825">
        <v>16466.940000000002</v>
      </c>
      <c r="Q2356" s="827">
        <v>1</v>
      </c>
      <c r="R2356" s="822">
        <v>21</v>
      </c>
      <c r="S2356" s="827">
        <v>1</v>
      </c>
      <c r="T2356" s="826">
        <v>3</v>
      </c>
      <c r="U2356" s="828">
        <v>1</v>
      </c>
    </row>
    <row r="2357" spans="1:21" ht="14.45" customHeight="1" x14ac:dyDescent="0.2">
      <c r="A2357" s="821">
        <v>4</v>
      </c>
      <c r="B2357" s="822" t="s">
        <v>2195</v>
      </c>
      <c r="C2357" s="822" t="s">
        <v>2202</v>
      </c>
      <c r="D2357" s="823" t="s">
        <v>4680</v>
      </c>
      <c r="E2357" s="824" t="s">
        <v>2248</v>
      </c>
      <c r="F2357" s="822" t="s">
        <v>2198</v>
      </c>
      <c r="G2357" s="822" t="s">
        <v>2286</v>
      </c>
      <c r="H2357" s="822" t="s">
        <v>329</v>
      </c>
      <c r="I2357" s="822" t="s">
        <v>2638</v>
      </c>
      <c r="J2357" s="822" t="s">
        <v>2639</v>
      </c>
      <c r="K2357" s="822" t="s">
        <v>2640</v>
      </c>
      <c r="L2357" s="825">
        <v>538.20000000000005</v>
      </c>
      <c r="M2357" s="825">
        <v>3229.2000000000003</v>
      </c>
      <c r="N2357" s="822">
        <v>6</v>
      </c>
      <c r="O2357" s="826">
        <v>2</v>
      </c>
      <c r="P2357" s="825">
        <v>3229.2000000000003</v>
      </c>
      <c r="Q2357" s="827">
        <v>1</v>
      </c>
      <c r="R2357" s="822">
        <v>6</v>
      </c>
      <c r="S2357" s="827">
        <v>1</v>
      </c>
      <c r="T2357" s="826">
        <v>2</v>
      </c>
      <c r="U2357" s="828">
        <v>1</v>
      </c>
    </row>
    <row r="2358" spans="1:21" ht="14.45" customHeight="1" x14ac:dyDescent="0.2">
      <c r="A2358" s="821">
        <v>4</v>
      </c>
      <c r="B2358" s="822" t="s">
        <v>2195</v>
      </c>
      <c r="C2358" s="822" t="s">
        <v>2202</v>
      </c>
      <c r="D2358" s="823" t="s">
        <v>4680</v>
      </c>
      <c r="E2358" s="824" t="s">
        <v>2248</v>
      </c>
      <c r="F2358" s="822" t="s">
        <v>2198</v>
      </c>
      <c r="G2358" s="822" t="s">
        <v>2286</v>
      </c>
      <c r="H2358" s="822" t="s">
        <v>329</v>
      </c>
      <c r="I2358" s="822" t="s">
        <v>2641</v>
      </c>
      <c r="J2358" s="822" t="s">
        <v>2642</v>
      </c>
      <c r="K2358" s="822" t="s">
        <v>2643</v>
      </c>
      <c r="L2358" s="825">
        <v>259.02</v>
      </c>
      <c r="M2358" s="825">
        <v>259.02</v>
      </c>
      <c r="N2358" s="822">
        <v>1</v>
      </c>
      <c r="O2358" s="826">
        <v>1</v>
      </c>
      <c r="P2358" s="825">
        <v>259.02</v>
      </c>
      <c r="Q2358" s="827">
        <v>1</v>
      </c>
      <c r="R2358" s="822">
        <v>1</v>
      </c>
      <c r="S2358" s="827">
        <v>1</v>
      </c>
      <c r="T2358" s="826">
        <v>1</v>
      </c>
      <c r="U2358" s="828">
        <v>1</v>
      </c>
    </row>
    <row r="2359" spans="1:21" ht="14.45" customHeight="1" x14ac:dyDescent="0.2">
      <c r="A2359" s="821">
        <v>4</v>
      </c>
      <c r="B2359" s="822" t="s">
        <v>2195</v>
      </c>
      <c r="C2359" s="822" t="s">
        <v>2202</v>
      </c>
      <c r="D2359" s="823" t="s">
        <v>4680</v>
      </c>
      <c r="E2359" s="824" t="s">
        <v>2248</v>
      </c>
      <c r="F2359" s="822" t="s">
        <v>2198</v>
      </c>
      <c r="G2359" s="822" t="s">
        <v>2286</v>
      </c>
      <c r="H2359" s="822" t="s">
        <v>329</v>
      </c>
      <c r="I2359" s="822" t="s">
        <v>2647</v>
      </c>
      <c r="J2359" s="822" t="s">
        <v>2648</v>
      </c>
      <c r="K2359" s="822" t="s">
        <v>2649</v>
      </c>
      <c r="L2359" s="825">
        <v>500.01</v>
      </c>
      <c r="M2359" s="825">
        <v>1500.03</v>
      </c>
      <c r="N2359" s="822">
        <v>3</v>
      </c>
      <c r="O2359" s="826">
        <v>3</v>
      </c>
      <c r="P2359" s="825">
        <v>1500.03</v>
      </c>
      <c r="Q2359" s="827">
        <v>1</v>
      </c>
      <c r="R2359" s="822">
        <v>3</v>
      </c>
      <c r="S2359" s="827">
        <v>1</v>
      </c>
      <c r="T2359" s="826">
        <v>3</v>
      </c>
      <c r="U2359" s="828">
        <v>1</v>
      </c>
    </row>
    <row r="2360" spans="1:21" ht="14.45" customHeight="1" x14ac:dyDescent="0.2">
      <c r="A2360" s="821">
        <v>4</v>
      </c>
      <c r="B2360" s="822" t="s">
        <v>2195</v>
      </c>
      <c r="C2360" s="822" t="s">
        <v>2202</v>
      </c>
      <c r="D2360" s="823" t="s">
        <v>4680</v>
      </c>
      <c r="E2360" s="824" t="s">
        <v>2248</v>
      </c>
      <c r="F2360" s="822" t="s">
        <v>2198</v>
      </c>
      <c r="G2360" s="822" t="s">
        <v>2286</v>
      </c>
      <c r="H2360" s="822" t="s">
        <v>329</v>
      </c>
      <c r="I2360" s="822" t="s">
        <v>2650</v>
      </c>
      <c r="J2360" s="822" t="s">
        <v>2651</v>
      </c>
      <c r="K2360" s="822" t="s">
        <v>2652</v>
      </c>
      <c r="L2360" s="825">
        <v>500.01</v>
      </c>
      <c r="M2360" s="825">
        <v>1500.03</v>
      </c>
      <c r="N2360" s="822">
        <v>3</v>
      </c>
      <c r="O2360" s="826">
        <v>3</v>
      </c>
      <c r="P2360" s="825">
        <v>1500.03</v>
      </c>
      <c r="Q2360" s="827">
        <v>1</v>
      </c>
      <c r="R2360" s="822">
        <v>3</v>
      </c>
      <c r="S2360" s="827">
        <v>1</v>
      </c>
      <c r="T2360" s="826">
        <v>3</v>
      </c>
      <c r="U2360" s="828">
        <v>1</v>
      </c>
    </row>
    <row r="2361" spans="1:21" ht="14.45" customHeight="1" x14ac:dyDescent="0.2">
      <c r="A2361" s="821">
        <v>4</v>
      </c>
      <c r="B2361" s="822" t="s">
        <v>2195</v>
      </c>
      <c r="C2361" s="822" t="s">
        <v>2202</v>
      </c>
      <c r="D2361" s="823" t="s">
        <v>4680</v>
      </c>
      <c r="E2361" s="824" t="s">
        <v>2248</v>
      </c>
      <c r="F2361" s="822" t="s">
        <v>2198</v>
      </c>
      <c r="G2361" s="822" t="s">
        <v>2286</v>
      </c>
      <c r="H2361" s="822" t="s">
        <v>329</v>
      </c>
      <c r="I2361" s="822" t="s">
        <v>2653</v>
      </c>
      <c r="J2361" s="822" t="s">
        <v>2654</v>
      </c>
      <c r="K2361" s="822" t="s">
        <v>2655</v>
      </c>
      <c r="L2361" s="825">
        <v>165.83</v>
      </c>
      <c r="M2361" s="825">
        <v>165.83</v>
      </c>
      <c r="N2361" s="822">
        <v>1</v>
      </c>
      <c r="O2361" s="826">
        <v>1</v>
      </c>
      <c r="P2361" s="825">
        <v>165.83</v>
      </c>
      <c r="Q2361" s="827">
        <v>1</v>
      </c>
      <c r="R2361" s="822">
        <v>1</v>
      </c>
      <c r="S2361" s="827">
        <v>1</v>
      </c>
      <c r="T2361" s="826">
        <v>1</v>
      </c>
      <c r="U2361" s="828">
        <v>1</v>
      </c>
    </row>
    <row r="2362" spans="1:21" ht="14.45" customHeight="1" x14ac:dyDescent="0.2">
      <c r="A2362" s="821">
        <v>4</v>
      </c>
      <c r="B2362" s="822" t="s">
        <v>2195</v>
      </c>
      <c r="C2362" s="822" t="s">
        <v>2202</v>
      </c>
      <c r="D2362" s="823" t="s">
        <v>4680</v>
      </c>
      <c r="E2362" s="824" t="s">
        <v>2248</v>
      </c>
      <c r="F2362" s="822" t="s">
        <v>2198</v>
      </c>
      <c r="G2362" s="822" t="s">
        <v>2286</v>
      </c>
      <c r="H2362" s="822" t="s">
        <v>329</v>
      </c>
      <c r="I2362" s="822" t="s">
        <v>2656</v>
      </c>
      <c r="J2362" s="822" t="s">
        <v>2657</v>
      </c>
      <c r="K2362" s="822" t="s">
        <v>2658</v>
      </c>
      <c r="L2362" s="825">
        <v>538.20000000000005</v>
      </c>
      <c r="M2362" s="825">
        <v>1076.4000000000001</v>
      </c>
      <c r="N2362" s="822">
        <v>2</v>
      </c>
      <c r="O2362" s="826">
        <v>2</v>
      </c>
      <c r="P2362" s="825">
        <v>1076.4000000000001</v>
      </c>
      <c r="Q2362" s="827">
        <v>1</v>
      </c>
      <c r="R2362" s="822">
        <v>2</v>
      </c>
      <c r="S2362" s="827">
        <v>1</v>
      </c>
      <c r="T2362" s="826">
        <v>2</v>
      </c>
      <c r="U2362" s="828">
        <v>1</v>
      </c>
    </row>
    <row r="2363" spans="1:21" ht="14.45" customHeight="1" x14ac:dyDescent="0.2">
      <c r="A2363" s="821">
        <v>4</v>
      </c>
      <c r="B2363" s="822" t="s">
        <v>2195</v>
      </c>
      <c r="C2363" s="822" t="s">
        <v>2202</v>
      </c>
      <c r="D2363" s="823" t="s">
        <v>4680</v>
      </c>
      <c r="E2363" s="824" t="s">
        <v>2248</v>
      </c>
      <c r="F2363" s="822" t="s">
        <v>2198</v>
      </c>
      <c r="G2363" s="822" t="s">
        <v>2286</v>
      </c>
      <c r="H2363" s="822" t="s">
        <v>329</v>
      </c>
      <c r="I2363" s="822" t="s">
        <v>2659</v>
      </c>
      <c r="J2363" s="822" t="s">
        <v>2660</v>
      </c>
      <c r="K2363" s="822" t="s">
        <v>2661</v>
      </c>
      <c r="L2363" s="825">
        <v>2691</v>
      </c>
      <c r="M2363" s="825">
        <v>2691</v>
      </c>
      <c r="N2363" s="822">
        <v>1</v>
      </c>
      <c r="O2363" s="826">
        <v>1</v>
      </c>
      <c r="P2363" s="825">
        <v>2691</v>
      </c>
      <c r="Q2363" s="827">
        <v>1</v>
      </c>
      <c r="R2363" s="822">
        <v>1</v>
      </c>
      <c r="S2363" s="827">
        <v>1</v>
      </c>
      <c r="T2363" s="826">
        <v>1</v>
      </c>
      <c r="U2363" s="828">
        <v>1</v>
      </c>
    </row>
    <row r="2364" spans="1:21" ht="14.45" customHeight="1" x14ac:dyDescent="0.2">
      <c r="A2364" s="821">
        <v>4</v>
      </c>
      <c r="B2364" s="822" t="s">
        <v>2195</v>
      </c>
      <c r="C2364" s="822" t="s">
        <v>2202</v>
      </c>
      <c r="D2364" s="823" t="s">
        <v>4680</v>
      </c>
      <c r="E2364" s="824" t="s">
        <v>2248</v>
      </c>
      <c r="F2364" s="822" t="s">
        <v>2198</v>
      </c>
      <c r="G2364" s="822" t="s">
        <v>2286</v>
      </c>
      <c r="H2364" s="822" t="s">
        <v>329</v>
      </c>
      <c r="I2364" s="822" t="s">
        <v>2674</v>
      </c>
      <c r="J2364" s="822" t="s">
        <v>2675</v>
      </c>
      <c r="K2364" s="822" t="s">
        <v>2676</v>
      </c>
      <c r="L2364" s="825">
        <v>1390</v>
      </c>
      <c r="M2364" s="825">
        <v>6950</v>
      </c>
      <c r="N2364" s="822">
        <v>5</v>
      </c>
      <c r="O2364" s="826">
        <v>1</v>
      </c>
      <c r="P2364" s="825">
        <v>6950</v>
      </c>
      <c r="Q2364" s="827">
        <v>1</v>
      </c>
      <c r="R2364" s="822">
        <v>5</v>
      </c>
      <c r="S2364" s="827">
        <v>1</v>
      </c>
      <c r="T2364" s="826">
        <v>1</v>
      </c>
      <c r="U2364" s="828">
        <v>1</v>
      </c>
    </row>
    <row r="2365" spans="1:21" ht="14.45" customHeight="1" x14ac:dyDescent="0.2">
      <c r="A2365" s="821">
        <v>4</v>
      </c>
      <c r="B2365" s="822" t="s">
        <v>2195</v>
      </c>
      <c r="C2365" s="822" t="s">
        <v>2202</v>
      </c>
      <c r="D2365" s="823" t="s">
        <v>4680</v>
      </c>
      <c r="E2365" s="824" t="s">
        <v>2248</v>
      </c>
      <c r="F2365" s="822" t="s">
        <v>2198</v>
      </c>
      <c r="G2365" s="822" t="s">
        <v>2286</v>
      </c>
      <c r="H2365" s="822" t="s">
        <v>329</v>
      </c>
      <c r="I2365" s="822" t="s">
        <v>3399</v>
      </c>
      <c r="J2365" s="822" t="s">
        <v>3400</v>
      </c>
      <c r="K2365" s="822" t="s">
        <v>3401</v>
      </c>
      <c r="L2365" s="825">
        <v>200</v>
      </c>
      <c r="M2365" s="825">
        <v>200</v>
      </c>
      <c r="N2365" s="822">
        <v>1</v>
      </c>
      <c r="O2365" s="826">
        <v>1</v>
      </c>
      <c r="P2365" s="825">
        <v>200</v>
      </c>
      <c r="Q2365" s="827">
        <v>1</v>
      </c>
      <c r="R2365" s="822">
        <v>1</v>
      </c>
      <c r="S2365" s="827">
        <v>1</v>
      </c>
      <c r="T2365" s="826">
        <v>1</v>
      </c>
      <c r="U2365" s="828">
        <v>1</v>
      </c>
    </row>
    <row r="2366" spans="1:21" ht="14.45" customHeight="1" x14ac:dyDescent="0.2">
      <c r="A2366" s="821">
        <v>4</v>
      </c>
      <c r="B2366" s="822" t="s">
        <v>2195</v>
      </c>
      <c r="C2366" s="822" t="s">
        <v>2202</v>
      </c>
      <c r="D2366" s="823" t="s">
        <v>4680</v>
      </c>
      <c r="E2366" s="824" t="s">
        <v>2248</v>
      </c>
      <c r="F2366" s="822" t="s">
        <v>2198</v>
      </c>
      <c r="G2366" s="822" t="s">
        <v>2286</v>
      </c>
      <c r="H2366" s="822" t="s">
        <v>329</v>
      </c>
      <c r="I2366" s="822" t="s">
        <v>2677</v>
      </c>
      <c r="J2366" s="822" t="s">
        <v>2678</v>
      </c>
      <c r="K2366" s="822" t="s">
        <v>2679</v>
      </c>
      <c r="L2366" s="825">
        <v>500.01</v>
      </c>
      <c r="M2366" s="825">
        <v>6000.12</v>
      </c>
      <c r="N2366" s="822">
        <v>12</v>
      </c>
      <c r="O2366" s="826">
        <v>4</v>
      </c>
      <c r="P2366" s="825">
        <v>6000.12</v>
      </c>
      <c r="Q2366" s="827">
        <v>1</v>
      </c>
      <c r="R2366" s="822">
        <v>12</v>
      </c>
      <c r="S2366" s="827">
        <v>1</v>
      </c>
      <c r="T2366" s="826">
        <v>4</v>
      </c>
      <c r="U2366" s="828">
        <v>1</v>
      </c>
    </row>
    <row r="2367" spans="1:21" ht="14.45" customHeight="1" x14ac:dyDescent="0.2">
      <c r="A2367" s="821">
        <v>4</v>
      </c>
      <c r="B2367" s="822" t="s">
        <v>2195</v>
      </c>
      <c r="C2367" s="822" t="s">
        <v>2202</v>
      </c>
      <c r="D2367" s="823" t="s">
        <v>4680</v>
      </c>
      <c r="E2367" s="824" t="s">
        <v>2248</v>
      </c>
      <c r="F2367" s="822" t="s">
        <v>2198</v>
      </c>
      <c r="G2367" s="822" t="s">
        <v>2286</v>
      </c>
      <c r="H2367" s="822" t="s">
        <v>329</v>
      </c>
      <c r="I2367" s="822" t="s">
        <v>2686</v>
      </c>
      <c r="J2367" s="822" t="s">
        <v>2687</v>
      </c>
      <c r="K2367" s="822" t="s">
        <v>2688</v>
      </c>
      <c r="L2367" s="825">
        <v>208.05</v>
      </c>
      <c r="M2367" s="825">
        <v>1040.25</v>
      </c>
      <c r="N2367" s="822">
        <v>5</v>
      </c>
      <c r="O2367" s="826">
        <v>5</v>
      </c>
      <c r="P2367" s="825">
        <v>1040.25</v>
      </c>
      <c r="Q2367" s="827">
        <v>1</v>
      </c>
      <c r="R2367" s="822">
        <v>5</v>
      </c>
      <c r="S2367" s="827">
        <v>1</v>
      </c>
      <c r="T2367" s="826">
        <v>5</v>
      </c>
      <c r="U2367" s="828">
        <v>1</v>
      </c>
    </row>
    <row r="2368" spans="1:21" ht="14.45" customHeight="1" x14ac:dyDescent="0.2">
      <c r="A2368" s="821">
        <v>4</v>
      </c>
      <c r="B2368" s="822" t="s">
        <v>2195</v>
      </c>
      <c r="C2368" s="822" t="s">
        <v>2202</v>
      </c>
      <c r="D2368" s="823" t="s">
        <v>4680</v>
      </c>
      <c r="E2368" s="824" t="s">
        <v>2248</v>
      </c>
      <c r="F2368" s="822" t="s">
        <v>2198</v>
      </c>
      <c r="G2368" s="822" t="s">
        <v>2286</v>
      </c>
      <c r="H2368" s="822" t="s">
        <v>329</v>
      </c>
      <c r="I2368" s="822" t="s">
        <v>2689</v>
      </c>
      <c r="J2368" s="822" t="s">
        <v>2690</v>
      </c>
      <c r="K2368" s="822" t="s">
        <v>2691</v>
      </c>
      <c r="L2368" s="825">
        <v>299.72000000000003</v>
      </c>
      <c r="M2368" s="825">
        <v>2697.4800000000005</v>
      </c>
      <c r="N2368" s="822">
        <v>9</v>
      </c>
      <c r="O2368" s="826">
        <v>5</v>
      </c>
      <c r="P2368" s="825">
        <v>2697.4800000000005</v>
      </c>
      <c r="Q2368" s="827">
        <v>1</v>
      </c>
      <c r="R2368" s="822">
        <v>9</v>
      </c>
      <c r="S2368" s="827">
        <v>1</v>
      </c>
      <c r="T2368" s="826">
        <v>5</v>
      </c>
      <c r="U2368" s="828">
        <v>1</v>
      </c>
    </row>
    <row r="2369" spans="1:21" ht="14.45" customHeight="1" x14ac:dyDescent="0.2">
      <c r="A2369" s="821">
        <v>4</v>
      </c>
      <c r="B2369" s="822" t="s">
        <v>2195</v>
      </c>
      <c r="C2369" s="822" t="s">
        <v>2202</v>
      </c>
      <c r="D2369" s="823" t="s">
        <v>4680</v>
      </c>
      <c r="E2369" s="824" t="s">
        <v>2248</v>
      </c>
      <c r="F2369" s="822" t="s">
        <v>2198</v>
      </c>
      <c r="G2369" s="822" t="s">
        <v>2286</v>
      </c>
      <c r="H2369" s="822" t="s">
        <v>329</v>
      </c>
      <c r="I2369" s="822" t="s">
        <v>2697</v>
      </c>
      <c r="J2369" s="822" t="s">
        <v>2698</v>
      </c>
      <c r="K2369" s="822" t="s">
        <v>2699</v>
      </c>
      <c r="L2369" s="825">
        <v>201.29</v>
      </c>
      <c r="M2369" s="825">
        <v>201.29</v>
      </c>
      <c r="N2369" s="822">
        <v>1</v>
      </c>
      <c r="O2369" s="826">
        <v>1</v>
      </c>
      <c r="P2369" s="825">
        <v>201.29</v>
      </c>
      <c r="Q2369" s="827">
        <v>1</v>
      </c>
      <c r="R2369" s="822">
        <v>1</v>
      </c>
      <c r="S2369" s="827">
        <v>1</v>
      </c>
      <c r="T2369" s="826">
        <v>1</v>
      </c>
      <c r="U2369" s="828">
        <v>1</v>
      </c>
    </row>
    <row r="2370" spans="1:21" ht="14.45" customHeight="1" x14ac:dyDescent="0.2">
      <c r="A2370" s="821">
        <v>4</v>
      </c>
      <c r="B2370" s="822" t="s">
        <v>2195</v>
      </c>
      <c r="C2370" s="822" t="s">
        <v>2202</v>
      </c>
      <c r="D2370" s="823" t="s">
        <v>4680</v>
      </c>
      <c r="E2370" s="824" t="s">
        <v>2248</v>
      </c>
      <c r="F2370" s="822" t="s">
        <v>2198</v>
      </c>
      <c r="G2370" s="822" t="s">
        <v>2286</v>
      </c>
      <c r="H2370" s="822" t="s">
        <v>329</v>
      </c>
      <c r="I2370" s="822" t="s">
        <v>2700</v>
      </c>
      <c r="J2370" s="822" t="s">
        <v>2701</v>
      </c>
      <c r="K2370" s="822" t="s">
        <v>2702</v>
      </c>
      <c r="L2370" s="825">
        <v>556.46</v>
      </c>
      <c r="M2370" s="825">
        <v>556.46</v>
      </c>
      <c r="N2370" s="822">
        <v>1</v>
      </c>
      <c r="O2370" s="826">
        <v>1</v>
      </c>
      <c r="P2370" s="825">
        <v>556.46</v>
      </c>
      <c r="Q2370" s="827">
        <v>1</v>
      </c>
      <c r="R2370" s="822">
        <v>1</v>
      </c>
      <c r="S2370" s="827">
        <v>1</v>
      </c>
      <c r="T2370" s="826">
        <v>1</v>
      </c>
      <c r="U2370" s="828">
        <v>1</v>
      </c>
    </row>
    <row r="2371" spans="1:21" ht="14.45" customHeight="1" x14ac:dyDescent="0.2">
      <c r="A2371" s="821">
        <v>4</v>
      </c>
      <c r="B2371" s="822" t="s">
        <v>2195</v>
      </c>
      <c r="C2371" s="822" t="s">
        <v>2202</v>
      </c>
      <c r="D2371" s="823" t="s">
        <v>4680</v>
      </c>
      <c r="E2371" s="824" t="s">
        <v>2248</v>
      </c>
      <c r="F2371" s="822" t="s">
        <v>2198</v>
      </c>
      <c r="G2371" s="822" t="s">
        <v>2286</v>
      </c>
      <c r="H2371" s="822" t="s">
        <v>329</v>
      </c>
      <c r="I2371" s="822" t="s">
        <v>2703</v>
      </c>
      <c r="J2371" s="822" t="s">
        <v>2704</v>
      </c>
      <c r="K2371" s="822" t="s">
        <v>2705</v>
      </c>
      <c r="L2371" s="825">
        <v>367.84</v>
      </c>
      <c r="M2371" s="825">
        <v>367.84</v>
      </c>
      <c r="N2371" s="822">
        <v>1</v>
      </c>
      <c r="O2371" s="826">
        <v>1</v>
      </c>
      <c r="P2371" s="825">
        <v>367.84</v>
      </c>
      <c r="Q2371" s="827">
        <v>1</v>
      </c>
      <c r="R2371" s="822">
        <v>1</v>
      </c>
      <c r="S2371" s="827">
        <v>1</v>
      </c>
      <c r="T2371" s="826">
        <v>1</v>
      </c>
      <c r="U2371" s="828">
        <v>1</v>
      </c>
    </row>
    <row r="2372" spans="1:21" ht="14.45" customHeight="1" x14ac:dyDescent="0.2">
      <c r="A2372" s="821">
        <v>4</v>
      </c>
      <c r="B2372" s="822" t="s">
        <v>2195</v>
      </c>
      <c r="C2372" s="822" t="s">
        <v>2202</v>
      </c>
      <c r="D2372" s="823" t="s">
        <v>4680</v>
      </c>
      <c r="E2372" s="824" t="s">
        <v>2248</v>
      </c>
      <c r="F2372" s="822" t="s">
        <v>2198</v>
      </c>
      <c r="G2372" s="822" t="s">
        <v>2286</v>
      </c>
      <c r="H2372" s="822" t="s">
        <v>329</v>
      </c>
      <c r="I2372" s="822" t="s">
        <v>2706</v>
      </c>
      <c r="J2372" s="822" t="s">
        <v>2707</v>
      </c>
      <c r="K2372" s="822" t="s">
        <v>2708</v>
      </c>
      <c r="L2372" s="825">
        <v>495.94</v>
      </c>
      <c r="M2372" s="825">
        <v>1487.82</v>
      </c>
      <c r="N2372" s="822">
        <v>3</v>
      </c>
      <c r="O2372" s="826">
        <v>2</v>
      </c>
      <c r="P2372" s="825">
        <v>1487.82</v>
      </c>
      <c r="Q2372" s="827">
        <v>1</v>
      </c>
      <c r="R2372" s="822">
        <v>3</v>
      </c>
      <c r="S2372" s="827">
        <v>1</v>
      </c>
      <c r="T2372" s="826">
        <v>2</v>
      </c>
      <c r="U2372" s="828">
        <v>1</v>
      </c>
    </row>
    <row r="2373" spans="1:21" ht="14.45" customHeight="1" x14ac:dyDescent="0.2">
      <c r="A2373" s="821">
        <v>4</v>
      </c>
      <c r="B2373" s="822" t="s">
        <v>2195</v>
      </c>
      <c r="C2373" s="822" t="s">
        <v>2202</v>
      </c>
      <c r="D2373" s="823" t="s">
        <v>4680</v>
      </c>
      <c r="E2373" s="824" t="s">
        <v>2248</v>
      </c>
      <c r="F2373" s="822" t="s">
        <v>2198</v>
      </c>
      <c r="G2373" s="822" t="s">
        <v>2286</v>
      </c>
      <c r="H2373" s="822" t="s">
        <v>329</v>
      </c>
      <c r="I2373" s="822" t="s">
        <v>2709</v>
      </c>
      <c r="J2373" s="822" t="s">
        <v>2710</v>
      </c>
      <c r="K2373" s="822" t="s">
        <v>2711</v>
      </c>
      <c r="L2373" s="825">
        <v>249.41</v>
      </c>
      <c r="M2373" s="825">
        <v>3491.74</v>
      </c>
      <c r="N2373" s="822">
        <v>14</v>
      </c>
      <c r="O2373" s="826">
        <v>3</v>
      </c>
      <c r="P2373" s="825">
        <v>3491.74</v>
      </c>
      <c r="Q2373" s="827">
        <v>1</v>
      </c>
      <c r="R2373" s="822">
        <v>14</v>
      </c>
      <c r="S2373" s="827">
        <v>1</v>
      </c>
      <c r="T2373" s="826">
        <v>3</v>
      </c>
      <c r="U2373" s="828">
        <v>1</v>
      </c>
    </row>
    <row r="2374" spans="1:21" ht="14.45" customHeight="1" x14ac:dyDescent="0.2">
      <c r="A2374" s="821">
        <v>4</v>
      </c>
      <c r="B2374" s="822" t="s">
        <v>2195</v>
      </c>
      <c r="C2374" s="822" t="s">
        <v>2202</v>
      </c>
      <c r="D2374" s="823" t="s">
        <v>4680</v>
      </c>
      <c r="E2374" s="824" t="s">
        <v>2248</v>
      </c>
      <c r="F2374" s="822" t="s">
        <v>2198</v>
      </c>
      <c r="G2374" s="822" t="s">
        <v>2286</v>
      </c>
      <c r="H2374" s="822" t="s">
        <v>329</v>
      </c>
      <c r="I2374" s="822" t="s">
        <v>2712</v>
      </c>
      <c r="J2374" s="822" t="s">
        <v>2713</v>
      </c>
      <c r="K2374" s="822" t="s">
        <v>2714</v>
      </c>
      <c r="L2374" s="825">
        <v>458.99</v>
      </c>
      <c r="M2374" s="825">
        <v>2753.9399999999996</v>
      </c>
      <c r="N2374" s="822">
        <v>6</v>
      </c>
      <c r="O2374" s="826">
        <v>4</v>
      </c>
      <c r="P2374" s="825">
        <v>2753.9399999999996</v>
      </c>
      <c r="Q2374" s="827">
        <v>1</v>
      </c>
      <c r="R2374" s="822">
        <v>6</v>
      </c>
      <c r="S2374" s="827">
        <v>1</v>
      </c>
      <c r="T2374" s="826">
        <v>4</v>
      </c>
      <c r="U2374" s="828">
        <v>1</v>
      </c>
    </row>
    <row r="2375" spans="1:21" ht="14.45" customHeight="1" x14ac:dyDescent="0.2">
      <c r="A2375" s="821">
        <v>4</v>
      </c>
      <c r="B2375" s="822" t="s">
        <v>2195</v>
      </c>
      <c r="C2375" s="822" t="s">
        <v>2202</v>
      </c>
      <c r="D2375" s="823" t="s">
        <v>4680</v>
      </c>
      <c r="E2375" s="824" t="s">
        <v>2248</v>
      </c>
      <c r="F2375" s="822" t="s">
        <v>2198</v>
      </c>
      <c r="G2375" s="822" t="s">
        <v>2286</v>
      </c>
      <c r="H2375" s="822" t="s">
        <v>329</v>
      </c>
      <c r="I2375" s="822" t="s">
        <v>2715</v>
      </c>
      <c r="J2375" s="822" t="s">
        <v>2716</v>
      </c>
      <c r="K2375" s="822" t="s">
        <v>2717</v>
      </c>
      <c r="L2375" s="825">
        <v>1599.48</v>
      </c>
      <c r="M2375" s="825">
        <v>19193.760000000002</v>
      </c>
      <c r="N2375" s="822">
        <v>12</v>
      </c>
      <c r="O2375" s="826">
        <v>3</v>
      </c>
      <c r="P2375" s="825">
        <v>19193.760000000002</v>
      </c>
      <c r="Q2375" s="827">
        <v>1</v>
      </c>
      <c r="R2375" s="822">
        <v>12</v>
      </c>
      <c r="S2375" s="827">
        <v>1</v>
      </c>
      <c r="T2375" s="826">
        <v>3</v>
      </c>
      <c r="U2375" s="828">
        <v>1</v>
      </c>
    </row>
    <row r="2376" spans="1:21" ht="14.45" customHeight="1" x14ac:dyDescent="0.2">
      <c r="A2376" s="821">
        <v>4</v>
      </c>
      <c r="B2376" s="822" t="s">
        <v>2195</v>
      </c>
      <c r="C2376" s="822" t="s">
        <v>2202</v>
      </c>
      <c r="D2376" s="823" t="s">
        <v>4680</v>
      </c>
      <c r="E2376" s="824" t="s">
        <v>2248</v>
      </c>
      <c r="F2376" s="822" t="s">
        <v>2198</v>
      </c>
      <c r="G2376" s="822" t="s">
        <v>2286</v>
      </c>
      <c r="H2376" s="822" t="s">
        <v>329</v>
      </c>
      <c r="I2376" s="822" t="s">
        <v>2718</v>
      </c>
      <c r="J2376" s="822" t="s">
        <v>2719</v>
      </c>
      <c r="K2376" s="822" t="s">
        <v>2720</v>
      </c>
      <c r="L2376" s="825">
        <v>1158.6500000000001</v>
      </c>
      <c r="M2376" s="825">
        <v>17379.75</v>
      </c>
      <c r="N2376" s="822">
        <v>15</v>
      </c>
      <c r="O2376" s="826">
        <v>6</v>
      </c>
      <c r="P2376" s="825">
        <v>17379.75</v>
      </c>
      <c r="Q2376" s="827">
        <v>1</v>
      </c>
      <c r="R2376" s="822">
        <v>15</v>
      </c>
      <c r="S2376" s="827">
        <v>1</v>
      </c>
      <c r="T2376" s="826">
        <v>6</v>
      </c>
      <c r="U2376" s="828">
        <v>1</v>
      </c>
    </row>
    <row r="2377" spans="1:21" ht="14.45" customHeight="1" x14ac:dyDescent="0.2">
      <c r="A2377" s="821">
        <v>4</v>
      </c>
      <c r="B2377" s="822" t="s">
        <v>2195</v>
      </c>
      <c r="C2377" s="822" t="s">
        <v>2202</v>
      </c>
      <c r="D2377" s="823" t="s">
        <v>4680</v>
      </c>
      <c r="E2377" s="824" t="s">
        <v>2248</v>
      </c>
      <c r="F2377" s="822" t="s">
        <v>2198</v>
      </c>
      <c r="G2377" s="822" t="s">
        <v>2286</v>
      </c>
      <c r="H2377" s="822" t="s">
        <v>329</v>
      </c>
      <c r="I2377" s="822" t="s">
        <v>2724</v>
      </c>
      <c r="J2377" s="822" t="s">
        <v>2722</v>
      </c>
      <c r="K2377" s="822" t="s">
        <v>2725</v>
      </c>
      <c r="L2377" s="825">
        <v>2691</v>
      </c>
      <c r="M2377" s="825">
        <v>5382</v>
      </c>
      <c r="N2377" s="822">
        <v>2</v>
      </c>
      <c r="O2377" s="826">
        <v>2</v>
      </c>
      <c r="P2377" s="825">
        <v>5382</v>
      </c>
      <c r="Q2377" s="827">
        <v>1</v>
      </c>
      <c r="R2377" s="822">
        <v>2</v>
      </c>
      <c r="S2377" s="827">
        <v>1</v>
      </c>
      <c r="T2377" s="826">
        <v>2</v>
      </c>
      <c r="U2377" s="828">
        <v>1</v>
      </c>
    </row>
    <row r="2378" spans="1:21" ht="14.45" customHeight="1" x14ac:dyDescent="0.2">
      <c r="A2378" s="821">
        <v>4</v>
      </c>
      <c r="B2378" s="822" t="s">
        <v>2195</v>
      </c>
      <c r="C2378" s="822" t="s">
        <v>2202</v>
      </c>
      <c r="D2378" s="823" t="s">
        <v>4680</v>
      </c>
      <c r="E2378" s="824" t="s">
        <v>2248</v>
      </c>
      <c r="F2378" s="822" t="s">
        <v>2198</v>
      </c>
      <c r="G2378" s="822" t="s">
        <v>2286</v>
      </c>
      <c r="H2378" s="822" t="s">
        <v>329</v>
      </c>
      <c r="I2378" s="822" t="s">
        <v>3404</v>
      </c>
      <c r="J2378" s="822" t="s">
        <v>2727</v>
      </c>
      <c r="K2378" s="822" t="s">
        <v>3405</v>
      </c>
      <c r="L2378" s="825">
        <v>2250.2199999999998</v>
      </c>
      <c r="M2378" s="825">
        <v>2250.2199999999998</v>
      </c>
      <c r="N2378" s="822">
        <v>1</v>
      </c>
      <c r="O2378" s="826">
        <v>1</v>
      </c>
      <c r="P2378" s="825">
        <v>2250.2199999999998</v>
      </c>
      <c r="Q2378" s="827">
        <v>1</v>
      </c>
      <c r="R2378" s="822">
        <v>1</v>
      </c>
      <c r="S2378" s="827">
        <v>1</v>
      </c>
      <c r="T2378" s="826">
        <v>1</v>
      </c>
      <c r="U2378" s="828">
        <v>1</v>
      </c>
    </row>
    <row r="2379" spans="1:21" ht="14.45" customHeight="1" x14ac:dyDescent="0.2">
      <c r="A2379" s="821">
        <v>4</v>
      </c>
      <c r="B2379" s="822" t="s">
        <v>2195</v>
      </c>
      <c r="C2379" s="822" t="s">
        <v>2202</v>
      </c>
      <c r="D2379" s="823" t="s">
        <v>4680</v>
      </c>
      <c r="E2379" s="824" t="s">
        <v>2248</v>
      </c>
      <c r="F2379" s="822" t="s">
        <v>2198</v>
      </c>
      <c r="G2379" s="822" t="s">
        <v>2286</v>
      </c>
      <c r="H2379" s="822" t="s">
        <v>329</v>
      </c>
      <c r="I2379" s="822" t="s">
        <v>3406</v>
      </c>
      <c r="J2379" s="822" t="s">
        <v>3407</v>
      </c>
      <c r="K2379" s="822" t="s">
        <v>3408</v>
      </c>
      <c r="L2379" s="825">
        <v>1499.69</v>
      </c>
      <c r="M2379" s="825">
        <v>2999.38</v>
      </c>
      <c r="N2379" s="822">
        <v>2</v>
      </c>
      <c r="O2379" s="826">
        <v>1</v>
      </c>
      <c r="P2379" s="825">
        <v>2999.38</v>
      </c>
      <c r="Q2379" s="827">
        <v>1</v>
      </c>
      <c r="R2379" s="822">
        <v>2</v>
      </c>
      <c r="S2379" s="827">
        <v>1</v>
      </c>
      <c r="T2379" s="826">
        <v>1</v>
      </c>
      <c r="U2379" s="828">
        <v>1</v>
      </c>
    </row>
    <row r="2380" spans="1:21" ht="14.45" customHeight="1" x14ac:dyDescent="0.2">
      <c r="A2380" s="821">
        <v>4</v>
      </c>
      <c r="B2380" s="822" t="s">
        <v>2195</v>
      </c>
      <c r="C2380" s="822" t="s">
        <v>2202</v>
      </c>
      <c r="D2380" s="823" t="s">
        <v>4680</v>
      </c>
      <c r="E2380" s="824" t="s">
        <v>2248</v>
      </c>
      <c r="F2380" s="822" t="s">
        <v>2198</v>
      </c>
      <c r="G2380" s="822" t="s">
        <v>2286</v>
      </c>
      <c r="H2380" s="822" t="s">
        <v>329</v>
      </c>
      <c r="I2380" s="822" t="s">
        <v>2732</v>
      </c>
      <c r="J2380" s="822" t="s">
        <v>2733</v>
      </c>
      <c r="K2380" s="822" t="s">
        <v>2734</v>
      </c>
      <c r="L2380" s="825">
        <v>2047.07</v>
      </c>
      <c r="M2380" s="825">
        <v>6141.21</v>
      </c>
      <c r="N2380" s="822">
        <v>3</v>
      </c>
      <c r="O2380" s="826">
        <v>1</v>
      </c>
      <c r="P2380" s="825">
        <v>6141.21</v>
      </c>
      <c r="Q2380" s="827">
        <v>1</v>
      </c>
      <c r="R2380" s="822">
        <v>3</v>
      </c>
      <c r="S2380" s="827">
        <v>1</v>
      </c>
      <c r="T2380" s="826">
        <v>1</v>
      </c>
      <c r="U2380" s="828">
        <v>1</v>
      </c>
    </row>
    <row r="2381" spans="1:21" ht="14.45" customHeight="1" x14ac:dyDescent="0.2">
      <c r="A2381" s="821">
        <v>4</v>
      </c>
      <c r="B2381" s="822" t="s">
        <v>2195</v>
      </c>
      <c r="C2381" s="822" t="s">
        <v>2202</v>
      </c>
      <c r="D2381" s="823" t="s">
        <v>4680</v>
      </c>
      <c r="E2381" s="824" t="s">
        <v>2248</v>
      </c>
      <c r="F2381" s="822" t="s">
        <v>2198</v>
      </c>
      <c r="G2381" s="822" t="s">
        <v>2286</v>
      </c>
      <c r="H2381" s="822" t="s">
        <v>329</v>
      </c>
      <c r="I2381" s="822" t="s">
        <v>2738</v>
      </c>
      <c r="J2381" s="822" t="s">
        <v>2736</v>
      </c>
      <c r="K2381" s="822" t="s">
        <v>2739</v>
      </c>
      <c r="L2381" s="825">
        <v>1106.54</v>
      </c>
      <c r="M2381" s="825">
        <v>6639.24</v>
      </c>
      <c r="N2381" s="822">
        <v>6</v>
      </c>
      <c r="O2381" s="826">
        <v>1</v>
      </c>
      <c r="P2381" s="825">
        <v>6639.24</v>
      </c>
      <c r="Q2381" s="827">
        <v>1</v>
      </c>
      <c r="R2381" s="822">
        <v>6</v>
      </c>
      <c r="S2381" s="827">
        <v>1</v>
      </c>
      <c r="T2381" s="826">
        <v>1</v>
      </c>
      <c r="U2381" s="828">
        <v>1</v>
      </c>
    </row>
    <row r="2382" spans="1:21" ht="14.45" customHeight="1" x14ac:dyDescent="0.2">
      <c r="A2382" s="821">
        <v>4</v>
      </c>
      <c r="B2382" s="822" t="s">
        <v>2195</v>
      </c>
      <c r="C2382" s="822" t="s">
        <v>2202</v>
      </c>
      <c r="D2382" s="823" t="s">
        <v>4680</v>
      </c>
      <c r="E2382" s="824" t="s">
        <v>2248</v>
      </c>
      <c r="F2382" s="822" t="s">
        <v>2198</v>
      </c>
      <c r="G2382" s="822" t="s">
        <v>2286</v>
      </c>
      <c r="H2382" s="822" t="s">
        <v>329</v>
      </c>
      <c r="I2382" s="822" t="s">
        <v>3413</v>
      </c>
      <c r="J2382" s="822" t="s">
        <v>3414</v>
      </c>
      <c r="K2382" s="822" t="s">
        <v>3415</v>
      </c>
      <c r="L2382" s="825">
        <v>200.1</v>
      </c>
      <c r="M2382" s="825">
        <v>200.1</v>
      </c>
      <c r="N2382" s="822">
        <v>1</v>
      </c>
      <c r="O2382" s="826">
        <v>1</v>
      </c>
      <c r="P2382" s="825">
        <v>200.1</v>
      </c>
      <c r="Q2382" s="827">
        <v>1</v>
      </c>
      <c r="R2382" s="822">
        <v>1</v>
      </c>
      <c r="S2382" s="827">
        <v>1</v>
      </c>
      <c r="T2382" s="826">
        <v>1</v>
      </c>
      <c r="U2382" s="828">
        <v>1</v>
      </c>
    </row>
    <row r="2383" spans="1:21" ht="14.45" customHeight="1" x14ac:dyDescent="0.2">
      <c r="A2383" s="821">
        <v>4</v>
      </c>
      <c r="B2383" s="822" t="s">
        <v>2195</v>
      </c>
      <c r="C2383" s="822" t="s">
        <v>2202</v>
      </c>
      <c r="D2383" s="823" t="s">
        <v>4680</v>
      </c>
      <c r="E2383" s="824" t="s">
        <v>2248</v>
      </c>
      <c r="F2383" s="822" t="s">
        <v>2198</v>
      </c>
      <c r="G2383" s="822" t="s">
        <v>2286</v>
      </c>
      <c r="H2383" s="822" t="s">
        <v>329</v>
      </c>
      <c r="I2383" s="822" t="s">
        <v>2743</v>
      </c>
      <c r="J2383" s="822" t="s">
        <v>2744</v>
      </c>
      <c r="K2383" s="822" t="s">
        <v>2745</v>
      </c>
      <c r="L2383" s="825">
        <v>252.27</v>
      </c>
      <c r="M2383" s="825">
        <v>504.54</v>
      </c>
      <c r="N2383" s="822">
        <v>2</v>
      </c>
      <c r="O2383" s="826">
        <v>2</v>
      </c>
      <c r="P2383" s="825">
        <v>504.54</v>
      </c>
      <c r="Q2383" s="827">
        <v>1</v>
      </c>
      <c r="R2383" s="822">
        <v>2</v>
      </c>
      <c r="S2383" s="827">
        <v>1</v>
      </c>
      <c r="T2383" s="826">
        <v>2</v>
      </c>
      <c r="U2383" s="828">
        <v>1</v>
      </c>
    </row>
    <row r="2384" spans="1:21" ht="14.45" customHeight="1" x14ac:dyDescent="0.2">
      <c r="A2384" s="821">
        <v>4</v>
      </c>
      <c r="B2384" s="822" t="s">
        <v>2195</v>
      </c>
      <c r="C2384" s="822" t="s">
        <v>2202</v>
      </c>
      <c r="D2384" s="823" t="s">
        <v>4680</v>
      </c>
      <c r="E2384" s="824" t="s">
        <v>2248</v>
      </c>
      <c r="F2384" s="822" t="s">
        <v>2198</v>
      </c>
      <c r="G2384" s="822" t="s">
        <v>2286</v>
      </c>
      <c r="H2384" s="822" t="s">
        <v>329</v>
      </c>
      <c r="I2384" s="822" t="s">
        <v>2746</v>
      </c>
      <c r="J2384" s="822" t="s">
        <v>2747</v>
      </c>
      <c r="K2384" s="822" t="s">
        <v>2748</v>
      </c>
      <c r="L2384" s="825">
        <v>359.26</v>
      </c>
      <c r="M2384" s="825">
        <v>718.52</v>
      </c>
      <c r="N2384" s="822">
        <v>2</v>
      </c>
      <c r="O2384" s="826">
        <v>2</v>
      </c>
      <c r="P2384" s="825">
        <v>718.52</v>
      </c>
      <c r="Q2384" s="827">
        <v>1</v>
      </c>
      <c r="R2384" s="822">
        <v>2</v>
      </c>
      <c r="S2384" s="827">
        <v>1</v>
      </c>
      <c r="T2384" s="826">
        <v>2</v>
      </c>
      <c r="U2384" s="828">
        <v>1</v>
      </c>
    </row>
    <row r="2385" spans="1:21" ht="14.45" customHeight="1" x14ac:dyDescent="0.2">
      <c r="A2385" s="821">
        <v>4</v>
      </c>
      <c r="B2385" s="822" t="s">
        <v>2195</v>
      </c>
      <c r="C2385" s="822" t="s">
        <v>2202</v>
      </c>
      <c r="D2385" s="823" t="s">
        <v>4680</v>
      </c>
      <c r="E2385" s="824" t="s">
        <v>2248</v>
      </c>
      <c r="F2385" s="822" t="s">
        <v>2198</v>
      </c>
      <c r="G2385" s="822" t="s">
        <v>2286</v>
      </c>
      <c r="H2385" s="822" t="s">
        <v>329</v>
      </c>
      <c r="I2385" s="822" t="s">
        <v>2752</v>
      </c>
      <c r="J2385" s="822" t="s">
        <v>2753</v>
      </c>
      <c r="K2385" s="822" t="s">
        <v>2754</v>
      </c>
      <c r="L2385" s="825">
        <v>381.51</v>
      </c>
      <c r="M2385" s="825">
        <v>1144.53</v>
      </c>
      <c r="N2385" s="822">
        <v>3</v>
      </c>
      <c r="O2385" s="826">
        <v>1</v>
      </c>
      <c r="P2385" s="825">
        <v>1144.53</v>
      </c>
      <c r="Q2385" s="827">
        <v>1</v>
      </c>
      <c r="R2385" s="822">
        <v>3</v>
      </c>
      <c r="S2385" s="827">
        <v>1</v>
      </c>
      <c r="T2385" s="826">
        <v>1</v>
      </c>
      <c r="U2385" s="828">
        <v>1</v>
      </c>
    </row>
    <row r="2386" spans="1:21" ht="14.45" customHeight="1" x14ac:dyDescent="0.2">
      <c r="A2386" s="821">
        <v>4</v>
      </c>
      <c r="B2386" s="822" t="s">
        <v>2195</v>
      </c>
      <c r="C2386" s="822" t="s">
        <v>2202</v>
      </c>
      <c r="D2386" s="823" t="s">
        <v>4680</v>
      </c>
      <c r="E2386" s="824" t="s">
        <v>2248</v>
      </c>
      <c r="F2386" s="822" t="s">
        <v>2198</v>
      </c>
      <c r="G2386" s="822" t="s">
        <v>2286</v>
      </c>
      <c r="H2386" s="822" t="s">
        <v>329</v>
      </c>
      <c r="I2386" s="822" t="s">
        <v>2755</v>
      </c>
      <c r="J2386" s="822" t="s">
        <v>2756</v>
      </c>
      <c r="K2386" s="822" t="s">
        <v>2757</v>
      </c>
      <c r="L2386" s="825">
        <v>304.75</v>
      </c>
      <c r="M2386" s="825">
        <v>914.25</v>
      </c>
      <c r="N2386" s="822">
        <v>3</v>
      </c>
      <c r="O2386" s="826">
        <v>2</v>
      </c>
      <c r="P2386" s="825">
        <v>914.25</v>
      </c>
      <c r="Q2386" s="827">
        <v>1</v>
      </c>
      <c r="R2386" s="822">
        <v>3</v>
      </c>
      <c r="S2386" s="827">
        <v>1</v>
      </c>
      <c r="T2386" s="826">
        <v>2</v>
      </c>
      <c r="U2386" s="828">
        <v>1</v>
      </c>
    </row>
    <row r="2387" spans="1:21" ht="14.45" customHeight="1" x14ac:dyDescent="0.2">
      <c r="A2387" s="821">
        <v>4</v>
      </c>
      <c r="B2387" s="822" t="s">
        <v>2195</v>
      </c>
      <c r="C2387" s="822" t="s">
        <v>2202</v>
      </c>
      <c r="D2387" s="823" t="s">
        <v>4680</v>
      </c>
      <c r="E2387" s="824" t="s">
        <v>2248</v>
      </c>
      <c r="F2387" s="822" t="s">
        <v>2198</v>
      </c>
      <c r="G2387" s="822" t="s">
        <v>2286</v>
      </c>
      <c r="H2387" s="822" t="s">
        <v>329</v>
      </c>
      <c r="I2387" s="822" t="s">
        <v>2766</v>
      </c>
      <c r="J2387" s="822" t="s">
        <v>2767</v>
      </c>
      <c r="K2387" s="822" t="s">
        <v>2768</v>
      </c>
      <c r="L2387" s="825">
        <v>309</v>
      </c>
      <c r="M2387" s="825">
        <v>1545</v>
      </c>
      <c r="N2387" s="822">
        <v>5</v>
      </c>
      <c r="O2387" s="826">
        <v>2</v>
      </c>
      <c r="P2387" s="825">
        <v>1545</v>
      </c>
      <c r="Q2387" s="827">
        <v>1</v>
      </c>
      <c r="R2387" s="822">
        <v>5</v>
      </c>
      <c r="S2387" s="827">
        <v>1</v>
      </c>
      <c r="T2387" s="826">
        <v>2</v>
      </c>
      <c r="U2387" s="828">
        <v>1</v>
      </c>
    </row>
    <row r="2388" spans="1:21" ht="14.45" customHeight="1" x14ac:dyDescent="0.2">
      <c r="A2388" s="821">
        <v>4</v>
      </c>
      <c r="B2388" s="822" t="s">
        <v>2195</v>
      </c>
      <c r="C2388" s="822" t="s">
        <v>2202</v>
      </c>
      <c r="D2388" s="823" t="s">
        <v>4680</v>
      </c>
      <c r="E2388" s="824" t="s">
        <v>2248</v>
      </c>
      <c r="F2388" s="822" t="s">
        <v>2198</v>
      </c>
      <c r="G2388" s="822" t="s">
        <v>2286</v>
      </c>
      <c r="H2388" s="822" t="s">
        <v>329</v>
      </c>
      <c r="I2388" s="822" t="s">
        <v>2769</v>
      </c>
      <c r="J2388" s="822" t="s">
        <v>2770</v>
      </c>
      <c r="K2388" s="822" t="s">
        <v>2771</v>
      </c>
      <c r="L2388" s="825">
        <v>1377.89</v>
      </c>
      <c r="M2388" s="825">
        <v>4133.67</v>
      </c>
      <c r="N2388" s="822">
        <v>3</v>
      </c>
      <c r="O2388" s="826">
        <v>1</v>
      </c>
      <c r="P2388" s="825">
        <v>4133.67</v>
      </c>
      <c r="Q2388" s="827">
        <v>1</v>
      </c>
      <c r="R2388" s="822">
        <v>3</v>
      </c>
      <c r="S2388" s="827">
        <v>1</v>
      </c>
      <c r="T2388" s="826">
        <v>1</v>
      </c>
      <c r="U2388" s="828">
        <v>1</v>
      </c>
    </row>
    <row r="2389" spans="1:21" ht="14.45" customHeight="1" x14ac:dyDescent="0.2">
      <c r="A2389" s="821">
        <v>4</v>
      </c>
      <c r="B2389" s="822" t="s">
        <v>2195</v>
      </c>
      <c r="C2389" s="822" t="s">
        <v>2202</v>
      </c>
      <c r="D2389" s="823" t="s">
        <v>4680</v>
      </c>
      <c r="E2389" s="824" t="s">
        <v>2248</v>
      </c>
      <c r="F2389" s="822" t="s">
        <v>2198</v>
      </c>
      <c r="G2389" s="822" t="s">
        <v>2286</v>
      </c>
      <c r="H2389" s="822" t="s">
        <v>329</v>
      </c>
      <c r="I2389" s="822" t="s">
        <v>3139</v>
      </c>
      <c r="J2389" s="822" t="s">
        <v>3140</v>
      </c>
      <c r="K2389" s="822" t="s">
        <v>3141</v>
      </c>
      <c r="L2389" s="825">
        <v>389.82</v>
      </c>
      <c r="M2389" s="825">
        <v>389.82</v>
      </c>
      <c r="N2389" s="822">
        <v>1</v>
      </c>
      <c r="O2389" s="826">
        <v>1</v>
      </c>
      <c r="P2389" s="825">
        <v>389.82</v>
      </c>
      <c r="Q2389" s="827">
        <v>1</v>
      </c>
      <c r="R2389" s="822">
        <v>1</v>
      </c>
      <c r="S2389" s="827">
        <v>1</v>
      </c>
      <c r="T2389" s="826">
        <v>1</v>
      </c>
      <c r="U2389" s="828">
        <v>1</v>
      </c>
    </row>
    <row r="2390" spans="1:21" ht="14.45" customHeight="1" x14ac:dyDescent="0.2">
      <c r="A2390" s="821">
        <v>4</v>
      </c>
      <c r="B2390" s="822" t="s">
        <v>2195</v>
      </c>
      <c r="C2390" s="822" t="s">
        <v>2202</v>
      </c>
      <c r="D2390" s="823" t="s">
        <v>4680</v>
      </c>
      <c r="E2390" s="824" t="s">
        <v>2248</v>
      </c>
      <c r="F2390" s="822" t="s">
        <v>2198</v>
      </c>
      <c r="G2390" s="822" t="s">
        <v>2286</v>
      </c>
      <c r="H2390" s="822" t="s">
        <v>329</v>
      </c>
      <c r="I2390" s="822" t="s">
        <v>2778</v>
      </c>
      <c r="J2390" s="822" t="s">
        <v>2779</v>
      </c>
      <c r="K2390" s="822" t="s">
        <v>2780</v>
      </c>
      <c r="L2390" s="825">
        <v>1797.87</v>
      </c>
      <c r="M2390" s="825">
        <v>10787.219999999998</v>
      </c>
      <c r="N2390" s="822">
        <v>6</v>
      </c>
      <c r="O2390" s="826">
        <v>4</v>
      </c>
      <c r="P2390" s="825">
        <v>10787.219999999998</v>
      </c>
      <c r="Q2390" s="827">
        <v>1</v>
      </c>
      <c r="R2390" s="822">
        <v>6</v>
      </c>
      <c r="S2390" s="827">
        <v>1</v>
      </c>
      <c r="T2390" s="826">
        <v>4</v>
      </c>
      <c r="U2390" s="828">
        <v>1</v>
      </c>
    </row>
    <row r="2391" spans="1:21" ht="14.45" customHeight="1" x14ac:dyDescent="0.2">
      <c r="A2391" s="821">
        <v>4</v>
      </c>
      <c r="B2391" s="822" t="s">
        <v>2195</v>
      </c>
      <c r="C2391" s="822" t="s">
        <v>2202</v>
      </c>
      <c r="D2391" s="823" t="s">
        <v>4680</v>
      </c>
      <c r="E2391" s="824" t="s">
        <v>2248</v>
      </c>
      <c r="F2391" s="822" t="s">
        <v>2198</v>
      </c>
      <c r="G2391" s="822" t="s">
        <v>2286</v>
      </c>
      <c r="H2391" s="822" t="s">
        <v>329</v>
      </c>
      <c r="I2391" s="822" t="s">
        <v>2781</v>
      </c>
      <c r="J2391" s="822" t="s">
        <v>2782</v>
      </c>
      <c r="K2391" s="822" t="s">
        <v>2783</v>
      </c>
      <c r="L2391" s="825">
        <v>313</v>
      </c>
      <c r="M2391" s="825">
        <v>939</v>
      </c>
      <c r="N2391" s="822">
        <v>3</v>
      </c>
      <c r="O2391" s="826">
        <v>3</v>
      </c>
      <c r="P2391" s="825">
        <v>939</v>
      </c>
      <c r="Q2391" s="827">
        <v>1</v>
      </c>
      <c r="R2391" s="822">
        <v>3</v>
      </c>
      <c r="S2391" s="827">
        <v>1</v>
      </c>
      <c r="T2391" s="826">
        <v>3</v>
      </c>
      <c r="U2391" s="828">
        <v>1</v>
      </c>
    </row>
    <row r="2392" spans="1:21" ht="14.45" customHeight="1" x14ac:dyDescent="0.2">
      <c r="A2392" s="821">
        <v>4</v>
      </c>
      <c r="B2392" s="822" t="s">
        <v>2195</v>
      </c>
      <c r="C2392" s="822" t="s">
        <v>2202</v>
      </c>
      <c r="D2392" s="823" t="s">
        <v>4680</v>
      </c>
      <c r="E2392" s="824" t="s">
        <v>2248</v>
      </c>
      <c r="F2392" s="822" t="s">
        <v>2198</v>
      </c>
      <c r="G2392" s="822" t="s">
        <v>2286</v>
      </c>
      <c r="H2392" s="822" t="s">
        <v>329</v>
      </c>
      <c r="I2392" s="822" t="s">
        <v>3440</v>
      </c>
      <c r="J2392" s="822" t="s">
        <v>2527</v>
      </c>
      <c r="K2392" s="822" t="s">
        <v>3441</v>
      </c>
      <c r="L2392" s="825">
        <v>5495.99</v>
      </c>
      <c r="M2392" s="825">
        <v>5495.99</v>
      </c>
      <c r="N2392" s="822">
        <v>1</v>
      </c>
      <c r="O2392" s="826">
        <v>1</v>
      </c>
      <c r="P2392" s="825">
        <v>5495.99</v>
      </c>
      <c r="Q2392" s="827">
        <v>1</v>
      </c>
      <c r="R2392" s="822">
        <v>1</v>
      </c>
      <c r="S2392" s="827">
        <v>1</v>
      </c>
      <c r="T2392" s="826">
        <v>1</v>
      </c>
      <c r="U2392" s="828">
        <v>1</v>
      </c>
    </row>
    <row r="2393" spans="1:21" ht="14.45" customHeight="1" x14ac:dyDescent="0.2">
      <c r="A2393" s="821">
        <v>4</v>
      </c>
      <c r="B2393" s="822" t="s">
        <v>2195</v>
      </c>
      <c r="C2393" s="822" t="s">
        <v>2202</v>
      </c>
      <c r="D2393" s="823" t="s">
        <v>4680</v>
      </c>
      <c r="E2393" s="824" t="s">
        <v>2248</v>
      </c>
      <c r="F2393" s="822" t="s">
        <v>2198</v>
      </c>
      <c r="G2393" s="822" t="s">
        <v>2286</v>
      </c>
      <c r="H2393" s="822" t="s">
        <v>329</v>
      </c>
      <c r="I2393" s="822" t="s">
        <v>3451</v>
      </c>
      <c r="J2393" s="822" t="s">
        <v>3452</v>
      </c>
      <c r="K2393" s="822" t="s">
        <v>3453</v>
      </c>
      <c r="L2393" s="825">
        <v>1514.92</v>
      </c>
      <c r="M2393" s="825">
        <v>1514.92</v>
      </c>
      <c r="N2393" s="822">
        <v>1</v>
      </c>
      <c r="O2393" s="826">
        <v>1</v>
      </c>
      <c r="P2393" s="825"/>
      <c r="Q2393" s="827">
        <v>0</v>
      </c>
      <c r="R2393" s="822"/>
      <c r="S2393" s="827">
        <v>0</v>
      </c>
      <c r="T2393" s="826"/>
      <c r="U2393" s="828">
        <v>0</v>
      </c>
    </row>
    <row r="2394" spans="1:21" ht="14.45" customHeight="1" x14ac:dyDescent="0.2">
      <c r="A2394" s="821">
        <v>4</v>
      </c>
      <c r="B2394" s="822" t="s">
        <v>2195</v>
      </c>
      <c r="C2394" s="822" t="s">
        <v>2202</v>
      </c>
      <c r="D2394" s="823" t="s">
        <v>4680</v>
      </c>
      <c r="E2394" s="824" t="s">
        <v>2248</v>
      </c>
      <c r="F2394" s="822" t="s">
        <v>2198</v>
      </c>
      <c r="G2394" s="822" t="s">
        <v>2286</v>
      </c>
      <c r="H2394" s="822" t="s">
        <v>329</v>
      </c>
      <c r="I2394" s="822" t="s">
        <v>2799</v>
      </c>
      <c r="J2394" s="822" t="s">
        <v>2800</v>
      </c>
      <c r="K2394" s="822" t="s">
        <v>2801</v>
      </c>
      <c r="L2394" s="825">
        <v>186.03</v>
      </c>
      <c r="M2394" s="825">
        <v>372.06</v>
      </c>
      <c r="N2394" s="822">
        <v>2</v>
      </c>
      <c r="O2394" s="826">
        <v>2</v>
      </c>
      <c r="P2394" s="825">
        <v>372.06</v>
      </c>
      <c r="Q2394" s="827">
        <v>1</v>
      </c>
      <c r="R2394" s="822">
        <v>2</v>
      </c>
      <c r="S2394" s="827">
        <v>1</v>
      </c>
      <c r="T2394" s="826">
        <v>2</v>
      </c>
      <c r="U2394" s="828">
        <v>1</v>
      </c>
    </row>
    <row r="2395" spans="1:21" ht="14.45" customHeight="1" x14ac:dyDescent="0.2">
      <c r="A2395" s="821">
        <v>4</v>
      </c>
      <c r="B2395" s="822" t="s">
        <v>2195</v>
      </c>
      <c r="C2395" s="822" t="s">
        <v>2202</v>
      </c>
      <c r="D2395" s="823" t="s">
        <v>4680</v>
      </c>
      <c r="E2395" s="824" t="s">
        <v>2248</v>
      </c>
      <c r="F2395" s="822" t="s">
        <v>2198</v>
      </c>
      <c r="G2395" s="822" t="s">
        <v>2286</v>
      </c>
      <c r="H2395" s="822" t="s">
        <v>329</v>
      </c>
      <c r="I2395" s="822" t="s">
        <v>2811</v>
      </c>
      <c r="J2395" s="822" t="s">
        <v>2812</v>
      </c>
      <c r="K2395" s="822" t="s">
        <v>2813</v>
      </c>
      <c r="L2395" s="825">
        <v>103.99</v>
      </c>
      <c r="M2395" s="825">
        <v>831.92</v>
      </c>
      <c r="N2395" s="822">
        <v>8</v>
      </c>
      <c r="O2395" s="826">
        <v>3</v>
      </c>
      <c r="P2395" s="825">
        <v>831.92</v>
      </c>
      <c r="Q2395" s="827">
        <v>1</v>
      </c>
      <c r="R2395" s="822">
        <v>8</v>
      </c>
      <c r="S2395" s="827">
        <v>1</v>
      </c>
      <c r="T2395" s="826">
        <v>3</v>
      </c>
      <c r="U2395" s="828">
        <v>1</v>
      </c>
    </row>
    <row r="2396" spans="1:21" ht="14.45" customHeight="1" x14ac:dyDescent="0.2">
      <c r="A2396" s="821">
        <v>4</v>
      </c>
      <c r="B2396" s="822" t="s">
        <v>2195</v>
      </c>
      <c r="C2396" s="822" t="s">
        <v>2202</v>
      </c>
      <c r="D2396" s="823" t="s">
        <v>4680</v>
      </c>
      <c r="E2396" s="824" t="s">
        <v>2248</v>
      </c>
      <c r="F2396" s="822" t="s">
        <v>2198</v>
      </c>
      <c r="G2396" s="822" t="s">
        <v>2286</v>
      </c>
      <c r="H2396" s="822" t="s">
        <v>329</v>
      </c>
      <c r="I2396" s="822" t="s">
        <v>2814</v>
      </c>
      <c r="J2396" s="822" t="s">
        <v>2815</v>
      </c>
      <c r="K2396" s="822" t="s">
        <v>2816</v>
      </c>
      <c r="L2396" s="825">
        <v>430.96</v>
      </c>
      <c r="M2396" s="825">
        <v>861.92</v>
      </c>
      <c r="N2396" s="822">
        <v>2</v>
      </c>
      <c r="O2396" s="826">
        <v>2</v>
      </c>
      <c r="P2396" s="825">
        <v>861.92</v>
      </c>
      <c r="Q2396" s="827">
        <v>1</v>
      </c>
      <c r="R2396" s="822">
        <v>2</v>
      </c>
      <c r="S2396" s="827">
        <v>1</v>
      </c>
      <c r="T2396" s="826">
        <v>2</v>
      </c>
      <c r="U2396" s="828">
        <v>1</v>
      </c>
    </row>
    <row r="2397" spans="1:21" ht="14.45" customHeight="1" x14ac:dyDescent="0.2">
      <c r="A2397" s="821">
        <v>4</v>
      </c>
      <c r="B2397" s="822" t="s">
        <v>2195</v>
      </c>
      <c r="C2397" s="822" t="s">
        <v>2202</v>
      </c>
      <c r="D2397" s="823" t="s">
        <v>4680</v>
      </c>
      <c r="E2397" s="824" t="s">
        <v>2248</v>
      </c>
      <c r="F2397" s="822" t="s">
        <v>2198</v>
      </c>
      <c r="G2397" s="822" t="s">
        <v>2286</v>
      </c>
      <c r="H2397" s="822" t="s">
        <v>329</v>
      </c>
      <c r="I2397" s="822" t="s">
        <v>2819</v>
      </c>
      <c r="J2397" s="822" t="s">
        <v>2820</v>
      </c>
      <c r="K2397" s="822" t="s">
        <v>2584</v>
      </c>
      <c r="L2397" s="825">
        <v>495</v>
      </c>
      <c r="M2397" s="825">
        <v>990</v>
      </c>
      <c r="N2397" s="822">
        <v>2</v>
      </c>
      <c r="O2397" s="826">
        <v>2</v>
      </c>
      <c r="P2397" s="825">
        <v>990</v>
      </c>
      <c r="Q2397" s="827">
        <v>1</v>
      </c>
      <c r="R2397" s="822">
        <v>2</v>
      </c>
      <c r="S2397" s="827">
        <v>1</v>
      </c>
      <c r="T2397" s="826">
        <v>2</v>
      </c>
      <c r="U2397" s="828">
        <v>1</v>
      </c>
    </row>
    <row r="2398" spans="1:21" ht="14.45" customHeight="1" x14ac:dyDescent="0.2">
      <c r="A2398" s="821">
        <v>4</v>
      </c>
      <c r="B2398" s="822" t="s">
        <v>2195</v>
      </c>
      <c r="C2398" s="822" t="s">
        <v>2202</v>
      </c>
      <c r="D2398" s="823" t="s">
        <v>4680</v>
      </c>
      <c r="E2398" s="824" t="s">
        <v>2248</v>
      </c>
      <c r="F2398" s="822" t="s">
        <v>2198</v>
      </c>
      <c r="G2398" s="822" t="s">
        <v>2286</v>
      </c>
      <c r="H2398" s="822" t="s">
        <v>329</v>
      </c>
      <c r="I2398" s="822" t="s">
        <v>3459</v>
      </c>
      <c r="J2398" s="822" t="s">
        <v>2825</v>
      </c>
      <c r="K2398" s="822" t="s">
        <v>3460</v>
      </c>
      <c r="L2398" s="825">
        <v>2794.5</v>
      </c>
      <c r="M2398" s="825">
        <v>8383.5</v>
      </c>
      <c r="N2398" s="822">
        <v>3</v>
      </c>
      <c r="O2398" s="826">
        <v>1</v>
      </c>
      <c r="P2398" s="825">
        <v>8383.5</v>
      </c>
      <c r="Q2398" s="827">
        <v>1</v>
      </c>
      <c r="R2398" s="822">
        <v>3</v>
      </c>
      <c r="S2398" s="827">
        <v>1</v>
      </c>
      <c r="T2398" s="826">
        <v>1</v>
      </c>
      <c r="U2398" s="828">
        <v>1</v>
      </c>
    </row>
    <row r="2399" spans="1:21" ht="14.45" customHeight="1" x14ac:dyDescent="0.2">
      <c r="A2399" s="821">
        <v>4</v>
      </c>
      <c r="B2399" s="822" t="s">
        <v>2195</v>
      </c>
      <c r="C2399" s="822" t="s">
        <v>2202</v>
      </c>
      <c r="D2399" s="823" t="s">
        <v>4680</v>
      </c>
      <c r="E2399" s="824" t="s">
        <v>2248</v>
      </c>
      <c r="F2399" s="822" t="s">
        <v>2198</v>
      </c>
      <c r="G2399" s="822" t="s">
        <v>2286</v>
      </c>
      <c r="H2399" s="822" t="s">
        <v>329</v>
      </c>
      <c r="I2399" s="822" t="s">
        <v>3495</v>
      </c>
      <c r="J2399" s="822" t="s">
        <v>3496</v>
      </c>
      <c r="K2399" s="822" t="s">
        <v>3497</v>
      </c>
      <c r="L2399" s="825">
        <v>538.20000000000005</v>
      </c>
      <c r="M2399" s="825">
        <v>1614.6000000000001</v>
      </c>
      <c r="N2399" s="822">
        <v>3</v>
      </c>
      <c r="O2399" s="826">
        <v>3</v>
      </c>
      <c r="P2399" s="825">
        <v>1614.6000000000001</v>
      </c>
      <c r="Q2399" s="827">
        <v>1</v>
      </c>
      <c r="R2399" s="822">
        <v>3</v>
      </c>
      <c r="S2399" s="827">
        <v>1</v>
      </c>
      <c r="T2399" s="826">
        <v>3</v>
      </c>
      <c r="U2399" s="828">
        <v>1</v>
      </c>
    </row>
    <row r="2400" spans="1:21" ht="14.45" customHeight="1" x14ac:dyDescent="0.2">
      <c r="A2400" s="821">
        <v>4</v>
      </c>
      <c r="B2400" s="822" t="s">
        <v>2195</v>
      </c>
      <c r="C2400" s="822" t="s">
        <v>2202</v>
      </c>
      <c r="D2400" s="823" t="s">
        <v>4680</v>
      </c>
      <c r="E2400" s="824" t="s">
        <v>2248</v>
      </c>
      <c r="F2400" s="822" t="s">
        <v>2198</v>
      </c>
      <c r="G2400" s="822" t="s">
        <v>2286</v>
      </c>
      <c r="H2400" s="822" t="s">
        <v>329</v>
      </c>
      <c r="I2400" s="822" t="s">
        <v>3507</v>
      </c>
      <c r="J2400" s="822" t="s">
        <v>2553</v>
      </c>
      <c r="K2400" s="822" t="s">
        <v>3508</v>
      </c>
      <c r="L2400" s="825">
        <v>517.5</v>
      </c>
      <c r="M2400" s="825">
        <v>517.5</v>
      </c>
      <c r="N2400" s="822">
        <v>1</v>
      </c>
      <c r="O2400" s="826">
        <v>1</v>
      </c>
      <c r="P2400" s="825">
        <v>517.5</v>
      </c>
      <c r="Q2400" s="827">
        <v>1</v>
      </c>
      <c r="R2400" s="822">
        <v>1</v>
      </c>
      <c r="S2400" s="827">
        <v>1</v>
      </c>
      <c r="T2400" s="826">
        <v>1</v>
      </c>
      <c r="U2400" s="828">
        <v>1</v>
      </c>
    </row>
    <row r="2401" spans="1:21" ht="14.45" customHeight="1" x14ac:dyDescent="0.2">
      <c r="A2401" s="821">
        <v>4</v>
      </c>
      <c r="B2401" s="822" t="s">
        <v>2195</v>
      </c>
      <c r="C2401" s="822" t="s">
        <v>2202</v>
      </c>
      <c r="D2401" s="823" t="s">
        <v>4680</v>
      </c>
      <c r="E2401" s="824" t="s">
        <v>2248</v>
      </c>
      <c r="F2401" s="822" t="s">
        <v>2198</v>
      </c>
      <c r="G2401" s="822" t="s">
        <v>2286</v>
      </c>
      <c r="H2401" s="822" t="s">
        <v>329</v>
      </c>
      <c r="I2401" s="822" t="s">
        <v>3515</v>
      </c>
      <c r="J2401" s="822" t="s">
        <v>3516</v>
      </c>
      <c r="K2401" s="822" t="s">
        <v>3517</v>
      </c>
      <c r="L2401" s="825">
        <v>227.3</v>
      </c>
      <c r="M2401" s="825">
        <v>227.3</v>
      </c>
      <c r="N2401" s="822">
        <v>1</v>
      </c>
      <c r="O2401" s="826">
        <v>1</v>
      </c>
      <c r="P2401" s="825">
        <v>227.3</v>
      </c>
      <c r="Q2401" s="827">
        <v>1</v>
      </c>
      <c r="R2401" s="822">
        <v>1</v>
      </c>
      <c r="S2401" s="827">
        <v>1</v>
      </c>
      <c r="T2401" s="826">
        <v>1</v>
      </c>
      <c r="U2401" s="828">
        <v>1</v>
      </c>
    </row>
    <row r="2402" spans="1:21" ht="14.45" customHeight="1" x14ac:dyDescent="0.2">
      <c r="A2402" s="821">
        <v>4</v>
      </c>
      <c r="B2402" s="822" t="s">
        <v>2195</v>
      </c>
      <c r="C2402" s="822" t="s">
        <v>2202</v>
      </c>
      <c r="D2402" s="823" t="s">
        <v>4680</v>
      </c>
      <c r="E2402" s="824" t="s">
        <v>2248</v>
      </c>
      <c r="F2402" s="822" t="s">
        <v>2198</v>
      </c>
      <c r="G2402" s="822" t="s">
        <v>2286</v>
      </c>
      <c r="H2402" s="822" t="s">
        <v>329</v>
      </c>
      <c r="I2402" s="822" t="s">
        <v>4440</v>
      </c>
      <c r="J2402" s="822" t="s">
        <v>2727</v>
      </c>
      <c r="K2402" s="822" t="s">
        <v>4441</v>
      </c>
      <c r="L2402" s="825">
        <v>1544.52</v>
      </c>
      <c r="M2402" s="825">
        <v>18534.239999999998</v>
      </c>
      <c r="N2402" s="822">
        <v>12</v>
      </c>
      <c r="O2402" s="826">
        <v>2</v>
      </c>
      <c r="P2402" s="825">
        <v>18534.239999999998</v>
      </c>
      <c r="Q2402" s="827">
        <v>1</v>
      </c>
      <c r="R2402" s="822">
        <v>12</v>
      </c>
      <c r="S2402" s="827">
        <v>1</v>
      </c>
      <c r="T2402" s="826">
        <v>2</v>
      </c>
      <c r="U2402" s="828">
        <v>1</v>
      </c>
    </row>
    <row r="2403" spans="1:21" ht="14.45" customHeight="1" x14ac:dyDescent="0.2">
      <c r="A2403" s="821">
        <v>4</v>
      </c>
      <c r="B2403" s="822" t="s">
        <v>2195</v>
      </c>
      <c r="C2403" s="822" t="s">
        <v>2202</v>
      </c>
      <c r="D2403" s="823" t="s">
        <v>4680</v>
      </c>
      <c r="E2403" s="824" t="s">
        <v>2248</v>
      </c>
      <c r="F2403" s="822" t="s">
        <v>2198</v>
      </c>
      <c r="G2403" s="822" t="s">
        <v>2286</v>
      </c>
      <c r="H2403" s="822" t="s">
        <v>329</v>
      </c>
      <c r="I2403" s="822" t="s">
        <v>4442</v>
      </c>
      <c r="J2403" s="822" t="s">
        <v>3407</v>
      </c>
      <c r="K2403" s="822" t="s">
        <v>4443</v>
      </c>
      <c r="L2403" s="825">
        <v>1499.69</v>
      </c>
      <c r="M2403" s="825">
        <v>17996.28</v>
      </c>
      <c r="N2403" s="822">
        <v>12</v>
      </c>
      <c r="O2403" s="826">
        <v>2</v>
      </c>
      <c r="P2403" s="825">
        <v>17996.28</v>
      </c>
      <c r="Q2403" s="827">
        <v>1</v>
      </c>
      <c r="R2403" s="822">
        <v>12</v>
      </c>
      <c r="S2403" s="827">
        <v>1</v>
      </c>
      <c r="T2403" s="826">
        <v>2</v>
      </c>
      <c r="U2403" s="828">
        <v>1</v>
      </c>
    </row>
    <row r="2404" spans="1:21" ht="14.45" customHeight="1" x14ac:dyDescent="0.2">
      <c r="A2404" s="821">
        <v>4</v>
      </c>
      <c r="B2404" s="822" t="s">
        <v>2195</v>
      </c>
      <c r="C2404" s="822" t="s">
        <v>2202</v>
      </c>
      <c r="D2404" s="823" t="s">
        <v>4680</v>
      </c>
      <c r="E2404" s="824" t="s">
        <v>2248</v>
      </c>
      <c r="F2404" s="822" t="s">
        <v>2198</v>
      </c>
      <c r="G2404" s="822" t="s">
        <v>2286</v>
      </c>
      <c r="H2404" s="822" t="s">
        <v>329</v>
      </c>
      <c r="I2404" s="822" t="s">
        <v>2879</v>
      </c>
      <c r="J2404" s="822" t="s">
        <v>2880</v>
      </c>
      <c r="K2404" s="822" t="s">
        <v>2881</v>
      </c>
      <c r="L2404" s="825">
        <v>5416.5</v>
      </c>
      <c r="M2404" s="825">
        <v>16249.5</v>
      </c>
      <c r="N2404" s="822">
        <v>3</v>
      </c>
      <c r="O2404" s="826">
        <v>1</v>
      </c>
      <c r="P2404" s="825">
        <v>16249.5</v>
      </c>
      <c r="Q2404" s="827">
        <v>1</v>
      </c>
      <c r="R2404" s="822">
        <v>3</v>
      </c>
      <c r="S2404" s="827">
        <v>1</v>
      </c>
      <c r="T2404" s="826">
        <v>1</v>
      </c>
      <c r="U2404" s="828">
        <v>1</v>
      </c>
    </row>
    <row r="2405" spans="1:21" ht="14.45" customHeight="1" x14ac:dyDescent="0.2">
      <c r="A2405" s="821">
        <v>4</v>
      </c>
      <c r="B2405" s="822" t="s">
        <v>2195</v>
      </c>
      <c r="C2405" s="822" t="s">
        <v>2202</v>
      </c>
      <c r="D2405" s="823" t="s">
        <v>4680</v>
      </c>
      <c r="E2405" s="824" t="s">
        <v>2248</v>
      </c>
      <c r="F2405" s="822" t="s">
        <v>2198</v>
      </c>
      <c r="G2405" s="822" t="s">
        <v>2286</v>
      </c>
      <c r="H2405" s="822" t="s">
        <v>329</v>
      </c>
      <c r="I2405" s="822" t="s">
        <v>2882</v>
      </c>
      <c r="J2405" s="822" t="s">
        <v>2883</v>
      </c>
      <c r="K2405" s="822" t="s">
        <v>2884</v>
      </c>
      <c r="L2405" s="825">
        <v>2794.5</v>
      </c>
      <c r="M2405" s="825">
        <v>33534</v>
      </c>
      <c r="N2405" s="822">
        <v>12</v>
      </c>
      <c r="O2405" s="826">
        <v>2</v>
      </c>
      <c r="P2405" s="825">
        <v>33534</v>
      </c>
      <c r="Q2405" s="827">
        <v>1</v>
      </c>
      <c r="R2405" s="822">
        <v>12</v>
      </c>
      <c r="S2405" s="827">
        <v>1</v>
      </c>
      <c r="T2405" s="826">
        <v>2</v>
      </c>
      <c r="U2405" s="828">
        <v>1</v>
      </c>
    </row>
    <row r="2406" spans="1:21" ht="14.45" customHeight="1" x14ac:dyDescent="0.2">
      <c r="A2406" s="821">
        <v>4</v>
      </c>
      <c r="B2406" s="822" t="s">
        <v>2195</v>
      </c>
      <c r="C2406" s="822" t="s">
        <v>2202</v>
      </c>
      <c r="D2406" s="823" t="s">
        <v>4680</v>
      </c>
      <c r="E2406" s="824" t="s">
        <v>2248</v>
      </c>
      <c r="F2406" s="822" t="s">
        <v>2198</v>
      </c>
      <c r="G2406" s="822" t="s">
        <v>2286</v>
      </c>
      <c r="H2406" s="822" t="s">
        <v>329</v>
      </c>
      <c r="I2406" s="822" t="s">
        <v>4444</v>
      </c>
      <c r="J2406" s="822" t="s">
        <v>2522</v>
      </c>
      <c r="K2406" s="822" t="s">
        <v>4445</v>
      </c>
      <c r="L2406" s="825">
        <v>2794.44</v>
      </c>
      <c r="M2406" s="825">
        <v>8383.32</v>
      </c>
      <c r="N2406" s="822">
        <v>3</v>
      </c>
      <c r="O2406" s="826">
        <v>1</v>
      </c>
      <c r="P2406" s="825">
        <v>8383.32</v>
      </c>
      <c r="Q2406" s="827">
        <v>1</v>
      </c>
      <c r="R2406" s="822">
        <v>3</v>
      </c>
      <c r="S2406" s="827">
        <v>1</v>
      </c>
      <c r="T2406" s="826">
        <v>1</v>
      </c>
      <c r="U2406" s="828">
        <v>1</v>
      </c>
    </row>
    <row r="2407" spans="1:21" ht="14.45" customHeight="1" x14ac:dyDescent="0.2">
      <c r="A2407" s="821">
        <v>4</v>
      </c>
      <c r="B2407" s="822" t="s">
        <v>2195</v>
      </c>
      <c r="C2407" s="822" t="s">
        <v>2202</v>
      </c>
      <c r="D2407" s="823" t="s">
        <v>4680</v>
      </c>
      <c r="E2407" s="824" t="s">
        <v>2232</v>
      </c>
      <c r="F2407" s="822" t="s">
        <v>2196</v>
      </c>
      <c r="G2407" s="822" t="s">
        <v>3042</v>
      </c>
      <c r="H2407" s="822" t="s">
        <v>329</v>
      </c>
      <c r="I2407" s="822" t="s">
        <v>4446</v>
      </c>
      <c r="J2407" s="822" t="s">
        <v>4447</v>
      </c>
      <c r="K2407" s="822" t="s">
        <v>4021</v>
      </c>
      <c r="L2407" s="825">
        <v>36.270000000000003</v>
      </c>
      <c r="M2407" s="825">
        <v>36.270000000000003</v>
      </c>
      <c r="N2407" s="822">
        <v>1</v>
      </c>
      <c r="O2407" s="826">
        <v>1</v>
      </c>
      <c r="P2407" s="825">
        <v>36.270000000000003</v>
      </c>
      <c r="Q2407" s="827">
        <v>1</v>
      </c>
      <c r="R2407" s="822">
        <v>1</v>
      </c>
      <c r="S2407" s="827">
        <v>1</v>
      </c>
      <c r="T2407" s="826">
        <v>1</v>
      </c>
      <c r="U2407" s="828">
        <v>1</v>
      </c>
    </row>
    <row r="2408" spans="1:21" ht="14.45" customHeight="1" x14ac:dyDescent="0.2">
      <c r="A2408" s="821">
        <v>4</v>
      </c>
      <c r="B2408" s="822" t="s">
        <v>2195</v>
      </c>
      <c r="C2408" s="822" t="s">
        <v>2202</v>
      </c>
      <c r="D2408" s="823" t="s">
        <v>4680</v>
      </c>
      <c r="E2408" s="824" t="s">
        <v>2232</v>
      </c>
      <c r="F2408" s="822" t="s">
        <v>2196</v>
      </c>
      <c r="G2408" s="822" t="s">
        <v>3045</v>
      </c>
      <c r="H2408" s="822" t="s">
        <v>628</v>
      </c>
      <c r="I2408" s="822" t="s">
        <v>2183</v>
      </c>
      <c r="J2408" s="822" t="s">
        <v>1932</v>
      </c>
      <c r="K2408" s="822" t="s">
        <v>2184</v>
      </c>
      <c r="L2408" s="825">
        <v>23.4</v>
      </c>
      <c r="M2408" s="825">
        <v>23.4</v>
      </c>
      <c r="N2408" s="822">
        <v>1</v>
      </c>
      <c r="O2408" s="826">
        <v>1</v>
      </c>
      <c r="P2408" s="825">
        <v>23.4</v>
      </c>
      <c r="Q2408" s="827">
        <v>1</v>
      </c>
      <c r="R2408" s="822">
        <v>1</v>
      </c>
      <c r="S2408" s="827">
        <v>1</v>
      </c>
      <c r="T2408" s="826">
        <v>1</v>
      </c>
      <c r="U2408" s="828">
        <v>1</v>
      </c>
    </row>
    <row r="2409" spans="1:21" ht="14.45" customHeight="1" x14ac:dyDescent="0.2">
      <c r="A2409" s="821">
        <v>4</v>
      </c>
      <c r="B2409" s="822" t="s">
        <v>2195</v>
      </c>
      <c r="C2409" s="822" t="s">
        <v>2202</v>
      </c>
      <c r="D2409" s="823" t="s">
        <v>4680</v>
      </c>
      <c r="E2409" s="824" t="s">
        <v>2232</v>
      </c>
      <c r="F2409" s="822" t="s">
        <v>2196</v>
      </c>
      <c r="G2409" s="822" t="s">
        <v>3046</v>
      </c>
      <c r="H2409" s="822" t="s">
        <v>329</v>
      </c>
      <c r="I2409" s="822" t="s">
        <v>4448</v>
      </c>
      <c r="J2409" s="822" t="s">
        <v>3048</v>
      </c>
      <c r="K2409" s="822" t="s">
        <v>4449</v>
      </c>
      <c r="L2409" s="825">
        <v>62.04</v>
      </c>
      <c r="M2409" s="825">
        <v>62.04</v>
      </c>
      <c r="N2409" s="822">
        <v>1</v>
      </c>
      <c r="O2409" s="826">
        <v>0.5</v>
      </c>
      <c r="P2409" s="825">
        <v>62.04</v>
      </c>
      <c r="Q2409" s="827">
        <v>1</v>
      </c>
      <c r="R2409" s="822">
        <v>1</v>
      </c>
      <c r="S2409" s="827">
        <v>1</v>
      </c>
      <c r="T2409" s="826">
        <v>0.5</v>
      </c>
      <c r="U2409" s="828">
        <v>1</v>
      </c>
    </row>
    <row r="2410" spans="1:21" ht="14.45" customHeight="1" x14ac:dyDescent="0.2">
      <c r="A2410" s="821">
        <v>4</v>
      </c>
      <c r="B2410" s="822" t="s">
        <v>2195</v>
      </c>
      <c r="C2410" s="822" t="s">
        <v>2202</v>
      </c>
      <c r="D2410" s="823" t="s">
        <v>4680</v>
      </c>
      <c r="E2410" s="824" t="s">
        <v>2232</v>
      </c>
      <c r="F2410" s="822" t="s">
        <v>2196</v>
      </c>
      <c r="G2410" s="822" t="s">
        <v>2991</v>
      </c>
      <c r="H2410" s="822" t="s">
        <v>329</v>
      </c>
      <c r="I2410" s="822" t="s">
        <v>4450</v>
      </c>
      <c r="J2410" s="822" t="s">
        <v>2993</v>
      </c>
      <c r="K2410" s="822" t="s">
        <v>1186</v>
      </c>
      <c r="L2410" s="825">
        <v>96.04</v>
      </c>
      <c r="M2410" s="825">
        <v>96.04</v>
      </c>
      <c r="N2410" s="822">
        <v>1</v>
      </c>
      <c r="O2410" s="826">
        <v>0.5</v>
      </c>
      <c r="P2410" s="825"/>
      <c r="Q2410" s="827">
        <v>0</v>
      </c>
      <c r="R2410" s="822"/>
      <c r="S2410" s="827">
        <v>0</v>
      </c>
      <c r="T2410" s="826"/>
      <c r="U2410" s="828">
        <v>0</v>
      </c>
    </row>
    <row r="2411" spans="1:21" ht="14.45" customHeight="1" x14ac:dyDescent="0.2">
      <c r="A2411" s="821">
        <v>4</v>
      </c>
      <c r="B2411" s="822" t="s">
        <v>2195</v>
      </c>
      <c r="C2411" s="822" t="s">
        <v>2202</v>
      </c>
      <c r="D2411" s="823" t="s">
        <v>4680</v>
      </c>
      <c r="E2411" s="824" t="s">
        <v>2232</v>
      </c>
      <c r="F2411" s="822" t="s">
        <v>2196</v>
      </c>
      <c r="G2411" s="822" t="s">
        <v>2991</v>
      </c>
      <c r="H2411" s="822" t="s">
        <v>628</v>
      </c>
      <c r="I2411" s="822" t="s">
        <v>3963</v>
      </c>
      <c r="J2411" s="822" t="s">
        <v>1371</v>
      </c>
      <c r="K2411" s="822" t="s">
        <v>1186</v>
      </c>
      <c r="L2411" s="825">
        <v>96.04</v>
      </c>
      <c r="M2411" s="825">
        <v>288.12</v>
      </c>
      <c r="N2411" s="822">
        <v>3</v>
      </c>
      <c r="O2411" s="826">
        <v>2.5</v>
      </c>
      <c r="P2411" s="825">
        <v>288.12</v>
      </c>
      <c r="Q2411" s="827">
        <v>1</v>
      </c>
      <c r="R2411" s="822">
        <v>3</v>
      </c>
      <c r="S2411" s="827">
        <v>1</v>
      </c>
      <c r="T2411" s="826">
        <v>2.5</v>
      </c>
      <c r="U2411" s="828">
        <v>1</v>
      </c>
    </row>
    <row r="2412" spans="1:21" ht="14.45" customHeight="1" x14ac:dyDescent="0.2">
      <c r="A2412" s="821">
        <v>4</v>
      </c>
      <c r="B2412" s="822" t="s">
        <v>2195</v>
      </c>
      <c r="C2412" s="822" t="s">
        <v>2202</v>
      </c>
      <c r="D2412" s="823" t="s">
        <v>4680</v>
      </c>
      <c r="E2412" s="824" t="s">
        <v>2232</v>
      </c>
      <c r="F2412" s="822" t="s">
        <v>2196</v>
      </c>
      <c r="G2412" s="822" t="s">
        <v>2991</v>
      </c>
      <c r="H2412" s="822" t="s">
        <v>628</v>
      </c>
      <c r="I2412" s="822" t="s">
        <v>3156</v>
      </c>
      <c r="J2412" s="822" t="s">
        <v>1371</v>
      </c>
      <c r="K2412" s="822" t="s">
        <v>1184</v>
      </c>
      <c r="L2412" s="825">
        <v>48.01</v>
      </c>
      <c r="M2412" s="825">
        <v>48.01</v>
      </c>
      <c r="N2412" s="822">
        <v>1</v>
      </c>
      <c r="O2412" s="826">
        <v>1</v>
      </c>
      <c r="P2412" s="825"/>
      <c r="Q2412" s="827">
        <v>0</v>
      </c>
      <c r="R2412" s="822"/>
      <c r="S2412" s="827">
        <v>0</v>
      </c>
      <c r="T2412" s="826"/>
      <c r="U2412" s="828">
        <v>0</v>
      </c>
    </row>
    <row r="2413" spans="1:21" ht="14.45" customHeight="1" x14ac:dyDescent="0.2">
      <c r="A2413" s="821">
        <v>4</v>
      </c>
      <c r="B2413" s="822" t="s">
        <v>2195</v>
      </c>
      <c r="C2413" s="822" t="s">
        <v>2202</v>
      </c>
      <c r="D2413" s="823" t="s">
        <v>4680</v>
      </c>
      <c r="E2413" s="824" t="s">
        <v>2232</v>
      </c>
      <c r="F2413" s="822" t="s">
        <v>2196</v>
      </c>
      <c r="G2413" s="822" t="s">
        <v>2991</v>
      </c>
      <c r="H2413" s="822" t="s">
        <v>329</v>
      </c>
      <c r="I2413" s="822" t="s">
        <v>4451</v>
      </c>
      <c r="J2413" s="822" t="s">
        <v>2993</v>
      </c>
      <c r="K2413" s="822" t="s">
        <v>1372</v>
      </c>
      <c r="L2413" s="825">
        <v>134.44999999999999</v>
      </c>
      <c r="M2413" s="825">
        <v>134.44999999999999</v>
      </c>
      <c r="N2413" s="822">
        <v>1</v>
      </c>
      <c r="O2413" s="826">
        <v>1</v>
      </c>
      <c r="P2413" s="825">
        <v>134.44999999999999</v>
      </c>
      <c r="Q2413" s="827">
        <v>1</v>
      </c>
      <c r="R2413" s="822">
        <v>1</v>
      </c>
      <c r="S2413" s="827">
        <v>1</v>
      </c>
      <c r="T2413" s="826">
        <v>1</v>
      </c>
      <c r="U2413" s="828">
        <v>1</v>
      </c>
    </row>
    <row r="2414" spans="1:21" ht="14.45" customHeight="1" x14ac:dyDescent="0.2">
      <c r="A2414" s="821">
        <v>4</v>
      </c>
      <c r="B2414" s="822" t="s">
        <v>2195</v>
      </c>
      <c r="C2414" s="822" t="s">
        <v>2202</v>
      </c>
      <c r="D2414" s="823" t="s">
        <v>4680</v>
      </c>
      <c r="E2414" s="824" t="s">
        <v>2232</v>
      </c>
      <c r="F2414" s="822" t="s">
        <v>2196</v>
      </c>
      <c r="G2414" s="822" t="s">
        <v>2906</v>
      </c>
      <c r="H2414" s="822" t="s">
        <v>628</v>
      </c>
      <c r="I2414" s="822" t="s">
        <v>2145</v>
      </c>
      <c r="J2414" s="822" t="s">
        <v>979</v>
      </c>
      <c r="K2414" s="822" t="s">
        <v>2146</v>
      </c>
      <c r="L2414" s="825">
        <v>117.55</v>
      </c>
      <c r="M2414" s="825">
        <v>117.55</v>
      </c>
      <c r="N2414" s="822">
        <v>1</v>
      </c>
      <c r="O2414" s="826">
        <v>1</v>
      </c>
      <c r="P2414" s="825">
        <v>117.55</v>
      </c>
      <c r="Q2414" s="827">
        <v>1</v>
      </c>
      <c r="R2414" s="822">
        <v>1</v>
      </c>
      <c r="S2414" s="827">
        <v>1</v>
      </c>
      <c r="T2414" s="826">
        <v>1</v>
      </c>
      <c r="U2414" s="828">
        <v>1</v>
      </c>
    </row>
    <row r="2415" spans="1:21" ht="14.45" customHeight="1" x14ac:dyDescent="0.2">
      <c r="A2415" s="821">
        <v>4</v>
      </c>
      <c r="B2415" s="822" t="s">
        <v>2195</v>
      </c>
      <c r="C2415" s="822" t="s">
        <v>2202</v>
      </c>
      <c r="D2415" s="823" t="s">
        <v>4680</v>
      </c>
      <c r="E2415" s="824" t="s">
        <v>2232</v>
      </c>
      <c r="F2415" s="822" t="s">
        <v>2196</v>
      </c>
      <c r="G2415" s="822" t="s">
        <v>3158</v>
      </c>
      <c r="H2415" s="822" t="s">
        <v>329</v>
      </c>
      <c r="I2415" s="822" t="s">
        <v>3549</v>
      </c>
      <c r="J2415" s="822" t="s">
        <v>3160</v>
      </c>
      <c r="K2415" s="822" t="s">
        <v>1186</v>
      </c>
      <c r="L2415" s="825">
        <v>78.33</v>
      </c>
      <c r="M2415" s="825">
        <v>78.33</v>
      </c>
      <c r="N2415" s="822">
        <v>1</v>
      </c>
      <c r="O2415" s="826">
        <v>1</v>
      </c>
      <c r="P2415" s="825">
        <v>78.33</v>
      </c>
      <c r="Q2415" s="827">
        <v>1</v>
      </c>
      <c r="R2415" s="822">
        <v>1</v>
      </c>
      <c r="S2415" s="827">
        <v>1</v>
      </c>
      <c r="T2415" s="826">
        <v>1</v>
      </c>
      <c r="U2415" s="828">
        <v>1</v>
      </c>
    </row>
    <row r="2416" spans="1:21" ht="14.45" customHeight="1" x14ac:dyDescent="0.2">
      <c r="A2416" s="821">
        <v>4</v>
      </c>
      <c r="B2416" s="822" t="s">
        <v>2195</v>
      </c>
      <c r="C2416" s="822" t="s">
        <v>2202</v>
      </c>
      <c r="D2416" s="823" t="s">
        <v>4680</v>
      </c>
      <c r="E2416" s="824" t="s">
        <v>2232</v>
      </c>
      <c r="F2416" s="822" t="s">
        <v>2196</v>
      </c>
      <c r="G2416" s="822" t="s">
        <v>2334</v>
      </c>
      <c r="H2416" s="822" t="s">
        <v>329</v>
      </c>
      <c r="I2416" s="822" t="s">
        <v>3740</v>
      </c>
      <c r="J2416" s="822" t="s">
        <v>689</v>
      </c>
      <c r="K2416" s="822" t="s">
        <v>693</v>
      </c>
      <c r="L2416" s="825">
        <v>132</v>
      </c>
      <c r="M2416" s="825">
        <v>132</v>
      </c>
      <c r="N2416" s="822">
        <v>1</v>
      </c>
      <c r="O2416" s="826">
        <v>0.5</v>
      </c>
      <c r="P2416" s="825">
        <v>132</v>
      </c>
      <c r="Q2416" s="827">
        <v>1</v>
      </c>
      <c r="R2416" s="822">
        <v>1</v>
      </c>
      <c r="S2416" s="827">
        <v>1</v>
      </c>
      <c r="T2416" s="826">
        <v>0.5</v>
      </c>
      <c r="U2416" s="828">
        <v>1</v>
      </c>
    </row>
    <row r="2417" spans="1:21" ht="14.45" customHeight="1" x14ac:dyDescent="0.2">
      <c r="A2417" s="821">
        <v>4</v>
      </c>
      <c r="B2417" s="822" t="s">
        <v>2195</v>
      </c>
      <c r="C2417" s="822" t="s">
        <v>2202</v>
      </c>
      <c r="D2417" s="823" t="s">
        <v>4680</v>
      </c>
      <c r="E2417" s="824" t="s">
        <v>2232</v>
      </c>
      <c r="F2417" s="822" t="s">
        <v>2196</v>
      </c>
      <c r="G2417" s="822" t="s">
        <v>2336</v>
      </c>
      <c r="H2417" s="822" t="s">
        <v>329</v>
      </c>
      <c r="I2417" s="822" t="s">
        <v>3161</v>
      </c>
      <c r="J2417" s="822" t="s">
        <v>3162</v>
      </c>
      <c r="K2417" s="822" t="s">
        <v>3163</v>
      </c>
      <c r="L2417" s="825">
        <v>52.78</v>
      </c>
      <c r="M2417" s="825">
        <v>52.78</v>
      </c>
      <c r="N2417" s="822">
        <v>1</v>
      </c>
      <c r="O2417" s="826">
        <v>1</v>
      </c>
      <c r="P2417" s="825">
        <v>52.78</v>
      </c>
      <c r="Q2417" s="827">
        <v>1</v>
      </c>
      <c r="R2417" s="822">
        <v>1</v>
      </c>
      <c r="S2417" s="827">
        <v>1</v>
      </c>
      <c r="T2417" s="826">
        <v>1</v>
      </c>
      <c r="U2417" s="828">
        <v>1</v>
      </c>
    </row>
    <row r="2418" spans="1:21" ht="14.45" customHeight="1" x14ac:dyDescent="0.2">
      <c r="A2418" s="821">
        <v>4</v>
      </c>
      <c r="B2418" s="822" t="s">
        <v>2195</v>
      </c>
      <c r="C2418" s="822" t="s">
        <v>2202</v>
      </c>
      <c r="D2418" s="823" t="s">
        <v>4680</v>
      </c>
      <c r="E2418" s="824" t="s">
        <v>2232</v>
      </c>
      <c r="F2418" s="822" t="s">
        <v>2196</v>
      </c>
      <c r="G2418" s="822" t="s">
        <v>2336</v>
      </c>
      <c r="H2418" s="822" t="s">
        <v>329</v>
      </c>
      <c r="I2418" s="822" t="s">
        <v>2337</v>
      </c>
      <c r="J2418" s="822" t="s">
        <v>2338</v>
      </c>
      <c r="K2418" s="822" t="s">
        <v>2339</v>
      </c>
      <c r="L2418" s="825">
        <v>51</v>
      </c>
      <c r="M2418" s="825">
        <v>51</v>
      </c>
      <c r="N2418" s="822">
        <v>1</v>
      </c>
      <c r="O2418" s="826">
        <v>1</v>
      </c>
      <c r="P2418" s="825">
        <v>51</v>
      </c>
      <c r="Q2418" s="827">
        <v>1</v>
      </c>
      <c r="R2418" s="822">
        <v>1</v>
      </c>
      <c r="S2418" s="827">
        <v>1</v>
      </c>
      <c r="T2418" s="826">
        <v>1</v>
      </c>
      <c r="U2418" s="828">
        <v>1</v>
      </c>
    </row>
    <row r="2419" spans="1:21" ht="14.45" customHeight="1" x14ac:dyDescent="0.2">
      <c r="A2419" s="821">
        <v>4</v>
      </c>
      <c r="B2419" s="822" t="s">
        <v>2195</v>
      </c>
      <c r="C2419" s="822" t="s">
        <v>2202</v>
      </c>
      <c r="D2419" s="823" t="s">
        <v>4680</v>
      </c>
      <c r="E2419" s="824" t="s">
        <v>2232</v>
      </c>
      <c r="F2419" s="822" t="s">
        <v>2196</v>
      </c>
      <c r="G2419" s="822" t="s">
        <v>3168</v>
      </c>
      <c r="H2419" s="822" t="s">
        <v>329</v>
      </c>
      <c r="I2419" s="822" t="s">
        <v>3968</v>
      </c>
      <c r="J2419" s="822" t="s">
        <v>706</v>
      </c>
      <c r="K2419" s="822" t="s">
        <v>3969</v>
      </c>
      <c r="L2419" s="825">
        <v>93.61</v>
      </c>
      <c r="M2419" s="825">
        <v>93.61</v>
      </c>
      <c r="N2419" s="822">
        <v>1</v>
      </c>
      <c r="O2419" s="826">
        <v>1</v>
      </c>
      <c r="P2419" s="825">
        <v>93.61</v>
      </c>
      <c r="Q2419" s="827">
        <v>1</v>
      </c>
      <c r="R2419" s="822">
        <v>1</v>
      </c>
      <c r="S2419" s="827">
        <v>1</v>
      </c>
      <c r="T2419" s="826">
        <v>1</v>
      </c>
      <c r="U2419" s="828">
        <v>1</v>
      </c>
    </row>
    <row r="2420" spans="1:21" ht="14.45" customHeight="1" x14ac:dyDescent="0.2">
      <c r="A2420" s="821">
        <v>4</v>
      </c>
      <c r="B2420" s="822" t="s">
        <v>2195</v>
      </c>
      <c r="C2420" s="822" t="s">
        <v>2202</v>
      </c>
      <c r="D2420" s="823" t="s">
        <v>4680</v>
      </c>
      <c r="E2420" s="824" t="s">
        <v>2232</v>
      </c>
      <c r="F2420" s="822" t="s">
        <v>2196</v>
      </c>
      <c r="G2420" s="822" t="s">
        <v>2255</v>
      </c>
      <c r="H2420" s="822" t="s">
        <v>329</v>
      </c>
      <c r="I2420" s="822" t="s">
        <v>2256</v>
      </c>
      <c r="J2420" s="822" t="s">
        <v>2257</v>
      </c>
      <c r="K2420" s="822" t="s">
        <v>2258</v>
      </c>
      <c r="L2420" s="825">
        <v>35.25</v>
      </c>
      <c r="M2420" s="825">
        <v>35.25</v>
      </c>
      <c r="N2420" s="822">
        <v>1</v>
      </c>
      <c r="O2420" s="826">
        <v>1</v>
      </c>
      <c r="P2420" s="825"/>
      <c r="Q2420" s="827">
        <v>0</v>
      </c>
      <c r="R2420" s="822"/>
      <c r="S2420" s="827">
        <v>0</v>
      </c>
      <c r="T2420" s="826"/>
      <c r="U2420" s="828">
        <v>0</v>
      </c>
    </row>
    <row r="2421" spans="1:21" ht="14.45" customHeight="1" x14ac:dyDescent="0.2">
      <c r="A2421" s="821">
        <v>4</v>
      </c>
      <c r="B2421" s="822" t="s">
        <v>2195</v>
      </c>
      <c r="C2421" s="822" t="s">
        <v>2202</v>
      </c>
      <c r="D2421" s="823" t="s">
        <v>4680</v>
      </c>
      <c r="E2421" s="824" t="s">
        <v>2232</v>
      </c>
      <c r="F2421" s="822" t="s">
        <v>2196</v>
      </c>
      <c r="G2421" s="822" t="s">
        <v>3176</v>
      </c>
      <c r="H2421" s="822" t="s">
        <v>329</v>
      </c>
      <c r="I2421" s="822" t="s">
        <v>3741</v>
      </c>
      <c r="J2421" s="822" t="s">
        <v>1196</v>
      </c>
      <c r="K2421" s="822" t="s">
        <v>3178</v>
      </c>
      <c r="L2421" s="825">
        <v>91.11</v>
      </c>
      <c r="M2421" s="825">
        <v>273.33</v>
      </c>
      <c r="N2421" s="822">
        <v>3</v>
      </c>
      <c r="O2421" s="826">
        <v>2.5</v>
      </c>
      <c r="P2421" s="825">
        <v>91.11</v>
      </c>
      <c r="Q2421" s="827">
        <v>0.33333333333333337</v>
      </c>
      <c r="R2421" s="822">
        <v>1</v>
      </c>
      <c r="S2421" s="827">
        <v>0.33333333333333331</v>
      </c>
      <c r="T2421" s="826">
        <v>0.5</v>
      </c>
      <c r="U2421" s="828">
        <v>0.2</v>
      </c>
    </row>
    <row r="2422" spans="1:21" ht="14.45" customHeight="1" x14ac:dyDescent="0.2">
      <c r="A2422" s="821">
        <v>4</v>
      </c>
      <c r="B2422" s="822" t="s">
        <v>2195</v>
      </c>
      <c r="C2422" s="822" t="s">
        <v>2202</v>
      </c>
      <c r="D2422" s="823" t="s">
        <v>4680</v>
      </c>
      <c r="E2422" s="824" t="s">
        <v>2232</v>
      </c>
      <c r="F2422" s="822" t="s">
        <v>2196</v>
      </c>
      <c r="G2422" s="822" t="s">
        <v>3176</v>
      </c>
      <c r="H2422" s="822" t="s">
        <v>329</v>
      </c>
      <c r="I2422" s="822" t="s">
        <v>3551</v>
      </c>
      <c r="J2422" s="822" t="s">
        <v>1196</v>
      </c>
      <c r="K2422" s="822" t="s">
        <v>3552</v>
      </c>
      <c r="L2422" s="825">
        <v>182.22</v>
      </c>
      <c r="M2422" s="825">
        <v>182.22</v>
      </c>
      <c r="N2422" s="822">
        <v>1</v>
      </c>
      <c r="O2422" s="826">
        <v>0.5</v>
      </c>
      <c r="P2422" s="825">
        <v>182.22</v>
      </c>
      <c r="Q2422" s="827">
        <v>1</v>
      </c>
      <c r="R2422" s="822">
        <v>1</v>
      </c>
      <c r="S2422" s="827">
        <v>1</v>
      </c>
      <c r="T2422" s="826">
        <v>0.5</v>
      </c>
      <c r="U2422" s="828">
        <v>1</v>
      </c>
    </row>
    <row r="2423" spans="1:21" ht="14.45" customHeight="1" x14ac:dyDescent="0.2">
      <c r="A2423" s="821">
        <v>4</v>
      </c>
      <c r="B2423" s="822" t="s">
        <v>2195</v>
      </c>
      <c r="C2423" s="822" t="s">
        <v>2202</v>
      </c>
      <c r="D2423" s="823" t="s">
        <v>4680</v>
      </c>
      <c r="E2423" s="824" t="s">
        <v>2232</v>
      </c>
      <c r="F2423" s="822" t="s">
        <v>2196</v>
      </c>
      <c r="G2423" s="822" t="s">
        <v>2453</v>
      </c>
      <c r="H2423" s="822" t="s">
        <v>628</v>
      </c>
      <c r="I2423" s="822" t="s">
        <v>1786</v>
      </c>
      <c r="J2423" s="822" t="s">
        <v>770</v>
      </c>
      <c r="K2423" s="822" t="s">
        <v>1787</v>
      </c>
      <c r="L2423" s="825">
        <v>42.51</v>
      </c>
      <c r="M2423" s="825">
        <v>42.51</v>
      </c>
      <c r="N2423" s="822">
        <v>1</v>
      </c>
      <c r="O2423" s="826">
        <v>1</v>
      </c>
      <c r="P2423" s="825">
        <v>42.51</v>
      </c>
      <c r="Q2423" s="827">
        <v>1</v>
      </c>
      <c r="R2423" s="822">
        <v>1</v>
      </c>
      <c r="S2423" s="827">
        <v>1</v>
      </c>
      <c r="T2423" s="826">
        <v>1</v>
      </c>
      <c r="U2423" s="828">
        <v>1</v>
      </c>
    </row>
    <row r="2424" spans="1:21" ht="14.45" customHeight="1" x14ac:dyDescent="0.2">
      <c r="A2424" s="821">
        <v>4</v>
      </c>
      <c r="B2424" s="822" t="s">
        <v>2195</v>
      </c>
      <c r="C2424" s="822" t="s">
        <v>2202</v>
      </c>
      <c r="D2424" s="823" t="s">
        <v>4680</v>
      </c>
      <c r="E2424" s="824" t="s">
        <v>2232</v>
      </c>
      <c r="F2424" s="822" t="s">
        <v>2196</v>
      </c>
      <c r="G2424" s="822" t="s">
        <v>3066</v>
      </c>
      <c r="H2424" s="822" t="s">
        <v>329</v>
      </c>
      <c r="I2424" s="822" t="s">
        <v>3754</v>
      </c>
      <c r="J2424" s="822" t="s">
        <v>825</v>
      </c>
      <c r="K2424" s="822" t="s">
        <v>3755</v>
      </c>
      <c r="L2424" s="825">
        <v>45.03</v>
      </c>
      <c r="M2424" s="825">
        <v>45.03</v>
      </c>
      <c r="N2424" s="822">
        <v>1</v>
      </c>
      <c r="O2424" s="826">
        <v>0.5</v>
      </c>
      <c r="P2424" s="825">
        <v>45.03</v>
      </c>
      <c r="Q2424" s="827">
        <v>1</v>
      </c>
      <c r="R2424" s="822">
        <v>1</v>
      </c>
      <c r="S2424" s="827">
        <v>1</v>
      </c>
      <c r="T2424" s="826">
        <v>0.5</v>
      </c>
      <c r="U2424" s="828">
        <v>1</v>
      </c>
    </row>
    <row r="2425" spans="1:21" ht="14.45" customHeight="1" x14ac:dyDescent="0.2">
      <c r="A2425" s="821">
        <v>4</v>
      </c>
      <c r="B2425" s="822" t="s">
        <v>2195</v>
      </c>
      <c r="C2425" s="822" t="s">
        <v>2202</v>
      </c>
      <c r="D2425" s="823" t="s">
        <v>4680</v>
      </c>
      <c r="E2425" s="824" t="s">
        <v>2232</v>
      </c>
      <c r="F2425" s="822" t="s">
        <v>2196</v>
      </c>
      <c r="G2425" s="822" t="s">
        <v>3555</v>
      </c>
      <c r="H2425" s="822" t="s">
        <v>329</v>
      </c>
      <c r="I2425" s="822" t="s">
        <v>4452</v>
      </c>
      <c r="J2425" s="822" t="s">
        <v>1367</v>
      </c>
      <c r="K2425" s="822" t="s">
        <v>4453</v>
      </c>
      <c r="L2425" s="825">
        <v>94.7</v>
      </c>
      <c r="M2425" s="825">
        <v>94.7</v>
      </c>
      <c r="N2425" s="822">
        <v>1</v>
      </c>
      <c r="O2425" s="826">
        <v>0.5</v>
      </c>
      <c r="P2425" s="825">
        <v>94.7</v>
      </c>
      <c r="Q2425" s="827">
        <v>1</v>
      </c>
      <c r="R2425" s="822">
        <v>1</v>
      </c>
      <c r="S2425" s="827">
        <v>1</v>
      </c>
      <c r="T2425" s="826">
        <v>0.5</v>
      </c>
      <c r="U2425" s="828">
        <v>1</v>
      </c>
    </row>
    <row r="2426" spans="1:21" ht="14.45" customHeight="1" x14ac:dyDescent="0.2">
      <c r="A2426" s="821">
        <v>4</v>
      </c>
      <c r="B2426" s="822" t="s">
        <v>2195</v>
      </c>
      <c r="C2426" s="822" t="s">
        <v>2202</v>
      </c>
      <c r="D2426" s="823" t="s">
        <v>4680</v>
      </c>
      <c r="E2426" s="824" t="s">
        <v>2232</v>
      </c>
      <c r="F2426" s="822" t="s">
        <v>2196</v>
      </c>
      <c r="G2426" s="822" t="s">
        <v>3756</v>
      </c>
      <c r="H2426" s="822" t="s">
        <v>329</v>
      </c>
      <c r="I2426" s="822" t="s">
        <v>3757</v>
      </c>
      <c r="J2426" s="822" t="s">
        <v>1471</v>
      </c>
      <c r="K2426" s="822" t="s">
        <v>3758</v>
      </c>
      <c r="L2426" s="825">
        <v>164.01</v>
      </c>
      <c r="M2426" s="825">
        <v>164.01</v>
      </c>
      <c r="N2426" s="822">
        <v>1</v>
      </c>
      <c r="O2426" s="826">
        <v>0.5</v>
      </c>
      <c r="P2426" s="825">
        <v>164.01</v>
      </c>
      <c r="Q2426" s="827">
        <v>1</v>
      </c>
      <c r="R2426" s="822">
        <v>1</v>
      </c>
      <c r="S2426" s="827">
        <v>1</v>
      </c>
      <c r="T2426" s="826">
        <v>0.5</v>
      </c>
      <c r="U2426" s="828">
        <v>1</v>
      </c>
    </row>
    <row r="2427" spans="1:21" ht="14.45" customHeight="1" x14ac:dyDescent="0.2">
      <c r="A2427" s="821">
        <v>4</v>
      </c>
      <c r="B2427" s="822" t="s">
        <v>2195</v>
      </c>
      <c r="C2427" s="822" t="s">
        <v>2202</v>
      </c>
      <c r="D2427" s="823" t="s">
        <v>4680</v>
      </c>
      <c r="E2427" s="824" t="s">
        <v>2232</v>
      </c>
      <c r="F2427" s="822" t="s">
        <v>2196</v>
      </c>
      <c r="G2427" s="822" t="s">
        <v>4454</v>
      </c>
      <c r="H2427" s="822" t="s">
        <v>628</v>
      </c>
      <c r="I2427" s="822" t="s">
        <v>4455</v>
      </c>
      <c r="J2427" s="822" t="s">
        <v>4456</v>
      </c>
      <c r="K2427" s="822" t="s">
        <v>4457</v>
      </c>
      <c r="L2427" s="825">
        <v>386.73</v>
      </c>
      <c r="M2427" s="825">
        <v>386.73</v>
      </c>
      <c r="N2427" s="822">
        <v>1</v>
      </c>
      <c r="O2427" s="826">
        <v>1</v>
      </c>
      <c r="P2427" s="825">
        <v>386.73</v>
      </c>
      <c r="Q2427" s="827">
        <v>1</v>
      </c>
      <c r="R2427" s="822">
        <v>1</v>
      </c>
      <c r="S2427" s="827">
        <v>1</v>
      </c>
      <c r="T2427" s="826">
        <v>1</v>
      </c>
      <c r="U2427" s="828">
        <v>1</v>
      </c>
    </row>
    <row r="2428" spans="1:21" ht="14.45" customHeight="1" x14ac:dyDescent="0.2">
      <c r="A2428" s="821">
        <v>4</v>
      </c>
      <c r="B2428" s="822" t="s">
        <v>2195</v>
      </c>
      <c r="C2428" s="822" t="s">
        <v>2202</v>
      </c>
      <c r="D2428" s="823" t="s">
        <v>4680</v>
      </c>
      <c r="E2428" s="824" t="s">
        <v>2232</v>
      </c>
      <c r="F2428" s="822" t="s">
        <v>2196</v>
      </c>
      <c r="G2428" s="822" t="s">
        <v>4454</v>
      </c>
      <c r="H2428" s="822" t="s">
        <v>329</v>
      </c>
      <c r="I2428" s="822" t="s">
        <v>4458</v>
      </c>
      <c r="J2428" s="822" t="s">
        <v>4456</v>
      </c>
      <c r="K2428" s="822" t="s">
        <v>4459</v>
      </c>
      <c r="L2428" s="825">
        <v>773.45</v>
      </c>
      <c r="M2428" s="825">
        <v>773.45</v>
      </c>
      <c r="N2428" s="822">
        <v>1</v>
      </c>
      <c r="O2428" s="826">
        <v>0.5</v>
      </c>
      <c r="P2428" s="825">
        <v>773.45</v>
      </c>
      <c r="Q2428" s="827">
        <v>1</v>
      </c>
      <c r="R2428" s="822">
        <v>1</v>
      </c>
      <c r="S2428" s="827">
        <v>1</v>
      </c>
      <c r="T2428" s="826">
        <v>0.5</v>
      </c>
      <c r="U2428" s="828">
        <v>1</v>
      </c>
    </row>
    <row r="2429" spans="1:21" ht="14.45" customHeight="1" x14ac:dyDescent="0.2">
      <c r="A2429" s="821">
        <v>4</v>
      </c>
      <c r="B2429" s="822" t="s">
        <v>2195</v>
      </c>
      <c r="C2429" s="822" t="s">
        <v>2202</v>
      </c>
      <c r="D2429" s="823" t="s">
        <v>4680</v>
      </c>
      <c r="E2429" s="824" t="s">
        <v>2232</v>
      </c>
      <c r="F2429" s="822" t="s">
        <v>2196</v>
      </c>
      <c r="G2429" s="822" t="s">
        <v>2921</v>
      </c>
      <c r="H2429" s="822" t="s">
        <v>329</v>
      </c>
      <c r="I2429" s="822" t="s">
        <v>3004</v>
      </c>
      <c r="J2429" s="822" t="s">
        <v>2923</v>
      </c>
      <c r="K2429" s="822" t="s">
        <v>3005</v>
      </c>
      <c r="L2429" s="825">
        <v>132.97999999999999</v>
      </c>
      <c r="M2429" s="825">
        <v>132.97999999999999</v>
      </c>
      <c r="N2429" s="822">
        <v>1</v>
      </c>
      <c r="O2429" s="826">
        <v>1</v>
      </c>
      <c r="P2429" s="825">
        <v>132.97999999999999</v>
      </c>
      <c r="Q2429" s="827">
        <v>1</v>
      </c>
      <c r="R2429" s="822">
        <v>1</v>
      </c>
      <c r="S2429" s="827">
        <v>1</v>
      </c>
      <c r="T2429" s="826">
        <v>1</v>
      </c>
      <c r="U2429" s="828">
        <v>1</v>
      </c>
    </row>
    <row r="2430" spans="1:21" ht="14.45" customHeight="1" x14ac:dyDescent="0.2">
      <c r="A2430" s="821">
        <v>4</v>
      </c>
      <c r="B2430" s="822" t="s">
        <v>2195</v>
      </c>
      <c r="C2430" s="822" t="s">
        <v>2202</v>
      </c>
      <c r="D2430" s="823" t="s">
        <v>4680</v>
      </c>
      <c r="E2430" s="824" t="s">
        <v>2232</v>
      </c>
      <c r="F2430" s="822" t="s">
        <v>2196</v>
      </c>
      <c r="G2430" s="822" t="s">
        <v>3765</v>
      </c>
      <c r="H2430" s="822" t="s">
        <v>329</v>
      </c>
      <c r="I2430" s="822" t="s">
        <v>3766</v>
      </c>
      <c r="J2430" s="822" t="s">
        <v>3767</v>
      </c>
      <c r="K2430" s="822" t="s">
        <v>3768</v>
      </c>
      <c r="L2430" s="825">
        <v>51.71</v>
      </c>
      <c r="M2430" s="825">
        <v>51.71</v>
      </c>
      <c r="N2430" s="822">
        <v>1</v>
      </c>
      <c r="O2430" s="826">
        <v>1</v>
      </c>
      <c r="P2430" s="825"/>
      <c r="Q2430" s="827">
        <v>0</v>
      </c>
      <c r="R2430" s="822"/>
      <c r="S2430" s="827">
        <v>0</v>
      </c>
      <c r="T2430" s="826"/>
      <c r="U2430" s="828">
        <v>0</v>
      </c>
    </row>
    <row r="2431" spans="1:21" ht="14.45" customHeight="1" x14ac:dyDescent="0.2">
      <c r="A2431" s="821">
        <v>4</v>
      </c>
      <c r="B2431" s="822" t="s">
        <v>2195</v>
      </c>
      <c r="C2431" s="822" t="s">
        <v>2202</v>
      </c>
      <c r="D2431" s="823" t="s">
        <v>4680</v>
      </c>
      <c r="E2431" s="824" t="s">
        <v>2232</v>
      </c>
      <c r="F2431" s="822" t="s">
        <v>2196</v>
      </c>
      <c r="G2431" s="822" t="s">
        <v>2312</v>
      </c>
      <c r="H2431" s="822" t="s">
        <v>329</v>
      </c>
      <c r="I2431" s="822" t="s">
        <v>3715</v>
      </c>
      <c r="J2431" s="822" t="s">
        <v>3716</v>
      </c>
      <c r="K2431" s="822" t="s">
        <v>3717</v>
      </c>
      <c r="L2431" s="825">
        <v>300.33</v>
      </c>
      <c r="M2431" s="825">
        <v>300.33</v>
      </c>
      <c r="N2431" s="822">
        <v>1</v>
      </c>
      <c r="O2431" s="826">
        <v>0.5</v>
      </c>
      <c r="P2431" s="825">
        <v>300.33</v>
      </c>
      <c r="Q2431" s="827">
        <v>1</v>
      </c>
      <c r="R2431" s="822">
        <v>1</v>
      </c>
      <c r="S2431" s="827">
        <v>1</v>
      </c>
      <c r="T2431" s="826">
        <v>0.5</v>
      </c>
      <c r="U2431" s="828">
        <v>1</v>
      </c>
    </row>
    <row r="2432" spans="1:21" ht="14.45" customHeight="1" x14ac:dyDescent="0.2">
      <c r="A2432" s="821">
        <v>4</v>
      </c>
      <c r="B2432" s="822" t="s">
        <v>2195</v>
      </c>
      <c r="C2432" s="822" t="s">
        <v>2202</v>
      </c>
      <c r="D2432" s="823" t="s">
        <v>4680</v>
      </c>
      <c r="E2432" s="824" t="s">
        <v>2232</v>
      </c>
      <c r="F2432" s="822" t="s">
        <v>2196</v>
      </c>
      <c r="G2432" s="822" t="s">
        <v>3633</v>
      </c>
      <c r="H2432" s="822" t="s">
        <v>329</v>
      </c>
      <c r="I2432" s="822" t="s">
        <v>3634</v>
      </c>
      <c r="J2432" s="822" t="s">
        <v>874</v>
      </c>
      <c r="K2432" s="822" t="s">
        <v>3635</v>
      </c>
      <c r="L2432" s="825">
        <v>73.09</v>
      </c>
      <c r="M2432" s="825">
        <v>73.09</v>
      </c>
      <c r="N2432" s="822">
        <v>1</v>
      </c>
      <c r="O2432" s="826">
        <v>1</v>
      </c>
      <c r="P2432" s="825">
        <v>73.09</v>
      </c>
      <c r="Q2432" s="827">
        <v>1</v>
      </c>
      <c r="R2432" s="822">
        <v>1</v>
      </c>
      <c r="S2432" s="827">
        <v>1</v>
      </c>
      <c r="T2432" s="826">
        <v>1</v>
      </c>
      <c r="U2432" s="828">
        <v>1</v>
      </c>
    </row>
    <row r="2433" spans="1:21" ht="14.45" customHeight="1" x14ac:dyDescent="0.2">
      <c r="A2433" s="821">
        <v>4</v>
      </c>
      <c r="B2433" s="822" t="s">
        <v>2195</v>
      </c>
      <c r="C2433" s="822" t="s">
        <v>2202</v>
      </c>
      <c r="D2433" s="823" t="s">
        <v>4680</v>
      </c>
      <c r="E2433" s="824" t="s">
        <v>2232</v>
      </c>
      <c r="F2433" s="822" t="s">
        <v>2196</v>
      </c>
      <c r="G2433" s="822" t="s">
        <v>2315</v>
      </c>
      <c r="H2433" s="822" t="s">
        <v>329</v>
      </c>
      <c r="I2433" s="822" t="s">
        <v>3677</v>
      </c>
      <c r="J2433" s="822" t="s">
        <v>2317</v>
      </c>
      <c r="K2433" s="822" t="s">
        <v>3678</v>
      </c>
      <c r="L2433" s="825">
        <v>31.65</v>
      </c>
      <c r="M2433" s="825">
        <v>31.65</v>
      </c>
      <c r="N2433" s="822">
        <v>1</v>
      </c>
      <c r="O2433" s="826">
        <v>1</v>
      </c>
      <c r="P2433" s="825">
        <v>31.65</v>
      </c>
      <c r="Q2433" s="827">
        <v>1</v>
      </c>
      <c r="R2433" s="822">
        <v>1</v>
      </c>
      <c r="S2433" s="827">
        <v>1</v>
      </c>
      <c r="T2433" s="826">
        <v>1</v>
      </c>
      <c r="U2433" s="828">
        <v>1</v>
      </c>
    </row>
    <row r="2434" spans="1:21" ht="14.45" customHeight="1" x14ac:dyDescent="0.2">
      <c r="A2434" s="821">
        <v>4</v>
      </c>
      <c r="B2434" s="822" t="s">
        <v>2195</v>
      </c>
      <c r="C2434" s="822" t="s">
        <v>2202</v>
      </c>
      <c r="D2434" s="823" t="s">
        <v>4680</v>
      </c>
      <c r="E2434" s="824" t="s">
        <v>2232</v>
      </c>
      <c r="F2434" s="822" t="s">
        <v>2196</v>
      </c>
      <c r="G2434" s="822" t="s">
        <v>2315</v>
      </c>
      <c r="H2434" s="822" t="s">
        <v>329</v>
      </c>
      <c r="I2434" s="822" t="s">
        <v>4460</v>
      </c>
      <c r="J2434" s="822" t="s">
        <v>3770</v>
      </c>
      <c r="K2434" s="822" t="s">
        <v>4461</v>
      </c>
      <c r="L2434" s="825">
        <v>26.37</v>
      </c>
      <c r="M2434" s="825">
        <v>26.37</v>
      </c>
      <c r="N2434" s="822">
        <v>1</v>
      </c>
      <c r="O2434" s="826">
        <v>0.5</v>
      </c>
      <c r="P2434" s="825">
        <v>26.37</v>
      </c>
      <c r="Q2434" s="827">
        <v>1</v>
      </c>
      <c r="R2434" s="822">
        <v>1</v>
      </c>
      <c r="S2434" s="827">
        <v>1</v>
      </c>
      <c r="T2434" s="826">
        <v>0.5</v>
      </c>
      <c r="U2434" s="828">
        <v>1</v>
      </c>
    </row>
    <row r="2435" spans="1:21" ht="14.45" customHeight="1" x14ac:dyDescent="0.2">
      <c r="A2435" s="821">
        <v>4</v>
      </c>
      <c r="B2435" s="822" t="s">
        <v>2195</v>
      </c>
      <c r="C2435" s="822" t="s">
        <v>2202</v>
      </c>
      <c r="D2435" s="823" t="s">
        <v>4680</v>
      </c>
      <c r="E2435" s="824" t="s">
        <v>2232</v>
      </c>
      <c r="F2435" s="822" t="s">
        <v>2196</v>
      </c>
      <c r="G2435" s="822" t="s">
        <v>2315</v>
      </c>
      <c r="H2435" s="822" t="s">
        <v>329</v>
      </c>
      <c r="I2435" s="822" t="s">
        <v>4462</v>
      </c>
      <c r="J2435" s="822" t="s">
        <v>4463</v>
      </c>
      <c r="K2435" s="822" t="s">
        <v>636</v>
      </c>
      <c r="L2435" s="825">
        <v>58.62</v>
      </c>
      <c r="M2435" s="825">
        <v>58.62</v>
      </c>
      <c r="N2435" s="822">
        <v>1</v>
      </c>
      <c r="O2435" s="826">
        <v>1</v>
      </c>
      <c r="P2435" s="825">
        <v>58.62</v>
      </c>
      <c r="Q2435" s="827">
        <v>1</v>
      </c>
      <c r="R2435" s="822">
        <v>1</v>
      </c>
      <c r="S2435" s="827">
        <v>1</v>
      </c>
      <c r="T2435" s="826">
        <v>1</v>
      </c>
      <c r="U2435" s="828">
        <v>1</v>
      </c>
    </row>
    <row r="2436" spans="1:21" ht="14.45" customHeight="1" x14ac:dyDescent="0.2">
      <c r="A2436" s="821">
        <v>4</v>
      </c>
      <c r="B2436" s="822" t="s">
        <v>2195</v>
      </c>
      <c r="C2436" s="822" t="s">
        <v>2202</v>
      </c>
      <c r="D2436" s="823" t="s">
        <v>4680</v>
      </c>
      <c r="E2436" s="824" t="s">
        <v>2232</v>
      </c>
      <c r="F2436" s="822" t="s">
        <v>2196</v>
      </c>
      <c r="G2436" s="822" t="s">
        <v>2305</v>
      </c>
      <c r="H2436" s="822" t="s">
        <v>329</v>
      </c>
      <c r="I2436" s="822" t="s">
        <v>2306</v>
      </c>
      <c r="J2436" s="822" t="s">
        <v>2307</v>
      </c>
      <c r="K2436" s="822" t="s">
        <v>2308</v>
      </c>
      <c r="L2436" s="825">
        <v>73.150000000000006</v>
      </c>
      <c r="M2436" s="825">
        <v>146.30000000000001</v>
      </c>
      <c r="N2436" s="822">
        <v>2</v>
      </c>
      <c r="O2436" s="826">
        <v>1</v>
      </c>
      <c r="P2436" s="825">
        <v>146.30000000000001</v>
      </c>
      <c r="Q2436" s="827">
        <v>1</v>
      </c>
      <c r="R2436" s="822">
        <v>2</v>
      </c>
      <c r="S2436" s="827">
        <v>1</v>
      </c>
      <c r="T2436" s="826">
        <v>1</v>
      </c>
      <c r="U2436" s="828">
        <v>1</v>
      </c>
    </row>
    <row r="2437" spans="1:21" ht="14.45" customHeight="1" x14ac:dyDescent="0.2">
      <c r="A2437" s="821">
        <v>4</v>
      </c>
      <c r="B2437" s="822" t="s">
        <v>2195</v>
      </c>
      <c r="C2437" s="822" t="s">
        <v>2202</v>
      </c>
      <c r="D2437" s="823" t="s">
        <v>4680</v>
      </c>
      <c r="E2437" s="824" t="s">
        <v>2232</v>
      </c>
      <c r="F2437" s="822" t="s">
        <v>2196</v>
      </c>
      <c r="G2437" s="822" t="s">
        <v>3775</v>
      </c>
      <c r="H2437" s="822" t="s">
        <v>329</v>
      </c>
      <c r="I2437" s="822" t="s">
        <v>4334</v>
      </c>
      <c r="J2437" s="822" t="s">
        <v>3777</v>
      </c>
      <c r="K2437" s="822" t="s">
        <v>2067</v>
      </c>
      <c r="L2437" s="825">
        <v>0</v>
      </c>
      <c r="M2437" s="825">
        <v>0</v>
      </c>
      <c r="N2437" s="822">
        <v>1</v>
      </c>
      <c r="O2437" s="826">
        <v>1</v>
      </c>
      <c r="P2437" s="825">
        <v>0</v>
      </c>
      <c r="Q2437" s="827"/>
      <c r="R2437" s="822">
        <v>1</v>
      </c>
      <c r="S2437" s="827">
        <v>1</v>
      </c>
      <c r="T2437" s="826">
        <v>1</v>
      </c>
      <c r="U2437" s="828">
        <v>1</v>
      </c>
    </row>
    <row r="2438" spans="1:21" ht="14.45" customHeight="1" x14ac:dyDescent="0.2">
      <c r="A2438" s="821">
        <v>4</v>
      </c>
      <c r="B2438" s="822" t="s">
        <v>2195</v>
      </c>
      <c r="C2438" s="822" t="s">
        <v>2202</v>
      </c>
      <c r="D2438" s="823" t="s">
        <v>4680</v>
      </c>
      <c r="E2438" s="824" t="s">
        <v>2232</v>
      </c>
      <c r="F2438" s="822" t="s">
        <v>2196</v>
      </c>
      <c r="G2438" s="822" t="s">
        <v>3775</v>
      </c>
      <c r="H2438" s="822" t="s">
        <v>329</v>
      </c>
      <c r="I2438" s="822" t="s">
        <v>3776</v>
      </c>
      <c r="J2438" s="822" t="s">
        <v>3777</v>
      </c>
      <c r="K2438" s="822" t="s">
        <v>3778</v>
      </c>
      <c r="L2438" s="825">
        <v>0</v>
      </c>
      <c r="M2438" s="825">
        <v>0</v>
      </c>
      <c r="N2438" s="822">
        <v>1</v>
      </c>
      <c r="O2438" s="826">
        <v>1</v>
      </c>
      <c r="P2438" s="825">
        <v>0</v>
      </c>
      <c r="Q2438" s="827"/>
      <c r="R2438" s="822">
        <v>1</v>
      </c>
      <c r="S2438" s="827">
        <v>1</v>
      </c>
      <c r="T2438" s="826">
        <v>1</v>
      </c>
      <c r="U2438" s="828">
        <v>1</v>
      </c>
    </row>
    <row r="2439" spans="1:21" ht="14.45" customHeight="1" x14ac:dyDescent="0.2">
      <c r="A2439" s="821">
        <v>4</v>
      </c>
      <c r="B2439" s="822" t="s">
        <v>2195</v>
      </c>
      <c r="C2439" s="822" t="s">
        <v>2202</v>
      </c>
      <c r="D2439" s="823" t="s">
        <v>4680</v>
      </c>
      <c r="E2439" s="824" t="s">
        <v>2232</v>
      </c>
      <c r="F2439" s="822" t="s">
        <v>2196</v>
      </c>
      <c r="G2439" s="822" t="s">
        <v>2928</v>
      </c>
      <c r="H2439" s="822" t="s">
        <v>329</v>
      </c>
      <c r="I2439" s="822" t="s">
        <v>4464</v>
      </c>
      <c r="J2439" s="822" t="s">
        <v>4465</v>
      </c>
      <c r="K2439" s="822" t="s">
        <v>4466</v>
      </c>
      <c r="L2439" s="825">
        <v>97.96</v>
      </c>
      <c r="M2439" s="825">
        <v>97.96</v>
      </c>
      <c r="N2439" s="822">
        <v>1</v>
      </c>
      <c r="O2439" s="826">
        <v>0.5</v>
      </c>
      <c r="P2439" s="825">
        <v>97.96</v>
      </c>
      <c r="Q2439" s="827">
        <v>1</v>
      </c>
      <c r="R2439" s="822">
        <v>1</v>
      </c>
      <c r="S2439" s="827">
        <v>1</v>
      </c>
      <c r="T2439" s="826">
        <v>0.5</v>
      </c>
      <c r="U2439" s="828">
        <v>1</v>
      </c>
    </row>
    <row r="2440" spans="1:21" ht="14.45" customHeight="1" x14ac:dyDescent="0.2">
      <c r="A2440" s="821">
        <v>4</v>
      </c>
      <c r="B2440" s="822" t="s">
        <v>2195</v>
      </c>
      <c r="C2440" s="822" t="s">
        <v>2202</v>
      </c>
      <c r="D2440" s="823" t="s">
        <v>4680</v>
      </c>
      <c r="E2440" s="824" t="s">
        <v>2232</v>
      </c>
      <c r="F2440" s="822" t="s">
        <v>2196</v>
      </c>
      <c r="G2440" s="822" t="s">
        <v>2928</v>
      </c>
      <c r="H2440" s="822" t="s">
        <v>329</v>
      </c>
      <c r="I2440" s="822" t="s">
        <v>4467</v>
      </c>
      <c r="J2440" s="822" t="s">
        <v>4465</v>
      </c>
      <c r="K2440" s="822" t="s">
        <v>4468</v>
      </c>
      <c r="L2440" s="825">
        <v>0</v>
      </c>
      <c r="M2440" s="825">
        <v>0</v>
      </c>
      <c r="N2440" s="822">
        <v>1</v>
      </c>
      <c r="O2440" s="826">
        <v>0.5</v>
      </c>
      <c r="P2440" s="825">
        <v>0</v>
      </c>
      <c r="Q2440" s="827"/>
      <c r="R2440" s="822">
        <v>1</v>
      </c>
      <c r="S2440" s="827">
        <v>1</v>
      </c>
      <c r="T2440" s="826">
        <v>0.5</v>
      </c>
      <c r="U2440" s="828">
        <v>1</v>
      </c>
    </row>
    <row r="2441" spans="1:21" ht="14.45" customHeight="1" x14ac:dyDescent="0.2">
      <c r="A2441" s="821">
        <v>4</v>
      </c>
      <c r="B2441" s="822" t="s">
        <v>2195</v>
      </c>
      <c r="C2441" s="822" t="s">
        <v>2202</v>
      </c>
      <c r="D2441" s="823" t="s">
        <v>4680</v>
      </c>
      <c r="E2441" s="824" t="s">
        <v>2232</v>
      </c>
      <c r="F2441" s="822" t="s">
        <v>2196</v>
      </c>
      <c r="G2441" s="822" t="s">
        <v>2348</v>
      </c>
      <c r="H2441" s="822" t="s">
        <v>329</v>
      </c>
      <c r="I2441" s="822" t="s">
        <v>3780</v>
      </c>
      <c r="J2441" s="822" t="s">
        <v>665</v>
      </c>
      <c r="K2441" s="822" t="s">
        <v>668</v>
      </c>
      <c r="L2441" s="825">
        <v>38.04</v>
      </c>
      <c r="M2441" s="825">
        <v>38.04</v>
      </c>
      <c r="N2441" s="822">
        <v>1</v>
      </c>
      <c r="O2441" s="826">
        <v>1</v>
      </c>
      <c r="P2441" s="825">
        <v>38.04</v>
      </c>
      <c r="Q2441" s="827">
        <v>1</v>
      </c>
      <c r="R2441" s="822">
        <v>1</v>
      </c>
      <c r="S2441" s="827">
        <v>1</v>
      </c>
      <c r="T2441" s="826">
        <v>1</v>
      </c>
      <c r="U2441" s="828">
        <v>1</v>
      </c>
    </row>
    <row r="2442" spans="1:21" ht="14.45" customHeight="1" x14ac:dyDescent="0.2">
      <c r="A2442" s="821">
        <v>4</v>
      </c>
      <c r="B2442" s="822" t="s">
        <v>2195</v>
      </c>
      <c r="C2442" s="822" t="s">
        <v>2202</v>
      </c>
      <c r="D2442" s="823" t="s">
        <v>4680</v>
      </c>
      <c r="E2442" s="824" t="s">
        <v>2232</v>
      </c>
      <c r="F2442" s="822" t="s">
        <v>2196</v>
      </c>
      <c r="G2442" s="822" t="s">
        <v>2296</v>
      </c>
      <c r="H2442" s="822" t="s">
        <v>329</v>
      </c>
      <c r="I2442" s="822" t="s">
        <v>3016</v>
      </c>
      <c r="J2442" s="822" t="s">
        <v>1405</v>
      </c>
      <c r="K2442" s="822" t="s">
        <v>3017</v>
      </c>
      <c r="L2442" s="825">
        <v>34.19</v>
      </c>
      <c r="M2442" s="825">
        <v>34.19</v>
      </c>
      <c r="N2442" s="822">
        <v>1</v>
      </c>
      <c r="O2442" s="826">
        <v>1</v>
      </c>
      <c r="P2442" s="825"/>
      <c r="Q2442" s="827">
        <v>0</v>
      </c>
      <c r="R2442" s="822"/>
      <c r="S2442" s="827">
        <v>0</v>
      </c>
      <c r="T2442" s="826"/>
      <c r="U2442" s="828">
        <v>0</v>
      </c>
    </row>
    <row r="2443" spans="1:21" ht="14.45" customHeight="1" x14ac:dyDescent="0.2">
      <c r="A2443" s="821">
        <v>4</v>
      </c>
      <c r="B2443" s="822" t="s">
        <v>2195</v>
      </c>
      <c r="C2443" s="822" t="s">
        <v>2202</v>
      </c>
      <c r="D2443" s="823" t="s">
        <v>4680</v>
      </c>
      <c r="E2443" s="824" t="s">
        <v>2232</v>
      </c>
      <c r="F2443" s="822" t="s">
        <v>2196</v>
      </c>
      <c r="G2443" s="822" t="s">
        <v>4469</v>
      </c>
      <c r="H2443" s="822" t="s">
        <v>329</v>
      </c>
      <c r="I2443" s="822" t="s">
        <v>4470</v>
      </c>
      <c r="J2443" s="822" t="s">
        <v>4471</v>
      </c>
      <c r="K2443" s="822" t="s">
        <v>4357</v>
      </c>
      <c r="L2443" s="825">
        <v>80.53</v>
      </c>
      <c r="M2443" s="825">
        <v>80.53</v>
      </c>
      <c r="N2443" s="822">
        <v>1</v>
      </c>
      <c r="O2443" s="826">
        <v>0.5</v>
      </c>
      <c r="P2443" s="825">
        <v>80.53</v>
      </c>
      <c r="Q2443" s="827">
        <v>1</v>
      </c>
      <c r="R2443" s="822">
        <v>1</v>
      </c>
      <c r="S2443" s="827">
        <v>1</v>
      </c>
      <c r="T2443" s="826">
        <v>0.5</v>
      </c>
      <c r="U2443" s="828">
        <v>1</v>
      </c>
    </row>
    <row r="2444" spans="1:21" ht="14.45" customHeight="1" x14ac:dyDescent="0.2">
      <c r="A2444" s="821">
        <v>4</v>
      </c>
      <c r="B2444" s="822" t="s">
        <v>2195</v>
      </c>
      <c r="C2444" s="822" t="s">
        <v>2202</v>
      </c>
      <c r="D2444" s="823" t="s">
        <v>4680</v>
      </c>
      <c r="E2444" s="824" t="s">
        <v>2232</v>
      </c>
      <c r="F2444" s="822" t="s">
        <v>2196</v>
      </c>
      <c r="G2444" s="822" t="s">
        <v>2349</v>
      </c>
      <c r="H2444" s="822" t="s">
        <v>329</v>
      </c>
      <c r="I2444" s="822" t="s">
        <v>2402</v>
      </c>
      <c r="J2444" s="822" t="s">
        <v>2403</v>
      </c>
      <c r="K2444" s="822" t="s">
        <v>2404</v>
      </c>
      <c r="L2444" s="825">
        <v>141.25</v>
      </c>
      <c r="M2444" s="825">
        <v>141.25</v>
      </c>
      <c r="N2444" s="822">
        <v>1</v>
      </c>
      <c r="O2444" s="826">
        <v>0.5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4</v>
      </c>
      <c r="B2445" s="822" t="s">
        <v>2195</v>
      </c>
      <c r="C2445" s="822" t="s">
        <v>2202</v>
      </c>
      <c r="D2445" s="823" t="s">
        <v>4680</v>
      </c>
      <c r="E2445" s="824" t="s">
        <v>2232</v>
      </c>
      <c r="F2445" s="822" t="s">
        <v>2196</v>
      </c>
      <c r="G2445" s="822" t="s">
        <v>2267</v>
      </c>
      <c r="H2445" s="822" t="s">
        <v>628</v>
      </c>
      <c r="I2445" s="822" t="s">
        <v>2096</v>
      </c>
      <c r="J2445" s="822" t="s">
        <v>764</v>
      </c>
      <c r="K2445" s="822" t="s">
        <v>2097</v>
      </c>
      <c r="L2445" s="825">
        <v>736.33</v>
      </c>
      <c r="M2445" s="825">
        <v>1472.66</v>
      </c>
      <c r="N2445" s="822">
        <v>2</v>
      </c>
      <c r="O2445" s="826">
        <v>1</v>
      </c>
      <c r="P2445" s="825">
        <v>1472.66</v>
      </c>
      <c r="Q2445" s="827">
        <v>1</v>
      </c>
      <c r="R2445" s="822">
        <v>2</v>
      </c>
      <c r="S2445" s="827">
        <v>1</v>
      </c>
      <c r="T2445" s="826">
        <v>1</v>
      </c>
      <c r="U2445" s="828">
        <v>1</v>
      </c>
    </row>
    <row r="2446" spans="1:21" ht="14.45" customHeight="1" x14ac:dyDescent="0.2">
      <c r="A2446" s="821">
        <v>4</v>
      </c>
      <c r="B2446" s="822" t="s">
        <v>2195</v>
      </c>
      <c r="C2446" s="822" t="s">
        <v>2202</v>
      </c>
      <c r="D2446" s="823" t="s">
        <v>4680</v>
      </c>
      <c r="E2446" s="824" t="s">
        <v>2232</v>
      </c>
      <c r="F2446" s="822" t="s">
        <v>2196</v>
      </c>
      <c r="G2446" s="822" t="s">
        <v>2267</v>
      </c>
      <c r="H2446" s="822" t="s">
        <v>628</v>
      </c>
      <c r="I2446" s="822" t="s">
        <v>1777</v>
      </c>
      <c r="J2446" s="822" t="s">
        <v>764</v>
      </c>
      <c r="K2446" s="822" t="s">
        <v>1778</v>
      </c>
      <c r="L2446" s="825">
        <v>490.89</v>
      </c>
      <c r="M2446" s="825">
        <v>1472.67</v>
      </c>
      <c r="N2446" s="822">
        <v>3</v>
      </c>
      <c r="O2446" s="826">
        <v>1.5</v>
      </c>
      <c r="P2446" s="825">
        <v>490.89</v>
      </c>
      <c r="Q2446" s="827">
        <v>0.33333333333333331</v>
      </c>
      <c r="R2446" s="822">
        <v>1</v>
      </c>
      <c r="S2446" s="827">
        <v>0.33333333333333331</v>
      </c>
      <c r="T2446" s="826">
        <v>0.5</v>
      </c>
      <c r="U2446" s="828">
        <v>0.33333333333333331</v>
      </c>
    </row>
    <row r="2447" spans="1:21" ht="14.45" customHeight="1" x14ac:dyDescent="0.2">
      <c r="A2447" s="821">
        <v>4</v>
      </c>
      <c r="B2447" s="822" t="s">
        <v>2195</v>
      </c>
      <c r="C2447" s="822" t="s">
        <v>2202</v>
      </c>
      <c r="D2447" s="823" t="s">
        <v>4680</v>
      </c>
      <c r="E2447" s="824" t="s">
        <v>2232</v>
      </c>
      <c r="F2447" s="822" t="s">
        <v>2196</v>
      </c>
      <c r="G2447" s="822" t="s">
        <v>2353</v>
      </c>
      <c r="H2447" s="822" t="s">
        <v>329</v>
      </c>
      <c r="I2447" s="822" t="s">
        <v>2408</v>
      </c>
      <c r="J2447" s="822" t="s">
        <v>1161</v>
      </c>
      <c r="K2447" s="822" t="s">
        <v>2409</v>
      </c>
      <c r="L2447" s="825">
        <v>35.25</v>
      </c>
      <c r="M2447" s="825">
        <v>35.25</v>
      </c>
      <c r="N2447" s="822">
        <v>1</v>
      </c>
      <c r="O2447" s="826">
        <v>1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4</v>
      </c>
      <c r="B2448" s="822" t="s">
        <v>2195</v>
      </c>
      <c r="C2448" s="822" t="s">
        <v>2202</v>
      </c>
      <c r="D2448" s="823" t="s">
        <v>4680</v>
      </c>
      <c r="E2448" s="824" t="s">
        <v>2232</v>
      </c>
      <c r="F2448" s="822" t="s">
        <v>2196</v>
      </c>
      <c r="G2448" s="822" t="s">
        <v>2355</v>
      </c>
      <c r="H2448" s="822" t="s">
        <v>329</v>
      </c>
      <c r="I2448" s="822" t="s">
        <v>4472</v>
      </c>
      <c r="J2448" s="822" t="s">
        <v>1573</v>
      </c>
      <c r="K2448" s="822" t="s">
        <v>4473</v>
      </c>
      <c r="L2448" s="825">
        <v>27.37</v>
      </c>
      <c r="M2448" s="825">
        <v>27.37</v>
      </c>
      <c r="N2448" s="822">
        <v>1</v>
      </c>
      <c r="O2448" s="826">
        <v>1</v>
      </c>
      <c r="P2448" s="825">
        <v>27.37</v>
      </c>
      <c r="Q2448" s="827">
        <v>1</v>
      </c>
      <c r="R2448" s="822">
        <v>1</v>
      </c>
      <c r="S2448" s="827">
        <v>1</v>
      </c>
      <c r="T2448" s="826">
        <v>1</v>
      </c>
      <c r="U2448" s="828">
        <v>1</v>
      </c>
    </row>
    <row r="2449" spans="1:21" ht="14.45" customHeight="1" x14ac:dyDescent="0.2">
      <c r="A2449" s="821">
        <v>4</v>
      </c>
      <c r="B2449" s="822" t="s">
        <v>2195</v>
      </c>
      <c r="C2449" s="822" t="s">
        <v>2202</v>
      </c>
      <c r="D2449" s="823" t="s">
        <v>4680</v>
      </c>
      <c r="E2449" s="824" t="s">
        <v>2232</v>
      </c>
      <c r="F2449" s="822" t="s">
        <v>2196</v>
      </c>
      <c r="G2449" s="822" t="s">
        <v>2270</v>
      </c>
      <c r="H2449" s="822" t="s">
        <v>329</v>
      </c>
      <c r="I2449" s="822" t="s">
        <v>2464</v>
      </c>
      <c r="J2449" s="822" t="s">
        <v>1758</v>
      </c>
      <c r="K2449" s="822" t="s">
        <v>2465</v>
      </c>
      <c r="L2449" s="825">
        <v>97.76</v>
      </c>
      <c r="M2449" s="825">
        <v>97.76</v>
      </c>
      <c r="N2449" s="822">
        <v>1</v>
      </c>
      <c r="O2449" s="826">
        <v>1</v>
      </c>
      <c r="P2449" s="825"/>
      <c r="Q2449" s="827">
        <v>0</v>
      </c>
      <c r="R2449" s="822"/>
      <c r="S2449" s="827">
        <v>0</v>
      </c>
      <c r="T2449" s="826"/>
      <c r="U2449" s="828">
        <v>0</v>
      </c>
    </row>
    <row r="2450" spans="1:21" ht="14.45" customHeight="1" x14ac:dyDescent="0.2">
      <c r="A2450" s="821">
        <v>4</v>
      </c>
      <c r="B2450" s="822" t="s">
        <v>2195</v>
      </c>
      <c r="C2450" s="822" t="s">
        <v>2202</v>
      </c>
      <c r="D2450" s="823" t="s">
        <v>4680</v>
      </c>
      <c r="E2450" s="824" t="s">
        <v>2232</v>
      </c>
      <c r="F2450" s="822" t="s">
        <v>2196</v>
      </c>
      <c r="G2450" s="822" t="s">
        <v>2358</v>
      </c>
      <c r="H2450" s="822" t="s">
        <v>329</v>
      </c>
      <c r="I2450" s="822" t="s">
        <v>2359</v>
      </c>
      <c r="J2450" s="822" t="s">
        <v>633</v>
      </c>
      <c r="K2450" s="822" t="s">
        <v>2360</v>
      </c>
      <c r="L2450" s="825">
        <v>127.91</v>
      </c>
      <c r="M2450" s="825">
        <v>639.54999999999995</v>
      </c>
      <c r="N2450" s="822">
        <v>5</v>
      </c>
      <c r="O2450" s="826">
        <v>5</v>
      </c>
      <c r="P2450" s="825">
        <v>511.64</v>
      </c>
      <c r="Q2450" s="827">
        <v>0.8</v>
      </c>
      <c r="R2450" s="822">
        <v>4</v>
      </c>
      <c r="S2450" s="827">
        <v>0.8</v>
      </c>
      <c r="T2450" s="826">
        <v>4</v>
      </c>
      <c r="U2450" s="828">
        <v>0.8</v>
      </c>
    </row>
    <row r="2451" spans="1:21" ht="14.45" customHeight="1" x14ac:dyDescent="0.2">
      <c r="A2451" s="821">
        <v>4</v>
      </c>
      <c r="B2451" s="822" t="s">
        <v>2195</v>
      </c>
      <c r="C2451" s="822" t="s">
        <v>2202</v>
      </c>
      <c r="D2451" s="823" t="s">
        <v>4680</v>
      </c>
      <c r="E2451" s="824" t="s">
        <v>2232</v>
      </c>
      <c r="F2451" s="822" t="s">
        <v>2196</v>
      </c>
      <c r="G2451" s="822" t="s">
        <v>3681</v>
      </c>
      <c r="H2451" s="822" t="s">
        <v>329</v>
      </c>
      <c r="I2451" s="822" t="s">
        <v>4474</v>
      </c>
      <c r="J2451" s="822" t="s">
        <v>4044</v>
      </c>
      <c r="K2451" s="822" t="s">
        <v>4475</v>
      </c>
      <c r="L2451" s="825">
        <v>28.39</v>
      </c>
      <c r="M2451" s="825">
        <v>28.39</v>
      </c>
      <c r="N2451" s="822">
        <v>1</v>
      </c>
      <c r="O2451" s="826">
        <v>0.5</v>
      </c>
      <c r="P2451" s="825">
        <v>28.39</v>
      </c>
      <c r="Q2451" s="827">
        <v>1</v>
      </c>
      <c r="R2451" s="822">
        <v>1</v>
      </c>
      <c r="S2451" s="827">
        <v>1</v>
      </c>
      <c r="T2451" s="826">
        <v>0.5</v>
      </c>
      <c r="U2451" s="828">
        <v>1</v>
      </c>
    </row>
    <row r="2452" spans="1:21" ht="14.45" customHeight="1" x14ac:dyDescent="0.2">
      <c r="A2452" s="821">
        <v>4</v>
      </c>
      <c r="B2452" s="822" t="s">
        <v>2195</v>
      </c>
      <c r="C2452" s="822" t="s">
        <v>2202</v>
      </c>
      <c r="D2452" s="823" t="s">
        <v>4680</v>
      </c>
      <c r="E2452" s="824" t="s">
        <v>2232</v>
      </c>
      <c r="F2452" s="822" t="s">
        <v>2196</v>
      </c>
      <c r="G2452" s="822" t="s">
        <v>3108</v>
      </c>
      <c r="H2452" s="822" t="s">
        <v>628</v>
      </c>
      <c r="I2452" s="822" t="s">
        <v>4476</v>
      </c>
      <c r="J2452" s="822" t="s">
        <v>2106</v>
      </c>
      <c r="K2452" s="822" t="s">
        <v>2325</v>
      </c>
      <c r="L2452" s="825">
        <v>229.76</v>
      </c>
      <c r="M2452" s="825">
        <v>229.76</v>
      </c>
      <c r="N2452" s="822">
        <v>1</v>
      </c>
      <c r="O2452" s="826">
        <v>0.5</v>
      </c>
      <c r="P2452" s="825">
        <v>229.76</v>
      </c>
      <c r="Q2452" s="827">
        <v>1</v>
      </c>
      <c r="R2452" s="822">
        <v>1</v>
      </c>
      <c r="S2452" s="827">
        <v>1</v>
      </c>
      <c r="T2452" s="826">
        <v>0.5</v>
      </c>
      <c r="U2452" s="828">
        <v>1</v>
      </c>
    </row>
    <row r="2453" spans="1:21" ht="14.45" customHeight="1" x14ac:dyDescent="0.2">
      <c r="A2453" s="821">
        <v>4</v>
      </c>
      <c r="B2453" s="822" t="s">
        <v>2195</v>
      </c>
      <c r="C2453" s="822" t="s">
        <v>2202</v>
      </c>
      <c r="D2453" s="823" t="s">
        <v>4680</v>
      </c>
      <c r="E2453" s="824" t="s">
        <v>2232</v>
      </c>
      <c r="F2453" s="822" t="s">
        <v>2196</v>
      </c>
      <c r="G2453" s="822" t="s">
        <v>2299</v>
      </c>
      <c r="H2453" s="822" t="s">
        <v>329</v>
      </c>
      <c r="I2453" s="822" t="s">
        <v>4477</v>
      </c>
      <c r="J2453" s="822" t="s">
        <v>4478</v>
      </c>
      <c r="K2453" s="822" t="s">
        <v>4479</v>
      </c>
      <c r="L2453" s="825">
        <v>279.52999999999997</v>
      </c>
      <c r="M2453" s="825">
        <v>279.52999999999997</v>
      </c>
      <c r="N2453" s="822">
        <v>1</v>
      </c>
      <c r="O2453" s="826">
        <v>0.5</v>
      </c>
      <c r="P2453" s="825">
        <v>279.52999999999997</v>
      </c>
      <c r="Q2453" s="827">
        <v>1</v>
      </c>
      <c r="R2453" s="822">
        <v>1</v>
      </c>
      <c r="S2453" s="827">
        <v>1</v>
      </c>
      <c r="T2453" s="826">
        <v>0.5</v>
      </c>
      <c r="U2453" s="828">
        <v>1</v>
      </c>
    </row>
    <row r="2454" spans="1:21" ht="14.45" customHeight="1" x14ac:dyDescent="0.2">
      <c r="A2454" s="821">
        <v>4</v>
      </c>
      <c r="B2454" s="822" t="s">
        <v>2195</v>
      </c>
      <c r="C2454" s="822" t="s">
        <v>2202</v>
      </c>
      <c r="D2454" s="823" t="s">
        <v>4680</v>
      </c>
      <c r="E2454" s="824" t="s">
        <v>2232</v>
      </c>
      <c r="F2454" s="822" t="s">
        <v>2196</v>
      </c>
      <c r="G2454" s="822" t="s">
        <v>2472</v>
      </c>
      <c r="H2454" s="822" t="s">
        <v>628</v>
      </c>
      <c r="I2454" s="822" t="s">
        <v>2138</v>
      </c>
      <c r="J2454" s="822" t="s">
        <v>2074</v>
      </c>
      <c r="K2454" s="822" t="s">
        <v>2139</v>
      </c>
      <c r="L2454" s="825">
        <v>122.96</v>
      </c>
      <c r="M2454" s="825">
        <v>245.92</v>
      </c>
      <c r="N2454" s="822">
        <v>2</v>
      </c>
      <c r="O2454" s="826">
        <v>0.5</v>
      </c>
      <c r="P2454" s="825"/>
      <c r="Q2454" s="827">
        <v>0</v>
      </c>
      <c r="R2454" s="822"/>
      <c r="S2454" s="827">
        <v>0</v>
      </c>
      <c r="T2454" s="826"/>
      <c r="U2454" s="828">
        <v>0</v>
      </c>
    </row>
    <row r="2455" spans="1:21" ht="14.45" customHeight="1" x14ac:dyDescent="0.2">
      <c r="A2455" s="821">
        <v>4</v>
      </c>
      <c r="B2455" s="822" t="s">
        <v>2195</v>
      </c>
      <c r="C2455" s="822" t="s">
        <v>2202</v>
      </c>
      <c r="D2455" s="823" t="s">
        <v>4680</v>
      </c>
      <c r="E2455" s="824" t="s">
        <v>2232</v>
      </c>
      <c r="F2455" s="822" t="s">
        <v>2196</v>
      </c>
      <c r="G2455" s="822" t="s">
        <v>4480</v>
      </c>
      <c r="H2455" s="822" t="s">
        <v>329</v>
      </c>
      <c r="I2455" s="822" t="s">
        <v>4481</v>
      </c>
      <c r="J2455" s="822" t="s">
        <v>4482</v>
      </c>
      <c r="K2455" s="822" t="s">
        <v>4483</v>
      </c>
      <c r="L2455" s="825">
        <v>73.09</v>
      </c>
      <c r="M2455" s="825">
        <v>73.09</v>
      </c>
      <c r="N2455" s="822">
        <v>1</v>
      </c>
      <c r="O2455" s="826">
        <v>0.5</v>
      </c>
      <c r="P2455" s="825">
        <v>73.09</v>
      </c>
      <c r="Q2455" s="827">
        <v>1</v>
      </c>
      <c r="R2455" s="822">
        <v>1</v>
      </c>
      <c r="S2455" s="827">
        <v>1</v>
      </c>
      <c r="T2455" s="826">
        <v>0.5</v>
      </c>
      <c r="U2455" s="828">
        <v>1</v>
      </c>
    </row>
    <row r="2456" spans="1:21" ht="14.45" customHeight="1" x14ac:dyDescent="0.2">
      <c r="A2456" s="821">
        <v>4</v>
      </c>
      <c r="B2456" s="822" t="s">
        <v>2195</v>
      </c>
      <c r="C2456" s="822" t="s">
        <v>2202</v>
      </c>
      <c r="D2456" s="823" t="s">
        <v>4680</v>
      </c>
      <c r="E2456" s="824" t="s">
        <v>2232</v>
      </c>
      <c r="F2456" s="822" t="s">
        <v>2196</v>
      </c>
      <c r="G2456" s="822" t="s">
        <v>2281</v>
      </c>
      <c r="H2456" s="822" t="s">
        <v>628</v>
      </c>
      <c r="I2456" s="822" t="s">
        <v>1917</v>
      </c>
      <c r="J2456" s="822" t="s">
        <v>893</v>
      </c>
      <c r="K2456" s="822" t="s">
        <v>895</v>
      </c>
      <c r="L2456" s="825">
        <v>0</v>
      </c>
      <c r="M2456" s="825">
        <v>0</v>
      </c>
      <c r="N2456" s="822">
        <v>11</v>
      </c>
      <c r="O2456" s="826">
        <v>10</v>
      </c>
      <c r="P2456" s="825">
        <v>0</v>
      </c>
      <c r="Q2456" s="827"/>
      <c r="R2456" s="822">
        <v>8</v>
      </c>
      <c r="S2456" s="827">
        <v>0.72727272727272729</v>
      </c>
      <c r="T2456" s="826">
        <v>7.5</v>
      </c>
      <c r="U2456" s="828">
        <v>0.75</v>
      </c>
    </row>
    <row r="2457" spans="1:21" ht="14.45" customHeight="1" x14ac:dyDescent="0.2">
      <c r="A2457" s="821">
        <v>4</v>
      </c>
      <c r="B2457" s="822" t="s">
        <v>2195</v>
      </c>
      <c r="C2457" s="822" t="s">
        <v>2202</v>
      </c>
      <c r="D2457" s="823" t="s">
        <v>4680</v>
      </c>
      <c r="E2457" s="824" t="s">
        <v>2232</v>
      </c>
      <c r="F2457" s="822" t="s">
        <v>2196</v>
      </c>
      <c r="G2457" s="822" t="s">
        <v>3792</v>
      </c>
      <c r="H2457" s="822" t="s">
        <v>329</v>
      </c>
      <c r="I2457" s="822" t="s">
        <v>3793</v>
      </c>
      <c r="J2457" s="822" t="s">
        <v>3794</v>
      </c>
      <c r="K2457" s="822" t="s">
        <v>3795</v>
      </c>
      <c r="L2457" s="825">
        <v>219.37</v>
      </c>
      <c r="M2457" s="825">
        <v>219.37</v>
      </c>
      <c r="N2457" s="822">
        <v>1</v>
      </c>
      <c r="O2457" s="826">
        <v>1</v>
      </c>
      <c r="P2457" s="825"/>
      <c r="Q2457" s="827">
        <v>0</v>
      </c>
      <c r="R2457" s="822"/>
      <c r="S2457" s="827">
        <v>0</v>
      </c>
      <c r="T2457" s="826"/>
      <c r="U2457" s="828">
        <v>0</v>
      </c>
    </row>
    <row r="2458" spans="1:21" ht="14.45" customHeight="1" x14ac:dyDescent="0.2">
      <c r="A2458" s="821">
        <v>4</v>
      </c>
      <c r="B2458" s="822" t="s">
        <v>2195</v>
      </c>
      <c r="C2458" s="822" t="s">
        <v>2202</v>
      </c>
      <c r="D2458" s="823" t="s">
        <v>4680</v>
      </c>
      <c r="E2458" s="824" t="s">
        <v>2232</v>
      </c>
      <c r="F2458" s="822" t="s">
        <v>2196</v>
      </c>
      <c r="G2458" s="822" t="s">
        <v>4484</v>
      </c>
      <c r="H2458" s="822" t="s">
        <v>329</v>
      </c>
      <c r="I2458" s="822" t="s">
        <v>4485</v>
      </c>
      <c r="J2458" s="822" t="s">
        <v>4486</v>
      </c>
      <c r="K2458" s="822" t="s">
        <v>4487</v>
      </c>
      <c r="L2458" s="825">
        <v>124.3</v>
      </c>
      <c r="M2458" s="825">
        <v>124.3</v>
      </c>
      <c r="N2458" s="822">
        <v>1</v>
      </c>
      <c r="O2458" s="826">
        <v>0.5</v>
      </c>
      <c r="P2458" s="825">
        <v>124.3</v>
      </c>
      <c r="Q2458" s="827">
        <v>1</v>
      </c>
      <c r="R2458" s="822">
        <v>1</v>
      </c>
      <c r="S2458" s="827">
        <v>1</v>
      </c>
      <c r="T2458" s="826">
        <v>0.5</v>
      </c>
      <c r="U2458" s="828">
        <v>1</v>
      </c>
    </row>
    <row r="2459" spans="1:21" ht="14.45" customHeight="1" x14ac:dyDescent="0.2">
      <c r="A2459" s="821">
        <v>4</v>
      </c>
      <c r="B2459" s="822" t="s">
        <v>2195</v>
      </c>
      <c r="C2459" s="822" t="s">
        <v>2202</v>
      </c>
      <c r="D2459" s="823" t="s">
        <v>4680</v>
      </c>
      <c r="E2459" s="824" t="s">
        <v>2232</v>
      </c>
      <c r="F2459" s="822" t="s">
        <v>2196</v>
      </c>
      <c r="G2459" s="822" t="s">
        <v>4484</v>
      </c>
      <c r="H2459" s="822" t="s">
        <v>329</v>
      </c>
      <c r="I2459" s="822" t="s">
        <v>4488</v>
      </c>
      <c r="J2459" s="822" t="s">
        <v>4486</v>
      </c>
      <c r="K2459" s="822" t="s">
        <v>4489</v>
      </c>
      <c r="L2459" s="825">
        <v>372.89</v>
      </c>
      <c r="M2459" s="825">
        <v>372.89</v>
      </c>
      <c r="N2459" s="822">
        <v>1</v>
      </c>
      <c r="O2459" s="826">
        <v>0.5</v>
      </c>
      <c r="P2459" s="825">
        <v>372.89</v>
      </c>
      <c r="Q2459" s="827">
        <v>1</v>
      </c>
      <c r="R2459" s="822">
        <v>1</v>
      </c>
      <c r="S2459" s="827">
        <v>1</v>
      </c>
      <c r="T2459" s="826">
        <v>0.5</v>
      </c>
      <c r="U2459" s="828">
        <v>1</v>
      </c>
    </row>
    <row r="2460" spans="1:21" ht="14.45" customHeight="1" x14ac:dyDescent="0.2">
      <c r="A2460" s="821">
        <v>4</v>
      </c>
      <c r="B2460" s="822" t="s">
        <v>2195</v>
      </c>
      <c r="C2460" s="822" t="s">
        <v>2202</v>
      </c>
      <c r="D2460" s="823" t="s">
        <v>4680</v>
      </c>
      <c r="E2460" s="824" t="s">
        <v>2232</v>
      </c>
      <c r="F2460" s="822" t="s">
        <v>2196</v>
      </c>
      <c r="G2460" s="822" t="s">
        <v>4110</v>
      </c>
      <c r="H2460" s="822" t="s">
        <v>329</v>
      </c>
      <c r="I2460" s="822" t="s">
        <v>4490</v>
      </c>
      <c r="J2460" s="822" t="s">
        <v>4491</v>
      </c>
      <c r="K2460" s="822" t="s">
        <v>4492</v>
      </c>
      <c r="L2460" s="825">
        <v>286.56</v>
      </c>
      <c r="M2460" s="825">
        <v>286.56</v>
      </c>
      <c r="N2460" s="822">
        <v>1</v>
      </c>
      <c r="O2460" s="826">
        <v>0.5</v>
      </c>
      <c r="P2460" s="825">
        <v>286.56</v>
      </c>
      <c r="Q2460" s="827">
        <v>1</v>
      </c>
      <c r="R2460" s="822">
        <v>1</v>
      </c>
      <c r="S2460" s="827">
        <v>1</v>
      </c>
      <c r="T2460" s="826">
        <v>0.5</v>
      </c>
      <c r="U2460" s="828">
        <v>1</v>
      </c>
    </row>
    <row r="2461" spans="1:21" ht="14.45" customHeight="1" x14ac:dyDescent="0.2">
      <c r="A2461" s="821">
        <v>4</v>
      </c>
      <c r="B2461" s="822" t="s">
        <v>2195</v>
      </c>
      <c r="C2461" s="822" t="s">
        <v>2202</v>
      </c>
      <c r="D2461" s="823" t="s">
        <v>4680</v>
      </c>
      <c r="E2461" s="824" t="s">
        <v>2232</v>
      </c>
      <c r="F2461" s="822" t="s">
        <v>2196</v>
      </c>
      <c r="G2461" s="822" t="s">
        <v>2259</v>
      </c>
      <c r="H2461" s="822" t="s">
        <v>628</v>
      </c>
      <c r="I2461" s="822" t="s">
        <v>1853</v>
      </c>
      <c r="J2461" s="822" t="s">
        <v>1068</v>
      </c>
      <c r="K2461" s="822" t="s">
        <v>1854</v>
      </c>
      <c r="L2461" s="825">
        <v>154.36000000000001</v>
      </c>
      <c r="M2461" s="825">
        <v>771.80000000000007</v>
      </c>
      <c r="N2461" s="822">
        <v>5</v>
      </c>
      <c r="O2461" s="826">
        <v>3.5</v>
      </c>
      <c r="P2461" s="825">
        <v>617.44000000000005</v>
      </c>
      <c r="Q2461" s="827">
        <v>0.8</v>
      </c>
      <c r="R2461" s="822">
        <v>4</v>
      </c>
      <c r="S2461" s="827">
        <v>0.8</v>
      </c>
      <c r="T2461" s="826">
        <v>2.5</v>
      </c>
      <c r="U2461" s="828">
        <v>0.7142857142857143</v>
      </c>
    </row>
    <row r="2462" spans="1:21" ht="14.45" customHeight="1" x14ac:dyDescent="0.2">
      <c r="A2462" s="821">
        <v>4</v>
      </c>
      <c r="B2462" s="822" t="s">
        <v>2195</v>
      </c>
      <c r="C2462" s="822" t="s">
        <v>2202</v>
      </c>
      <c r="D2462" s="823" t="s">
        <v>4680</v>
      </c>
      <c r="E2462" s="824" t="s">
        <v>2232</v>
      </c>
      <c r="F2462" s="822" t="s">
        <v>2196</v>
      </c>
      <c r="G2462" s="822" t="s">
        <v>2259</v>
      </c>
      <c r="H2462" s="822" t="s">
        <v>329</v>
      </c>
      <c r="I2462" s="822" t="s">
        <v>4171</v>
      </c>
      <c r="J2462" s="822" t="s">
        <v>4172</v>
      </c>
      <c r="K2462" s="822" t="s">
        <v>4173</v>
      </c>
      <c r="L2462" s="825">
        <v>154.36000000000001</v>
      </c>
      <c r="M2462" s="825">
        <v>154.36000000000001</v>
      </c>
      <c r="N2462" s="822">
        <v>1</v>
      </c>
      <c r="O2462" s="826">
        <v>1</v>
      </c>
      <c r="P2462" s="825">
        <v>154.36000000000001</v>
      </c>
      <c r="Q2462" s="827">
        <v>1</v>
      </c>
      <c r="R2462" s="822">
        <v>1</v>
      </c>
      <c r="S2462" s="827">
        <v>1</v>
      </c>
      <c r="T2462" s="826">
        <v>1</v>
      </c>
      <c r="U2462" s="828">
        <v>1</v>
      </c>
    </row>
    <row r="2463" spans="1:21" ht="14.45" customHeight="1" x14ac:dyDescent="0.2">
      <c r="A2463" s="821">
        <v>4</v>
      </c>
      <c r="B2463" s="822" t="s">
        <v>2195</v>
      </c>
      <c r="C2463" s="822" t="s">
        <v>2202</v>
      </c>
      <c r="D2463" s="823" t="s">
        <v>4680</v>
      </c>
      <c r="E2463" s="824" t="s">
        <v>2232</v>
      </c>
      <c r="F2463" s="822" t="s">
        <v>2196</v>
      </c>
      <c r="G2463" s="822" t="s">
        <v>2423</v>
      </c>
      <c r="H2463" s="822" t="s">
        <v>329</v>
      </c>
      <c r="I2463" s="822" t="s">
        <v>2424</v>
      </c>
      <c r="J2463" s="822" t="s">
        <v>2425</v>
      </c>
      <c r="K2463" s="822" t="s">
        <v>2426</v>
      </c>
      <c r="L2463" s="825">
        <v>248.55</v>
      </c>
      <c r="M2463" s="825">
        <v>497.1</v>
      </c>
      <c r="N2463" s="822">
        <v>2</v>
      </c>
      <c r="O2463" s="826">
        <v>2</v>
      </c>
      <c r="P2463" s="825">
        <v>248.55</v>
      </c>
      <c r="Q2463" s="827">
        <v>0.5</v>
      </c>
      <c r="R2463" s="822">
        <v>1</v>
      </c>
      <c r="S2463" s="827">
        <v>0.5</v>
      </c>
      <c r="T2463" s="826">
        <v>1</v>
      </c>
      <c r="U2463" s="828">
        <v>0.5</v>
      </c>
    </row>
    <row r="2464" spans="1:21" ht="14.45" customHeight="1" x14ac:dyDescent="0.2">
      <c r="A2464" s="821">
        <v>4</v>
      </c>
      <c r="B2464" s="822" t="s">
        <v>2195</v>
      </c>
      <c r="C2464" s="822" t="s">
        <v>2202</v>
      </c>
      <c r="D2464" s="823" t="s">
        <v>4680</v>
      </c>
      <c r="E2464" s="824" t="s">
        <v>2232</v>
      </c>
      <c r="F2464" s="822" t="s">
        <v>2196</v>
      </c>
      <c r="G2464" s="822" t="s">
        <v>4493</v>
      </c>
      <c r="H2464" s="822" t="s">
        <v>329</v>
      </c>
      <c r="I2464" s="822" t="s">
        <v>4494</v>
      </c>
      <c r="J2464" s="822" t="s">
        <v>4495</v>
      </c>
      <c r="K2464" s="822" t="s">
        <v>4496</v>
      </c>
      <c r="L2464" s="825">
        <v>153.41</v>
      </c>
      <c r="M2464" s="825">
        <v>153.41</v>
      </c>
      <c r="N2464" s="822">
        <v>1</v>
      </c>
      <c r="O2464" s="826">
        <v>1</v>
      </c>
      <c r="P2464" s="825">
        <v>153.41</v>
      </c>
      <c r="Q2464" s="827">
        <v>1</v>
      </c>
      <c r="R2464" s="822">
        <v>1</v>
      </c>
      <c r="S2464" s="827">
        <v>1</v>
      </c>
      <c r="T2464" s="826">
        <v>1</v>
      </c>
      <c r="U2464" s="828">
        <v>1</v>
      </c>
    </row>
    <row r="2465" spans="1:21" ht="14.45" customHeight="1" x14ac:dyDescent="0.2">
      <c r="A2465" s="821">
        <v>4</v>
      </c>
      <c r="B2465" s="822" t="s">
        <v>2195</v>
      </c>
      <c r="C2465" s="822" t="s">
        <v>2202</v>
      </c>
      <c r="D2465" s="823" t="s">
        <v>4680</v>
      </c>
      <c r="E2465" s="824" t="s">
        <v>2232</v>
      </c>
      <c r="F2465" s="822" t="s">
        <v>2196</v>
      </c>
      <c r="G2465" s="822" t="s">
        <v>2285</v>
      </c>
      <c r="H2465" s="822" t="s">
        <v>329</v>
      </c>
      <c r="I2465" s="822" t="s">
        <v>4497</v>
      </c>
      <c r="J2465" s="822" t="s">
        <v>1017</v>
      </c>
      <c r="K2465" s="822" t="s">
        <v>769</v>
      </c>
      <c r="L2465" s="825">
        <v>239.53</v>
      </c>
      <c r="M2465" s="825">
        <v>1676.71</v>
      </c>
      <c r="N2465" s="822">
        <v>7</v>
      </c>
      <c r="O2465" s="826">
        <v>1</v>
      </c>
      <c r="P2465" s="825">
        <v>1676.71</v>
      </c>
      <c r="Q2465" s="827">
        <v>1</v>
      </c>
      <c r="R2465" s="822">
        <v>7</v>
      </c>
      <c r="S2465" s="827">
        <v>1</v>
      </c>
      <c r="T2465" s="826">
        <v>1</v>
      </c>
      <c r="U2465" s="828">
        <v>1</v>
      </c>
    </row>
    <row r="2466" spans="1:21" ht="14.45" customHeight="1" x14ac:dyDescent="0.2">
      <c r="A2466" s="821">
        <v>4</v>
      </c>
      <c r="B2466" s="822" t="s">
        <v>2195</v>
      </c>
      <c r="C2466" s="822" t="s">
        <v>2202</v>
      </c>
      <c r="D2466" s="823" t="s">
        <v>4680</v>
      </c>
      <c r="E2466" s="824" t="s">
        <v>2232</v>
      </c>
      <c r="F2466" s="822" t="s">
        <v>2196</v>
      </c>
      <c r="G2466" s="822" t="s">
        <v>2427</v>
      </c>
      <c r="H2466" s="822" t="s">
        <v>329</v>
      </c>
      <c r="I2466" s="822" t="s">
        <v>3323</v>
      </c>
      <c r="J2466" s="822" t="s">
        <v>1287</v>
      </c>
      <c r="K2466" s="822" t="s">
        <v>1288</v>
      </c>
      <c r="L2466" s="825">
        <v>121.92</v>
      </c>
      <c r="M2466" s="825">
        <v>121.92</v>
      </c>
      <c r="N2466" s="822">
        <v>1</v>
      </c>
      <c r="O2466" s="826">
        <v>0.5</v>
      </c>
      <c r="P2466" s="825">
        <v>121.92</v>
      </c>
      <c r="Q2466" s="827">
        <v>1</v>
      </c>
      <c r="R2466" s="822">
        <v>1</v>
      </c>
      <c r="S2466" s="827">
        <v>1</v>
      </c>
      <c r="T2466" s="826">
        <v>0.5</v>
      </c>
      <c r="U2466" s="828">
        <v>1</v>
      </c>
    </row>
    <row r="2467" spans="1:21" ht="14.45" customHeight="1" x14ac:dyDescent="0.2">
      <c r="A2467" s="821">
        <v>4</v>
      </c>
      <c r="B2467" s="822" t="s">
        <v>2195</v>
      </c>
      <c r="C2467" s="822" t="s">
        <v>2202</v>
      </c>
      <c r="D2467" s="823" t="s">
        <v>4680</v>
      </c>
      <c r="E2467" s="824" t="s">
        <v>2232</v>
      </c>
      <c r="F2467" s="822" t="s">
        <v>2197</v>
      </c>
      <c r="G2467" s="822" t="s">
        <v>2286</v>
      </c>
      <c r="H2467" s="822" t="s">
        <v>329</v>
      </c>
      <c r="I2467" s="822" t="s">
        <v>2287</v>
      </c>
      <c r="J2467" s="822" t="s">
        <v>2288</v>
      </c>
      <c r="K2467" s="822"/>
      <c r="L2467" s="825">
        <v>0</v>
      </c>
      <c r="M2467" s="825">
        <v>0</v>
      </c>
      <c r="N2467" s="822">
        <v>5</v>
      </c>
      <c r="O2467" s="826">
        <v>4.5</v>
      </c>
      <c r="P2467" s="825">
        <v>0</v>
      </c>
      <c r="Q2467" s="827"/>
      <c r="R2467" s="822">
        <v>3</v>
      </c>
      <c r="S2467" s="827">
        <v>0.6</v>
      </c>
      <c r="T2467" s="826">
        <v>2.5</v>
      </c>
      <c r="U2467" s="828">
        <v>0.55555555555555558</v>
      </c>
    </row>
    <row r="2468" spans="1:21" ht="14.45" customHeight="1" x14ac:dyDescent="0.2">
      <c r="A2468" s="821">
        <v>4</v>
      </c>
      <c r="B2468" s="822" t="s">
        <v>2195</v>
      </c>
      <c r="C2468" s="822" t="s">
        <v>2202</v>
      </c>
      <c r="D2468" s="823" t="s">
        <v>4680</v>
      </c>
      <c r="E2468" s="824" t="s">
        <v>2232</v>
      </c>
      <c r="F2468" s="822" t="s">
        <v>2198</v>
      </c>
      <c r="G2468" s="822" t="s">
        <v>2286</v>
      </c>
      <c r="H2468" s="822" t="s">
        <v>329</v>
      </c>
      <c r="I2468" s="822" t="s">
        <v>4177</v>
      </c>
      <c r="J2468" s="822" t="s">
        <v>4178</v>
      </c>
      <c r="K2468" s="822" t="s">
        <v>4179</v>
      </c>
      <c r="L2468" s="825">
        <v>390</v>
      </c>
      <c r="M2468" s="825">
        <v>390</v>
      </c>
      <c r="N2468" s="822">
        <v>1</v>
      </c>
      <c r="O2468" s="826">
        <v>1</v>
      </c>
      <c r="P2468" s="825">
        <v>390</v>
      </c>
      <c r="Q2468" s="827">
        <v>1</v>
      </c>
      <c r="R2468" s="822">
        <v>1</v>
      </c>
      <c r="S2468" s="827">
        <v>1</v>
      </c>
      <c r="T2468" s="826">
        <v>1</v>
      </c>
      <c r="U2468" s="828">
        <v>1</v>
      </c>
    </row>
    <row r="2469" spans="1:21" ht="14.45" customHeight="1" x14ac:dyDescent="0.2">
      <c r="A2469" s="821">
        <v>4</v>
      </c>
      <c r="B2469" s="822" t="s">
        <v>2195</v>
      </c>
      <c r="C2469" s="822" t="s">
        <v>2202</v>
      </c>
      <c r="D2469" s="823" t="s">
        <v>4680</v>
      </c>
      <c r="E2469" s="824" t="s">
        <v>2232</v>
      </c>
      <c r="F2469" s="822" t="s">
        <v>2198</v>
      </c>
      <c r="G2469" s="822" t="s">
        <v>2286</v>
      </c>
      <c r="H2469" s="822" t="s">
        <v>329</v>
      </c>
      <c r="I2469" s="822" t="s">
        <v>2389</v>
      </c>
      <c r="J2469" s="822" t="s">
        <v>2390</v>
      </c>
      <c r="K2469" s="822" t="s">
        <v>2391</v>
      </c>
      <c r="L2469" s="825">
        <v>410.41</v>
      </c>
      <c r="M2469" s="825">
        <v>4514.5099999999993</v>
      </c>
      <c r="N2469" s="822">
        <v>11</v>
      </c>
      <c r="O2469" s="826">
        <v>11</v>
      </c>
      <c r="P2469" s="825">
        <v>4104.0999999999995</v>
      </c>
      <c r="Q2469" s="827">
        <v>0.90909090909090906</v>
      </c>
      <c r="R2469" s="822">
        <v>10</v>
      </c>
      <c r="S2469" s="827">
        <v>0.90909090909090906</v>
      </c>
      <c r="T2469" s="826">
        <v>10</v>
      </c>
      <c r="U2469" s="828">
        <v>0.90909090909090906</v>
      </c>
    </row>
    <row r="2470" spans="1:21" ht="14.45" customHeight="1" x14ac:dyDescent="0.2">
      <c r="A2470" s="821">
        <v>4</v>
      </c>
      <c r="B2470" s="822" t="s">
        <v>2195</v>
      </c>
      <c r="C2470" s="822" t="s">
        <v>2202</v>
      </c>
      <c r="D2470" s="823" t="s">
        <v>4680</v>
      </c>
      <c r="E2470" s="824" t="s">
        <v>2232</v>
      </c>
      <c r="F2470" s="822" t="s">
        <v>2198</v>
      </c>
      <c r="G2470" s="822" t="s">
        <v>2286</v>
      </c>
      <c r="H2470" s="822" t="s">
        <v>329</v>
      </c>
      <c r="I2470" s="822" t="s">
        <v>2960</v>
      </c>
      <c r="J2470" s="822" t="s">
        <v>2961</v>
      </c>
      <c r="K2470" s="822" t="s">
        <v>2962</v>
      </c>
      <c r="L2470" s="825">
        <v>933.97</v>
      </c>
      <c r="M2470" s="825">
        <v>1867.94</v>
      </c>
      <c r="N2470" s="822">
        <v>2</v>
      </c>
      <c r="O2470" s="826">
        <v>2</v>
      </c>
      <c r="P2470" s="825">
        <v>933.97</v>
      </c>
      <c r="Q2470" s="827">
        <v>0.5</v>
      </c>
      <c r="R2470" s="822">
        <v>1</v>
      </c>
      <c r="S2470" s="827">
        <v>0.5</v>
      </c>
      <c r="T2470" s="826">
        <v>1</v>
      </c>
      <c r="U2470" s="828">
        <v>0.5</v>
      </c>
    </row>
    <row r="2471" spans="1:21" ht="14.45" customHeight="1" x14ac:dyDescent="0.2">
      <c r="A2471" s="821">
        <v>4</v>
      </c>
      <c r="B2471" s="822" t="s">
        <v>2195</v>
      </c>
      <c r="C2471" s="822" t="s">
        <v>2202</v>
      </c>
      <c r="D2471" s="823" t="s">
        <v>4680</v>
      </c>
      <c r="E2471" s="824" t="s">
        <v>2232</v>
      </c>
      <c r="F2471" s="822" t="s">
        <v>2198</v>
      </c>
      <c r="G2471" s="822" t="s">
        <v>2286</v>
      </c>
      <c r="H2471" s="822" t="s">
        <v>329</v>
      </c>
      <c r="I2471" s="822" t="s">
        <v>2509</v>
      </c>
      <c r="J2471" s="822" t="s">
        <v>2510</v>
      </c>
      <c r="K2471" s="822" t="s">
        <v>2511</v>
      </c>
      <c r="L2471" s="825">
        <v>133.43</v>
      </c>
      <c r="M2471" s="825">
        <v>1334.3000000000002</v>
      </c>
      <c r="N2471" s="822">
        <v>10</v>
      </c>
      <c r="O2471" s="826">
        <v>6</v>
      </c>
      <c r="P2471" s="825">
        <v>1067.44</v>
      </c>
      <c r="Q2471" s="827">
        <v>0.79999999999999993</v>
      </c>
      <c r="R2471" s="822">
        <v>8</v>
      </c>
      <c r="S2471" s="827">
        <v>0.8</v>
      </c>
      <c r="T2471" s="826">
        <v>5</v>
      </c>
      <c r="U2471" s="828">
        <v>0.83333333333333337</v>
      </c>
    </row>
    <row r="2472" spans="1:21" ht="14.45" customHeight="1" x14ac:dyDescent="0.2">
      <c r="A2472" s="821">
        <v>4</v>
      </c>
      <c r="B2472" s="822" t="s">
        <v>2195</v>
      </c>
      <c r="C2472" s="822" t="s">
        <v>2202</v>
      </c>
      <c r="D2472" s="823" t="s">
        <v>4680</v>
      </c>
      <c r="E2472" s="824" t="s">
        <v>2232</v>
      </c>
      <c r="F2472" s="822" t="s">
        <v>2198</v>
      </c>
      <c r="G2472" s="822" t="s">
        <v>2286</v>
      </c>
      <c r="H2472" s="822" t="s">
        <v>329</v>
      </c>
      <c r="I2472" s="822" t="s">
        <v>2585</v>
      </c>
      <c r="J2472" s="822" t="s">
        <v>2586</v>
      </c>
      <c r="K2472" s="822" t="s">
        <v>2587</v>
      </c>
      <c r="L2472" s="825">
        <v>700.35</v>
      </c>
      <c r="M2472" s="825">
        <v>1400.7</v>
      </c>
      <c r="N2472" s="822">
        <v>2</v>
      </c>
      <c r="O2472" s="826">
        <v>2</v>
      </c>
      <c r="P2472" s="825">
        <v>700.35</v>
      </c>
      <c r="Q2472" s="827">
        <v>0.5</v>
      </c>
      <c r="R2472" s="822">
        <v>1</v>
      </c>
      <c r="S2472" s="827">
        <v>0.5</v>
      </c>
      <c r="T2472" s="826">
        <v>1</v>
      </c>
      <c r="U2472" s="828">
        <v>0.5</v>
      </c>
    </row>
    <row r="2473" spans="1:21" ht="14.45" customHeight="1" x14ac:dyDescent="0.2">
      <c r="A2473" s="821">
        <v>4</v>
      </c>
      <c r="B2473" s="822" t="s">
        <v>2195</v>
      </c>
      <c r="C2473" s="822" t="s">
        <v>2202</v>
      </c>
      <c r="D2473" s="823" t="s">
        <v>4680</v>
      </c>
      <c r="E2473" s="824" t="s">
        <v>2232</v>
      </c>
      <c r="F2473" s="822" t="s">
        <v>2198</v>
      </c>
      <c r="G2473" s="822" t="s">
        <v>2286</v>
      </c>
      <c r="H2473" s="822" t="s">
        <v>329</v>
      </c>
      <c r="I2473" s="822" t="s">
        <v>4180</v>
      </c>
      <c r="J2473" s="822" t="s">
        <v>4181</v>
      </c>
      <c r="K2473" s="822" t="s">
        <v>4182</v>
      </c>
      <c r="L2473" s="825">
        <v>1557.92</v>
      </c>
      <c r="M2473" s="825">
        <v>4673.76</v>
      </c>
      <c r="N2473" s="822">
        <v>3</v>
      </c>
      <c r="O2473" s="826">
        <v>1</v>
      </c>
      <c r="P2473" s="825">
        <v>4673.76</v>
      </c>
      <c r="Q2473" s="827">
        <v>1</v>
      </c>
      <c r="R2473" s="822">
        <v>3</v>
      </c>
      <c r="S2473" s="827">
        <v>1</v>
      </c>
      <c r="T2473" s="826">
        <v>1</v>
      </c>
      <c r="U2473" s="828">
        <v>1</v>
      </c>
    </row>
    <row r="2474" spans="1:21" ht="14.45" customHeight="1" x14ac:dyDescent="0.2">
      <c r="A2474" s="821">
        <v>4</v>
      </c>
      <c r="B2474" s="822" t="s">
        <v>2195</v>
      </c>
      <c r="C2474" s="822" t="s">
        <v>2202</v>
      </c>
      <c r="D2474" s="823" t="s">
        <v>4680</v>
      </c>
      <c r="E2474" s="824" t="s">
        <v>2232</v>
      </c>
      <c r="F2474" s="822" t="s">
        <v>2198</v>
      </c>
      <c r="G2474" s="822" t="s">
        <v>2286</v>
      </c>
      <c r="H2474" s="822" t="s">
        <v>329</v>
      </c>
      <c r="I2474" s="822" t="s">
        <v>3139</v>
      </c>
      <c r="J2474" s="822" t="s">
        <v>3140</v>
      </c>
      <c r="K2474" s="822" t="s">
        <v>3141</v>
      </c>
      <c r="L2474" s="825">
        <v>389.82</v>
      </c>
      <c r="M2474" s="825">
        <v>779.64</v>
      </c>
      <c r="N2474" s="822">
        <v>2</v>
      </c>
      <c r="O2474" s="826">
        <v>2</v>
      </c>
      <c r="P2474" s="825">
        <v>779.64</v>
      </c>
      <c r="Q2474" s="827">
        <v>1</v>
      </c>
      <c r="R2474" s="822">
        <v>2</v>
      </c>
      <c r="S2474" s="827">
        <v>1</v>
      </c>
      <c r="T2474" s="826">
        <v>2</v>
      </c>
      <c r="U2474" s="828">
        <v>1</v>
      </c>
    </row>
    <row r="2475" spans="1:21" ht="14.45" customHeight="1" x14ac:dyDescent="0.2">
      <c r="A2475" s="821">
        <v>4</v>
      </c>
      <c r="B2475" s="822" t="s">
        <v>2195</v>
      </c>
      <c r="C2475" s="822" t="s">
        <v>2202</v>
      </c>
      <c r="D2475" s="823" t="s">
        <v>4680</v>
      </c>
      <c r="E2475" s="824" t="s">
        <v>2232</v>
      </c>
      <c r="F2475" s="822" t="s">
        <v>2198</v>
      </c>
      <c r="G2475" s="822" t="s">
        <v>2286</v>
      </c>
      <c r="H2475" s="822" t="s">
        <v>329</v>
      </c>
      <c r="I2475" s="822" t="s">
        <v>4498</v>
      </c>
      <c r="J2475" s="822" t="s">
        <v>4499</v>
      </c>
      <c r="K2475" s="822" t="s">
        <v>4500</v>
      </c>
      <c r="L2475" s="825">
        <v>4</v>
      </c>
      <c r="M2475" s="825">
        <v>8</v>
      </c>
      <c r="N2475" s="822">
        <v>2</v>
      </c>
      <c r="O2475" s="826">
        <v>1</v>
      </c>
      <c r="P2475" s="825">
        <v>8</v>
      </c>
      <c r="Q2475" s="827">
        <v>1</v>
      </c>
      <c r="R2475" s="822">
        <v>2</v>
      </c>
      <c r="S2475" s="827">
        <v>1</v>
      </c>
      <c r="T2475" s="826">
        <v>1</v>
      </c>
      <c r="U2475" s="828">
        <v>1</v>
      </c>
    </row>
    <row r="2476" spans="1:21" ht="14.45" customHeight="1" x14ac:dyDescent="0.2">
      <c r="A2476" s="821">
        <v>4</v>
      </c>
      <c r="B2476" s="822" t="s">
        <v>2195</v>
      </c>
      <c r="C2476" s="822" t="s">
        <v>2202</v>
      </c>
      <c r="D2476" s="823" t="s">
        <v>4680</v>
      </c>
      <c r="E2476" s="824" t="s">
        <v>2232</v>
      </c>
      <c r="F2476" s="822" t="s">
        <v>2198</v>
      </c>
      <c r="G2476" s="822" t="s">
        <v>2286</v>
      </c>
      <c r="H2476" s="822" t="s">
        <v>329</v>
      </c>
      <c r="I2476" s="822" t="s">
        <v>2966</v>
      </c>
      <c r="J2476" s="822" t="s">
        <v>2967</v>
      </c>
      <c r="K2476" s="822" t="s">
        <v>2968</v>
      </c>
      <c r="L2476" s="825">
        <v>99.99</v>
      </c>
      <c r="M2476" s="825">
        <v>3999.5999999999995</v>
      </c>
      <c r="N2476" s="822">
        <v>40</v>
      </c>
      <c r="O2476" s="826">
        <v>16</v>
      </c>
      <c r="P2476" s="825">
        <v>3599.6399999999994</v>
      </c>
      <c r="Q2476" s="827">
        <v>0.9</v>
      </c>
      <c r="R2476" s="822">
        <v>36</v>
      </c>
      <c r="S2476" s="827">
        <v>0.9</v>
      </c>
      <c r="T2476" s="826">
        <v>14</v>
      </c>
      <c r="U2476" s="828">
        <v>0.875</v>
      </c>
    </row>
    <row r="2477" spans="1:21" ht="14.45" customHeight="1" x14ac:dyDescent="0.2">
      <c r="A2477" s="821">
        <v>4</v>
      </c>
      <c r="B2477" s="822" t="s">
        <v>2195</v>
      </c>
      <c r="C2477" s="822" t="s">
        <v>2202</v>
      </c>
      <c r="D2477" s="823" t="s">
        <v>4680</v>
      </c>
      <c r="E2477" s="824" t="s">
        <v>2232</v>
      </c>
      <c r="F2477" s="822" t="s">
        <v>2198</v>
      </c>
      <c r="G2477" s="822" t="s">
        <v>2286</v>
      </c>
      <c r="H2477" s="822" t="s">
        <v>329</v>
      </c>
      <c r="I2477" s="822" t="s">
        <v>2969</v>
      </c>
      <c r="J2477" s="822" t="s">
        <v>2970</v>
      </c>
      <c r="K2477" s="822" t="s">
        <v>2971</v>
      </c>
      <c r="L2477" s="825">
        <v>86.44</v>
      </c>
      <c r="M2477" s="825">
        <v>172.88</v>
      </c>
      <c r="N2477" s="822">
        <v>2</v>
      </c>
      <c r="O2477" s="826">
        <v>1</v>
      </c>
      <c r="P2477" s="825"/>
      <c r="Q2477" s="827">
        <v>0</v>
      </c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4</v>
      </c>
      <c r="B2478" s="822" t="s">
        <v>2195</v>
      </c>
      <c r="C2478" s="822" t="s">
        <v>2202</v>
      </c>
      <c r="D2478" s="823" t="s">
        <v>4680</v>
      </c>
      <c r="E2478" s="824" t="s">
        <v>2224</v>
      </c>
      <c r="F2478" s="822" t="s">
        <v>2196</v>
      </c>
      <c r="G2478" s="822" t="s">
        <v>2267</v>
      </c>
      <c r="H2478" s="822" t="s">
        <v>628</v>
      </c>
      <c r="I2478" s="822" t="s">
        <v>1777</v>
      </c>
      <c r="J2478" s="822" t="s">
        <v>764</v>
      </c>
      <c r="K2478" s="822" t="s">
        <v>1778</v>
      </c>
      <c r="L2478" s="825">
        <v>490.89</v>
      </c>
      <c r="M2478" s="825">
        <v>490.89</v>
      </c>
      <c r="N2478" s="822">
        <v>1</v>
      </c>
      <c r="O2478" s="826">
        <v>0.5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4</v>
      </c>
      <c r="B2479" s="822" t="s">
        <v>2195</v>
      </c>
      <c r="C2479" s="822" t="s">
        <v>2202</v>
      </c>
      <c r="D2479" s="823" t="s">
        <v>4680</v>
      </c>
      <c r="E2479" s="824" t="s">
        <v>2224</v>
      </c>
      <c r="F2479" s="822" t="s">
        <v>2196</v>
      </c>
      <c r="G2479" s="822" t="s">
        <v>2355</v>
      </c>
      <c r="H2479" s="822" t="s">
        <v>329</v>
      </c>
      <c r="I2479" s="822" t="s">
        <v>2356</v>
      </c>
      <c r="J2479" s="822" t="s">
        <v>784</v>
      </c>
      <c r="K2479" s="822" t="s">
        <v>2357</v>
      </c>
      <c r="L2479" s="825">
        <v>185.26</v>
      </c>
      <c r="M2479" s="825">
        <v>185.26</v>
      </c>
      <c r="N2479" s="822">
        <v>1</v>
      </c>
      <c r="O2479" s="826">
        <v>1</v>
      </c>
      <c r="P2479" s="825">
        <v>185.26</v>
      </c>
      <c r="Q2479" s="827">
        <v>1</v>
      </c>
      <c r="R2479" s="822">
        <v>1</v>
      </c>
      <c r="S2479" s="827">
        <v>1</v>
      </c>
      <c r="T2479" s="826">
        <v>1</v>
      </c>
      <c r="U2479" s="828">
        <v>1</v>
      </c>
    </row>
    <row r="2480" spans="1:21" ht="14.45" customHeight="1" x14ac:dyDescent="0.2">
      <c r="A2480" s="821">
        <v>4</v>
      </c>
      <c r="B2480" s="822" t="s">
        <v>2195</v>
      </c>
      <c r="C2480" s="822" t="s">
        <v>2202</v>
      </c>
      <c r="D2480" s="823" t="s">
        <v>4680</v>
      </c>
      <c r="E2480" s="824" t="s">
        <v>2224</v>
      </c>
      <c r="F2480" s="822" t="s">
        <v>2196</v>
      </c>
      <c r="G2480" s="822" t="s">
        <v>2270</v>
      </c>
      <c r="H2480" s="822" t="s">
        <v>329</v>
      </c>
      <c r="I2480" s="822" t="s">
        <v>4501</v>
      </c>
      <c r="J2480" s="822" t="s">
        <v>1758</v>
      </c>
      <c r="K2480" s="822" t="s">
        <v>4502</v>
      </c>
      <c r="L2480" s="825">
        <v>27.37</v>
      </c>
      <c r="M2480" s="825">
        <v>27.37</v>
      </c>
      <c r="N2480" s="822">
        <v>1</v>
      </c>
      <c r="O2480" s="826">
        <v>1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4</v>
      </c>
      <c r="B2481" s="822" t="s">
        <v>2195</v>
      </c>
      <c r="C2481" s="822" t="s">
        <v>2202</v>
      </c>
      <c r="D2481" s="823" t="s">
        <v>4680</v>
      </c>
      <c r="E2481" s="824" t="s">
        <v>2224</v>
      </c>
      <c r="F2481" s="822" t="s">
        <v>2196</v>
      </c>
      <c r="G2481" s="822" t="s">
        <v>2259</v>
      </c>
      <c r="H2481" s="822" t="s">
        <v>628</v>
      </c>
      <c r="I2481" s="822" t="s">
        <v>1853</v>
      </c>
      <c r="J2481" s="822" t="s">
        <v>1068</v>
      </c>
      <c r="K2481" s="822" t="s">
        <v>1854</v>
      </c>
      <c r="L2481" s="825">
        <v>154.36000000000001</v>
      </c>
      <c r="M2481" s="825">
        <v>308.72000000000003</v>
      </c>
      <c r="N2481" s="822">
        <v>2</v>
      </c>
      <c r="O2481" s="826">
        <v>2</v>
      </c>
      <c r="P2481" s="825">
        <v>308.72000000000003</v>
      </c>
      <c r="Q2481" s="827">
        <v>1</v>
      </c>
      <c r="R2481" s="822">
        <v>2</v>
      </c>
      <c r="S2481" s="827">
        <v>1</v>
      </c>
      <c r="T2481" s="826">
        <v>2</v>
      </c>
      <c r="U2481" s="828">
        <v>1</v>
      </c>
    </row>
    <row r="2482" spans="1:21" ht="14.45" customHeight="1" x14ac:dyDescent="0.2">
      <c r="A2482" s="821">
        <v>4</v>
      </c>
      <c r="B2482" s="822" t="s">
        <v>2195</v>
      </c>
      <c r="C2482" s="822" t="s">
        <v>2202</v>
      </c>
      <c r="D2482" s="823" t="s">
        <v>4680</v>
      </c>
      <c r="E2482" s="824" t="s">
        <v>2224</v>
      </c>
      <c r="F2482" s="822" t="s">
        <v>2196</v>
      </c>
      <c r="G2482" s="822" t="s">
        <v>2322</v>
      </c>
      <c r="H2482" s="822" t="s">
        <v>329</v>
      </c>
      <c r="I2482" s="822" t="s">
        <v>3704</v>
      </c>
      <c r="J2482" s="822" t="s">
        <v>1614</v>
      </c>
      <c r="K2482" s="822" t="s">
        <v>1615</v>
      </c>
      <c r="L2482" s="825">
        <v>374.79</v>
      </c>
      <c r="M2482" s="825">
        <v>749.58</v>
      </c>
      <c r="N2482" s="822">
        <v>2</v>
      </c>
      <c r="O2482" s="826">
        <v>1.5</v>
      </c>
      <c r="P2482" s="825">
        <v>374.79</v>
      </c>
      <c r="Q2482" s="827">
        <v>0.5</v>
      </c>
      <c r="R2482" s="822">
        <v>1</v>
      </c>
      <c r="S2482" s="827">
        <v>0.5</v>
      </c>
      <c r="T2482" s="826">
        <v>1</v>
      </c>
      <c r="U2482" s="828">
        <v>0.66666666666666663</v>
      </c>
    </row>
    <row r="2483" spans="1:21" ht="14.45" customHeight="1" x14ac:dyDescent="0.2">
      <c r="A2483" s="821">
        <v>4</v>
      </c>
      <c r="B2483" s="822" t="s">
        <v>2195</v>
      </c>
      <c r="C2483" s="822" t="s">
        <v>2202</v>
      </c>
      <c r="D2483" s="823" t="s">
        <v>4680</v>
      </c>
      <c r="E2483" s="824" t="s">
        <v>2237</v>
      </c>
      <c r="F2483" s="822" t="s">
        <v>2196</v>
      </c>
      <c r="G2483" s="822" t="s">
        <v>4503</v>
      </c>
      <c r="H2483" s="822" t="s">
        <v>329</v>
      </c>
      <c r="I2483" s="822" t="s">
        <v>4504</v>
      </c>
      <c r="J2483" s="822" t="s">
        <v>4505</v>
      </c>
      <c r="K2483" s="822" t="s">
        <v>4506</v>
      </c>
      <c r="L2483" s="825">
        <v>77.02</v>
      </c>
      <c r="M2483" s="825">
        <v>77.02</v>
      </c>
      <c r="N2483" s="822">
        <v>1</v>
      </c>
      <c r="O2483" s="826">
        <v>1</v>
      </c>
      <c r="P2483" s="825">
        <v>77.02</v>
      </c>
      <c r="Q2483" s="827">
        <v>1</v>
      </c>
      <c r="R2483" s="822">
        <v>1</v>
      </c>
      <c r="S2483" s="827">
        <v>1</v>
      </c>
      <c r="T2483" s="826">
        <v>1</v>
      </c>
      <c r="U2483" s="828">
        <v>1</v>
      </c>
    </row>
    <row r="2484" spans="1:21" ht="14.45" customHeight="1" x14ac:dyDescent="0.2">
      <c r="A2484" s="821">
        <v>4</v>
      </c>
      <c r="B2484" s="822" t="s">
        <v>2195</v>
      </c>
      <c r="C2484" s="822" t="s">
        <v>2202</v>
      </c>
      <c r="D2484" s="823" t="s">
        <v>4680</v>
      </c>
      <c r="E2484" s="824" t="s">
        <v>2237</v>
      </c>
      <c r="F2484" s="822" t="s">
        <v>2196</v>
      </c>
      <c r="G2484" s="822" t="s">
        <v>2264</v>
      </c>
      <c r="H2484" s="822" t="s">
        <v>329</v>
      </c>
      <c r="I2484" s="822" t="s">
        <v>2303</v>
      </c>
      <c r="J2484" s="822" t="s">
        <v>2304</v>
      </c>
      <c r="K2484" s="822" t="s">
        <v>1314</v>
      </c>
      <c r="L2484" s="825">
        <v>516</v>
      </c>
      <c r="M2484" s="825">
        <v>516</v>
      </c>
      <c r="N2484" s="822">
        <v>1</v>
      </c>
      <c r="O2484" s="826">
        <v>1</v>
      </c>
      <c r="P2484" s="825"/>
      <c r="Q2484" s="827">
        <v>0</v>
      </c>
      <c r="R2484" s="822"/>
      <c r="S2484" s="827">
        <v>0</v>
      </c>
      <c r="T2484" s="826"/>
      <c r="U2484" s="828">
        <v>0</v>
      </c>
    </row>
    <row r="2485" spans="1:21" ht="14.45" customHeight="1" x14ac:dyDescent="0.2">
      <c r="A2485" s="821">
        <v>4</v>
      </c>
      <c r="B2485" s="822" t="s">
        <v>2195</v>
      </c>
      <c r="C2485" s="822" t="s">
        <v>2202</v>
      </c>
      <c r="D2485" s="823" t="s">
        <v>4680</v>
      </c>
      <c r="E2485" s="824" t="s">
        <v>2237</v>
      </c>
      <c r="F2485" s="822" t="s">
        <v>2196</v>
      </c>
      <c r="G2485" s="822" t="s">
        <v>3176</v>
      </c>
      <c r="H2485" s="822" t="s">
        <v>329</v>
      </c>
      <c r="I2485" s="822" t="s">
        <v>4507</v>
      </c>
      <c r="J2485" s="822" t="s">
        <v>1196</v>
      </c>
      <c r="K2485" s="822" t="s">
        <v>4508</v>
      </c>
      <c r="L2485" s="825">
        <v>45.56</v>
      </c>
      <c r="M2485" s="825">
        <v>45.56</v>
      </c>
      <c r="N2485" s="822">
        <v>1</v>
      </c>
      <c r="O2485" s="826">
        <v>1</v>
      </c>
      <c r="P2485" s="825">
        <v>45.56</v>
      </c>
      <c r="Q2485" s="827">
        <v>1</v>
      </c>
      <c r="R2485" s="822">
        <v>1</v>
      </c>
      <c r="S2485" s="827">
        <v>1</v>
      </c>
      <c r="T2485" s="826">
        <v>1</v>
      </c>
      <c r="U2485" s="828">
        <v>1</v>
      </c>
    </row>
    <row r="2486" spans="1:21" ht="14.45" customHeight="1" x14ac:dyDescent="0.2">
      <c r="A2486" s="821">
        <v>4</v>
      </c>
      <c r="B2486" s="822" t="s">
        <v>2195</v>
      </c>
      <c r="C2486" s="822" t="s">
        <v>2202</v>
      </c>
      <c r="D2486" s="823" t="s">
        <v>4680</v>
      </c>
      <c r="E2486" s="824" t="s">
        <v>2237</v>
      </c>
      <c r="F2486" s="822" t="s">
        <v>2196</v>
      </c>
      <c r="G2486" s="822" t="s">
        <v>3176</v>
      </c>
      <c r="H2486" s="822" t="s">
        <v>329</v>
      </c>
      <c r="I2486" s="822" t="s">
        <v>3177</v>
      </c>
      <c r="J2486" s="822" t="s">
        <v>1196</v>
      </c>
      <c r="K2486" s="822" t="s">
        <v>3178</v>
      </c>
      <c r="L2486" s="825">
        <v>91.11</v>
      </c>
      <c r="M2486" s="825">
        <v>91.11</v>
      </c>
      <c r="N2486" s="822">
        <v>1</v>
      </c>
      <c r="O2486" s="826">
        <v>0.5</v>
      </c>
      <c r="P2486" s="825">
        <v>91.11</v>
      </c>
      <c r="Q2486" s="827">
        <v>1</v>
      </c>
      <c r="R2486" s="822">
        <v>1</v>
      </c>
      <c r="S2486" s="827">
        <v>1</v>
      </c>
      <c r="T2486" s="826">
        <v>0.5</v>
      </c>
      <c r="U2486" s="828">
        <v>1</v>
      </c>
    </row>
    <row r="2487" spans="1:21" ht="14.45" customHeight="1" x14ac:dyDescent="0.2">
      <c r="A2487" s="821">
        <v>4</v>
      </c>
      <c r="B2487" s="822" t="s">
        <v>2195</v>
      </c>
      <c r="C2487" s="822" t="s">
        <v>2202</v>
      </c>
      <c r="D2487" s="823" t="s">
        <v>4680</v>
      </c>
      <c r="E2487" s="824" t="s">
        <v>2237</v>
      </c>
      <c r="F2487" s="822" t="s">
        <v>2196</v>
      </c>
      <c r="G2487" s="822" t="s">
        <v>3182</v>
      </c>
      <c r="H2487" s="822" t="s">
        <v>329</v>
      </c>
      <c r="I2487" s="822" t="s">
        <v>3709</v>
      </c>
      <c r="J2487" s="822" t="s">
        <v>746</v>
      </c>
      <c r="K2487" s="822" t="s">
        <v>3710</v>
      </c>
      <c r="L2487" s="825">
        <v>159.16999999999999</v>
      </c>
      <c r="M2487" s="825">
        <v>159.16999999999999</v>
      </c>
      <c r="N2487" s="822">
        <v>1</v>
      </c>
      <c r="O2487" s="826">
        <v>1</v>
      </c>
      <c r="P2487" s="825">
        <v>159.16999999999999</v>
      </c>
      <c r="Q2487" s="827">
        <v>1</v>
      </c>
      <c r="R2487" s="822">
        <v>1</v>
      </c>
      <c r="S2487" s="827">
        <v>1</v>
      </c>
      <c r="T2487" s="826">
        <v>1</v>
      </c>
      <c r="U2487" s="828">
        <v>1</v>
      </c>
    </row>
    <row r="2488" spans="1:21" ht="14.45" customHeight="1" x14ac:dyDescent="0.2">
      <c r="A2488" s="821">
        <v>4</v>
      </c>
      <c r="B2488" s="822" t="s">
        <v>2195</v>
      </c>
      <c r="C2488" s="822" t="s">
        <v>2202</v>
      </c>
      <c r="D2488" s="823" t="s">
        <v>4680</v>
      </c>
      <c r="E2488" s="824" t="s">
        <v>2237</v>
      </c>
      <c r="F2488" s="822" t="s">
        <v>2196</v>
      </c>
      <c r="G2488" s="822" t="s">
        <v>4414</v>
      </c>
      <c r="H2488" s="822" t="s">
        <v>329</v>
      </c>
      <c r="I2488" s="822" t="s">
        <v>4415</v>
      </c>
      <c r="J2488" s="822" t="s">
        <v>4416</v>
      </c>
      <c r="K2488" s="822" t="s">
        <v>4417</v>
      </c>
      <c r="L2488" s="825">
        <v>0</v>
      </c>
      <c r="M2488" s="825">
        <v>0</v>
      </c>
      <c r="N2488" s="822">
        <v>1</v>
      </c>
      <c r="O2488" s="826">
        <v>1</v>
      </c>
      <c r="P2488" s="825">
        <v>0</v>
      </c>
      <c r="Q2488" s="827"/>
      <c r="R2488" s="822">
        <v>1</v>
      </c>
      <c r="S2488" s="827">
        <v>1</v>
      </c>
      <c r="T2488" s="826">
        <v>1</v>
      </c>
      <c r="U2488" s="828">
        <v>1</v>
      </c>
    </row>
    <row r="2489" spans="1:21" ht="14.45" customHeight="1" x14ac:dyDescent="0.2">
      <c r="A2489" s="821">
        <v>4</v>
      </c>
      <c r="B2489" s="822" t="s">
        <v>2195</v>
      </c>
      <c r="C2489" s="822" t="s">
        <v>2202</v>
      </c>
      <c r="D2489" s="823" t="s">
        <v>4680</v>
      </c>
      <c r="E2489" s="824" t="s">
        <v>2237</v>
      </c>
      <c r="F2489" s="822" t="s">
        <v>2196</v>
      </c>
      <c r="G2489" s="822" t="s">
        <v>4096</v>
      </c>
      <c r="H2489" s="822" t="s">
        <v>329</v>
      </c>
      <c r="I2489" s="822" t="s">
        <v>4097</v>
      </c>
      <c r="J2489" s="822" t="s">
        <v>4098</v>
      </c>
      <c r="K2489" s="822" t="s">
        <v>4099</v>
      </c>
      <c r="L2489" s="825">
        <v>159.71</v>
      </c>
      <c r="M2489" s="825">
        <v>958.26</v>
      </c>
      <c r="N2489" s="822">
        <v>6</v>
      </c>
      <c r="O2489" s="826">
        <v>4</v>
      </c>
      <c r="P2489" s="825">
        <v>958.26</v>
      </c>
      <c r="Q2489" s="827">
        <v>1</v>
      </c>
      <c r="R2489" s="822">
        <v>6</v>
      </c>
      <c r="S2489" s="827">
        <v>1</v>
      </c>
      <c r="T2489" s="826">
        <v>4</v>
      </c>
      <c r="U2489" s="828">
        <v>1</v>
      </c>
    </row>
    <row r="2490" spans="1:21" ht="14.45" customHeight="1" x14ac:dyDescent="0.2">
      <c r="A2490" s="821">
        <v>4</v>
      </c>
      <c r="B2490" s="822" t="s">
        <v>2195</v>
      </c>
      <c r="C2490" s="822" t="s">
        <v>2202</v>
      </c>
      <c r="D2490" s="823" t="s">
        <v>4680</v>
      </c>
      <c r="E2490" s="824" t="s">
        <v>2237</v>
      </c>
      <c r="F2490" s="822" t="s">
        <v>2196</v>
      </c>
      <c r="G2490" s="822" t="s">
        <v>4096</v>
      </c>
      <c r="H2490" s="822" t="s">
        <v>329</v>
      </c>
      <c r="I2490" s="822" t="s">
        <v>4509</v>
      </c>
      <c r="J2490" s="822" t="s">
        <v>4098</v>
      </c>
      <c r="K2490" s="822" t="s">
        <v>4510</v>
      </c>
      <c r="L2490" s="825">
        <v>0</v>
      </c>
      <c r="M2490" s="825">
        <v>0</v>
      </c>
      <c r="N2490" s="822">
        <v>1</v>
      </c>
      <c r="O2490" s="826">
        <v>1</v>
      </c>
      <c r="P2490" s="825"/>
      <c r="Q2490" s="827"/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4</v>
      </c>
      <c r="B2491" s="822" t="s">
        <v>2195</v>
      </c>
      <c r="C2491" s="822" t="s">
        <v>2202</v>
      </c>
      <c r="D2491" s="823" t="s">
        <v>4680</v>
      </c>
      <c r="E2491" s="824" t="s">
        <v>2237</v>
      </c>
      <c r="F2491" s="822" t="s">
        <v>2196</v>
      </c>
      <c r="G2491" s="822" t="s">
        <v>4096</v>
      </c>
      <c r="H2491" s="822" t="s">
        <v>329</v>
      </c>
      <c r="I2491" s="822" t="s">
        <v>4511</v>
      </c>
      <c r="J2491" s="822" t="s">
        <v>4098</v>
      </c>
      <c r="K2491" s="822" t="s">
        <v>4512</v>
      </c>
      <c r="L2491" s="825">
        <v>0</v>
      </c>
      <c r="M2491" s="825">
        <v>0</v>
      </c>
      <c r="N2491" s="822">
        <v>1</v>
      </c>
      <c r="O2491" s="826">
        <v>1</v>
      </c>
      <c r="P2491" s="825"/>
      <c r="Q2491" s="827"/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4</v>
      </c>
      <c r="B2492" s="822" t="s">
        <v>2195</v>
      </c>
      <c r="C2492" s="822" t="s">
        <v>2202</v>
      </c>
      <c r="D2492" s="823" t="s">
        <v>4680</v>
      </c>
      <c r="E2492" s="824" t="s">
        <v>2237</v>
      </c>
      <c r="F2492" s="822" t="s">
        <v>2196</v>
      </c>
      <c r="G2492" s="822" t="s">
        <v>3209</v>
      </c>
      <c r="H2492" s="822" t="s">
        <v>329</v>
      </c>
      <c r="I2492" s="822" t="s">
        <v>3210</v>
      </c>
      <c r="J2492" s="822" t="s">
        <v>3211</v>
      </c>
      <c r="K2492" s="822" t="s">
        <v>3212</v>
      </c>
      <c r="L2492" s="825">
        <v>45.89</v>
      </c>
      <c r="M2492" s="825">
        <v>137.67000000000002</v>
      </c>
      <c r="N2492" s="822">
        <v>3</v>
      </c>
      <c r="O2492" s="826">
        <v>2</v>
      </c>
      <c r="P2492" s="825">
        <v>137.67000000000002</v>
      </c>
      <c r="Q2492" s="827">
        <v>1</v>
      </c>
      <c r="R2492" s="822">
        <v>3</v>
      </c>
      <c r="S2492" s="827">
        <v>1</v>
      </c>
      <c r="T2492" s="826">
        <v>2</v>
      </c>
      <c r="U2492" s="828">
        <v>1</v>
      </c>
    </row>
    <row r="2493" spans="1:21" ht="14.45" customHeight="1" x14ac:dyDescent="0.2">
      <c r="A2493" s="821">
        <v>4</v>
      </c>
      <c r="B2493" s="822" t="s">
        <v>2195</v>
      </c>
      <c r="C2493" s="822" t="s">
        <v>2202</v>
      </c>
      <c r="D2493" s="823" t="s">
        <v>4680</v>
      </c>
      <c r="E2493" s="824" t="s">
        <v>2237</v>
      </c>
      <c r="F2493" s="822" t="s">
        <v>2196</v>
      </c>
      <c r="G2493" s="822" t="s">
        <v>3215</v>
      </c>
      <c r="H2493" s="822" t="s">
        <v>329</v>
      </c>
      <c r="I2493" s="822" t="s">
        <v>3216</v>
      </c>
      <c r="J2493" s="822" t="s">
        <v>3217</v>
      </c>
      <c r="K2493" s="822" t="s">
        <v>3218</v>
      </c>
      <c r="L2493" s="825">
        <v>0</v>
      </c>
      <c r="M2493" s="825">
        <v>0</v>
      </c>
      <c r="N2493" s="822">
        <v>1</v>
      </c>
      <c r="O2493" s="826">
        <v>1</v>
      </c>
      <c r="P2493" s="825"/>
      <c r="Q2493" s="827"/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4</v>
      </c>
      <c r="B2494" s="822" t="s">
        <v>2195</v>
      </c>
      <c r="C2494" s="822" t="s">
        <v>2202</v>
      </c>
      <c r="D2494" s="823" t="s">
        <v>4680</v>
      </c>
      <c r="E2494" s="824" t="s">
        <v>2237</v>
      </c>
      <c r="F2494" s="822" t="s">
        <v>2196</v>
      </c>
      <c r="G2494" s="822" t="s">
        <v>3219</v>
      </c>
      <c r="H2494" s="822" t="s">
        <v>329</v>
      </c>
      <c r="I2494" s="822" t="s">
        <v>4279</v>
      </c>
      <c r="J2494" s="822" t="s">
        <v>4280</v>
      </c>
      <c r="K2494" s="822" t="s">
        <v>3764</v>
      </c>
      <c r="L2494" s="825">
        <v>114</v>
      </c>
      <c r="M2494" s="825">
        <v>342</v>
      </c>
      <c r="N2494" s="822">
        <v>3</v>
      </c>
      <c r="O2494" s="826">
        <v>3</v>
      </c>
      <c r="P2494" s="825">
        <v>342</v>
      </c>
      <c r="Q2494" s="827">
        <v>1</v>
      </c>
      <c r="R2494" s="822">
        <v>3</v>
      </c>
      <c r="S2494" s="827">
        <v>1</v>
      </c>
      <c r="T2494" s="826">
        <v>3</v>
      </c>
      <c r="U2494" s="828">
        <v>1</v>
      </c>
    </row>
    <row r="2495" spans="1:21" ht="14.45" customHeight="1" x14ac:dyDescent="0.2">
      <c r="A2495" s="821">
        <v>4</v>
      </c>
      <c r="B2495" s="822" t="s">
        <v>2195</v>
      </c>
      <c r="C2495" s="822" t="s">
        <v>2202</v>
      </c>
      <c r="D2495" s="823" t="s">
        <v>4680</v>
      </c>
      <c r="E2495" s="824" t="s">
        <v>2237</v>
      </c>
      <c r="F2495" s="822" t="s">
        <v>2196</v>
      </c>
      <c r="G2495" s="822" t="s">
        <v>2458</v>
      </c>
      <c r="H2495" s="822" t="s">
        <v>329</v>
      </c>
      <c r="I2495" s="822" t="s">
        <v>3222</v>
      </c>
      <c r="J2495" s="822" t="s">
        <v>694</v>
      </c>
      <c r="K2495" s="822" t="s">
        <v>3223</v>
      </c>
      <c r="L2495" s="825">
        <v>73.989999999999995</v>
      </c>
      <c r="M2495" s="825">
        <v>73.989999999999995</v>
      </c>
      <c r="N2495" s="822">
        <v>1</v>
      </c>
      <c r="O2495" s="826">
        <v>1</v>
      </c>
      <c r="P2495" s="825">
        <v>73.989999999999995</v>
      </c>
      <c r="Q2495" s="827">
        <v>1</v>
      </c>
      <c r="R2495" s="822">
        <v>1</v>
      </c>
      <c r="S2495" s="827">
        <v>1</v>
      </c>
      <c r="T2495" s="826">
        <v>1</v>
      </c>
      <c r="U2495" s="828">
        <v>1</v>
      </c>
    </row>
    <row r="2496" spans="1:21" ht="14.45" customHeight="1" x14ac:dyDescent="0.2">
      <c r="A2496" s="821">
        <v>4</v>
      </c>
      <c r="B2496" s="822" t="s">
        <v>2195</v>
      </c>
      <c r="C2496" s="822" t="s">
        <v>2202</v>
      </c>
      <c r="D2496" s="823" t="s">
        <v>4680</v>
      </c>
      <c r="E2496" s="824" t="s">
        <v>2237</v>
      </c>
      <c r="F2496" s="822" t="s">
        <v>2196</v>
      </c>
      <c r="G2496" s="822" t="s">
        <v>2305</v>
      </c>
      <c r="H2496" s="822" t="s">
        <v>329</v>
      </c>
      <c r="I2496" s="822" t="s">
        <v>2306</v>
      </c>
      <c r="J2496" s="822" t="s">
        <v>2307</v>
      </c>
      <c r="K2496" s="822" t="s">
        <v>2308</v>
      </c>
      <c r="L2496" s="825">
        <v>73.150000000000006</v>
      </c>
      <c r="M2496" s="825">
        <v>73.150000000000006</v>
      </c>
      <c r="N2496" s="822">
        <v>1</v>
      </c>
      <c r="O2496" s="826">
        <v>1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4</v>
      </c>
      <c r="B2497" s="822" t="s">
        <v>2195</v>
      </c>
      <c r="C2497" s="822" t="s">
        <v>2202</v>
      </c>
      <c r="D2497" s="823" t="s">
        <v>4680</v>
      </c>
      <c r="E2497" s="824" t="s">
        <v>2237</v>
      </c>
      <c r="F2497" s="822" t="s">
        <v>2196</v>
      </c>
      <c r="G2497" s="822" t="s">
        <v>2296</v>
      </c>
      <c r="H2497" s="822" t="s">
        <v>329</v>
      </c>
      <c r="I2497" s="822" t="s">
        <v>3016</v>
      </c>
      <c r="J2497" s="822" t="s">
        <v>1405</v>
      </c>
      <c r="K2497" s="822" t="s">
        <v>3017</v>
      </c>
      <c r="L2497" s="825">
        <v>34.19</v>
      </c>
      <c r="M2497" s="825">
        <v>34.19</v>
      </c>
      <c r="N2497" s="822">
        <v>1</v>
      </c>
      <c r="O2497" s="826">
        <v>1</v>
      </c>
      <c r="P2497" s="825">
        <v>34.19</v>
      </c>
      <c r="Q2497" s="827">
        <v>1</v>
      </c>
      <c r="R2497" s="822">
        <v>1</v>
      </c>
      <c r="S2497" s="827">
        <v>1</v>
      </c>
      <c r="T2497" s="826">
        <v>1</v>
      </c>
      <c r="U2497" s="828">
        <v>1</v>
      </c>
    </row>
    <row r="2498" spans="1:21" ht="14.45" customHeight="1" x14ac:dyDescent="0.2">
      <c r="A2498" s="821">
        <v>4</v>
      </c>
      <c r="B2498" s="822" t="s">
        <v>2195</v>
      </c>
      <c r="C2498" s="822" t="s">
        <v>2202</v>
      </c>
      <c r="D2498" s="823" t="s">
        <v>4680</v>
      </c>
      <c r="E2498" s="824" t="s">
        <v>2237</v>
      </c>
      <c r="F2498" s="822" t="s">
        <v>2196</v>
      </c>
      <c r="G2498" s="822" t="s">
        <v>2267</v>
      </c>
      <c r="H2498" s="822" t="s">
        <v>628</v>
      </c>
      <c r="I2498" s="822" t="s">
        <v>4513</v>
      </c>
      <c r="J2498" s="822" t="s">
        <v>1223</v>
      </c>
      <c r="K2498" s="822" t="s">
        <v>4514</v>
      </c>
      <c r="L2498" s="825">
        <v>2309.36</v>
      </c>
      <c r="M2498" s="825">
        <v>2309.36</v>
      </c>
      <c r="N2498" s="822">
        <v>1</v>
      </c>
      <c r="O2498" s="826">
        <v>1</v>
      </c>
      <c r="P2498" s="825">
        <v>2309.36</v>
      </c>
      <c r="Q2498" s="827">
        <v>1</v>
      </c>
      <c r="R2498" s="822">
        <v>1</v>
      </c>
      <c r="S2498" s="827">
        <v>1</v>
      </c>
      <c r="T2498" s="826">
        <v>1</v>
      </c>
      <c r="U2498" s="828">
        <v>1</v>
      </c>
    </row>
    <row r="2499" spans="1:21" ht="14.45" customHeight="1" x14ac:dyDescent="0.2">
      <c r="A2499" s="821">
        <v>4</v>
      </c>
      <c r="B2499" s="822" t="s">
        <v>2195</v>
      </c>
      <c r="C2499" s="822" t="s">
        <v>2202</v>
      </c>
      <c r="D2499" s="823" t="s">
        <v>4680</v>
      </c>
      <c r="E2499" s="824" t="s">
        <v>2237</v>
      </c>
      <c r="F2499" s="822" t="s">
        <v>2196</v>
      </c>
      <c r="G2499" s="822" t="s">
        <v>2267</v>
      </c>
      <c r="H2499" s="822" t="s">
        <v>628</v>
      </c>
      <c r="I2499" s="822" t="s">
        <v>2096</v>
      </c>
      <c r="J2499" s="822" t="s">
        <v>764</v>
      </c>
      <c r="K2499" s="822" t="s">
        <v>2097</v>
      </c>
      <c r="L2499" s="825">
        <v>736.33</v>
      </c>
      <c r="M2499" s="825">
        <v>2945.32</v>
      </c>
      <c r="N2499" s="822">
        <v>4</v>
      </c>
      <c r="O2499" s="826">
        <v>3</v>
      </c>
      <c r="P2499" s="825"/>
      <c r="Q2499" s="827">
        <v>0</v>
      </c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4</v>
      </c>
      <c r="B2500" s="822" t="s">
        <v>2195</v>
      </c>
      <c r="C2500" s="822" t="s">
        <v>2202</v>
      </c>
      <c r="D2500" s="823" t="s">
        <v>4680</v>
      </c>
      <c r="E2500" s="824" t="s">
        <v>2237</v>
      </c>
      <c r="F2500" s="822" t="s">
        <v>2196</v>
      </c>
      <c r="G2500" s="822" t="s">
        <v>2267</v>
      </c>
      <c r="H2500" s="822" t="s">
        <v>628</v>
      </c>
      <c r="I2500" s="822" t="s">
        <v>1777</v>
      </c>
      <c r="J2500" s="822" t="s">
        <v>764</v>
      </c>
      <c r="K2500" s="822" t="s">
        <v>1778</v>
      </c>
      <c r="L2500" s="825">
        <v>490.89</v>
      </c>
      <c r="M2500" s="825">
        <v>981.78</v>
      </c>
      <c r="N2500" s="822">
        <v>2</v>
      </c>
      <c r="O2500" s="826">
        <v>2</v>
      </c>
      <c r="P2500" s="825">
        <v>981.78</v>
      </c>
      <c r="Q2500" s="827">
        <v>1</v>
      </c>
      <c r="R2500" s="822">
        <v>2</v>
      </c>
      <c r="S2500" s="827">
        <v>1</v>
      </c>
      <c r="T2500" s="826">
        <v>2</v>
      </c>
      <c r="U2500" s="828">
        <v>1</v>
      </c>
    </row>
    <row r="2501" spans="1:21" ht="14.45" customHeight="1" x14ac:dyDescent="0.2">
      <c r="A2501" s="821">
        <v>4</v>
      </c>
      <c r="B2501" s="822" t="s">
        <v>2195</v>
      </c>
      <c r="C2501" s="822" t="s">
        <v>2202</v>
      </c>
      <c r="D2501" s="823" t="s">
        <v>4680</v>
      </c>
      <c r="E2501" s="824" t="s">
        <v>2237</v>
      </c>
      <c r="F2501" s="822" t="s">
        <v>2196</v>
      </c>
      <c r="G2501" s="822" t="s">
        <v>2267</v>
      </c>
      <c r="H2501" s="822" t="s">
        <v>628</v>
      </c>
      <c r="I2501" s="822" t="s">
        <v>4335</v>
      </c>
      <c r="J2501" s="822" t="s">
        <v>764</v>
      </c>
      <c r="K2501" s="822" t="s">
        <v>4336</v>
      </c>
      <c r="L2501" s="825">
        <v>1154.68</v>
      </c>
      <c r="M2501" s="825">
        <v>1154.68</v>
      </c>
      <c r="N2501" s="822">
        <v>1</v>
      </c>
      <c r="O2501" s="826">
        <v>1</v>
      </c>
      <c r="P2501" s="825">
        <v>1154.68</v>
      </c>
      <c r="Q2501" s="827">
        <v>1</v>
      </c>
      <c r="R2501" s="822">
        <v>1</v>
      </c>
      <c r="S2501" s="827">
        <v>1</v>
      </c>
      <c r="T2501" s="826">
        <v>1</v>
      </c>
      <c r="U2501" s="828">
        <v>1</v>
      </c>
    </row>
    <row r="2502" spans="1:21" ht="14.45" customHeight="1" x14ac:dyDescent="0.2">
      <c r="A2502" s="821">
        <v>4</v>
      </c>
      <c r="B2502" s="822" t="s">
        <v>2195</v>
      </c>
      <c r="C2502" s="822" t="s">
        <v>2202</v>
      </c>
      <c r="D2502" s="823" t="s">
        <v>4680</v>
      </c>
      <c r="E2502" s="824" t="s">
        <v>2237</v>
      </c>
      <c r="F2502" s="822" t="s">
        <v>2196</v>
      </c>
      <c r="G2502" s="822" t="s">
        <v>2355</v>
      </c>
      <c r="H2502" s="822" t="s">
        <v>329</v>
      </c>
      <c r="I2502" s="822" t="s">
        <v>2356</v>
      </c>
      <c r="J2502" s="822" t="s">
        <v>784</v>
      </c>
      <c r="K2502" s="822" t="s">
        <v>2357</v>
      </c>
      <c r="L2502" s="825">
        <v>87.98</v>
      </c>
      <c r="M2502" s="825">
        <v>87.98</v>
      </c>
      <c r="N2502" s="822">
        <v>1</v>
      </c>
      <c r="O2502" s="826">
        <v>0.5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4</v>
      </c>
      <c r="B2503" s="822" t="s">
        <v>2195</v>
      </c>
      <c r="C2503" s="822" t="s">
        <v>2202</v>
      </c>
      <c r="D2503" s="823" t="s">
        <v>4680</v>
      </c>
      <c r="E2503" s="824" t="s">
        <v>2237</v>
      </c>
      <c r="F2503" s="822" t="s">
        <v>2196</v>
      </c>
      <c r="G2503" s="822" t="s">
        <v>2270</v>
      </c>
      <c r="H2503" s="822" t="s">
        <v>329</v>
      </c>
      <c r="I2503" s="822" t="s">
        <v>4501</v>
      </c>
      <c r="J2503" s="822" t="s">
        <v>1758</v>
      </c>
      <c r="K2503" s="822" t="s">
        <v>4502</v>
      </c>
      <c r="L2503" s="825">
        <v>57.64</v>
      </c>
      <c r="M2503" s="825">
        <v>57.64</v>
      </c>
      <c r="N2503" s="822">
        <v>1</v>
      </c>
      <c r="O2503" s="826">
        <v>1</v>
      </c>
      <c r="P2503" s="825"/>
      <c r="Q2503" s="827">
        <v>0</v>
      </c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4</v>
      </c>
      <c r="B2504" s="822" t="s">
        <v>2195</v>
      </c>
      <c r="C2504" s="822" t="s">
        <v>2202</v>
      </c>
      <c r="D2504" s="823" t="s">
        <v>4680</v>
      </c>
      <c r="E2504" s="824" t="s">
        <v>2237</v>
      </c>
      <c r="F2504" s="822" t="s">
        <v>2196</v>
      </c>
      <c r="G2504" s="822" t="s">
        <v>2270</v>
      </c>
      <c r="H2504" s="822" t="s">
        <v>329</v>
      </c>
      <c r="I2504" s="822" t="s">
        <v>4501</v>
      </c>
      <c r="J2504" s="822" t="s">
        <v>1758</v>
      </c>
      <c r="K2504" s="822" t="s">
        <v>4502</v>
      </c>
      <c r="L2504" s="825">
        <v>27.37</v>
      </c>
      <c r="M2504" s="825">
        <v>27.37</v>
      </c>
      <c r="N2504" s="822">
        <v>1</v>
      </c>
      <c r="O2504" s="826">
        <v>0.5</v>
      </c>
      <c r="P2504" s="825">
        <v>27.37</v>
      </c>
      <c r="Q2504" s="827">
        <v>1</v>
      </c>
      <c r="R2504" s="822">
        <v>1</v>
      </c>
      <c r="S2504" s="827">
        <v>1</v>
      </c>
      <c r="T2504" s="826">
        <v>0.5</v>
      </c>
      <c r="U2504" s="828">
        <v>1</v>
      </c>
    </row>
    <row r="2505" spans="1:21" ht="14.45" customHeight="1" x14ac:dyDescent="0.2">
      <c r="A2505" s="821">
        <v>4</v>
      </c>
      <c r="B2505" s="822" t="s">
        <v>2195</v>
      </c>
      <c r="C2505" s="822" t="s">
        <v>2202</v>
      </c>
      <c r="D2505" s="823" t="s">
        <v>4680</v>
      </c>
      <c r="E2505" s="824" t="s">
        <v>2237</v>
      </c>
      <c r="F2505" s="822" t="s">
        <v>2196</v>
      </c>
      <c r="G2505" s="822" t="s">
        <v>2270</v>
      </c>
      <c r="H2505" s="822" t="s">
        <v>329</v>
      </c>
      <c r="I2505" s="822" t="s">
        <v>2464</v>
      </c>
      <c r="J2505" s="822" t="s">
        <v>1758</v>
      </c>
      <c r="K2505" s="822" t="s">
        <v>2465</v>
      </c>
      <c r="L2505" s="825">
        <v>205.84</v>
      </c>
      <c r="M2505" s="825">
        <v>205.84</v>
      </c>
      <c r="N2505" s="822">
        <v>1</v>
      </c>
      <c r="O2505" s="826">
        <v>1</v>
      </c>
      <c r="P2505" s="825"/>
      <c r="Q2505" s="827">
        <v>0</v>
      </c>
      <c r="R2505" s="822"/>
      <c r="S2505" s="827">
        <v>0</v>
      </c>
      <c r="T2505" s="826"/>
      <c r="U2505" s="828">
        <v>0</v>
      </c>
    </row>
    <row r="2506" spans="1:21" ht="14.45" customHeight="1" x14ac:dyDescent="0.2">
      <c r="A2506" s="821">
        <v>4</v>
      </c>
      <c r="B2506" s="822" t="s">
        <v>2195</v>
      </c>
      <c r="C2506" s="822" t="s">
        <v>2202</v>
      </c>
      <c r="D2506" s="823" t="s">
        <v>4680</v>
      </c>
      <c r="E2506" s="824" t="s">
        <v>2237</v>
      </c>
      <c r="F2506" s="822" t="s">
        <v>2196</v>
      </c>
      <c r="G2506" s="822" t="s">
        <v>2358</v>
      </c>
      <c r="H2506" s="822" t="s">
        <v>329</v>
      </c>
      <c r="I2506" s="822" t="s">
        <v>2359</v>
      </c>
      <c r="J2506" s="822" t="s">
        <v>633</v>
      </c>
      <c r="K2506" s="822" t="s">
        <v>2360</v>
      </c>
      <c r="L2506" s="825">
        <v>127.91</v>
      </c>
      <c r="M2506" s="825">
        <v>1023.28</v>
      </c>
      <c r="N2506" s="822">
        <v>8</v>
      </c>
      <c r="O2506" s="826">
        <v>7</v>
      </c>
      <c r="P2506" s="825">
        <v>767.45999999999992</v>
      </c>
      <c r="Q2506" s="827">
        <v>0.74999999999999989</v>
      </c>
      <c r="R2506" s="822">
        <v>6</v>
      </c>
      <c r="S2506" s="827">
        <v>0.75</v>
      </c>
      <c r="T2506" s="826">
        <v>5</v>
      </c>
      <c r="U2506" s="828">
        <v>0.7142857142857143</v>
      </c>
    </row>
    <row r="2507" spans="1:21" ht="14.45" customHeight="1" x14ac:dyDescent="0.2">
      <c r="A2507" s="821">
        <v>4</v>
      </c>
      <c r="B2507" s="822" t="s">
        <v>2195</v>
      </c>
      <c r="C2507" s="822" t="s">
        <v>2202</v>
      </c>
      <c r="D2507" s="823" t="s">
        <v>4680</v>
      </c>
      <c r="E2507" s="824" t="s">
        <v>2237</v>
      </c>
      <c r="F2507" s="822" t="s">
        <v>2196</v>
      </c>
      <c r="G2507" s="822" t="s">
        <v>3681</v>
      </c>
      <c r="H2507" s="822" t="s">
        <v>329</v>
      </c>
      <c r="I2507" s="822" t="s">
        <v>4515</v>
      </c>
      <c r="J2507" s="822" t="s">
        <v>3683</v>
      </c>
      <c r="K2507" s="822" t="s">
        <v>4516</v>
      </c>
      <c r="L2507" s="825">
        <v>21.92</v>
      </c>
      <c r="M2507" s="825">
        <v>21.92</v>
      </c>
      <c r="N2507" s="822">
        <v>1</v>
      </c>
      <c r="O2507" s="826">
        <v>1</v>
      </c>
      <c r="P2507" s="825"/>
      <c r="Q2507" s="827">
        <v>0</v>
      </c>
      <c r="R2507" s="822"/>
      <c r="S2507" s="827">
        <v>0</v>
      </c>
      <c r="T2507" s="826"/>
      <c r="U2507" s="828">
        <v>0</v>
      </c>
    </row>
    <row r="2508" spans="1:21" ht="14.45" customHeight="1" x14ac:dyDescent="0.2">
      <c r="A2508" s="821">
        <v>4</v>
      </c>
      <c r="B2508" s="822" t="s">
        <v>2195</v>
      </c>
      <c r="C2508" s="822" t="s">
        <v>2202</v>
      </c>
      <c r="D2508" s="823" t="s">
        <v>4680</v>
      </c>
      <c r="E2508" s="824" t="s">
        <v>2237</v>
      </c>
      <c r="F2508" s="822" t="s">
        <v>2196</v>
      </c>
      <c r="G2508" s="822" t="s">
        <v>3254</v>
      </c>
      <c r="H2508" s="822" t="s">
        <v>329</v>
      </c>
      <c r="I2508" s="822" t="s">
        <v>3255</v>
      </c>
      <c r="J2508" s="822" t="s">
        <v>3256</v>
      </c>
      <c r="K2508" s="822" t="s">
        <v>3257</v>
      </c>
      <c r="L2508" s="825">
        <v>453.79</v>
      </c>
      <c r="M2508" s="825">
        <v>453.79</v>
      </c>
      <c r="N2508" s="822">
        <v>1</v>
      </c>
      <c r="O2508" s="826">
        <v>0.5</v>
      </c>
      <c r="P2508" s="825">
        <v>453.79</v>
      </c>
      <c r="Q2508" s="827">
        <v>1</v>
      </c>
      <c r="R2508" s="822">
        <v>1</v>
      </c>
      <c r="S2508" s="827">
        <v>1</v>
      </c>
      <c r="T2508" s="826">
        <v>0.5</v>
      </c>
      <c r="U2508" s="828">
        <v>1</v>
      </c>
    </row>
    <row r="2509" spans="1:21" ht="14.45" customHeight="1" x14ac:dyDescent="0.2">
      <c r="A2509" s="821">
        <v>4</v>
      </c>
      <c r="B2509" s="822" t="s">
        <v>2195</v>
      </c>
      <c r="C2509" s="822" t="s">
        <v>2202</v>
      </c>
      <c r="D2509" s="823" t="s">
        <v>4680</v>
      </c>
      <c r="E2509" s="824" t="s">
        <v>2237</v>
      </c>
      <c r="F2509" s="822" t="s">
        <v>2196</v>
      </c>
      <c r="G2509" s="822" t="s">
        <v>3876</v>
      </c>
      <c r="H2509" s="822" t="s">
        <v>329</v>
      </c>
      <c r="I2509" s="822" t="s">
        <v>4517</v>
      </c>
      <c r="J2509" s="822" t="s">
        <v>3878</v>
      </c>
      <c r="K2509" s="822" t="s">
        <v>4518</v>
      </c>
      <c r="L2509" s="825">
        <v>128.69999999999999</v>
      </c>
      <c r="M2509" s="825">
        <v>128.69999999999999</v>
      </c>
      <c r="N2509" s="822">
        <v>1</v>
      </c>
      <c r="O2509" s="826">
        <v>1</v>
      </c>
      <c r="P2509" s="825">
        <v>128.69999999999999</v>
      </c>
      <c r="Q2509" s="827">
        <v>1</v>
      </c>
      <c r="R2509" s="822">
        <v>1</v>
      </c>
      <c r="S2509" s="827">
        <v>1</v>
      </c>
      <c r="T2509" s="826">
        <v>1</v>
      </c>
      <c r="U2509" s="828">
        <v>1</v>
      </c>
    </row>
    <row r="2510" spans="1:21" ht="14.45" customHeight="1" x14ac:dyDescent="0.2">
      <c r="A2510" s="821">
        <v>4</v>
      </c>
      <c r="B2510" s="822" t="s">
        <v>2195</v>
      </c>
      <c r="C2510" s="822" t="s">
        <v>2202</v>
      </c>
      <c r="D2510" s="823" t="s">
        <v>4680</v>
      </c>
      <c r="E2510" s="824" t="s">
        <v>2237</v>
      </c>
      <c r="F2510" s="822" t="s">
        <v>2196</v>
      </c>
      <c r="G2510" s="822" t="s">
        <v>2472</v>
      </c>
      <c r="H2510" s="822" t="s">
        <v>628</v>
      </c>
      <c r="I2510" s="822" t="s">
        <v>2138</v>
      </c>
      <c r="J2510" s="822" t="s">
        <v>2074</v>
      </c>
      <c r="K2510" s="822" t="s">
        <v>2139</v>
      </c>
      <c r="L2510" s="825">
        <v>122.96</v>
      </c>
      <c r="M2510" s="825">
        <v>122.96</v>
      </c>
      <c r="N2510" s="822">
        <v>1</v>
      </c>
      <c r="O2510" s="826">
        <v>1</v>
      </c>
      <c r="P2510" s="825">
        <v>122.96</v>
      </c>
      <c r="Q2510" s="827">
        <v>1</v>
      </c>
      <c r="R2510" s="822">
        <v>1</v>
      </c>
      <c r="S2510" s="827">
        <v>1</v>
      </c>
      <c r="T2510" s="826">
        <v>1</v>
      </c>
      <c r="U2510" s="828">
        <v>1</v>
      </c>
    </row>
    <row r="2511" spans="1:21" ht="14.45" customHeight="1" x14ac:dyDescent="0.2">
      <c r="A2511" s="821">
        <v>4</v>
      </c>
      <c r="B2511" s="822" t="s">
        <v>2195</v>
      </c>
      <c r="C2511" s="822" t="s">
        <v>2202</v>
      </c>
      <c r="D2511" s="823" t="s">
        <v>4680</v>
      </c>
      <c r="E2511" s="824" t="s">
        <v>2237</v>
      </c>
      <c r="F2511" s="822" t="s">
        <v>2196</v>
      </c>
      <c r="G2511" s="822" t="s">
        <v>2473</v>
      </c>
      <c r="H2511" s="822" t="s">
        <v>329</v>
      </c>
      <c r="I2511" s="822" t="s">
        <v>2474</v>
      </c>
      <c r="J2511" s="822" t="s">
        <v>2475</v>
      </c>
      <c r="K2511" s="822" t="s">
        <v>2476</v>
      </c>
      <c r="L2511" s="825">
        <v>140.97</v>
      </c>
      <c r="M2511" s="825">
        <v>140.97</v>
      </c>
      <c r="N2511" s="822">
        <v>1</v>
      </c>
      <c r="O2511" s="826">
        <v>1</v>
      </c>
      <c r="P2511" s="825">
        <v>140.97</v>
      </c>
      <c r="Q2511" s="827">
        <v>1</v>
      </c>
      <c r="R2511" s="822">
        <v>1</v>
      </c>
      <c r="S2511" s="827">
        <v>1</v>
      </c>
      <c r="T2511" s="826">
        <v>1</v>
      </c>
      <c r="U2511" s="828">
        <v>1</v>
      </c>
    </row>
    <row r="2512" spans="1:21" ht="14.45" customHeight="1" x14ac:dyDescent="0.2">
      <c r="A2512" s="821">
        <v>4</v>
      </c>
      <c r="B2512" s="822" t="s">
        <v>2195</v>
      </c>
      <c r="C2512" s="822" t="s">
        <v>2202</v>
      </c>
      <c r="D2512" s="823" t="s">
        <v>4680</v>
      </c>
      <c r="E2512" s="824" t="s">
        <v>2237</v>
      </c>
      <c r="F2512" s="822" t="s">
        <v>2196</v>
      </c>
      <c r="G2512" s="822" t="s">
        <v>2281</v>
      </c>
      <c r="H2512" s="822" t="s">
        <v>628</v>
      </c>
      <c r="I2512" s="822" t="s">
        <v>1917</v>
      </c>
      <c r="J2512" s="822" t="s">
        <v>893</v>
      </c>
      <c r="K2512" s="822" t="s">
        <v>895</v>
      </c>
      <c r="L2512" s="825">
        <v>0</v>
      </c>
      <c r="M2512" s="825">
        <v>0</v>
      </c>
      <c r="N2512" s="822">
        <v>9</v>
      </c>
      <c r="O2512" s="826">
        <v>8.5</v>
      </c>
      <c r="P2512" s="825">
        <v>0</v>
      </c>
      <c r="Q2512" s="827"/>
      <c r="R2512" s="822">
        <v>6</v>
      </c>
      <c r="S2512" s="827">
        <v>0.66666666666666663</v>
      </c>
      <c r="T2512" s="826">
        <v>6</v>
      </c>
      <c r="U2512" s="828">
        <v>0.70588235294117652</v>
      </c>
    </row>
    <row r="2513" spans="1:21" ht="14.45" customHeight="1" x14ac:dyDescent="0.2">
      <c r="A2513" s="821">
        <v>4</v>
      </c>
      <c r="B2513" s="822" t="s">
        <v>2195</v>
      </c>
      <c r="C2513" s="822" t="s">
        <v>2202</v>
      </c>
      <c r="D2513" s="823" t="s">
        <v>4680</v>
      </c>
      <c r="E2513" s="824" t="s">
        <v>2237</v>
      </c>
      <c r="F2513" s="822" t="s">
        <v>2196</v>
      </c>
      <c r="G2513" s="822" t="s">
        <v>3025</v>
      </c>
      <c r="H2513" s="822" t="s">
        <v>329</v>
      </c>
      <c r="I2513" s="822" t="s">
        <v>3026</v>
      </c>
      <c r="J2513" s="822" t="s">
        <v>3027</v>
      </c>
      <c r="K2513" s="822" t="s">
        <v>3028</v>
      </c>
      <c r="L2513" s="825">
        <v>96.81</v>
      </c>
      <c r="M2513" s="825">
        <v>290.43</v>
      </c>
      <c r="N2513" s="822">
        <v>3</v>
      </c>
      <c r="O2513" s="826">
        <v>1</v>
      </c>
      <c r="P2513" s="825"/>
      <c r="Q2513" s="827">
        <v>0</v>
      </c>
      <c r="R2513" s="822"/>
      <c r="S2513" s="827">
        <v>0</v>
      </c>
      <c r="T2513" s="826"/>
      <c r="U2513" s="828">
        <v>0</v>
      </c>
    </row>
    <row r="2514" spans="1:21" ht="14.45" customHeight="1" x14ac:dyDescent="0.2">
      <c r="A2514" s="821">
        <v>4</v>
      </c>
      <c r="B2514" s="822" t="s">
        <v>2195</v>
      </c>
      <c r="C2514" s="822" t="s">
        <v>2202</v>
      </c>
      <c r="D2514" s="823" t="s">
        <v>4680</v>
      </c>
      <c r="E2514" s="824" t="s">
        <v>2237</v>
      </c>
      <c r="F2514" s="822" t="s">
        <v>2196</v>
      </c>
      <c r="G2514" s="822" t="s">
        <v>4019</v>
      </c>
      <c r="H2514" s="822" t="s">
        <v>329</v>
      </c>
      <c r="I2514" s="822" t="s">
        <v>4020</v>
      </c>
      <c r="J2514" s="822" t="s">
        <v>960</v>
      </c>
      <c r="K2514" s="822" t="s">
        <v>4021</v>
      </c>
      <c r="L2514" s="825">
        <v>137.88</v>
      </c>
      <c r="M2514" s="825">
        <v>137.88</v>
      </c>
      <c r="N2514" s="822">
        <v>1</v>
      </c>
      <c r="O2514" s="826">
        <v>1</v>
      </c>
      <c r="P2514" s="825">
        <v>137.88</v>
      </c>
      <c r="Q2514" s="827">
        <v>1</v>
      </c>
      <c r="R2514" s="822">
        <v>1</v>
      </c>
      <c r="S2514" s="827">
        <v>1</v>
      </c>
      <c r="T2514" s="826">
        <v>1</v>
      </c>
      <c r="U2514" s="828">
        <v>1</v>
      </c>
    </row>
    <row r="2515" spans="1:21" ht="14.45" customHeight="1" x14ac:dyDescent="0.2">
      <c r="A2515" s="821">
        <v>4</v>
      </c>
      <c r="B2515" s="822" t="s">
        <v>2195</v>
      </c>
      <c r="C2515" s="822" t="s">
        <v>2202</v>
      </c>
      <c r="D2515" s="823" t="s">
        <v>4680</v>
      </c>
      <c r="E2515" s="824" t="s">
        <v>2237</v>
      </c>
      <c r="F2515" s="822" t="s">
        <v>2196</v>
      </c>
      <c r="G2515" s="822" t="s">
        <v>4519</v>
      </c>
      <c r="H2515" s="822" t="s">
        <v>329</v>
      </c>
      <c r="I2515" s="822" t="s">
        <v>4520</v>
      </c>
      <c r="J2515" s="822" t="s">
        <v>4521</v>
      </c>
      <c r="K2515" s="822" t="s">
        <v>4522</v>
      </c>
      <c r="L2515" s="825">
        <v>33.18</v>
      </c>
      <c r="M2515" s="825">
        <v>33.18</v>
      </c>
      <c r="N2515" s="822">
        <v>1</v>
      </c>
      <c r="O2515" s="826">
        <v>0.5</v>
      </c>
      <c r="P2515" s="825">
        <v>33.18</v>
      </c>
      <c r="Q2515" s="827">
        <v>1</v>
      </c>
      <c r="R2515" s="822">
        <v>1</v>
      </c>
      <c r="S2515" s="827">
        <v>1</v>
      </c>
      <c r="T2515" s="826">
        <v>0.5</v>
      </c>
      <c r="U2515" s="828">
        <v>1</v>
      </c>
    </row>
    <row r="2516" spans="1:21" ht="14.45" customHeight="1" x14ac:dyDescent="0.2">
      <c r="A2516" s="821">
        <v>4</v>
      </c>
      <c r="B2516" s="822" t="s">
        <v>2195</v>
      </c>
      <c r="C2516" s="822" t="s">
        <v>2202</v>
      </c>
      <c r="D2516" s="823" t="s">
        <v>4680</v>
      </c>
      <c r="E2516" s="824" t="s">
        <v>2237</v>
      </c>
      <c r="F2516" s="822" t="s">
        <v>2196</v>
      </c>
      <c r="G2516" s="822" t="s">
        <v>3031</v>
      </c>
      <c r="H2516" s="822" t="s">
        <v>329</v>
      </c>
      <c r="I2516" s="822" t="s">
        <v>3305</v>
      </c>
      <c r="J2516" s="822" t="s">
        <v>3306</v>
      </c>
      <c r="K2516" s="822" t="s">
        <v>3304</v>
      </c>
      <c r="L2516" s="825">
        <v>0</v>
      </c>
      <c r="M2516" s="825">
        <v>0</v>
      </c>
      <c r="N2516" s="822">
        <v>1</v>
      </c>
      <c r="O2516" s="826">
        <v>1</v>
      </c>
      <c r="P2516" s="825"/>
      <c r="Q2516" s="827"/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4</v>
      </c>
      <c r="B2517" s="822" t="s">
        <v>2195</v>
      </c>
      <c r="C2517" s="822" t="s">
        <v>2202</v>
      </c>
      <c r="D2517" s="823" t="s">
        <v>4680</v>
      </c>
      <c r="E2517" s="824" t="s">
        <v>2237</v>
      </c>
      <c r="F2517" s="822" t="s">
        <v>2196</v>
      </c>
      <c r="G2517" s="822" t="s">
        <v>3031</v>
      </c>
      <c r="H2517" s="822" t="s">
        <v>628</v>
      </c>
      <c r="I2517" s="822" t="s">
        <v>2070</v>
      </c>
      <c r="J2517" s="822" t="s">
        <v>981</v>
      </c>
      <c r="K2517" s="822" t="s">
        <v>2071</v>
      </c>
      <c r="L2517" s="825">
        <v>0</v>
      </c>
      <c r="M2517" s="825">
        <v>0</v>
      </c>
      <c r="N2517" s="822">
        <v>1</v>
      </c>
      <c r="O2517" s="826">
        <v>1</v>
      </c>
      <c r="P2517" s="825">
        <v>0</v>
      </c>
      <c r="Q2517" s="827"/>
      <c r="R2517" s="822">
        <v>1</v>
      </c>
      <c r="S2517" s="827">
        <v>1</v>
      </c>
      <c r="T2517" s="826">
        <v>1</v>
      </c>
      <c r="U2517" s="828">
        <v>1</v>
      </c>
    </row>
    <row r="2518" spans="1:21" ht="14.45" customHeight="1" x14ac:dyDescent="0.2">
      <c r="A2518" s="821">
        <v>4</v>
      </c>
      <c r="B2518" s="822" t="s">
        <v>2195</v>
      </c>
      <c r="C2518" s="822" t="s">
        <v>2202</v>
      </c>
      <c r="D2518" s="823" t="s">
        <v>4680</v>
      </c>
      <c r="E2518" s="824" t="s">
        <v>2237</v>
      </c>
      <c r="F2518" s="822" t="s">
        <v>2196</v>
      </c>
      <c r="G2518" s="822" t="s">
        <v>2484</v>
      </c>
      <c r="H2518" s="822" t="s">
        <v>628</v>
      </c>
      <c r="I2518" s="822" t="s">
        <v>2485</v>
      </c>
      <c r="J2518" s="822" t="s">
        <v>830</v>
      </c>
      <c r="K2518" s="822" t="s">
        <v>2486</v>
      </c>
      <c r="L2518" s="825">
        <v>414.07</v>
      </c>
      <c r="M2518" s="825">
        <v>414.07</v>
      </c>
      <c r="N2518" s="822">
        <v>1</v>
      </c>
      <c r="O2518" s="826">
        <v>0.5</v>
      </c>
      <c r="P2518" s="825"/>
      <c r="Q2518" s="827">
        <v>0</v>
      </c>
      <c r="R2518" s="822"/>
      <c r="S2518" s="827">
        <v>0</v>
      </c>
      <c r="T2518" s="826"/>
      <c r="U2518" s="828">
        <v>0</v>
      </c>
    </row>
    <row r="2519" spans="1:21" ht="14.45" customHeight="1" x14ac:dyDescent="0.2">
      <c r="A2519" s="821">
        <v>4</v>
      </c>
      <c r="B2519" s="822" t="s">
        <v>2195</v>
      </c>
      <c r="C2519" s="822" t="s">
        <v>2202</v>
      </c>
      <c r="D2519" s="823" t="s">
        <v>4680</v>
      </c>
      <c r="E2519" s="824" t="s">
        <v>2237</v>
      </c>
      <c r="F2519" s="822" t="s">
        <v>2196</v>
      </c>
      <c r="G2519" s="822" t="s">
        <v>2309</v>
      </c>
      <c r="H2519" s="822" t="s">
        <v>329</v>
      </c>
      <c r="I2519" s="822" t="s">
        <v>4523</v>
      </c>
      <c r="J2519" s="822" t="s">
        <v>4119</v>
      </c>
      <c r="K2519" s="822" t="s">
        <v>4524</v>
      </c>
      <c r="L2519" s="825">
        <v>99.94</v>
      </c>
      <c r="M2519" s="825">
        <v>99.94</v>
      </c>
      <c r="N2519" s="822">
        <v>1</v>
      </c>
      <c r="O2519" s="826">
        <v>0.5</v>
      </c>
      <c r="P2519" s="825"/>
      <c r="Q2519" s="827">
        <v>0</v>
      </c>
      <c r="R2519" s="822"/>
      <c r="S2519" s="827">
        <v>0</v>
      </c>
      <c r="T2519" s="826"/>
      <c r="U2519" s="828">
        <v>0</v>
      </c>
    </row>
    <row r="2520" spans="1:21" ht="14.45" customHeight="1" x14ac:dyDescent="0.2">
      <c r="A2520" s="821">
        <v>4</v>
      </c>
      <c r="B2520" s="822" t="s">
        <v>2195</v>
      </c>
      <c r="C2520" s="822" t="s">
        <v>2202</v>
      </c>
      <c r="D2520" s="823" t="s">
        <v>4680</v>
      </c>
      <c r="E2520" s="824" t="s">
        <v>2237</v>
      </c>
      <c r="F2520" s="822" t="s">
        <v>2196</v>
      </c>
      <c r="G2520" s="822" t="s">
        <v>2309</v>
      </c>
      <c r="H2520" s="822" t="s">
        <v>329</v>
      </c>
      <c r="I2520" s="822" t="s">
        <v>2310</v>
      </c>
      <c r="J2520" s="822" t="s">
        <v>977</v>
      </c>
      <c r="K2520" s="822" t="s">
        <v>2311</v>
      </c>
      <c r="L2520" s="825">
        <v>50.32</v>
      </c>
      <c r="M2520" s="825">
        <v>50.32</v>
      </c>
      <c r="N2520" s="822">
        <v>1</v>
      </c>
      <c r="O2520" s="826">
        <v>1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4</v>
      </c>
      <c r="B2521" s="822" t="s">
        <v>2195</v>
      </c>
      <c r="C2521" s="822" t="s">
        <v>2202</v>
      </c>
      <c r="D2521" s="823" t="s">
        <v>4680</v>
      </c>
      <c r="E2521" s="824" t="s">
        <v>2237</v>
      </c>
      <c r="F2521" s="822" t="s">
        <v>2196</v>
      </c>
      <c r="G2521" s="822" t="s">
        <v>2259</v>
      </c>
      <c r="H2521" s="822" t="s">
        <v>628</v>
      </c>
      <c r="I2521" s="822" t="s">
        <v>1853</v>
      </c>
      <c r="J2521" s="822" t="s">
        <v>1068</v>
      </c>
      <c r="K2521" s="822" t="s">
        <v>1854</v>
      </c>
      <c r="L2521" s="825">
        <v>154.36000000000001</v>
      </c>
      <c r="M2521" s="825">
        <v>617.44000000000005</v>
      </c>
      <c r="N2521" s="822">
        <v>4</v>
      </c>
      <c r="O2521" s="826">
        <v>3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4</v>
      </c>
      <c r="B2522" s="822" t="s">
        <v>2195</v>
      </c>
      <c r="C2522" s="822" t="s">
        <v>2202</v>
      </c>
      <c r="D2522" s="823" t="s">
        <v>4680</v>
      </c>
      <c r="E2522" s="824" t="s">
        <v>2237</v>
      </c>
      <c r="F2522" s="822" t="s">
        <v>2196</v>
      </c>
      <c r="G2522" s="822" t="s">
        <v>2259</v>
      </c>
      <c r="H2522" s="822" t="s">
        <v>329</v>
      </c>
      <c r="I2522" s="822" t="s">
        <v>2487</v>
      </c>
      <c r="J2522" s="822" t="s">
        <v>1068</v>
      </c>
      <c r="K2522" s="822" t="s">
        <v>2488</v>
      </c>
      <c r="L2522" s="825">
        <v>225.06</v>
      </c>
      <c r="M2522" s="825">
        <v>900.24</v>
      </c>
      <c r="N2522" s="822">
        <v>4</v>
      </c>
      <c r="O2522" s="826">
        <v>3</v>
      </c>
      <c r="P2522" s="825"/>
      <c r="Q2522" s="827">
        <v>0</v>
      </c>
      <c r="R2522" s="822"/>
      <c r="S2522" s="827">
        <v>0</v>
      </c>
      <c r="T2522" s="826"/>
      <c r="U2522" s="828">
        <v>0</v>
      </c>
    </row>
    <row r="2523" spans="1:21" ht="14.45" customHeight="1" x14ac:dyDescent="0.2">
      <c r="A2523" s="821">
        <v>4</v>
      </c>
      <c r="B2523" s="822" t="s">
        <v>2195</v>
      </c>
      <c r="C2523" s="822" t="s">
        <v>2202</v>
      </c>
      <c r="D2523" s="823" t="s">
        <v>4680</v>
      </c>
      <c r="E2523" s="824" t="s">
        <v>2237</v>
      </c>
      <c r="F2523" s="822" t="s">
        <v>2196</v>
      </c>
      <c r="G2523" s="822" t="s">
        <v>2322</v>
      </c>
      <c r="H2523" s="822" t="s">
        <v>329</v>
      </c>
      <c r="I2523" s="822" t="s">
        <v>2323</v>
      </c>
      <c r="J2523" s="822" t="s">
        <v>1614</v>
      </c>
      <c r="K2523" s="822" t="s">
        <v>1615</v>
      </c>
      <c r="L2523" s="825">
        <v>374.79</v>
      </c>
      <c r="M2523" s="825">
        <v>749.58</v>
      </c>
      <c r="N2523" s="822">
        <v>2</v>
      </c>
      <c r="O2523" s="826">
        <v>1</v>
      </c>
      <c r="P2523" s="825">
        <v>749.58</v>
      </c>
      <c r="Q2523" s="827">
        <v>1</v>
      </c>
      <c r="R2523" s="822">
        <v>2</v>
      </c>
      <c r="S2523" s="827">
        <v>1</v>
      </c>
      <c r="T2523" s="826">
        <v>1</v>
      </c>
      <c r="U2523" s="828">
        <v>1</v>
      </c>
    </row>
    <row r="2524" spans="1:21" ht="14.45" customHeight="1" x14ac:dyDescent="0.2">
      <c r="A2524" s="821">
        <v>4</v>
      </c>
      <c r="B2524" s="822" t="s">
        <v>2195</v>
      </c>
      <c r="C2524" s="822" t="s">
        <v>2202</v>
      </c>
      <c r="D2524" s="823" t="s">
        <v>4680</v>
      </c>
      <c r="E2524" s="824" t="s">
        <v>2237</v>
      </c>
      <c r="F2524" s="822" t="s">
        <v>2196</v>
      </c>
      <c r="G2524" s="822" t="s">
        <v>2285</v>
      </c>
      <c r="H2524" s="822" t="s">
        <v>628</v>
      </c>
      <c r="I2524" s="822" t="s">
        <v>1964</v>
      </c>
      <c r="J2524" s="822" t="s">
        <v>1027</v>
      </c>
      <c r="K2524" s="822" t="s">
        <v>767</v>
      </c>
      <c r="L2524" s="825">
        <v>127.34</v>
      </c>
      <c r="M2524" s="825">
        <v>636.70000000000005</v>
      </c>
      <c r="N2524" s="822">
        <v>5</v>
      </c>
      <c r="O2524" s="826">
        <v>1</v>
      </c>
      <c r="P2524" s="825">
        <v>636.70000000000005</v>
      </c>
      <c r="Q2524" s="827">
        <v>1</v>
      </c>
      <c r="R2524" s="822">
        <v>5</v>
      </c>
      <c r="S2524" s="827">
        <v>1</v>
      </c>
      <c r="T2524" s="826">
        <v>1</v>
      </c>
      <c r="U2524" s="828">
        <v>1</v>
      </c>
    </row>
    <row r="2525" spans="1:21" ht="14.45" customHeight="1" x14ac:dyDescent="0.2">
      <c r="A2525" s="821">
        <v>4</v>
      </c>
      <c r="B2525" s="822" t="s">
        <v>2195</v>
      </c>
      <c r="C2525" s="822" t="s">
        <v>2202</v>
      </c>
      <c r="D2525" s="823" t="s">
        <v>4680</v>
      </c>
      <c r="E2525" s="824" t="s">
        <v>2237</v>
      </c>
      <c r="F2525" s="822" t="s">
        <v>2196</v>
      </c>
      <c r="G2525" s="822" t="s">
        <v>2285</v>
      </c>
      <c r="H2525" s="822" t="s">
        <v>628</v>
      </c>
      <c r="I2525" s="822" t="s">
        <v>1963</v>
      </c>
      <c r="J2525" s="822" t="s">
        <v>1029</v>
      </c>
      <c r="K2525" s="822" t="s">
        <v>767</v>
      </c>
      <c r="L2525" s="825">
        <v>127.34</v>
      </c>
      <c r="M2525" s="825">
        <v>636.70000000000005</v>
      </c>
      <c r="N2525" s="822">
        <v>5</v>
      </c>
      <c r="O2525" s="826">
        <v>1</v>
      </c>
      <c r="P2525" s="825">
        <v>636.70000000000005</v>
      </c>
      <c r="Q2525" s="827">
        <v>1</v>
      </c>
      <c r="R2525" s="822">
        <v>5</v>
      </c>
      <c r="S2525" s="827">
        <v>1</v>
      </c>
      <c r="T2525" s="826">
        <v>1</v>
      </c>
      <c r="U2525" s="828">
        <v>1</v>
      </c>
    </row>
    <row r="2526" spans="1:21" ht="14.45" customHeight="1" x14ac:dyDescent="0.2">
      <c r="A2526" s="821">
        <v>4</v>
      </c>
      <c r="B2526" s="822" t="s">
        <v>2195</v>
      </c>
      <c r="C2526" s="822" t="s">
        <v>2202</v>
      </c>
      <c r="D2526" s="823" t="s">
        <v>4680</v>
      </c>
      <c r="E2526" s="824" t="s">
        <v>2237</v>
      </c>
      <c r="F2526" s="822" t="s">
        <v>2196</v>
      </c>
      <c r="G2526" s="822" t="s">
        <v>2285</v>
      </c>
      <c r="H2526" s="822" t="s">
        <v>628</v>
      </c>
      <c r="I2526" s="822" t="s">
        <v>2085</v>
      </c>
      <c r="J2526" s="822" t="s">
        <v>1386</v>
      </c>
      <c r="K2526" s="822" t="s">
        <v>767</v>
      </c>
      <c r="L2526" s="825">
        <v>127.34</v>
      </c>
      <c r="M2526" s="825">
        <v>636.70000000000005</v>
      </c>
      <c r="N2526" s="822">
        <v>5</v>
      </c>
      <c r="O2526" s="826">
        <v>1</v>
      </c>
      <c r="P2526" s="825"/>
      <c r="Q2526" s="827">
        <v>0</v>
      </c>
      <c r="R2526" s="822"/>
      <c r="S2526" s="827">
        <v>0</v>
      </c>
      <c r="T2526" s="826"/>
      <c r="U2526" s="828">
        <v>0</v>
      </c>
    </row>
    <row r="2527" spans="1:21" ht="14.45" customHeight="1" x14ac:dyDescent="0.2">
      <c r="A2527" s="821">
        <v>4</v>
      </c>
      <c r="B2527" s="822" t="s">
        <v>2195</v>
      </c>
      <c r="C2527" s="822" t="s">
        <v>2202</v>
      </c>
      <c r="D2527" s="823" t="s">
        <v>4680</v>
      </c>
      <c r="E2527" s="824" t="s">
        <v>2237</v>
      </c>
      <c r="F2527" s="822" t="s">
        <v>2196</v>
      </c>
      <c r="G2527" s="822" t="s">
        <v>2285</v>
      </c>
      <c r="H2527" s="822" t="s">
        <v>329</v>
      </c>
      <c r="I2527" s="822" t="s">
        <v>4525</v>
      </c>
      <c r="J2527" s="822" t="s">
        <v>4526</v>
      </c>
      <c r="K2527" s="822" t="s">
        <v>769</v>
      </c>
      <c r="L2527" s="825">
        <v>238.89</v>
      </c>
      <c r="M2527" s="825">
        <v>716.67</v>
      </c>
      <c r="N2527" s="822">
        <v>3</v>
      </c>
      <c r="O2527" s="826">
        <v>0.5</v>
      </c>
      <c r="P2527" s="825">
        <v>716.67</v>
      </c>
      <c r="Q2527" s="827">
        <v>1</v>
      </c>
      <c r="R2527" s="822">
        <v>3</v>
      </c>
      <c r="S2527" s="827">
        <v>1</v>
      </c>
      <c r="T2527" s="826">
        <v>0.5</v>
      </c>
      <c r="U2527" s="828">
        <v>1</v>
      </c>
    </row>
    <row r="2528" spans="1:21" ht="14.45" customHeight="1" x14ac:dyDescent="0.2">
      <c r="A2528" s="821">
        <v>4</v>
      </c>
      <c r="B2528" s="822" t="s">
        <v>2195</v>
      </c>
      <c r="C2528" s="822" t="s">
        <v>2202</v>
      </c>
      <c r="D2528" s="823" t="s">
        <v>4680</v>
      </c>
      <c r="E2528" s="824" t="s">
        <v>2237</v>
      </c>
      <c r="F2528" s="822" t="s">
        <v>2196</v>
      </c>
      <c r="G2528" s="822" t="s">
        <v>2285</v>
      </c>
      <c r="H2528" s="822" t="s">
        <v>329</v>
      </c>
      <c r="I2528" s="822" t="s">
        <v>4527</v>
      </c>
      <c r="J2528" s="822" t="s">
        <v>4528</v>
      </c>
      <c r="K2528" s="822" t="s">
        <v>769</v>
      </c>
      <c r="L2528" s="825">
        <v>238.89</v>
      </c>
      <c r="M2528" s="825">
        <v>716.67</v>
      </c>
      <c r="N2528" s="822">
        <v>3</v>
      </c>
      <c r="O2528" s="826">
        <v>0.5</v>
      </c>
      <c r="P2528" s="825">
        <v>716.67</v>
      </c>
      <c r="Q2528" s="827">
        <v>1</v>
      </c>
      <c r="R2528" s="822">
        <v>3</v>
      </c>
      <c r="S2528" s="827">
        <v>1</v>
      </c>
      <c r="T2528" s="826">
        <v>0.5</v>
      </c>
      <c r="U2528" s="828">
        <v>1</v>
      </c>
    </row>
    <row r="2529" spans="1:21" ht="14.45" customHeight="1" x14ac:dyDescent="0.2">
      <c r="A2529" s="821">
        <v>4</v>
      </c>
      <c r="B2529" s="822" t="s">
        <v>2195</v>
      </c>
      <c r="C2529" s="822" t="s">
        <v>2202</v>
      </c>
      <c r="D2529" s="823" t="s">
        <v>4680</v>
      </c>
      <c r="E2529" s="824" t="s">
        <v>2237</v>
      </c>
      <c r="F2529" s="822" t="s">
        <v>2196</v>
      </c>
      <c r="G2529" s="822" t="s">
        <v>2427</v>
      </c>
      <c r="H2529" s="822" t="s">
        <v>329</v>
      </c>
      <c r="I2529" s="822" t="s">
        <v>2428</v>
      </c>
      <c r="J2529" s="822" t="s">
        <v>1287</v>
      </c>
      <c r="K2529" s="822" t="s">
        <v>1288</v>
      </c>
      <c r="L2529" s="825">
        <v>121.92</v>
      </c>
      <c r="M2529" s="825">
        <v>365.76</v>
      </c>
      <c r="N2529" s="822">
        <v>3</v>
      </c>
      <c r="O2529" s="826">
        <v>1</v>
      </c>
      <c r="P2529" s="825">
        <v>365.76</v>
      </c>
      <c r="Q2529" s="827">
        <v>1</v>
      </c>
      <c r="R2529" s="822">
        <v>3</v>
      </c>
      <c r="S2529" s="827">
        <v>1</v>
      </c>
      <c r="T2529" s="826">
        <v>1</v>
      </c>
      <c r="U2529" s="828">
        <v>1</v>
      </c>
    </row>
    <row r="2530" spans="1:21" ht="14.45" customHeight="1" x14ac:dyDescent="0.2">
      <c r="A2530" s="821">
        <v>4</v>
      </c>
      <c r="B2530" s="822" t="s">
        <v>2195</v>
      </c>
      <c r="C2530" s="822" t="s">
        <v>2202</v>
      </c>
      <c r="D2530" s="823" t="s">
        <v>4680</v>
      </c>
      <c r="E2530" s="824" t="s">
        <v>2237</v>
      </c>
      <c r="F2530" s="822" t="s">
        <v>2196</v>
      </c>
      <c r="G2530" s="822" t="s">
        <v>4364</v>
      </c>
      <c r="H2530" s="822" t="s">
        <v>628</v>
      </c>
      <c r="I2530" s="822" t="s">
        <v>4365</v>
      </c>
      <c r="J2530" s="822" t="s">
        <v>4366</v>
      </c>
      <c r="K2530" s="822" t="s">
        <v>4367</v>
      </c>
      <c r="L2530" s="825">
        <v>0</v>
      </c>
      <c r="M2530" s="825">
        <v>0</v>
      </c>
      <c r="N2530" s="822">
        <v>1</v>
      </c>
      <c r="O2530" s="826">
        <v>1</v>
      </c>
      <c r="P2530" s="825">
        <v>0</v>
      </c>
      <c r="Q2530" s="827"/>
      <c r="R2530" s="822">
        <v>1</v>
      </c>
      <c r="S2530" s="827">
        <v>1</v>
      </c>
      <c r="T2530" s="826">
        <v>1</v>
      </c>
      <c r="U2530" s="828">
        <v>1</v>
      </c>
    </row>
    <row r="2531" spans="1:21" ht="14.45" customHeight="1" x14ac:dyDescent="0.2">
      <c r="A2531" s="821">
        <v>4</v>
      </c>
      <c r="B2531" s="822" t="s">
        <v>2195</v>
      </c>
      <c r="C2531" s="822" t="s">
        <v>2202</v>
      </c>
      <c r="D2531" s="823" t="s">
        <v>4680</v>
      </c>
      <c r="E2531" s="824" t="s">
        <v>2237</v>
      </c>
      <c r="F2531" s="822" t="s">
        <v>2197</v>
      </c>
      <c r="G2531" s="822" t="s">
        <v>2286</v>
      </c>
      <c r="H2531" s="822" t="s">
        <v>329</v>
      </c>
      <c r="I2531" s="822" t="s">
        <v>2492</v>
      </c>
      <c r="J2531" s="822" t="s">
        <v>2288</v>
      </c>
      <c r="K2531" s="822"/>
      <c r="L2531" s="825">
        <v>0</v>
      </c>
      <c r="M2531" s="825">
        <v>0</v>
      </c>
      <c r="N2531" s="822">
        <v>2</v>
      </c>
      <c r="O2531" s="826">
        <v>2</v>
      </c>
      <c r="P2531" s="825">
        <v>0</v>
      </c>
      <c r="Q2531" s="827"/>
      <c r="R2531" s="822">
        <v>2</v>
      </c>
      <c r="S2531" s="827">
        <v>1</v>
      </c>
      <c r="T2531" s="826">
        <v>2</v>
      </c>
      <c r="U2531" s="828">
        <v>1</v>
      </c>
    </row>
    <row r="2532" spans="1:21" ht="14.45" customHeight="1" x14ac:dyDescent="0.2">
      <c r="A2532" s="821">
        <v>4</v>
      </c>
      <c r="B2532" s="822" t="s">
        <v>2195</v>
      </c>
      <c r="C2532" s="822" t="s">
        <v>2202</v>
      </c>
      <c r="D2532" s="823" t="s">
        <v>4680</v>
      </c>
      <c r="E2532" s="824" t="s">
        <v>2237</v>
      </c>
      <c r="F2532" s="822" t="s">
        <v>2197</v>
      </c>
      <c r="G2532" s="822" t="s">
        <v>2286</v>
      </c>
      <c r="H2532" s="822" t="s">
        <v>329</v>
      </c>
      <c r="I2532" s="822" t="s">
        <v>2287</v>
      </c>
      <c r="J2532" s="822" t="s">
        <v>2288</v>
      </c>
      <c r="K2532" s="822"/>
      <c r="L2532" s="825">
        <v>0</v>
      </c>
      <c r="M2532" s="825">
        <v>0</v>
      </c>
      <c r="N2532" s="822">
        <v>4</v>
      </c>
      <c r="O2532" s="826">
        <v>3</v>
      </c>
      <c r="P2532" s="825">
        <v>0</v>
      </c>
      <c r="Q2532" s="827"/>
      <c r="R2532" s="822">
        <v>4</v>
      </c>
      <c r="S2532" s="827">
        <v>1</v>
      </c>
      <c r="T2532" s="826">
        <v>3</v>
      </c>
      <c r="U2532" s="828">
        <v>1</v>
      </c>
    </row>
    <row r="2533" spans="1:21" ht="14.45" customHeight="1" x14ac:dyDescent="0.2">
      <c r="A2533" s="821">
        <v>4</v>
      </c>
      <c r="B2533" s="822" t="s">
        <v>2195</v>
      </c>
      <c r="C2533" s="822" t="s">
        <v>2202</v>
      </c>
      <c r="D2533" s="823" t="s">
        <v>4680</v>
      </c>
      <c r="E2533" s="824" t="s">
        <v>2237</v>
      </c>
      <c r="F2533" s="822" t="s">
        <v>2198</v>
      </c>
      <c r="G2533" s="822" t="s">
        <v>2286</v>
      </c>
      <c r="H2533" s="822" t="s">
        <v>329</v>
      </c>
      <c r="I2533" s="822" t="s">
        <v>2389</v>
      </c>
      <c r="J2533" s="822" t="s">
        <v>2390</v>
      </c>
      <c r="K2533" s="822" t="s">
        <v>2391</v>
      </c>
      <c r="L2533" s="825">
        <v>410.41</v>
      </c>
      <c r="M2533" s="825">
        <v>5335.33</v>
      </c>
      <c r="N2533" s="822">
        <v>13</v>
      </c>
      <c r="O2533" s="826">
        <v>13</v>
      </c>
      <c r="P2533" s="825">
        <v>3283.2799999999997</v>
      </c>
      <c r="Q2533" s="827">
        <v>0.61538461538461531</v>
      </c>
      <c r="R2533" s="822">
        <v>8</v>
      </c>
      <c r="S2533" s="827">
        <v>0.61538461538461542</v>
      </c>
      <c r="T2533" s="826">
        <v>8</v>
      </c>
      <c r="U2533" s="828">
        <v>0.61538461538461542</v>
      </c>
    </row>
    <row r="2534" spans="1:21" ht="14.45" customHeight="1" x14ac:dyDescent="0.2">
      <c r="A2534" s="821">
        <v>4</v>
      </c>
      <c r="B2534" s="822" t="s">
        <v>2195</v>
      </c>
      <c r="C2534" s="822" t="s">
        <v>2202</v>
      </c>
      <c r="D2534" s="823" t="s">
        <v>4680</v>
      </c>
      <c r="E2534" s="824" t="s">
        <v>2237</v>
      </c>
      <c r="F2534" s="822" t="s">
        <v>2198</v>
      </c>
      <c r="G2534" s="822" t="s">
        <v>2286</v>
      </c>
      <c r="H2534" s="822" t="s">
        <v>329</v>
      </c>
      <c r="I2534" s="822" t="s">
        <v>2496</v>
      </c>
      <c r="J2534" s="822" t="s">
        <v>2390</v>
      </c>
      <c r="K2534" s="822" t="s">
        <v>2497</v>
      </c>
      <c r="L2534" s="825">
        <v>582.98</v>
      </c>
      <c r="M2534" s="825">
        <v>1165.96</v>
      </c>
      <c r="N2534" s="822">
        <v>2</v>
      </c>
      <c r="O2534" s="826">
        <v>2</v>
      </c>
      <c r="P2534" s="825">
        <v>582.98</v>
      </c>
      <c r="Q2534" s="827">
        <v>0.5</v>
      </c>
      <c r="R2534" s="822">
        <v>1</v>
      </c>
      <c r="S2534" s="827">
        <v>0.5</v>
      </c>
      <c r="T2534" s="826">
        <v>1</v>
      </c>
      <c r="U2534" s="828">
        <v>0.5</v>
      </c>
    </row>
    <row r="2535" spans="1:21" ht="14.45" customHeight="1" x14ac:dyDescent="0.2">
      <c r="A2535" s="821">
        <v>4</v>
      </c>
      <c r="B2535" s="822" t="s">
        <v>2195</v>
      </c>
      <c r="C2535" s="822" t="s">
        <v>2202</v>
      </c>
      <c r="D2535" s="823" t="s">
        <v>4680</v>
      </c>
      <c r="E2535" s="824" t="s">
        <v>2237</v>
      </c>
      <c r="F2535" s="822" t="s">
        <v>2198</v>
      </c>
      <c r="G2535" s="822" t="s">
        <v>2286</v>
      </c>
      <c r="H2535" s="822" t="s">
        <v>329</v>
      </c>
      <c r="I2535" s="822" t="s">
        <v>2509</v>
      </c>
      <c r="J2535" s="822" t="s">
        <v>2510</v>
      </c>
      <c r="K2535" s="822" t="s">
        <v>2511</v>
      </c>
      <c r="L2535" s="825">
        <v>133.43</v>
      </c>
      <c r="M2535" s="825">
        <v>400.29</v>
      </c>
      <c r="N2535" s="822">
        <v>3</v>
      </c>
      <c r="O2535" s="826">
        <v>3</v>
      </c>
      <c r="P2535" s="825">
        <v>400.29</v>
      </c>
      <c r="Q2535" s="827">
        <v>1</v>
      </c>
      <c r="R2535" s="822">
        <v>3</v>
      </c>
      <c r="S2535" s="827">
        <v>1</v>
      </c>
      <c r="T2535" s="826">
        <v>3</v>
      </c>
      <c r="U2535" s="828">
        <v>1</v>
      </c>
    </row>
    <row r="2536" spans="1:21" ht="14.45" customHeight="1" x14ac:dyDescent="0.2">
      <c r="A2536" s="821">
        <v>4</v>
      </c>
      <c r="B2536" s="822" t="s">
        <v>2195</v>
      </c>
      <c r="C2536" s="822" t="s">
        <v>2202</v>
      </c>
      <c r="D2536" s="823" t="s">
        <v>4680</v>
      </c>
      <c r="E2536" s="824" t="s">
        <v>2237</v>
      </c>
      <c r="F2536" s="822" t="s">
        <v>2198</v>
      </c>
      <c r="G2536" s="822" t="s">
        <v>2286</v>
      </c>
      <c r="H2536" s="822" t="s">
        <v>329</v>
      </c>
      <c r="I2536" s="822" t="s">
        <v>2585</v>
      </c>
      <c r="J2536" s="822" t="s">
        <v>2586</v>
      </c>
      <c r="K2536" s="822" t="s">
        <v>2587</v>
      </c>
      <c r="L2536" s="825">
        <v>700.35</v>
      </c>
      <c r="M2536" s="825">
        <v>16108.050000000005</v>
      </c>
      <c r="N2536" s="822">
        <v>23</v>
      </c>
      <c r="O2536" s="826">
        <v>23</v>
      </c>
      <c r="P2536" s="825">
        <v>12606.300000000005</v>
      </c>
      <c r="Q2536" s="827">
        <v>0.78260869565217395</v>
      </c>
      <c r="R2536" s="822">
        <v>18</v>
      </c>
      <c r="S2536" s="827">
        <v>0.78260869565217395</v>
      </c>
      <c r="T2536" s="826">
        <v>18</v>
      </c>
      <c r="U2536" s="828">
        <v>0.78260869565217395</v>
      </c>
    </row>
    <row r="2537" spans="1:21" ht="14.45" customHeight="1" x14ac:dyDescent="0.2">
      <c r="A2537" s="821">
        <v>4</v>
      </c>
      <c r="B2537" s="822" t="s">
        <v>2195</v>
      </c>
      <c r="C2537" s="822" t="s">
        <v>2202</v>
      </c>
      <c r="D2537" s="823" t="s">
        <v>4680</v>
      </c>
      <c r="E2537" s="824" t="s">
        <v>2237</v>
      </c>
      <c r="F2537" s="822" t="s">
        <v>2198</v>
      </c>
      <c r="G2537" s="822" t="s">
        <v>2286</v>
      </c>
      <c r="H2537" s="822" t="s">
        <v>329</v>
      </c>
      <c r="I2537" s="822" t="s">
        <v>4180</v>
      </c>
      <c r="J2537" s="822" t="s">
        <v>4181</v>
      </c>
      <c r="K2537" s="822" t="s">
        <v>4182</v>
      </c>
      <c r="L2537" s="825">
        <v>1557.92</v>
      </c>
      <c r="M2537" s="825">
        <v>1557.92</v>
      </c>
      <c r="N2537" s="822">
        <v>1</v>
      </c>
      <c r="O2537" s="826">
        <v>1</v>
      </c>
      <c r="P2537" s="825"/>
      <c r="Q2537" s="827">
        <v>0</v>
      </c>
      <c r="R2537" s="822"/>
      <c r="S2537" s="827">
        <v>0</v>
      </c>
      <c r="T2537" s="826"/>
      <c r="U2537" s="828">
        <v>0</v>
      </c>
    </row>
    <row r="2538" spans="1:21" ht="14.45" customHeight="1" x14ac:dyDescent="0.2">
      <c r="A2538" s="821">
        <v>4</v>
      </c>
      <c r="B2538" s="822" t="s">
        <v>2195</v>
      </c>
      <c r="C2538" s="822" t="s">
        <v>2202</v>
      </c>
      <c r="D2538" s="823" t="s">
        <v>4680</v>
      </c>
      <c r="E2538" s="824" t="s">
        <v>2237</v>
      </c>
      <c r="F2538" s="822" t="s">
        <v>2198</v>
      </c>
      <c r="G2538" s="822" t="s">
        <v>2286</v>
      </c>
      <c r="H2538" s="822" t="s">
        <v>329</v>
      </c>
      <c r="I2538" s="822" t="s">
        <v>3139</v>
      </c>
      <c r="J2538" s="822" t="s">
        <v>3140</v>
      </c>
      <c r="K2538" s="822" t="s">
        <v>3141</v>
      </c>
      <c r="L2538" s="825">
        <v>389.82</v>
      </c>
      <c r="M2538" s="825">
        <v>389.82</v>
      </c>
      <c r="N2538" s="822">
        <v>1</v>
      </c>
      <c r="O2538" s="826">
        <v>1</v>
      </c>
      <c r="P2538" s="825">
        <v>389.82</v>
      </c>
      <c r="Q2538" s="827">
        <v>1</v>
      </c>
      <c r="R2538" s="822">
        <v>1</v>
      </c>
      <c r="S2538" s="827">
        <v>1</v>
      </c>
      <c r="T2538" s="826">
        <v>1</v>
      </c>
      <c r="U2538" s="828">
        <v>1</v>
      </c>
    </row>
    <row r="2539" spans="1:21" ht="14.45" customHeight="1" x14ac:dyDescent="0.2">
      <c r="A2539" s="821">
        <v>4</v>
      </c>
      <c r="B2539" s="822" t="s">
        <v>2195</v>
      </c>
      <c r="C2539" s="822" t="s">
        <v>2202</v>
      </c>
      <c r="D2539" s="823" t="s">
        <v>4680</v>
      </c>
      <c r="E2539" s="824" t="s">
        <v>2237</v>
      </c>
      <c r="F2539" s="822" t="s">
        <v>2198</v>
      </c>
      <c r="G2539" s="822" t="s">
        <v>2286</v>
      </c>
      <c r="H2539" s="822" t="s">
        <v>329</v>
      </c>
      <c r="I2539" s="822" t="s">
        <v>2963</v>
      </c>
      <c r="J2539" s="822" t="s">
        <v>2964</v>
      </c>
      <c r="K2539" s="822" t="s">
        <v>2965</v>
      </c>
      <c r="L2539" s="825">
        <v>389.82</v>
      </c>
      <c r="M2539" s="825">
        <v>389.82</v>
      </c>
      <c r="N2539" s="822">
        <v>1</v>
      </c>
      <c r="O2539" s="826">
        <v>1</v>
      </c>
      <c r="P2539" s="825">
        <v>389.82</v>
      </c>
      <c r="Q2539" s="827">
        <v>1</v>
      </c>
      <c r="R2539" s="822">
        <v>1</v>
      </c>
      <c r="S2539" s="827">
        <v>1</v>
      </c>
      <c r="T2539" s="826">
        <v>1</v>
      </c>
      <c r="U2539" s="828">
        <v>1</v>
      </c>
    </row>
    <row r="2540" spans="1:21" ht="14.45" customHeight="1" x14ac:dyDescent="0.2">
      <c r="A2540" s="821">
        <v>4</v>
      </c>
      <c r="B2540" s="822" t="s">
        <v>2195</v>
      </c>
      <c r="C2540" s="822" t="s">
        <v>2202</v>
      </c>
      <c r="D2540" s="823" t="s">
        <v>4680</v>
      </c>
      <c r="E2540" s="824" t="s">
        <v>2237</v>
      </c>
      <c r="F2540" s="822" t="s">
        <v>2198</v>
      </c>
      <c r="G2540" s="822" t="s">
        <v>2286</v>
      </c>
      <c r="H2540" s="822" t="s">
        <v>329</v>
      </c>
      <c r="I2540" s="822" t="s">
        <v>3142</v>
      </c>
      <c r="J2540" s="822" t="s">
        <v>3143</v>
      </c>
      <c r="K2540" s="822" t="s">
        <v>3144</v>
      </c>
      <c r="L2540" s="825">
        <v>389.82</v>
      </c>
      <c r="M2540" s="825">
        <v>389.82</v>
      </c>
      <c r="N2540" s="822">
        <v>1</v>
      </c>
      <c r="O2540" s="826">
        <v>1</v>
      </c>
      <c r="P2540" s="825">
        <v>389.82</v>
      </c>
      <c r="Q2540" s="827">
        <v>1</v>
      </c>
      <c r="R2540" s="822">
        <v>1</v>
      </c>
      <c r="S2540" s="827">
        <v>1</v>
      </c>
      <c r="T2540" s="826">
        <v>1</v>
      </c>
      <c r="U2540" s="828">
        <v>1</v>
      </c>
    </row>
    <row r="2541" spans="1:21" ht="14.45" customHeight="1" x14ac:dyDescent="0.2">
      <c r="A2541" s="821">
        <v>4</v>
      </c>
      <c r="B2541" s="822" t="s">
        <v>2195</v>
      </c>
      <c r="C2541" s="822" t="s">
        <v>2202</v>
      </c>
      <c r="D2541" s="823" t="s">
        <v>4680</v>
      </c>
      <c r="E2541" s="824" t="s">
        <v>2237</v>
      </c>
      <c r="F2541" s="822" t="s">
        <v>2198</v>
      </c>
      <c r="G2541" s="822" t="s">
        <v>2286</v>
      </c>
      <c r="H2541" s="822" t="s">
        <v>329</v>
      </c>
      <c r="I2541" s="822" t="s">
        <v>2966</v>
      </c>
      <c r="J2541" s="822" t="s">
        <v>2967</v>
      </c>
      <c r="K2541" s="822" t="s">
        <v>2968</v>
      </c>
      <c r="L2541" s="825">
        <v>99.99</v>
      </c>
      <c r="M2541" s="825">
        <v>199.98</v>
      </c>
      <c r="N2541" s="822">
        <v>2</v>
      </c>
      <c r="O2541" s="826">
        <v>2</v>
      </c>
      <c r="P2541" s="825">
        <v>199.98</v>
      </c>
      <c r="Q2541" s="827">
        <v>1</v>
      </c>
      <c r="R2541" s="822">
        <v>2</v>
      </c>
      <c r="S2541" s="827">
        <v>1</v>
      </c>
      <c r="T2541" s="826">
        <v>2</v>
      </c>
      <c r="U2541" s="828">
        <v>1</v>
      </c>
    </row>
    <row r="2542" spans="1:21" ht="14.45" customHeight="1" x14ac:dyDescent="0.2">
      <c r="A2542" s="821">
        <v>4</v>
      </c>
      <c r="B2542" s="822" t="s">
        <v>2195</v>
      </c>
      <c r="C2542" s="822" t="s">
        <v>2202</v>
      </c>
      <c r="D2542" s="823" t="s">
        <v>4680</v>
      </c>
      <c r="E2542" s="824" t="s">
        <v>2237</v>
      </c>
      <c r="F2542" s="822" t="s">
        <v>2198</v>
      </c>
      <c r="G2542" s="822" t="s">
        <v>2286</v>
      </c>
      <c r="H2542" s="822" t="s">
        <v>329</v>
      </c>
      <c r="I2542" s="822" t="s">
        <v>4529</v>
      </c>
      <c r="J2542" s="822" t="s">
        <v>4530</v>
      </c>
      <c r="K2542" s="822" t="s">
        <v>4378</v>
      </c>
      <c r="L2542" s="825">
        <v>2807.43</v>
      </c>
      <c r="M2542" s="825">
        <v>2807.43</v>
      </c>
      <c r="N2542" s="822">
        <v>1</v>
      </c>
      <c r="O2542" s="826">
        <v>1</v>
      </c>
      <c r="P2542" s="825"/>
      <c r="Q2542" s="827">
        <v>0</v>
      </c>
      <c r="R2542" s="822"/>
      <c r="S2542" s="827">
        <v>0</v>
      </c>
      <c r="T2542" s="826"/>
      <c r="U2542" s="828">
        <v>0</v>
      </c>
    </row>
    <row r="2543" spans="1:21" ht="14.45" customHeight="1" x14ac:dyDescent="0.2">
      <c r="A2543" s="821">
        <v>4</v>
      </c>
      <c r="B2543" s="822" t="s">
        <v>2195</v>
      </c>
      <c r="C2543" s="822" t="s">
        <v>2202</v>
      </c>
      <c r="D2543" s="823" t="s">
        <v>4680</v>
      </c>
      <c r="E2543" s="824" t="s">
        <v>2237</v>
      </c>
      <c r="F2543" s="822" t="s">
        <v>2198</v>
      </c>
      <c r="G2543" s="822" t="s">
        <v>2286</v>
      </c>
      <c r="H2543" s="822" t="s">
        <v>329</v>
      </c>
      <c r="I2543" s="822" t="s">
        <v>4531</v>
      </c>
      <c r="J2543" s="822" t="s">
        <v>4532</v>
      </c>
      <c r="K2543" s="822" t="s">
        <v>4533</v>
      </c>
      <c r="L2543" s="825">
        <v>448.5</v>
      </c>
      <c r="M2543" s="825">
        <v>448.5</v>
      </c>
      <c r="N2543" s="822">
        <v>1</v>
      </c>
      <c r="O2543" s="826">
        <v>1</v>
      </c>
      <c r="P2543" s="825">
        <v>448.5</v>
      </c>
      <c r="Q2543" s="827">
        <v>1</v>
      </c>
      <c r="R2543" s="822">
        <v>1</v>
      </c>
      <c r="S2543" s="827">
        <v>1</v>
      </c>
      <c r="T2543" s="826">
        <v>1</v>
      </c>
      <c r="U2543" s="828">
        <v>1</v>
      </c>
    </row>
    <row r="2544" spans="1:21" ht="14.45" customHeight="1" x14ac:dyDescent="0.2">
      <c r="A2544" s="821">
        <v>4</v>
      </c>
      <c r="B2544" s="822" t="s">
        <v>2195</v>
      </c>
      <c r="C2544" s="822" t="s">
        <v>2202</v>
      </c>
      <c r="D2544" s="823" t="s">
        <v>4680</v>
      </c>
      <c r="E2544" s="824" t="s">
        <v>2237</v>
      </c>
      <c r="F2544" s="822" t="s">
        <v>2198</v>
      </c>
      <c r="G2544" s="822" t="s">
        <v>2286</v>
      </c>
      <c r="H2544" s="822" t="s">
        <v>329</v>
      </c>
      <c r="I2544" s="822" t="s">
        <v>4534</v>
      </c>
      <c r="J2544" s="822" t="s">
        <v>4535</v>
      </c>
      <c r="K2544" s="822" t="s">
        <v>4536</v>
      </c>
      <c r="L2544" s="825">
        <v>500.25</v>
      </c>
      <c r="M2544" s="825">
        <v>500.25</v>
      </c>
      <c r="N2544" s="822">
        <v>1</v>
      </c>
      <c r="O2544" s="826">
        <v>1</v>
      </c>
      <c r="P2544" s="825">
        <v>500.25</v>
      </c>
      <c r="Q2544" s="827">
        <v>1</v>
      </c>
      <c r="R2544" s="822">
        <v>1</v>
      </c>
      <c r="S2544" s="827">
        <v>1</v>
      </c>
      <c r="T2544" s="826">
        <v>1</v>
      </c>
      <c r="U2544" s="828">
        <v>1</v>
      </c>
    </row>
    <row r="2545" spans="1:21" ht="14.45" customHeight="1" x14ac:dyDescent="0.2">
      <c r="A2545" s="821">
        <v>4</v>
      </c>
      <c r="B2545" s="822" t="s">
        <v>2195</v>
      </c>
      <c r="C2545" s="822" t="s">
        <v>2202</v>
      </c>
      <c r="D2545" s="823" t="s">
        <v>4680</v>
      </c>
      <c r="E2545" s="824" t="s">
        <v>2225</v>
      </c>
      <c r="F2545" s="822" t="s">
        <v>2196</v>
      </c>
      <c r="G2545" s="822" t="s">
        <v>3544</v>
      </c>
      <c r="H2545" s="822" t="s">
        <v>329</v>
      </c>
      <c r="I2545" s="822" t="s">
        <v>3545</v>
      </c>
      <c r="J2545" s="822" t="s">
        <v>1355</v>
      </c>
      <c r="K2545" s="822" t="s">
        <v>3546</v>
      </c>
      <c r="L2545" s="825">
        <v>0</v>
      </c>
      <c r="M2545" s="825">
        <v>0</v>
      </c>
      <c r="N2545" s="822">
        <v>4</v>
      </c>
      <c r="O2545" s="826">
        <v>1.5</v>
      </c>
      <c r="P2545" s="825">
        <v>0</v>
      </c>
      <c r="Q2545" s="827"/>
      <c r="R2545" s="822">
        <v>4</v>
      </c>
      <c r="S2545" s="827">
        <v>1</v>
      </c>
      <c r="T2545" s="826">
        <v>1.5</v>
      </c>
      <c r="U2545" s="828">
        <v>1</v>
      </c>
    </row>
    <row r="2546" spans="1:21" ht="14.45" customHeight="1" x14ac:dyDescent="0.2">
      <c r="A2546" s="821">
        <v>4</v>
      </c>
      <c r="B2546" s="822" t="s">
        <v>2195</v>
      </c>
      <c r="C2546" s="822" t="s">
        <v>2202</v>
      </c>
      <c r="D2546" s="823" t="s">
        <v>4680</v>
      </c>
      <c r="E2546" s="824" t="s">
        <v>2225</v>
      </c>
      <c r="F2546" s="822" t="s">
        <v>2196</v>
      </c>
      <c r="G2546" s="822" t="s">
        <v>3045</v>
      </c>
      <c r="H2546" s="822" t="s">
        <v>628</v>
      </c>
      <c r="I2546" s="822" t="s">
        <v>2183</v>
      </c>
      <c r="J2546" s="822" t="s">
        <v>1932</v>
      </c>
      <c r="K2546" s="822" t="s">
        <v>2184</v>
      </c>
      <c r="L2546" s="825">
        <v>23.4</v>
      </c>
      <c r="M2546" s="825">
        <v>23.4</v>
      </c>
      <c r="N2546" s="822">
        <v>1</v>
      </c>
      <c r="O2546" s="826">
        <v>0.5</v>
      </c>
      <c r="P2546" s="825">
        <v>23.4</v>
      </c>
      <c r="Q2546" s="827">
        <v>1</v>
      </c>
      <c r="R2546" s="822">
        <v>1</v>
      </c>
      <c r="S2546" s="827">
        <v>1</v>
      </c>
      <c r="T2546" s="826">
        <v>0.5</v>
      </c>
      <c r="U2546" s="828">
        <v>1</v>
      </c>
    </row>
    <row r="2547" spans="1:21" ht="14.45" customHeight="1" x14ac:dyDescent="0.2">
      <c r="A2547" s="821">
        <v>4</v>
      </c>
      <c r="B2547" s="822" t="s">
        <v>2195</v>
      </c>
      <c r="C2547" s="822" t="s">
        <v>2202</v>
      </c>
      <c r="D2547" s="823" t="s">
        <v>4680</v>
      </c>
      <c r="E2547" s="824" t="s">
        <v>2225</v>
      </c>
      <c r="F2547" s="822" t="s">
        <v>2196</v>
      </c>
      <c r="G2547" s="822" t="s">
        <v>4537</v>
      </c>
      <c r="H2547" s="822" t="s">
        <v>628</v>
      </c>
      <c r="I2547" s="822" t="s">
        <v>4538</v>
      </c>
      <c r="J2547" s="822" t="s">
        <v>1166</v>
      </c>
      <c r="K2547" s="822" t="s">
        <v>2078</v>
      </c>
      <c r="L2547" s="825">
        <v>103.8</v>
      </c>
      <c r="M2547" s="825">
        <v>103.8</v>
      </c>
      <c r="N2547" s="822">
        <v>1</v>
      </c>
      <c r="O2547" s="826">
        <v>1</v>
      </c>
      <c r="P2547" s="825">
        <v>103.8</v>
      </c>
      <c r="Q2547" s="827">
        <v>1</v>
      </c>
      <c r="R2547" s="822">
        <v>1</v>
      </c>
      <c r="S2547" s="827">
        <v>1</v>
      </c>
      <c r="T2547" s="826">
        <v>1</v>
      </c>
      <c r="U2547" s="828">
        <v>1</v>
      </c>
    </row>
    <row r="2548" spans="1:21" ht="14.45" customHeight="1" x14ac:dyDescent="0.2">
      <c r="A2548" s="821">
        <v>4</v>
      </c>
      <c r="B2548" s="822" t="s">
        <v>2195</v>
      </c>
      <c r="C2548" s="822" t="s">
        <v>2202</v>
      </c>
      <c r="D2548" s="823" t="s">
        <v>4680</v>
      </c>
      <c r="E2548" s="824" t="s">
        <v>2225</v>
      </c>
      <c r="F2548" s="822" t="s">
        <v>2196</v>
      </c>
      <c r="G2548" s="822" t="s">
        <v>2906</v>
      </c>
      <c r="H2548" s="822" t="s">
        <v>628</v>
      </c>
      <c r="I2548" s="822" t="s">
        <v>2907</v>
      </c>
      <c r="J2548" s="822" t="s">
        <v>979</v>
      </c>
      <c r="K2548" s="822" t="s">
        <v>2908</v>
      </c>
      <c r="L2548" s="825">
        <v>176.32</v>
      </c>
      <c r="M2548" s="825">
        <v>176.32</v>
      </c>
      <c r="N2548" s="822">
        <v>1</v>
      </c>
      <c r="O2548" s="826">
        <v>0.5</v>
      </c>
      <c r="P2548" s="825">
        <v>176.32</v>
      </c>
      <c r="Q2548" s="827">
        <v>1</v>
      </c>
      <c r="R2548" s="822">
        <v>1</v>
      </c>
      <c r="S2548" s="827">
        <v>1</v>
      </c>
      <c r="T2548" s="826">
        <v>0.5</v>
      </c>
      <c r="U2548" s="828">
        <v>1</v>
      </c>
    </row>
    <row r="2549" spans="1:21" ht="14.45" customHeight="1" x14ac:dyDescent="0.2">
      <c r="A2549" s="821">
        <v>4</v>
      </c>
      <c r="B2549" s="822" t="s">
        <v>2195</v>
      </c>
      <c r="C2549" s="822" t="s">
        <v>2202</v>
      </c>
      <c r="D2549" s="823" t="s">
        <v>4680</v>
      </c>
      <c r="E2549" s="824" t="s">
        <v>2225</v>
      </c>
      <c r="F2549" s="822" t="s">
        <v>2196</v>
      </c>
      <c r="G2549" s="822" t="s">
        <v>2906</v>
      </c>
      <c r="H2549" s="822" t="s">
        <v>329</v>
      </c>
      <c r="I2549" s="822" t="s">
        <v>4539</v>
      </c>
      <c r="J2549" s="822" t="s">
        <v>4540</v>
      </c>
      <c r="K2549" s="822" t="s">
        <v>674</v>
      </c>
      <c r="L2549" s="825">
        <v>58.77</v>
      </c>
      <c r="M2549" s="825">
        <v>58.77</v>
      </c>
      <c r="N2549" s="822">
        <v>1</v>
      </c>
      <c r="O2549" s="826">
        <v>0.5</v>
      </c>
      <c r="P2549" s="825"/>
      <c r="Q2549" s="827">
        <v>0</v>
      </c>
      <c r="R2549" s="822"/>
      <c r="S2549" s="827">
        <v>0</v>
      </c>
      <c r="T2549" s="826"/>
      <c r="U2549" s="828">
        <v>0</v>
      </c>
    </row>
    <row r="2550" spans="1:21" ht="14.45" customHeight="1" x14ac:dyDescent="0.2">
      <c r="A2550" s="821">
        <v>4</v>
      </c>
      <c r="B2550" s="822" t="s">
        <v>2195</v>
      </c>
      <c r="C2550" s="822" t="s">
        <v>2202</v>
      </c>
      <c r="D2550" s="823" t="s">
        <v>4680</v>
      </c>
      <c r="E2550" s="824" t="s">
        <v>2225</v>
      </c>
      <c r="F2550" s="822" t="s">
        <v>2196</v>
      </c>
      <c r="G2550" s="822" t="s">
        <v>2334</v>
      </c>
      <c r="H2550" s="822" t="s">
        <v>329</v>
      </c>
      <c r="I2550" s="822" t="s">
        <v>3740</v>
      </c>
      <c r="J2550" s="822" t="s">
        <v>689</v>
      </c>
      <c r="K2550" s="822" t="s">
        <v>693</v>
      </c>
      <c r="L2550" s="825">
        <v>132</v>
      </c>
      <c r="M2550" s="825">
        <v>132</v>
      </c>
      <c r="N2550" s="822">
        <v>1</v>
      </c>
      <c r="O2550" s="826">
        <v>0.5</v>
      </c>
      <c r="P2550" s="825">
        <v>132</v>
      </c>
      <c r="Q2550" s="827">
        <v>1</v>
      </c>
      <c r="R2550" s="822">
        <v>1</v>
      </c>
      <c r="S2550" s="827">
        <v>1</v>
      </c>
      <c r="T2550" s="826">
        <v>0.5</v>
      </c>
      <c r="U2550" s="828">
        <v>1</v>
      </c>
    </row>
    <row r="2551" spans="1:21" ht="14.45" customHeight="1" x14ac:dyDescent="0.2">
      <c r="A2551" s="821">
        <v>4</v>
      </c>
      <c r="B2551" s="822" t="s">
        <v>2195</v>
      </c>
      <c r="C2551" s="822" t="s">
        <v>2202</v>
      </c>
      <c r="D2551" s="823" t="s">
        <v>4680</v>
      </c>
      <c r="E2551" s="824" t="s">
        <v>2225</v>
      </c>
      <c r="F2551" s="822" t="s">
        <v>2196</v>
      </c>
      <c r="G2551" s="822" t="s">
        <v>2396</v>
      </c>
      <c r="H2551" s="822" t="s">
        <v>628</v>
      </c>
      <c r="I2551" s="822" t="s">
        <v>3053</v>
      </c>
      <c r="J2551" s="822" t="s">
        <v>3054</v>
      </c>
      <c r="K2551" s="822" t="s">
        <v>2931</v>
      </c>
      <c r="L2551" s="825">
        <v>176.32</v>
      </c>
      <c r="M2551" s="825">
        <v>352.64</v>
      </c>
      <c r="N2551" s="822">
        <v>2</v>
      </c>
      <c r="O2551" s="826">
        <v>1.5</v>
      </c>
      <c r="P2551" s="825">
        <v>176.32</v>
      </c>
      <c r="Q2551" s="827">
        <v>0.5</v>
      </c>
      <c r="R2551" s="822">
        <v>1</v>
      </c>
      <c r="S2551" s="827">
        <v>0.5</v>
      </c>
      <c r="T2551" s="826">
        <v>0.5</v>
      </c>
      <c r="U2551" s="828">
        <v>0.33333333333333331</v>
      </c>
    </row>
    <row r="2552" spans="1:21" ht="14.45" customHeight="1" x14ac:dyDescent="0.2">
      <c r="A2552" s="821">
        <v>4</v>
      </c>
      <c r="B2552" s="822" t="s">
        <v>2195</v>
      </c>
      <c r="C2552" s="822" t="s">
        <v>2202</v>
      </c>
      <c r="D2552" s="823" t="s">
        <v>4680</v>
      </c>
      <c r="E2552" s="824" t="s">
        <v>2225</v>
      </c>
      <c r="F2552" s="822" t="s">
        <v>2196</v>
      </c>
      <c r="G2552" s="822" t="s">
        <v>2255</v>
      </c>
      <c r="H2552" s="822" t="s">
        <v>329</v>
      </c>
      <c r="I2552" s="822" t="s">
        <v>2256</v>
      </c>
      <c r="J2552" s="822" t="s">
        <v>2257</v>
      </c>
      <c r="K2552" s="822" t="s">
        <v>2258</v>
      </c>
      <c r="L2552" s="825">
        <v>35.25</v>
      </c>
      <c r="M2552" s="825">
        <v>211.5</v>
      </c>
      <c r="N2552" s="822">
        <v>6</v>
      </c>
      <c r="O2552" s="826">
        <v>5</v>
      </c>
      <c r="P2552" s="825">
        <v>70.5</v>
      </c>
      <c r="Q2552" s="827">
        <v>0.33333333333333331</v>
      </c>
      <c r="R2552" s="822">
        <v>2</v>
      </c>
      <c r="S2552" s="827">
        <v>0.33333333333333331</v>
      </c>
      <c r="T2552" s="826">
        <v>2</v>
      </c>
      <c r="U2552" s="828">
        <v>0.4</v>
      </c>
    </row>
    <row r="2553" spans="1:21" ht="14.45" customHeight="1" x14ac:dyDescent="0.2">
      <c r="A2553" s="821">
        <v>4</v>
      </c>
      <c r="B2553" s="822" t="s">
        <v>2195</v>
      </c>
      <c r="C2553" s="822" t="s">
        <v>2202</v>
      </c>
      <c r="D2553" s="823" t="s">
        <v>4680</v>
      </c>
      <c r="E2553" s="824" t="s">
        <v>2225</v>
      </c>
      <c r="F2553" s="822" t="s">
        <v>2196</v>
      </c>
      <c r="G2553" s="822" t="s">
        <v>2255</v>
      </c>
      <c r="H2553" s="822" t="s">
        <v>329</v>
      </c>
      <c r="I2553" s="822" t="s">
        <v>3171</v>
      </c>
      <c r="J2553" s="822" t="s">
        <v>1202</v>
      </c>
      <c r="K2553" s="822" t="s">
        <v>3172</v>
      </c>
      <c r="L2553" s="825">
        <v>117.47</v>
      </c>
      <c r="M2553" s="825">
        <v>117.47</v>
      </c>
      <c r="N2553" s="822">
        <v>1</v>
      </c>
      <c r="O2553" s="826">
        <v>1</v>
      </c>
      <c r="P2553" s="825">
        <v>117.47</v>
      </c>
      <c r="Q2553" s="827">
        <v>1</v>
      </c>
      <c r="R2553" s="822">
        <v>1</v>
      </c>
      <c r="S2553" s="827">
        <v>1</v>
      </c>
      <c r="T2553" s="826">
        <v>1</v>
      </c>
      <c r="U2553" s="828">
        <v>1</v>
      </c>
    </row>
    <row r="2554" spans="1:21" ht="14.45" customHeight="1" x14ac:dyDescent="0.2">
      <c r="A2554" s="821">
        <v>4</v>
      </c>
      <c r="B2554" s="822" t="s">
        <v>2195</v>
      </c>
      <c r="C2554" s="822" t="s">
        <v>2202</v>
      </c>
      <c r="D2554" s="823" t="s">
        <v>4680</v>
      </c>
      <c r="E2554" s="824" t="s">
        <v>2225</v>
      </c>
      <c r="F2554" s="822" t="s">
        <v>2196</v>
      </c>
      <c r="G2554" s="822" t="s">
        <v>3916</v>
      </c>
      <c r="H2554" s="822" t="s">
        <v>329</v>
      </c>
      <c r="I2554" s="822" t="s">
        <v>4541</v>
      </c>
      <c r="J2554" s="822" t="s">
        <v>4542</v>
      </c>
      <c r="K2554" s="822" t="s">
        <v>4543</v>
      </c>
      <c r="L2554" s="825">
        <v>93.49</v>
      </c>
      <c r="M2554" s="825">
        <v>186.98</v>
      </c>
      <c r="N2554" s="822">
        <v>2</v>
      </c>
      <c r="O2554" s="826">
        <v>1</v>
      </c>
      <c r="P2554" s="825">
        <v>186.98</v>
      </c>
      <c r="Q2554" s="827">
        <v>1</v>
      </c>
      <c r="R2554" s="822">
        <v>2</v>
      </c>
      <c r="S2554" s="827">
        <v>1</v>
      </c>
      <c r="T2554" s="826">
        <v>1</v>
      </c>
      <c r="U2554" s="828">
        <v>1</v>
      </c>
    </row>
    <row r="2555" spans="1:21" ht="14.45" customHeight="1" x14ac:dyDescent="0.2">
      <c r="A2555" s="821">
        <v>4</v>
      </c>
      <c r="B2555" s="822" t="s">
        <v>2195</v>
      </c>
      <c r="C2555" s="822" t="s">
        <v>2202</v>
      </c>
      <c r="D2555" s="823" t="s">
        <v>4680</v>
      </c>
      <c r="E2555" s="824" t="s">
        <v>2225</v>
      </c>
      <c r="F2555" s="822" t="s">
        <v>2196</v>
      </c>
      <c r="G2555" s="822" t="s">
        <v>3182</v>
      </c>
      <c r="H2555" s="822" t="s">
        <v>329</v>
      </c>
      <c r="I2555" s="822" t="s">
        <v>3709</v>
      </c>
      <c r="J2555" s="822" t="s">
        <v>746</v>
      </c>
      <c r="K2555" s="822" t="s">
        <v>3710</v>
      </c>
      <c r="L2555" s="825">
        <v>159.16999999999999</v>
      </c>
      <c r="M2555" s="825">
        <v>159.16999999999999</v>
      </c>
      <c r="N2555" s="822">
        <v>1</v>
      </c>
      <c r="O2555" s="826">
        <v>1</v>
      </c>
      <c r="P2555" s="825">
        <v>159.16999999999999</v>
      </c>
      <c r="Q2555" s="827">
        <v>1</v>
      </c>
      <c r="R2555" s="822">
        <v>1</v>
      </c>
      <c r="S2555" s="827">
        <v>1</v>
      </c>
      <c r="T2555" s="826">
        <v>1</v>
      </c>
      <c r="U2555" s="828">
        <v>1</v>
      </c>
    </row>
    <row r="2556" spans="1:21" ht="14.45" customHeight="1" x14ac:dyDescent="0.2">
      <c r="A2556" s="821">
        <v>4</v>
      </c>
      <c r="B2556" s="822" t="s">
        <v>2195</v>
      </c>
      <c r="C2556" s="822" t="s">
        <v>2202</v>
      </c>
      <c r="D2556" s="823" t="s">
        <v>4680</v>
      </c>
      <c r="E2556" s="824" t="s">
        <v>2225</v>
      </c>
      <c r="F2556" s="822" t="s">
        <v>2196</v>
      </c>
      <c r="G2556" s="822" t="s">
        <v>3661</v>
      </c>
      <c r="H2556" s="822" t="s">
        <v>329</v>
      </c>
      <c r="I2556" s="822" t="s">
        <v>3662</v>
      </c>
      <c r="J2556" s="822" t="s">
        <v>827</v>
      </c>
      <c r="K2556" s="822" t="s">
        <v>828</v>
      </c>
      <c r="L2556" s="825">
        <v>105.63</v>
      </c>
      <c r="M2556" s="825">
        <v>422.52</v>
      </c>
      <c r="N2556" s="822">
        <v>4</v>
      </c>
      <c r="O2556" s="826">
        <v>2.5</v>
      </c>
      <c r="P2556" s="825">
        <v>422.52</v>
      </c>
      <c r="Q2556" s="827">
        <v>1</v>
      </c>
      <c r="R2556" s="822">
        <v>4</v>
      </c>
      <c r="S2556" s="827">
        <v>1</v>
      </c>
      <c r="T2556" s="826">
        <v>2.5</v>
      </c>
      <c r="U2556" s="828">
        <v>1</v>
      </c>
    </row>
    <row r="2557" spans="1:21" ht="14.45" customHeight="1" x14ac:dyDescent="0.2">
      <c r="A2557" s="821">
        <v>4</v>
      </c>
      <c r="B2557" s="822" t="s">
        <v>2195</v>
      </c>
      <c r="C2557" s="822" t="s">
        <v>2202</v>
      </c>
      <c r="D2557" s="823" t="s">
        <v>4680</v>
      </c>
      <c r="E2557" s="824" t="s">
        <v>2225</v>
      </c>
      <c r="F2557" s="822" t="s">
        <v>2196</v>
      </c>
      <c r="G2557" s="822" t="s">
        <v>3661</v>
      </c>
      <c r="H2557" s="822" t="s">
        <v>329</v>
      </c>
      <c r="I2557" s="822" t="s">
        <v>3665</v>
      </c>
      <c r="J2557" s="822" t="s">
        <v>827</v>
      </c>
      <c r="K2557" s="822" t="s">
        <v>828</v>
      </c>
      <c r="L2557" s="825">
        <v>105.63</v>
      </c>
      <c r="M2557" s="825">
        <v>105.63</v>
      </c>
      <c r="N2557" s="822">
        <v>1</v>
      </c>
      <c r="O2557" s="826">
        <v>0.5</v>
      </c>
      <c r="P2557" s="825">
        <v>105.63</v>
      </c>
      <c r="Q2557" s="827">
        <v>1</v>
      </c>
      <c r="R2557" s="822">
        <v>1</v>
      </c>
      <c r="S2557" s="827">
        <v>1</v>
      </c>
      <c r="T2557" s="826">
        <v>0.5</v>
      </c>
      <c r="U2557" s="828">
        <v>1</v>
      </c>
    </row>
    <row r="2558" spans="1:21" ht="14.45" customHeight="1" x14ac:dyDescent="0.2">
      <c r="A2558" s="821">
        <v>4</v>
      </c>
      <c r="B2558" s="822" t="s">
        <v>2195</v>
      </c>
      <c r="C2558" s="822" t="s">
        <v>2202</v>
      </c>
      <c r="D2558" s="823" t="s">
        <v>4680</v>
      </c>
      <c r="E2558" s="824" t="s">
        <v>2225</v>
      </c>
      <c r="F2558" s="822" t="s">
        <v>2196</v>
      </c>
      <c r="G2558" s="822" t="s">
        <v>3066</v>
      </c>
      <c r="H2558" s="822" t="s">
        <v>329</v>
      </c>
      <c r="I2558" s="822" t="s">
        <v>3067</v>
      </c>
      <c r="J2558" s="822" t="s">
        <v>821</v>
      </c>
      <c r="K2558" s="822" t="s">
        <v>3068</v>
      </c>
      <c r="L2558" s="825">
        <v>75.05</v>
      </c>
      <c r="M2558" s="825">
        <v>75.05</v>
      </c>
      <c r="N2558" s="822">
        <v>1</v>
      </c>
      <c r="O2558" s="826">
        <v>0.5</v>
      </c>
      <c r="P2558" s="825"/>
      <c r="Q2558" s="827">
        <v>0</v>
      </c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4</v>
      </c>
      <c r="B2559" s="822" t="s">
        <v>2195</v>
      </c>
      <c r="C2559" s="822" t="s">
        <v>2202</v>
      </c>
      <c r="D2559" s="823" t="s">
        <v>4680</v>
      </c>
      <c r="E2559" s="824" t="s">
        <v>2225</v>
      </c>
      <c r="F2559" s="822" t="s">
        <v>2196</v>
      </c>
      <c r="G2559" s="822" t="s">
        <v>3066</v>
      </c>
      <c r="H2559" s="822" t="s">
        <v>329</v>
      </c>
      <c r="I2559" s="822" t="s">
        <v>3754</v>
      </c>
      <c r="J2559" s="822" t="s">
        <v>825</v>
      </c>
      <c r="K2559" s="822" t="s">
        <v>3755</v>
      </c>
      <c r="L2559" s="825">
        <v>45.03</v>
      </c>
      <c r="M2559" s="825">
        <v>45.03</v>
      </c>
      <c r="N2559" s="822">
        <v>1</v>
      </c>
      <c r="O2559" s="826">
        <v>0.5</v>
      </c>
      <c r="P2559" s="825">
        <v>45.03</v>
      </c>
      <c r="Q2559" s="827">
        <v>1</v>
      </c>
      <c r="R2559" s="822">
        <v>1</v>
      </c>
      <c r="S2559" s="827">
        <v>1</v>
      </c>
      <c r="T2559" s="826">
        <v>0.5</v>
      </c>
      <c r="U2559" s="828">
        <v>1</v>
      </c>
    </row>
    <row r="2560" spans="1:21" ht="14.45" customHeight="1" x14ac:dyDescent="0.2">
      <c r="A2560" s="821">
        <v>4</v>
      </c>
      <c r="B2560" s="822" t="s">
        <v>2195</v>
      </c>
      <c r="C2560" s="822" t="s">
        <v>2202</v>
      </c>
      <c r="D2560" s="823" t="s">
        <v>4680</v>
      </c>
      <c r="E2560" s="824" t="s">
        <v>2225</v>
      </c>
      <c r="F2560" s="822" t="s">
        <v>2196</v>
      </c>
      <c r="G2560" s="822" t="s">
        <v>2454</v>
      </c>
      <c r="H2560" s="822" t="s">
        <v>329</v>
      </c>
      <c r="I2560" s="822" t="s">
        <v>2455</v>
      </c>
      <c r="J2560" s="822" t="s">
        <v>2456</v>
      </c>
      <c r="K2560" s="822" t="s">
        <v>2457</v>
      </c>
      <c r="L2560" s="825">
        <v>29.27</v>
      </c>
      <c r="M2560" s="825">
        <v>29.27</v>
      </c>
      <c r="N2560" s="822">
        <v>1</v>
      </c>
      <c r="O2560" s="826">
        <v>0.5</v>
      </c>
      <c r="P2560" s="825">
        <v>29.27</v>
      </c>
      <c r="Q2560" s="827">
        <v>1</v>
      </c>
      <c r="R2560" s="822">
        <v>1</v>
      </c>
      <c r="S2560" s="827">
        <v>1</v>
      </c>
      <c r="T2560" s="826">
        <v>0.5</v>
      </c>
      <c r="U2560" s="828">
        <v>1</v>
      </c>
    </row>
    <row r="2561" spans="1:21" ht="14.45" customHeight="1" x14ac:dyDescent="0.2">
      <c r="A2561" s="821">
        <v>4</v>
      </c>
      <c r="B2561" s="822" t="s">
        <v>2195</v>
      </c>
      <c r="C2561" s="822" t="s">
        <v>2202</v>
      </c>
      <c r="D2561" s="823" t="s">
        <v>4680</v>
      </c>
      <c r="E2561" s="824" t="s">
        <v>2225</v>
      </c>
      <c r="F2561" s="822" t="s">
        <v>2196</v>
      </c>
      <c r="G2561" s="822" t="s">
        <v>3075</v>
      </c>
      <c r="H2561" s="822" t="s">
        <v>329</v>
      </c>
      <c r="I2561" s="822" t="s">
        <v>3076</v>
      </c>
      <c r="J2561" s="822" t="s">
        <v>1103</v>
      </c>
      <c r="K2561" s="822" t="s">
        <v>1372</v>
      </c>
      <c r="L2561" s="825">
        <v>78.48</v>
      </c>
      <c r="M2561" s="825">
        <v>78.48</v>
      </c>
      <c r="N2561" s="822">
        <v>1</v>
      </c>
      <c r="O2561" s="826">
        <v>0.5</v>
      </c>
      <c r="P2561" s="825"/>
      <c r="Q2561" s="827">
        <v>0</v>
      </c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4</v>
      </c>
      <c r="B2562" s="822" t="s">
        <v>2195</v>
      </c>
      <c r="C2562" s="822" t="s">
        <v>2202</v>
      </c>
      <c r="D2562" s="823" t="s">
        <v>4680</v>
      </c>
      <c r="E2562" s="824" t="s">
        <v>2225</v>
      </c>
      <c r="F2562" s="822" t="s">
        <v>2196</v>
      </c>
      <c r="G2562" s="822" t="s">
        <v>2312</v>
      </c>
      <c r="H2562" s="822" t="s">
        <v>628</v>
      </c>
      <c r="I2562" s="822" t="s">
        <v>2313</v>
      </c>
      <c r="J2562" s="822" t="s">
        <v>2001</v>
      </c>
      <c r="K2562" s="822" t="s">
        <v>2314</v>
      </c>
      <c r="L2562" s="825">
        <v>186.87</v>
      </c>
      <c r="M2562" s="825">
        <v>186.87</v>
      </c>
      <c r="N2562" s="822">
        <v>1</v>
      </c>
      <c r="O2562" s="826">
        <v>0.5</v>
      </c>
      <c r="P2562" s="825"/>
      <c r="Q2562" s="827">
        <v>0</v>
      </c>
      <c r="R2562" s="822"/>
      <c r="S2562" s="827">
        <v>0</v>
      </c>
      <c r="T2562" s="826"/>
      <c r="U2562" s="828">
        <v>0</v>
      </c>
    </row>
    <row r="2563" spans="1:21" ht="14.45" customHeight="1" x14ac:dyDescent="0.2">
      <c r="A2563" s="821">
        <v>4</v>
      </c>
      <c r="B2563" s="822" t="s">
        <v>2195</v>
      </c>
      <c r="C2563" s="822" t="s">
        <v>2202</v>
      </c>
      <c r="D2563" s="823" t="s">
        <v>4680</v>
      </c>
      <c r="E2563" s="824" t="s">
        <v>2225</v>
      </c>
      <c r="F2563" s="822" t="s">
        <v>2196</v>
      </c>
      <c r="G2563" s="822" t="s">
        <v>3633</v>
      </c>
      <c r="H2563" s="822" t="s">
        <v>329</v>
      </c>
      <c r="I2563" s="822" t="s">
        <v>4269</v>
      </c>
      <c r="J2563" s="822" t="s">
        <v>874</v>
      </c>
      <c r="K2563" s="822" t="s">
        <v>4270</v>
      </c>
      <c r="L2563" s="825">
        <v>243.64</v>
      </c>
      <c r="M2563" s="825">
        <v>243.64</v>
      </c>
      <c r="N2563" s="822">
        <v>1</v>
      </c>
      <c r="O2563" s="826">
        <v>0.5</v>
      </c>
      <c r="P2563" s="825">
        <v>243.64</v>
      </c>
      <c r="Q2563" s="827">
        <v>1</v>
      </c>
      <c r="R2563" s="822">
        <v>1</v>
      </c>
      <c r="S2563" s="827">
        <v>1</v>
      </c>
      <c r="T2563" s="826">
        <v>0.5</v>
      </c>
      <c r="U2563" s="828">
        <v>1</v>
      </c>
    </row>
    <row r="2564" spans="1:21" ht="14.45" customHeight="1" x14ac:dyDescent="0.2">
      <c r="A2564" s="821">
        <v>4</v>
      </c>
      <c r="B2564" s="822" t="s">
        <v>2195</v>
      </c>
      <c r="C2564" s="822" t="s">
        <v>2202</v>
      </c>
      <c r="D2564" s="823" t="s">
        <v>4680</v>
      </c>
      <c r="E2564" s="824" t="s">
        <v>2225</v>
      </c>
      <c r="F2564" s="822" t="s">
        <v>2196</v>
      </c>
      <c r="G2564" s="822" t="s">
        <v>2315</v>
      </c>
      <c r="H2564" s="822" t="s">
        <v>329</v>
      </c>
      <c r="I2564" s="822" t="s">
        <v>2316</v>
      </c>
      <c r="J2564" s="822" t="s">
        <v>2317</v>
      </c>
      <c r="K2564" s="822" t="s">
        <v>2318</v>
      </c>
      <c r="L2564" s="825">
        <v>31.65</v>
      </c>
      <c r="M2564" s="825">
        <v>31.65</v>
      </c>
      <c r="N2564" s="822">
        <v>1</v>
      </c>
      <c r="O2564" s="826">
        <v>0.5</v>
      </c>
      <c r="P2564" s="825"/>
      <c r="Q2564" s="827">
        <v>0</v>
      </c>
      <c r="R2564" s="822"/>
      <c r="S2564" s="827">
        <v>0</v>
      </c>
      <c r="T2564" s="826"/>
      <c r="U2564" s="828">
        <v>0</v>
      </c>
    </row>
    <row r="2565" spans="1:21" ht="14.45" customHeight="1" x14ac:dyDescent="0.2">
      <c r="A2565" s="821">
        <v>4</v>
      </c>
      <c r="B2565" s="822" t="s">
        <v>2195</v>
      </c>
      <c r="C2565" s="822" t="s">
        <v>2202</v>
      </c>
      <c r="D2565" s="823" t="s">
        <v>4680</v>
      </c>
      <c r="E2565" s="824" t="s">
        <v>2225</v>
      </c>
      <c r="F2565" s="822" t="s">
        <v>2196</v>
      </c>
      <c r="G2565" s="822" t="s">
        <v>2305</v>
      </c>
      <c r="H2565" s="822" t="s">
        <v>329</v>
      </c>
      <c r="I2565" s="822" t="s">
        <v>2306</v>
      </c>
      <c r="J2565" s="822" t="s">
        <v>2307</v>
      </c>
      <c r="K2565" s="822" t="s">
        <v>2308</v>
      </c>
      <c r="L2565" s="825">
        <v>73.150000000000006</v>
      </c>
      <c r="M2565" s="825">
        <v>146.30000000000001</v>
      </c>
      <c r="N2565" s="822">
        <v>2</v>
      </c>
      <c r="O2565" s="826">
        <v>1</v>
      </c>
      <c r="P2565" s="825">
        <v>146.30000000000001</v>
      </c>
      <c r="Q2565" s="827">
        <v>1</v>
      </c>
      <c r="R2565" s="822">
        <v>2</v>
      </c>
      <c r="S2565" s="827">
        <v>1</v>
      </c>
      <c r="T2565" s="826">
        <v>1</v>
      </c>
      <c r="U2565" s="828">
        <v>1</v>
      </c>
    </row>
    <row r="2566" spans="1:21" ht="14.45" customHeight="1" x14ac:dyDescent="0.2">
      <c r="A2566" s="821">
        <v>4</v>
      </c>
      <c r="B2566" s="822" t="s">
        <v>2195</v>
      </c>
      <c r="C2566" s="822" t="s">
        <v>2202</v>
      </c>
      <c r="D2566" s="823" t="s">
        <v>4680</v>
      </c>
      <c r="E2566" s="824" t="s">
        <v>2225</v>
      </c>
      <c r="F2566" s="822" t="s">
        <v>2196</v>
      </c>
      <c r="G2566" s="822" t="s">
        <v>2925</v>
      </c>
      <c r="H2566" s="822" t="s">
        <v>329</v>
      </c>
      <c r="I2566" s="822" t="s">
        <v>2926</v>
      </c>
      <c r="J2566" s="822" t="s">
        <v>971</v>
      </c>
      <c r="K2566" s="822" t="s">
        <v>2927</v>
      </c>
      <c r="L2566" s="825">
        <v>760.22</v>
      </c>
      <c r="M2566" s="825">
        <v>11403.3</v>
      </c>
      <c r="N2566" s="822">
        <v>15</v>
      </c>
      <c r="O2566" s="826">
        <v>6.5</v>
      </c>
      <c r="P2566" s="825">
        <v>3040.88</v>
      </c>
      <c r="Q2566" s="827">
        <v>0.26666666666666672</v>
      </c>
      <c r="R2566" s="822">
        <v>4</v>
      </c>
      <c r="S2566" s="827">
        <v>0.26666666666666666</v>
      </c>
      <c r="T2566" s="826">
        <v>2.5</v>
      </c>
      <c r="U2566" s="828">
        <v>0.38461538461538464</v>
      </c>
    </row>
    <row r="2567" spans="1:21" ht="14.45" customHeight="1" x14ac:dyDescent="0.2">
      <c r="A2567" s="821">
        <v>4</v>
      </c>
      <c r="B2567" s="822" t="s">
        <v>2195</v>
      </c>
      <c r="C2567" s="822" t="s">
        <v>2202</v>
      </c>
      <c r="D2567" s="823" t="s">
        <v>4680</v>
      </c>
      <c r="E2567" s="824" t="s">
        <v>2225</v>
      </c>
      <c r="F2567" s="822" t="s">
        <v>2196</v>
      </c>
      <c r="G2567" s="822" t="s">
        <v>3006</v>
      </c>
      <c r="H2567" s="822" t="s">
        <v>628</v>
      </c>
      <c r="I2567" s="822" t="s">
        <v>3007</v>
      </c>
      <c r="J2567" s="822" t="s">
        <v>1271</v>
      </c>
      <c r="K2567" s="822" t="s">
        <v>3008</v>
      </c>
      <c r="L2567" s="825">
        <v>54.75</v>
      </c>
      <c r="M2567" s="825">
        <v>109.5</v>
      </c>
      <c r="N2567" s="822">
        <v>2</v>
      </c>
      <c r="O2567" s="826">
        <v>0.5</v>
      </c>
      <c r="P2567" s="825"/>
      <c r="Q2567" s="827">
        <v>0</v>
      </c>
      <c r="R2567" s="822"/>
      <c r="S2567" s="827">
        <v>0</v>
      </c>
      <c r="T2567" s="826"/>
      <c r="U2567" s="828">
        <v>0</v>
      </c>
    </row>
    <row r="2568" spans="1:21" ht="14.45" customHeight="1" x14ac:dyDescent="0.2">
      <c r="A2568" s="821">
        <v>4</v>
      </c>
      <c r="B2568" s="822" t="s">
        <v>2195</v>
      </c>
      <c r="C2568" s="822" t="s">
        <v>2202</v>
      </c>
      <c r="D2568" s="823" t="s">
        <v>4680</v>
      </c>
      <c r="E2568" s="824" t="s">
        <v>2225</v>
      </c>
      <c r="F2568" s="822" t="s">
        <v>2196</v>
      </c>
      <c r="G2568" s="822" t="s">
        <v>2293</v>
      </c>
      <c r="H2568" s="822" t="s">
        <v>329</v>
      </c>
      <c r="I2568" s="822" t="s">
        <v>2294</v>
      </c>
      <c r="J2568" s="822" t="s">
        <v>703</v>
      </c>
      <c r="K2568" s="822" t="s">
        <v>2295</v>
      </c>
      <c r="L2568" s="825">
        <v>53.57</v>
      </c>
      <c r="M2568" s="825">
        <v>160.71</v>
      </c>
      <c r="N2568" s="822">
        <v>3</v>
      </c>
      <c r="O2568" s="826">
        <v>2</v>
      </c>
      <c r="P2568" s="825">
        <v>53.57</v>
      </c>
      <c r="Q2568" s="827">
        <v>0.33333333333333331</v>
      </c>
      <c r="R2568" s="822">
        <v>1</v>
      </c>
      <c r="S2568" s="827">
        <v>0.33333333333333331</v>
      </c>
      <c r="T2568" s="826">
        <v>0.5</v>
      </c>
      <c r="U2568" s="828">
        <v>0.25</v>
      </c>
    </row>
    <row r="2569" spans="1:21" ht="14.45" customHeight="1" x14ac:dyDescent="0.2">
      <c r="A2569" s="821">
        <v>4</v>
      </c>
      <c r="B2569" s="822" t="s">
        <v>2195</v>
      </c>
      <c r="C2569" s="822" t="s">
        <v>2202</v>
      </c>
      <c r="D2569" s="823" t="s">
        <v>4680</v>
      </c>
      <c r="E2569" s="824" t="s">
        <v>2225</v>
      </c>
      <c r="F2569" s="822" t="s">
        <v>2196</v>
      </c>
      <c r="G2569" s="822" t="s">
        <v>2267</v>
      </c>
      <c r="H2569" s="822" t="s">
        <v>628</v>
      </c>
      <c r="I2569" s="822" t="s">
        <v>3233</v>
      </c>
      <c r="J2569" s="822" t="s">
        <v>1223</v>
      </c>
      <c r="K2569" s="822" t="s">
        <v>3234</v>
      </c>
      <c r="L2569" s="825">
        <v>1385.62</v>
      </c>
      <c r="M2569" s="825">
        <v>1385.62</v>
      </c>
      <c r="N2569" s="822">
        <v>1</v>
      </c>
      <c r="O2569" s="826">
        <v>1</v>
      </c>
      <c r="P2569" s="825">
        <v>1385.62</v>
      </c>
      <c r="Q2569" s="827">
        <v>1</v>
      </c>
      <c r="R2569" s="822">
        <v>1</v>
      </c>
      <c r="S2569" s="827">
        <v>1</v>
      </c>
      <c r="T2569" s="826">
        <v>1</v>
      </c>
      <c r="U2569" s="828">
        <v>1</v>
      </c>
    </row>
    <row r="2570" spans="1:21" ht="14.45" customHeight="1" x14ac:dyDescent="0.2">
      <c r="A2570" s="821">
        <v>4</v>
      </c>
      <c r="B2570" s="822" t="s">
        <v>2195</v>
      </c>
      <c r="C2570" s="822" t="s">
        <v>2202</v>
      </c>
      <c r="D2570" s="823" t="s">
        <v>4680</v>
      </c>
      <c r="E2570" s="824" t="s">
        <v>2225</v>
      </c>
      <c r="F2570" s="822" t="s">
        <v>2196</v>
      </c>
      <c r="G2570" s="822" t="s">
        <v>2267</v>
      </c>
      <c r="H2570" s="822" t="s">
        <v>628</v>
      </c>
      <c r="I2570" s="822" t="s">
        <v>2096</v>
      </c>
      <c r="J2570" s="822" t="s">
        <v>764</v>
      </c>
      <c r="K2570" s="822" t="s">
        <v>2097</v>
      </c>
      <c r="L2570" s="825">
        <v>736.33</v>
      </c>
      <c r="M2570" s="825">
        <v>4417.9800000000005</v>
      </c>
      <c r="N2570" s="822">
        <v>6</v>
      </c>
      <c r="O2570" s="826">
        <v>3</v>
      </c>
      <c r="P2570" s="825">
        <v>4417.9800000000005</v>
      </c>
      <c r="Q2570" s="827">
        <v>1</v>
      </c>
      <c r="R2570" s="822">
        <v>6</v>
      </c>
      <c r="S2570" s="827">
        <v>1</v>
      </c>
      <c r="T2570" s="826">
        <v>3</v>
      </c>
      <c r="U2570" s="828">
        <v>1</v>
      </c>
    </row>
    <row r="2571" spans="1:21" ht="14.45" customHeight="1" x14ac:dyDescent="0.2">
      <c r="A2571" s="821">
        <v>4</v>
      </c>
      <c r="B2571" s="822" t="s">
        <v>2195</v>
      </c>
      <c r="C2571" s="822" t="s">
        <v>2202</v>
      </c>
      <c r="D2571" s="823" t="s">
        <v>4680</v>
      </c>
      <c r="E2571" s="824" t="s">
        <v>2225</v>
      </c>
      <c r="F2571" s="822" t="s">
        <v>2196</v>
      </c>
      <c r="G2571" s="822" t="s">
        <v>2267</v>
      </c>
      <c r="H2571" s="822" t="s">
        <v>628</v>
      </c>
      <c r="I2571" s="822" t="s">
        <v>1777</v>
      </c>
      <c r="J2571" s="822" t="s">
        <v>764</v>
      </c>
      <c r="K2571" s="822" t="s">
        <v>1778</v>
      </c>
      <c r="L2571" s="825">
        <v>490.89</v>
      </c>
      <c r="M2571" s="825">
        <v>1963.56</v>
      </c>
      <c r="N2571" s="822">
        <v>4</v>
      </c>
      <c r="O2571" s="826">
        <v>2.5</v>
      </c>
      <c r="P2571" s="825">
        <v>981.78</v>
      </c>
      <c r="Q2571" s="827">
        <v>0.5</v>
      </c>
      <c r="R2571" s="822">
        <v>2</v>
      </c>
      <c r="S2571" s="827">
        <v>0.5</v>
      </c>
      <c r="T2571" s="826">
        <v>1.5</v>
      </c>
      <c r="U2571" s="828">
        <v>0.6</v>
      </c>
    </row>
    <row r="2572" spans="1:21" ht="14.45" customHeight="1" x14ac:dyDescent="0.2">
      <c r="A2572" s="821">
        <v>4</v>
      </c>
      <c r="B2572" s="822" t="s">
        <v>2195</v>
      </c>
      <c r="C2572" s="822" t="s">
        <v>2202</v>
      </c>
      <c r="D2572" s="823" t="s">
        <v>4680</v>
      </c>
      <c r="E2572" s="824" t="s">
        <v>2225</v>
      </c>
      <c r="F2572" s="822" t="s">
        <v>2196</v>
      </c>
      <c r="G2572" s="822" t="s">
        <v>2267</v>
      </c>
      <c r="H2572" s="822" t="s">
        <v>628</v>
      </c>
      <c r="I2572" s="822" t="s">
        <v>2268</v>
      </c>
      <c r="J2572" s="822" t="s">
        <v>764</v>
      </c>
      <c r="K2572" s="822" t="s">
        <v>2269</v>
      </c>
      <c r="L2572" s="825">
        <v>923.74</v>
      </c>
      <c r="M2572" s="825">
        <v>1847.48</v>
      </c>
      <c r="N2572" s="822">
        <v>2</v>
      </c>
      <c r="O2572" s="826">
        <v>1</v>
      </c>
      <c r="P2572" s="825">
        <v>1847.48</v>
      </c>
      <c r="Q2572" s="827">
        <v>1</v>
      </c>
      <c r="R2572" s="822">
        <v>2</v>
      </c>
      <c r="S2572" s="827">
        <v>1</v>
      </c>
      <c r="T2572" s="826">
        <v>1</v>
      </c>
      <c r="U2572" s="828">
        <v>1</v>
      </c>
    </row>
    <row r="2573" spans="1:21" ht="14.45" customHeight="1" x14ac:dyDescent="0.2">
      <c r="A2573" s="821">
        <v>4</v>
      </c>
      <c r="B2573" s="822" t="s">
        <v>2195</v>
      </c>
      <c r="C2573" s="822" t="s">
        <v>2202</v>
      </c>
      <c r="D2573" s="823" t="s">
        <v>4680</v>
      </c>
      <c r="E2573" s="824" t="s">
        <v>2225</v>
      </c>
      <c r="F2573" s="822" t="s">
        <v>2196</v>
      </c>
      <c r="G2573" s="822" t="s">
        <v>4337</v>
      </c>
      <c r="H2573" s="822" t="s">
        <v>329</v>
      </c>
      <c r="I2573" s="822" t="s">
        <v>4338</v>
      </c>
      <c r="J2573" s="822" t="s">
        <v>4339</v>
      </c>
      <c r="K2573" s="822" t="s">
        <v>4340</v>
      </c>
      <c r="L2573" s="825">
        <v>0</v>
      </c>
      <c r="M2573" s="825">
        <v>0</v>
      </c>
      <c r="N2573" s="822">
        <v>1</v>
      </c>
      <c r="O2573" s="826">
        <v>1</v>
      </c>
      <c r="P2573" s="825"/>
      <c r="Q2573" s="827"/>
      <c r="R2573" s="822"/>
      <c r="S2573" s="827">
        <v>0</v>
      </c>
      <c r="T2573" s="826"/>
      <c r="U2573" s="828">
        <v>0</v>
      </c>
    </row>
    <row r="2574" spans="1:21" ht="14.45" customHeight="1" x14ac:dyDescent="0.2">
      <c r="A2574" s="821">
        <v>4</v>
      </c>
      <c r="B2574" s="822" t="s">
        <v>2195</v>
      </c>
      <c r="C2574" s="822" t="s">
        <v>2202</v>
      </c>
      <c r="D2574" s="823" t="s">
        <v>4680</v>
      </c>
      <c r="E2574" s="824" t="s">
        <v>2225</v>
      </c>
      <c r="F2574" s="822" t="s">
        <v>2196</v>
      </c>
      <c r="G2574" s="822" t="s">
        <v>2353</v>
      </c>
      <c r="H2574" s="822" t="s">
        <v>329</v>
      </c>
      <c r="I2574" s="822" t="s">
        <v>3235</v>
      </c>
      <c r="J2574" s="822" t="s">
        <v>1161</v>
      </c>
      <c r="K2574" s="822" t="s">
        <v>3098</v>
      </c>
      <c r="L2574" s="825">
        <v>35.25</v>
      </c>
      <c r="M2574" s="825">
        <v>70.5</v>
      </c>
      <c r="N2574" s="822">
        <v>2</v>
      </c>
      <c r="O2574" s="826">
        <v>1</v>
      </c>
      <c r="P2574" s="825">
        <v>70.5</v>
      </c>
      <c r="Q2574" s="827">
        <v>1</v>
      </c>
      <c r="R2574" s="822">
        <v>2</v>
      </c>
      <c r="S2574" s="827">
        <v>1</v>
      </c>
      <c r="T2574" s="826">
        <v>1</v>
      </c>
      <c r="U2574" s="828">
        <v>1</v>
      </c>
    </row>
    <row r="2575" spans="1:21" ht="14.45" customHeight="1" x14ac:dyDescent="0.2">
      <c r="A2575" s="821">
        <v>4</v>
      </c>
      <c r="B2575" s="822" t="s">
        <v>2195</v>
      </c>
      <c r="C2575" s="822" t="s">
        <v>2202</v>
      </c>
      <c r="D2575" s="823" t="s">
        <v>4680</v>
      </c>
      <c r="E2575" s="824" t="s">
        <v>2225</v>
      </c>
      <c r="F2575" s="822" t="s">
        <v>2196</v>
      </c>
      <c r="G2575" s="822" t="s">
        <v>2355</v>
      </c>
      <c r="H2575" s="822" t="s">
        <v>329</v>
      </c>
      <c r="I2575" s="822" t="s">
        <v>2356</v>
      </c>
      <c r="J2575" s="822" t="s">
        <v>784</v>
      </c>
      <c r="K2575" s="822" t="s">
        <v>2357</v>
      </c>
      <c r="L2575" s="825">
        <v>185.26</v>
      </c>
      <c r="M2575" s="825">
        <v>926.3</v>
      </c>
      <c r="N2575" s="822">
        <v>5</v>
      </c>
      <c r="O2575" s="826">
        <v>5</v>
      </c>
      <c r="P2575" s="825">
        <v>741.04</v>
      </c>
      <c r="Q2575" s="827">
        <v>0.8</v>
      </c>
      <c r="R2575" s="822">
        <v>4</v>
      </c>
      <c r="S2575" s="827">
        <v>0.8</v>
      </c>
      <c r="T2575" s="826">
        <v>4</v>
      </c>
      <c r="U2575" s="828">
        <v>0.8</v>
      </c>
    </row>
    <row r="2576" spans="1:21" ht="14.45" customHeight="1" x14ac:dyDescent="0.2">
      <c r="A2576" s="821">
        <v>4</v>
      </c>
      <c r="B2576" s="822" t="s">
        <v>2195</v>
      </c>
      <c r="C2576" s="822" t="s">
        <v>2202</v>
      </c>
      <c r="D2576" s="823" t="s">
        <v>4680</v>
      </c>
      <c r="E2576" s="824" t="s">
        <v>2225</v>
      </c>
      <c r="F2576" s="822" t="s">
        <v>2196</v>
      </c>
      <c r="G2576" s="822" t="s">
        <v>2355</v>
      </c>
      <c r="H2576" s="822" t="s">
        <v>329</v>
      </c>
      <c r="I2576" s="822" t="s">
        <v>3018</v>
      </c>
      <c r="J2576" s="822" t="s">
        <v>784</v>
      </c>
      <c r="K2576" s="822" t="s">
        <v>2357</v>
      </c>
      <c r="L2576" s="825">
        <v>87.98</v>
      </c>
      <c r="M2576" s="825">
        <v>527.88</v>
      </c>
      <c r="N2576" s="822">
        <v>6</v>
      </c>
      <c r="O2576" s="826">
        <v>3</v>
      </c>
      <c r="P2576" s="825">
        <v>439.9</v>
      </c>
      <c r="Q2576" s="827">
        <v>0.83333333333333326</v>
      </c>
      <c r="R2576" s="822">
        <v>5</v>
      </c>
      <c r="S2576" s="827">
        <v>0.83333333333333337</v>
      </c>
      <c r="T2576" s="826">
        <v>2</v>
      </c>
      <c r="U2576" s="828">
        <v>0.66666666666666663</v>
      </c>
    </row>
    <row r="2577" spans="1:21" ht="14.45" customHeight="1" x14ac:dyDescent="0.2">
      <c r="A2577" s="821">
        <v>4</v>
      </c>
      <c r="B2577" s="822" t="s">
        <v>2195</v>
      </c>
      <c r="C2577" s="822" t="s">
        <v>2202</v>
      </c>
      <c r="D2577" s="823" t="s">
        <v>4680</v>
      </c>
      <c r="E2577" s="824" t="s">
        <v>2225</v>
      </c>
      <c r="F2577" s="822" t="s">
        <v>2196</v>
      </c>
      <c r="G2577" s="822" t="s">
        <v>2355</v>
      </c>
      <c r="H2577" s="822" t="s">
        <v>329</v>
      </c>
      <c r="I2577" s="822" t="s">
        <v>4544</v>
      </c>
      <c r="J2577" s="822" t="s">
        <v>4545</v>
      </c>
      <c r="K2577" s="822" t="s">
        <v>2463</v>
      </c>
      <c r="L2577" s="825">
        <v>97.76</v>
      </c>
      <c r="M2577" s="825">
        <v>97.76</v>
      </c>
      <c r="N2577" s="822">
        <v>1</v>
      </c>
      <c r="O2577" s="826">
        <v>0.5</v>
      </c>
      <c r="P2577" s="825">
        <v>97.76</v>
      </c>
      <c r="Q2577" s="827">
        <v>1</v>
      </c>
      <c r="R2577" s="822">
        <v>1</v>
      </c>
      <c r="S2577" s="827">
        <v>1</v>
      </c>
      <c r="T2577" s="826">
        <v>0.5</v>
      </c>
      <c r="U2577" s="828">
        <v>1</v>
      </c>
    </row>
    <row r="2578" spans="1:21" ht="14.45" customHeight="1" x14ac:dyDescent="0.2">
      <c r="A2578" s="821">
        <v>4</v>
      </c>
      <c r="B2578" s="822" t="s">
        <v>2195</v>
      </c>
      <c r="C2578" s="822" t="s">
        <v>2202</v>
      </c>
      <c r="D2578" s="823" t="s">
        <v>4680</v>
      </c>
      <c r="E2578" s="824" t="s">
        <v>2225</v>
      </c>
      <c r="F2578" s="822" t="s">
        <v>2196</v>
      </c>
      <c r="G2578" s="822" t="s">
        <v>2270</v>
      </c>
      <c r="H2578" s="822" t="s">
        <v>628</v>
      </c>
      <c r="I2578" s="822" t="s">
        <v>1983</v>
      </c>
      <c r="J2578" s="822" t="s">
        <v>1758</v>
      </c>
      <c r="K2578" s="822" t="s">
        <v>1984</v>
      </c>
      <c r="L2578" s="825">
        <v>102.93</v>
      </c>
      <c r="M2578" s="825">
        <v>102.93</v>
      </c>
      <c r="N2578" s="822">
        <v>1</v>
      </c>
      <c r="O2578" s="826">
        <v>1</v>
      </c>
      <c r="P2578" s="825">
        <v>102.93</v>
      </c>
      <c r="Q2578" s="827">
        <v>1</v>
      </c>
      <c r="R2578" s="822">
        <v>1</v>
      </c>
      <c r="S2578" s="827">
        <v>1</v>
      </c>
      <c r="T2578" s="826">
        <v>1</v>
      </c>
      <c r="U2578" s="828">
        <v>1</v>
      </c>
    </row>
    <row r="2579" spans="1:21" ht="14.45" customHeight="1" x14ac:dyDescent="0.2">
      <c r="A2579" s="821">
        <v>4</v>
      </c>
      <c r="B2579" s="822" t="s">
        <v>2195</v>
      </c>
      <c r="C2579" s="822" t="s">
        <v>2202</v>
      </c>
      <c r="D2579" s="823" t="s">
        <v>4680</v>
      </c>
      <c r="E2579" s="824" t="s">
        <v>2225</v>
      </c>
      <c r="F2579" s="822" t="s">
        <v>2196</v>
      </c>
      <c r="G2579" s="822" t="s">
        <v>2270</v>
      </c>
      <c r="H2579" s="822" t="s">
        <v>628</v>
      </c>
      <c r="I2579" s="822" t="s">
        <v>1983</v>
      </c>
      <c r="J2579" s="822" t="s">
        <v>1758</v>
      </c>
      <c r="K2579" s="822" t="s">
        <v>1984</v>
      </c>
      <c r="L2579" s="825">
        <v>48.89</v>
      </c>
      <c r="M2579" s="825">
        <v>293.34000000000003</v>
      </c>
      <c r="N2579" s="822">
        <v>6</v>
      </c>
      <c r="O2579" s="826">
        <v>4</v>
      </c>
      <c r="P2579" s="825">
        <v>195.56</v>
      </c>
      <c r="Q2579" s="827">
        <v>0.66666666666666663</v>
      </c>
      <c r="R2579" s="822">
        <v>4</v>
      </c>
      <c r="S2579" s="827">
        <v>0.66666666666666663</v>
      </c>
      <c r="T2579" s="826">
        <v>2.5</v>
      </c>
      <c r="U2579" s="828">
        <v>0.625</v>
      </c>
    </row>
    <row r="2580" spans="1:21" ht="14.45" customHeight="1" x14ac:dyDescent="0.2">
      <c r="A2580" s="821">
        <v>4</v>
      </c>
      <c r="B2580" s="822" t="s">
        <v>2195</v>
      </c>
      <c r="C2580" s="822" t="s">
        <v>2202</v>
      </c>
      <c r="D2580" s="823" t="s">
        <v>4680</v>
      </c>
      <c r="E2580" s="824" t="s">
        <v>2225</v>
      </c>
      <c r="F2580" s="822" t="s">
        <v>2196</v>
      </c>
      <c r="G2580" s="822" t="s">
        <v>2270</v>
      </c>
      <c r="H2580" s="822" t="s">
        <v>329</v>
      </c>
      <c r="I2580" s="822" t="s">
        <v>2464</v>
      </c>
      <c r="J2580" s="822" t="s">
        <v>1758</v>
      </c>
      <c r="K2580" s="822" t="s">
        <v>2465</v>
      </c>
      <c r="L2580" s="825">
        <v>97.76</v>
      </c>
      <c r="M2580" s="825">
        <v>293.28000000000003</v>
      </c>
      <c r="N2580" s="822">
        <v>3</v>
      </c>
      <c r="O2580" s="826">
        <v>2</v>
      </c>
      <c r="P2580" s="825">
        <v>293.28000000000003</v>
      </c>
      <c r="Q2580" s="827">
        <v>1</v>
      </c>
      <c r="R2580" s="822">
        <v>3</v>
      </c>
      <c r="S2580" s="827">
        <v>1</v>
      </c>
      <c r="T2580" s="826">
        <v>2</v>
      </c>
      <c r="U2580" s="828">
        <v>1</v>
      </c>
    </row>
    <row r="2581" spans="1:21" ht="14.45" customHeight="1" x14ac:dyDescent="0.2">
      <c r="A2581" s="821">
        <v>4</v>
      </c>
      <c r="B2581" s="822" t="s">
        <v>2195</v>
      </c>
      <c r="C2581" s="822" t="s">
        <v>2202</v>
      </c>
      <c r="D2581" s="823" t="s">
        <v>4680</v>
      </c>
      <c r="E2581" s="824" t="s">
        <v>2225</v>
      </c>
      <c r="F2581" s="822" t="s">
        <v>2196</v>
      </c>
      <c r="G2581" s="822" t="s">
        <v>2358</v>
      </c>
      <c r="H2581" s="822" t="s">
        <v>329</v>
      </c>
      <c r="I2581" s="822" t="s">
        <v>2359</v>
      </c>
      <c r="J2581" s="822" t="s">
        <v>633</v>
      </c>
      <c r="K2581" s="822" t="s">
        <v>2360</v>
      </c>
      <c r="L2581" s="825">
        <v>127.91</v>
      </c>
      <c r="M2581" s="825">
        <v>1407.0099999999998</v>
      </c>
      <c r="N2581" s="822">
        <v>11</v>
      </c>
      <c r="O2581" s="826">
        <v>9.5</v>
      </c>
      <c r="P2581" s="825">
        <v>895.36999999999989</v>
      </c>
      <c r="Q2581" s="827">
        <v>0.63636363636363635</v>
      </c>
      <c r="R2581" s="822">
        <v>7</v>
      </c>
      <c r="S2581" s="827">
        <v>0.63636363636363635</v>
      </c>
      <c r="T2581" s="826">
        <v>6</v>
      </c>
      <c r="U2581" s="828">
        <v>0.63157894736842102</v>
      </c>
    </row>
    <row r="2582" spans="1:21" ht="14.45" customHeight="1" x14ac:dyDescent="0.2">
      <c r="A2582" s="821">
        <v>4</v>
      </c>
      <c r="B2582" s="822" t="s">
        <v>2195</v>
      </c>
      <c r="C2582" s="822" t="s">
        <v>2202</v>
      </c>
      <c r="D2582" s="823" t="s">
        <v>4680</v>
      </c>
      <c r="E2582" s="824" t="s">
        <v>2225</v>
      </c>
      <c r="F2582" s="822" t="s">
        <v>2196</v>
      </c>
      <c r="G2582" s="822" t="s">
        <v>4429</v>
      </c>
      <c r="H2582" s="822" t="s">
        <v>329</v>
      </c>
      <c r="I2582" s="822" t="s">
        <v>4430</v>
      </c>
      <c r="J2582" s="822" t="s">
        <v>4431</v>
      </c>
      <c r="K2582" s="822" t="s">
        <v>4432</v>
      </c>
      <c r="L2582" s="825">
        <v>0</v>
      </c>
      <c r="M2582" s="825">
        <v>0</v>
      </c>
      <c r="N2582" s="822">
        <v>1</v>
      </c>
      <c r="O2582" s="826">
        <v>1</v>
      </c>
      <c r="P2582" s="825">
        <v>0</v>
      </c>
      <c r="Q2582" s="827"/>
      <c r="R2582" s="822">
        <v>1</v>
      </c>
      <c r="S2582" s="827">
        <v>1</v>
      </c>
      <c r="T2582" s="826">
        <v>1</v>
      </c>
      <c r="U2582" s="828">
        <v>1</v>
      </c>
    </row>
    <row r="2583" spans="1:21" ht="14.45" customHeight="1" x14ac:dyDescent="0.2">
      <c r="A2583" s="821">
        <v>4</v>
      </c>
      <c r="B2583" s="822" t="s">
        <v>2195</v>
      </c>
      <c r="C2583" s="822" t="s">
        <v>2202</v>
      </c>
      <c r="D2583" s="823" t="s">
        <v>4680</v>
      </c>
      <c r="E2583" s="824" t="s">
        <v>2225</v>
      </c>
      <c r="F2583" s="822" t="s">
        <v>2196</v>
      </c>
      <c r="G2583" s="822" t="s">
        <v>3876</v>
      </c>
      <c r="H2583" s="822" t="s">
        <v>329</v>
      </c>
      <c r="I2583" s="822" t="s">
        <v>4546</v>
      </c>
      <c r="J2583" s="822" t="s">
        <v>3878</v>
      </c>
      <c r="K2583" s="822" t="s">
        <v>4547</v>
      </c>
      <c r="L2583" s="825">
        <v>181.04</v>
      </c>
      <c r="M2583" s="825">
        <v>362.08</v>
      </c>
      <c r="N2583" s="822">
        <v>2</v>
      </c>
      <c r="O2583" s="826">
        <v>2</v>
      </c>
      <c r="P2583" s="825">
        <v>362.08</v>
      </c>
      <c r="Q2583" s="827">
        <v>1</v>
      </c>
      <c r="R2583" s="822">
        <v>2</v>
      </c>
      <c r="S2583" s="827">
        <v>1</v>
      </c>
      <c r="T2583" s="826">
        <v>2</v>
      </c>
      <c r="U2583" s="828">
        <v>1</v>
      </c>
    </row>
    <row r="2584" spans="1:21" ht="14.45" customHeight="1" x14ac:dyDescent="0.2">
      <c r="A2584" s="821">
        <v>4</v>
      </c>
      <c r="B2584" s="822" t="s">
        <v>2195</v>
      </c>
      <c r="C2584" s="822" t="s">
        <v>2202</v>
      </c>
      <c r="D2584" s="823" t="s">
        <v>4680</v>
      </c>
      <c r="E2584" s="824" t="s">
        <v>2225</v>
      </c>
      <c r="F2584" s="822" t="s">
        <v>2196</v>
      </c>
      <c r="G2584" s="822" t="s">
        <v>3261</v>
      </c>
      <c r="H2584" s="822" t="s">
        <v>628</v>
      </c>
      <c r="I2584" s="822" t="s">
        <v>2141</v>
      </c>
      <c r="J2584" s="822" t="s">
        <v>1361</v>
      </c>
      <c r="K2584" s="822" t="s">
        <v>1362</v>
      </c>
      <c r="L2584" s="825">
        <v>63.75</v>
      </c>
      <c r="M2584" s="825">
        <v>63.75</v>
      </c>
      <c r="N2584" s="822">
        <v>1</v>
      </c>
      <c r="O2584" s="826">
        <v>1</v>
      </c>
      <c r="P2584" s="825">
        <v>63.75</v>
      </c>
      <c r="Q2584" s="827">
        <v>1</v>
      </c>
      <c r="R2584" s="822">
        <v>1</v>
      </c>
      <c r="S2584" s="827">
        <v>1</v>
      </c>
      <c r="T2584" s="826">
        <v>1</v>
      </c>
      <c r="U2584" s="828">
        <v>1</v>
      </c>
    </row>
    <row r="2585" spans="1:21" ht="14.45" customHeight="1" x14ac:dyDescent="0.2">
      <c r="A2585" s="821">
        <v>4</v>
      </c>
      <c r="B2585" s="822" t="s">
        <v>2195</v>
      </c>
      <c r="C2585" s="822" t="s">
        <v>2202</v>
      </c>
      <c r="D2585" s="823" t="s">
        <v>4680</v>
      </c>
      <c r="E2585" s="824" t="s">
        <v>2225</v>
      </c>
      <c r="F2585" s="822" t="s">
        <v>2196</v>
      </c>
      <c r="G2585" s="822" t="s">
        <v>3571</v>
      </c>
      <c r="H2585" s="822" t="s">
        <v>329</v>
      </c>
      <c r="I2585" s="822" t="s">
        <v>3574</v>
      </c>
      <c r="J2585" s="822" t="s">
        <v>1269</v>
      </c>
      <c r="K2585" s="822" t="s">
        <v>3575</v>
      </c>
      <c r="L2585" s="825">
        <v>0</v>
      </c>
      <c r="M2585" s="825">
        <v>0</v>
      </c>
      <c r="N2585" s="822">
        <v>1</v>
      </c>
      <c r="O2585" s="826">
        <v>0.5</v>
      </c>
      <c r="P2585" s="825">
        <v>0</v>
      </c>
      <c r="Q2585" s="827"/>
      <c r="R2585" s="822">
        <v>1</v>
      </c>
      <c r="S2585" s="827">
        <v>1</v>
      </c>
      <c r="T2585" s="826">
        <v>0.5</v>
      </c>
      <c r="U2585" s="828">
        <v>1</v>
      </c>
    </row>
    <row r="2586" spans="1:21" ht="14.45" customHeight="1" x14ac:dyDescent="0.2">
      <c r="A2586" s="821">
        <v>4</v>
      </c>
      <c r="B2586" s="822" t="s">
        <v>2195</v>
      </c>
      <c r="C2586" s="822" t="s">
        <v>2202</v>
      </c>
      <c r="D2586" s="823" t="s">
        <v>4680</v>
      </c>
      <c r="E2586" s="824" t="s">
        <v>2225</v>
      </c>
      <c r="F2586" s="822" t="s">
        <v>2196</v>
      </c>
      <c r="G2586" s="822" t="s">
        <v>4480</v>
      </c>
      <c r="H2586" s="822" t="s">
        <v>329</v>
      </c>
      <c r="I2586" s="822" t="s">
        <v>4548</v>
      </c>
      <c r="J2586" s="822" t="s">
        <v>4482</v>
      </c>
      <c r="K2586" s="822" t="s">
        <v>4549</v>
      </c>
      <c r="L2586" s="825">
        <v>243.64</v>
      </c>
      <c r="M2586" s="825">
        <v>487.28</v>
      </c>
      <c r="N2586" s="822">
        <v>2</v>
      </c>
      <c r="O2586" s="826">
        <v>1.5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4</v>
      </c>
      <c r="B2587" s="822" t="s">
        <v>2195</v>
      </c>
      <c r="C2587" s="822" t="s">
        <v>2202</v>
      </c>
      <c r="D2587" s="823" t="s">
        <v>4680</v>
      </c>
      <c r="E2587" s="824" t="s">
        <v>2225</v>
      </c>
      <c r="F2587" s="822" t="s">
        <v>2196</v>
      </c>
      <c r="G2587" s="822" t="s">
        <v>2281</v>
      </c>
      <c r="H2587" s="822" t="s">
        <v>628</v>
      </c>
      <c r="I2587" s="822" t="s">
        <v>1917</v>
      </c>
      <c r="J2587" s="822" t="s">
        <v>893</v>
      </c>
      <c r="K2587" s="822" t="s">
        <v>895</v>
      </c>
      <c r="L2587" s="825">
        <v>0</v>
      </c>
      <c r="M2587" s="825">
        <v>0</v>
      </c>
      <c r="N2587" s="822">
        <v>11</v>
      </c>
      <c r="O2587" s="826">
        <v>10.5</v>
      </c>
      <c r="P2587" s="825">
        <v>0</v>
      </c>
      <c r="Q2587" s="827"/>
      <c r="R2587" s="822">
        <v>8</v>
      </c>
      <c r="S2587" s="827">
        <v>0.72727272727272729</v>
      </c>
      <c r="T2587" s="826">
        <v>8</v>
      </c>
      <c r="U2587" s="828">
        <v>0.76190476190476186</v>
      </c>
    </row>
    <row r="2588" spans="1:21" ht="14.45" customHeight="1" x14ac:dyDescent="0.2">
      <c r="A2588" s="821">
        <v>4</v>
      </c>
      <c r="B2588" s="822" t="s">
        <v>2195</v>
      </c>
      <c r="C2588" s="822" t="s">
        <v>2202</v>
      </c>
      <c r="D2588" s="823" t="s">
        <v>4680</v>
      </c>
      <c r="E2588" s="824" t="s">
        <v>2225</v>
      </c>
      <c r="F2588" s="822" t="s">
        <v>2196</v>
      </c>
      <c r="G2588" s="822" t="s">
        <v>2477</v>
      </c>
      <c r="H2588" s="822" t="s">
        <v>329</v>
      </c>
      <c r="I2588" s="822" t="s">
        <v>3023</v>
      </c>
      <c r="J2588" s="822" t="s">
        <v>975</v>
      </c>
      <c r="K2588" s="822" t="s">
        <v>3024</v>
      </c>
      <c r="L2588" s="825">
        <v>210.38</v>
      </c>
      <c r="M2588" s="825">
        <v>631.14</v>
      </c>
      <c r="N2588" s="822">
        <v>3</v>
      </c>
      <c r="O2588" s="826">
        <v>1.5</v>
      </c>
      <c r="P2588" s="825"/>
      <c r="Q2588" s="827">
        <v>0</v>
      </c>
      <c r="R2588" s="822"/>
      <c r="S2588" s="827">
        <v>0</v>
      </c>
      <c r="T2588" s="826"/>
      <c r="U2588" s="828">
        <v>0</v>
      </c>
    </row>
    <row r="2589" spans="1:21" ht="14.45" customHeight="1" x14ac:dyDescent="0.2">
      <c r="A2589" s="821">
        <v>4</v>
      </c>
      <c r="B2589" s="822" t="s">
        <v>2195</v>
      </c>
      <c r="C2589" s="822" t="s">
        <v>2202</v>
      </c>
      <c r="D2589" s="823" t="s">
        <v>4680</v>
      </c>
      <c r="E2589" s="824" t="s">
        <v>2225</v>
      </c>
      <c r="F2589" s="822" t="s">
        <v>2196</v>
      </c>
      <c r="G2589" s="822" t="s">
        <v>2477</v>
      </c>
      <c r="H2589" s="822" t="s">
        <v>329</v>
      </c>
      <c r="I2589" s="822" t="s">
        <v>4550</v>
      </c>
      <c r="J2589" s="822" t="s">
        <v>975</v>
      </c>
      <c r="K2589" s="822" t="s">
        <v>3024</v>
      </c>
      <c r="L2589" s="825">
        <v>210.38</v>
      </c>
      <c r="M2589" s="825">
        <v>210.38</v>
      </c>
      <c r="N2589" s="822">
        <v>1</v>
      </c>
      <c r="O2589" s="826">
        <v>0.5</v>
      </c>
      <c r="P2589" s="825">
        <v>210.38</v>
      </c>
      <c r="Q2589" s="827">
        <v>1</v>
      </c>
      <c r="R2589" s="822">
        <v>1</v>
      </c>
      <c r="S2589" s="827">
        <v>1</v>
      </c>
      <c r="T2589" s="826">
        <v>0.5</v>
      </c>
      <c r="U2589" s="828">
        <v>1</v>
      </c>
    </row>
    <row r="2590" spans="1:21" ht="14.45" customHeight="1" x14ac:dyDescent="0.2">
      <c r="A2590" s="821">
        <v>4</v>
      </c>
      <c r="B2590" s="822" t="s">
        <v>2195</v>
      </c>
      <c r="C2590" s="822" t="s">
        <v>2202</v>
      </c>
      <c r="D2590" s="823" t="s">
        <v>4680</v>
      </c>
      <c r="E2590" s="824" t="s">
        <v>2225</v>
      </c>
      <c r="F2590" s="822" t="s">
        <v>2196</v>
      </c>
      <c r="G2590" s="822" t="s">
        <v>3029</v>
      </c>
      <c r="H2590" s="822" t="s">
        <v>329</v>
      </c>
      <c r="I2590" s="822" t="s">
        <v>3030</v>
      </c>
      <c r="J2590" s="822" t="s">
        <v>1175</v>
      </c>
      <c r="K2590" s="822" t="s">
        <v>1176</v>
      </c>
      <c r="L2590" s="825">
        <v>59.56</v>
      </c>
      <c r="M2590" s="825">
        <v>238.24</v>
      </c>
      <c r="N2590" s="822">
        <v>4</v>
      </c>
      <c r="O2590" s="826">
        <v>2.5</v>
      </c>
      <c r="P2590" s="825">
        <v>59.56</v>
      </c>
      <c r="Q2590" s="827">
        <v>0.25</v>
      </c>
      <c r="R2590" s="822">
        <v>1</v>
      </c>
      <c r="S2590" s="827">
        <v>0.25</v>
      </c>
      <c r="T2590" s="826">
        <v>0.5</v>
      </c>
      <c r="U2590" s="828">
        <v>0.2</v>
      </c>
    </row>
    <row r="2591" spans="1:21" ht="14.45" customHeight="1" x14ac:dyDescent="0.2">
      <c r="A2591" s="821">
        <v>4</v>
      </c>
      <c r="B2591" s="822" t="s">
        <v>2195</v>
      </c>
      <c r="C2591" s="822" t="s">
        <v>2202</v>
      </c>
      <c r="D2591" s="823" t="s">
        <v>4680</v>
      </c>
      <c r="E2591" s="824" t="s">
        <v>2225</v>
      </c>
      <c r="F2591" s="822" t="s">
        <v>2196</v>
      </c>
      <c r="G2591" s="822" t="s">
        <v>3271</v>
      </c>
      <c r="H2591" s="822" t="s">
        <v>329</v>
      </c>
      <c r="I2591" s="822" t="s">
        <v>3272</v>
      </c>
      <c r="J2591" s="822" t="s">
        <v>1363</v>
      </c>
      <c r="K2591" s="822" t="s">
        <v>3273</v>
      </c>
      <c r="L2591" s="825">
        <v>789.2</v>
      </c>
      <c r="M2591" s="825">
        <v>2367.6000000000004</v>
      </c>
      <c r="N2591" s="822">
        <v>3</v>
      </c>
      <c r="O2591" s="826">
        <v>1</v>
      </c>
      <c r="P2591" s="825">
        <v>2367.6000000000004</v>
      </c>
      <c r="Q2591" s="827">
        <v>1</v>
      </c>
      <c r="R2591" s="822">
        <v>3</v>
      </c>
      <c r="S2591" s="827">
        <v>1</v>
      </c>
      <c r="T2591" s="826">
        <v>1</v>
      </c>
      <c r="U2591" s="828">
        <v>1</v>
      </c>
    </row>
    <row r="2592" spans="1:21" ht="14.45" customHeight="1" x14ac:dyDescent="0.2">
      <c r="A2592" s="821">
        <v>4</v>
      </c>
      <c r="B2592" s="822" t="s">
        <v>2195</v>
      </c>
      <c r="C2592" s="822" t="s">
        <v>2202</v>
      </c>
      <c r="D2592" s="823" t="s">
        <v>4680</v>
      </c>
      <c r="E2592" s="824" t="s">
        <v>2225</v>
      </c>
      <c r="F2592" s="822" t="s">
        <v>2196</v>
      </c>
      <c r="G2592" s="822" t="s">
        <v>2377</v>
      </c>
      <c r="H2592" s="822" t="s">
        <v>329</v>
      </c>
      <c r="I2592" s="822" t="s">
        <v>4551</v>
      </c>
      <c r="J2592" s="822" t="s">
        <v>1340</v>
      </c>
      <c r="K2592" s="822" t="s">
        <v>1341</v>
      </c>
      <c r="L2592" s="825">
        <v>263.68</v>
      </c>
      <c r="M2592" s="825">
        <v>263.68</v>
      </c>
      <c r="N2592" s="822">
        <v>1</v>
      </c>
      <c r="O2592" s="826">
        <v>1</v>
      </c>
      <c r="P2592" s="825">
        <v>263.68</v>
      </c>
      <c r="Q2592" s="827">
        <v>1</v>
      </c>
      <c r="R2592" s="822">
        <v>1</v>
      </c>
      <c r="S2592" s="827">
        <v>1</v>
      </c>
      <c r="T2592" s="826">
        <v>1</v>
      </c>
      <c r="U2592" s="828">
        <v>1</v>
      </c>
    </row>
    <row r="2593" spans="1:21" ht="14.45" customHeight="1" x14ac:dyDescent="0.2">
      <c r="A2593" s="821">
        <v>4</v>
      </c>
      <c r="B2593" s="822" t="s">
        <v>2195</v>
      </c>
      <c r="C2593" s="822" t="s">
        <v>2202</v>
      </c>
      <c r="D2593" s="823" t="s">
        <v>4680</v>
      </c>
      <c r="E2593" s="824" t="s">
        <v>2225</v>
      </c>
      <c r="F2593" s="822" t="s">
        <v>2196</v>
      </c>
      <c r="G2593" s="822" t="s">
        <v>2377</v>
      </c>
      <c r="H2593" s="822" t="s">
        <v>329</v>
      </c>
      <c r="I2593" s="822" t="s">
        <v>3114</v>
      </c>
      <c r="J2593" s="822" t="s">
        <v>3115</v>
      </c>
      <c r="K2593" s="822" t="s">
        <v>3116</v>
      </c>
      <c r="L2593" s="825">
        <v>258.41000000000003</v>
      </c>
      <c r="M2593" s="825">
        <v>258.41000000000003</v>
      </c>
      <c r="N2593" s="822">
        <v>1</v>
      </c>
      <c r="O2593" s="826">
        <v>0.5</v>
      </c>
      <c r="P2593" s="825">
        <v>258.41000000000003</v>
      </c>
      <c r="Q2593" s="827">
        <v>1</v>
      </c>
      <c r="R2593" s="822">
        <v>1</v>
      </c>
      <c r="S2593" s="827">
        <v>1</v>
      </c>
      <c r="T2593" s="826">
        <v>0.5</v>
      </c>
      <c r="U2593" s="828">
        <v>1</v>
      </c>
    </row>
    <row r="2594" spans="1:21" ht="14.45" customHeight="1" x14ac:dyDescent="0.2">
      <c r="A2594" s="821">
        <v>4</v>
      </c>
      <c r="B2594" s="822" t="s">
        <v>2195</v>
      </c>
      <c r="C2594" s="822" t="s">
        <v>2202</v>
      </c>
      <c r="D2594" s="823" t="s">
        <v>4680</v>
      </c>
      <c r="E2594" s="824" t="s">
        <v>2225</v>
      </c>
      <c r="F2594" s="822" t="s">
        <v>2196</v>
      </c>
      <c r="G2594" s="822" t="s">
        <v>4057</v>
      </c>
      <c r="H2594" s="822" t="s">
        <v>329</v>
      </c>
      <c r="I2594" s="822" t="s">
        <v>4552</v>
      </c>
      <c r="J2594" s="822" t="s">
        <v>4553</v>
      </c>
      <c r="K2594" s="822" t="s">
        <v>4554</v>
      </c>
      <c r="L2594" s="825">
        <v>96.8</v>
      </c>
      <c r="M2594" s="825">
        <v>290.39999999999998</v>
      </c>
      <c r="N2594" s="822">
        <v>3</v>
      </c>
      <c r="O2594" s="826">
        <v>0.5</v>
      </c>
      <c r="P2594" s="825"/>
      <c r="Q2594" s="827">
        <v>0</v>
      </c>
      <c r="R2594" s="822"/>
      <c r="S2594" s="827">
        <v>0</v>
      </c>
      <c r="T2594" s="826"/>
      <c r="U2594" s="828">
        <v>0</v>
      </c>
    </row>
    <row r="2595" spans="1:21" ht="14.45" customHeight="1" x14ac:dyDescent="0.2">
      <c r="A2595" s="821">
        <v>4</v>
      </c>
      <c r="B2595" s="822" t="s">
        <v>2195</v>
      </c>
      <c r="C2595" s="822" t="s">
        <v>2202</v>
      </c>
      <c r="D2595" s="823" t="s">
        <v>4680</v>
      </c>
      <c r="E2595" s="824" t="s">
        <v>2225</v>
      </c>
      <c r="F2595" s="822" t="s">
        <v>2196</v>
      </c>
      <c r="G2595" s="822" t="s">
        <v>3696</v>
      </c>
      <c r="H2595" s="822" t="s">
        <v>329</v>
      </c>
      <c r="I2595" s="822" t="s">
        <v>3697</v>
      </c>
      <c r="J2595" s="822" t="s">
        <v>3698</v>
      </c>
      <c r="K2595" s="822" t="s">
        <v>3699</v>
      </c>
      <c r="L2595" s="825">
        <v>0</v>
      </c>
      <c r="M2595" s="825">
        <v>0</v>
      </c>
      <c r="N2595" s="822">
        <v>1</v>
      </c>
      <c r="O2595" s="826">
        <v>0.5</v>
      </c>
      <c r="P2595" s="825">
        <v>0</v>
      </c>
      <c r="Q2595" s="827"/>
      <c r="R2595" s="822">
        <v>1</v>
      </c>
      <c r="S2595" s="827">
        <v>1</v>
      </c>
      <c r="T2595" s="826">
        <v>0.5</v>
      </c>
      <c r="U2595" s="828">
        <v>1</v>
      </c>
    </row>
    <row r="2596" spans="1:21" ht="14.45" customHeight="1" x14ac:dyDescent="0.2">
      <c r="A2596" s="821">
        <v>4</v>
      </c>
      <c r="B2596" s="822" t="s">
        <v>2195</v>
      </c>
      <c r="C2596" s="822" t="s">
        <v>2202</v>
      </c>
      <c r="D2596" s="823" t="s">
        <v>4680</v>
      </c>
      <c r="E2596" s="824" t="s">
        <v>2225</v>
      </c>
      <c r="F2596" s="822" t="s">
        <v>2196</v>
      </c>
      <c r="G2596" s="822" t="s">
        <v>3283</v>
      </c>
      <c r="H2596" s="822" t="s">
        <v>329</v>
      </c>
      <c r="I2596" s="822" t="s">
        <v>3800</v>
      </c>
      <c r="J2596" s="822" t="s">
        <v>1353</v>
      </c>
      <c r="K2596" s="822" t="s">
        <v>3801</v>
      </c>
      <c r="L2596" s="825">
        <v>55.16</v>
      </c>
      <c r="M2596" s="825">
        <v>110.32</v>
      </c>
      <c r="N2596" s="822">
        <v>2</v>
      </c>
      <c r="O2596" s="826">
        <v>1</v>
      </c>
      <c r="P2596" s="825">
        <v>110.32</v>
      </c>
      <c r="Q2596" s="827">
        <v>1</v>
      </c>
      <c r="R2596" s="822">
        <v>2</v>
      </c>
      <c r="S2596" s="827">
        <v>1</v>
      </c>
      <c r="T2596" s="826">
        <v>1</v>
      </c>
      <c r="U2596" s="828">
        <v>1</v>
      </c>
    </row>
    <row r="2597" spans="1:21" ht="14.45" customHeight="1" x14ac:dyDescent="0.2">
      <c r="A2597" s="821">
        <v>4</v>
      </c>
      <c r="B2597" s="822" t="s">
        <v>2195</v>
      </c>
      <c r="C2597" s="822" t="s">
        <v>2202</v>
      </c>
      <c r="D2597" s="823" t="s">
        <v>4680</v>
      </c>
      <c r="E2597" s="824" t="s">
        <v>2225</v>
      </c>
      <c r="F2597" s="822" t="s">
        <v>2196</v>
      </c>
      <c r="G2597" s="822" t="s">
        <v>2480</v>
      </c>
      <c r="H2597" s="822" t="s">
        <v>329</v>
      </c>
      <c r="I2597" s="822" t="s">
        <v>4555</v>
      </c>
      <c r="J2597" s="822" t="s">
        <v>3803</v>
      </c>
      <c r="K2597" s="822" t="s">
        <v>3172</v>
      </c>
      <c r="L2597" s="825">
        <v>166.96</v>
      </c>
      <c r="M2597" s="825">
        <v>166.96</v>
      </c>
      <c r="N2597" s="822">
        <v>1</v>
      </c>
      <c r="O2597" s="826">
        <v>1</v>
      </c>
      <c r="P2597" s="825">
        <v>166.96</v>
      </c>
      <c r="Q2597" s="827">
        <v>1</v>
      </c>
      <c r="R2597" s="822">
        <v>1</v>
      </c>
      <c r="S2597" s="827">
        <v>1</v>
      </c>
      <c r="T2597" s="826">
        <v>1</v>
      </c>
      <c r="U2597" s="828">
        <v>1</v>
      </c>
    </row>
    <row r="2598" spans="1:21" ht="14.45" customHeight="1" x14ac:dyDescent="0.2">
      <c r="A2598" s="821">
        <v>4</v>
      </c>
      <c r="B2598" s="822" t="s">
        <v>2195</v>
      </c>
      <c r="C2598" s="822" t="s">
        <v>2202</v>
      </c>
      <c r="D2598" s="823" t="s">
        <v>4680</v>
      </c>
      <c r="E2598" s="824" t="s">
        <v>2225</v>
      </c>
      <c r="F2598" s="822" t="s">
        <v>2196</v>
      </c>
      <c r="G2598" s="822" t="s">
        <v>3298</v>
      </c>
      <c r="H2598" s="822" t="s">
        <v>628</v>
      </c>
      <c r="I2598" s="822" t="s">
        <v>3908</v>
      </c>
      <c r="J2598" s="822" t="s">
        <v>3909</v>
      </c>
      <c r="K2598" s="822" t="s">
        <v>3910</v>
      </c>
      <c r="L2598" s="825">
        <v>0</v>
      </c>
      <c r="M2598" s="825">
        <v>0</v>
      </c>
      <c r="N2598" s="822">
        <v>1</v>
      </c>
      <c r="O2598" s="826">
        <v>1</v>
      </c>
      <c r="P2598" s="825">
        <v>0</v>
      </c>
      <c r="Q2598" s="827"/>
      <c r="R2598" s="822">
        <v>1</v>
      </c>
      <c r="S2598" s="827">
        <v>1</v>
      </c>
      <c r="T2598" s="826">
        <v>1</v>
      </c>
      <c r="U2598" s="828">
        <v>1</v>
      </c>
    </row>
    <row r="2599" spans="1:21" ht="14.45" customHeight="1" x14ac:dyDescent="0.2">
      <c r="A2599" s="821">
        <v>4</v>
      </c>
      <c r="B2599" s="822" t="s">
        <v>2195</v>
      </c>
      <c r="C2599" s="822" t="s">
        <v>2202</v>
      </c>
      <c r="D2599" s="823" t="s">
        <v>4680</v>
      </c>
      <c r="E2599" s="824" t="s">
        <v>2225</v>
      </c>
      <c r="F2599" s="822" t="s">
        <v>2196</v>
      </c>
      <c r="G2599" s="822" t="s">
        <v>4556</v>
      </c>
      <c r="H2599" s="822" t="s">
        <v>628</v>
      </c>
      <c r="I2599" s="822" t="s">
        <v>4557</v>
      </c>
      <c r="J2599" s="822" t="s">
        <v>4558</v>
      </c>
      <c r="K2599" s="822" t="s">
        <v>4559</v>
      </c>
      <c r="L2599" s="825">
        <v>10252.75</v>
      </c>
      <c r="M2599" s="825">
        <v>20505.5</v>
      </c>
      <c r="N2599" s="822">
        <v>2</v>
      </c>
      <c r="O2599" s="826">
        <v>1</v>
      </c>
      <c r="P2599" s="825">
        <v>20505.5</v>
      </c>
      <c r="Q2599" s="827">
        <v>1</v>
      </c>
      <c r="R2599" s="822">
        <v>2</v>
      </c>
      <c r="S2599" s="827">
        <v>1</v>
      </c>
      <c r="T2599" s="826">
        <v>1</v>
      </c>
      <c r="U2599" s="828">
        <v>1</v>
      </c>
    </row>
    <row r="2600" spans="1:21" ht="14.45" customHeight="1" x14ac:dyDescent="0.2">
      <c r="A2600" s="821">
        <v>4</v>
      </c>
      <c r="B2600" s="822" t="s">
        <v>2195</v>
      </c>
      <c r="C2600" s="822" t="s">
        <v>2202</v>
      </c>
      <c r="D2600" s="823" t="s">
        <v>4680</v>
      </c>
      <c r="E2600" s="824" t="s">
        <v>2225</v>
      </c>
      <c r="F2600" s="822" t="s">
        <v>2196</v>
      </c>
      <c r="G2600" s="822" t="s">
        <v>3031</v>
      </c>
      <c r="H2600" s="822" t="s">
        <v>628</v>
      </c>
      <c r="I2600" s="822" t="s">
        <v>2070</v>
      </c>
      <c r="J2600" s="822" t="s">
        <v>981</v>
      </c>
      <c r="K2600" s="822" t="s">
        <v>2071</v>
      </c>
      <c r="L2600" s="825">
        <v>0</v>
      </c>
      <c r="M2600" s="825">
        <v>0</v>
      </c>
      <c r="N2600" s="822">
        <v>1</v>
      </c>
      <c r="O2600" s="826">
        <v>0.5</v>
      </c>
      <c r="P2600" s="825"/>
      <c r="Q2600" s="827"/>
      <c r="R2600" s="822"/>
      <c r="S2600" s="827">
        <v>0</v>
      </c>
      <c r="T2600" s="826"/>
      <c r="U2600" s="828">
        <v>0</v>
      </c>
    </row>
    <row r="2601" spans="1:21" ht="14.45" customHeight="1" x14ac:dyDescent="0.2">
      <c r="A2601" s="821">
        <v>4</v>
      </c>
      <c r="B2601" s="822" t="s">
        <v>2195</v>
      </c>
      <c r="C2601" s="822" t="s">
        <v>2202</v>
      </c>
      <c r="D2601" s="823" t="s">
        <v>4680</v>
      </c>
      <c r="E2601" s="824" t="s">
        <v>2225</v>
      </c>
      <c r="F2601" s="822" t="s">
        <v>2196</v>
      </c>
      <c r="G2601" s="822" t="s">
        <v>4560</v>
      </c>
      <c r="H2601" s="822" t="s">
        <v>329</v>
      </c>
      <c r="I2601" s="822" t="s">
        <v>4561</v>
      </c>
      <c r="J2601" s="822" t="s">
        <v>4562</v>
      </c>
      <c r="K2601" s="822" t="s">
        <v>4563</v>
      </c>
      <c r="L2601" s="825">
        <v>687.02</v>
      </c>
      <c r="M2601" s="825">
        <v>1374.04</v>
      </c>
      <c r="N2601" s="822">
        <v>2</v>
      </c>
      <c r="O2601" s="826">
        <v>1</v>
      </c>
      <c r="P2601" s="825">
        <v>1374.04</v>
      </c>
      <c r="Q2601" s="827">
        <v>1</v>
      </c>
      <c r="R2601" s="822">
        <v>2</v>
      </c>
      <c r="S2601" s="827">
        <v>1</v>
      </c>
      <c r="T2601" s="826">
        <v>1</v>
      </c>
      <c r="U2601" s="828">
        <v>1</v>
      </c>
    </row>
    <row r="2602" spans="1:21" ht="14.45" customHeight="1" x14ac:dyDescent="0.2">
      <c r="A2602" s="821">
        <v>4</v>
      </c>
      <c r="B2602" s="822" t="s">
        <v>2195</v>
      </c>
      <c r="C2602" s="822" t="s">
        <v>2202</v>
      </c>
      <c r="D2602" s="823" t="s">
        <v>4680</v>
      </c>
      <c r="E2602" s="824" t="s">
        <v>2225</v>
      </c>
      <c r="F2602" s="822" t="s">
        <v>2196</v>
      </c>
      <c r="G2602" s="822" t="s">
        <v>2484</v>
      </c>
      <c r="H2602" s="822" t="s">
        <v>628</v>
      </c>
      <c r="I2602" s="822" t="s">
        <v>2485</v>
      </c>
      <c r="J2602" s="822" t="s">
        <v>830</v>
      </c>
      <c r="K2602" s="822" t="s">
        <v>2486</v>
      </c>
      <c r="L2602" s="825">
        <v>414.07</v>
      </c>
      <c r="M2602" s="825">
        <v>1656.28</v>
      </c>
      <c r="N2602" s="822">
        <v>4</v>
      </c>
      <c r="O2602" s="826">
        <v>1.5</v>
      </c>
      <c r="P2602" s="825">
        <v>414.07</v>
      </c>
      <c r="Q2602" s="827">
        <v>0.25</v>
      </c>
      <c r="R2602" s="822">
        <v>1</v>
      </c>
      <c r="S2602" s="827">
        <v>0.25</v>
      </c>
      <c r="T2602" s="826">
        <v>1</v>
      </c>
      <c r="U2602" s="828">
        <v>0.66666666666666663</v>
      </c>
    </row>
    <row r="2603" spans="1:21" ht="14.45" customHeight="1" x14ac:dyDescent="0.2">
      <c r="A2603" s="821">
        <v>4</v>
      </c>
      <c r="B2603" s="822" t="s">
        <v>2195</v>
      </c>
      <c r="C2603" s="822" t="s">
        <v>2202</v>
      </c>
      <c r="D2603" s="823" t="s">
        <v>4680</v>
      </c>
      <c r="E2603" s="824" t="s">
        <v>2225</v>
      </c>
      <c r="F2603" s="822" t="s">
        <v>2196</v>
      </c>
      <c r="G2603" s="822" t="s">
        <v>4564</v>
      </c>
      <c r="H2603" s="822" t="s">
        <v>329</v>
      </c>
      <c r="I2603" s="822" t="s">
        <v>4565</v>
      </c>
      <c r="J2603" s="822" t="s">
        <v>4566</v>
      </c>
      <c r="K2603" s="822" t="s">
        <v>4567</v>
      </c>
      <c r="L2603" s="825">
        <v>905.66</v>
      </c>
      <c r="M2603" s="825">
        <v>2716.98</v>
      </c>
      <c r="N2603" s="822">
        <v>3</v>
      </c>
      <c r="O2603" s="826">
        <v>1</v>
      </c>
      <c r="P2603" s="825">
        <v>2716.98</v>
      </c>
      <c r="Q2603" s="827">
        <v>1</v>
      </c>
      <c r="R2603" s="822">
        <v>3</v>
      </c>
      <c r="S2603" s="827">
        <v>1</v>
      </c>
      <c r="T2603" s="826">
        <v>1</v>
      </c>
      <c r="U2603" s="828">
        <v>1</v>
      </c>
    </row>
    <row r="2604" spans="1:21" ht="14.45" customHeight="1" x14ac:dyDescent="0.2">
      <c r="A2604" s="821">
        <v>4</v>
      </c>
      <c r="B2604" s="822" t="s">
        <v>2195</v>
      </c>
      <c r="C2604" s="822" t="s">
        <v>2202</v>
      </c>
      <c r="D2604" s="823" t="s">
        <v>4680</v>
      </c>
      <c r="E2604" s="824" t="s">
        <v>2225</v>
      </c>
      <c r="F2604" s="822" t="s">
        <v>2196</v>
      </c>
      <c r="G2604" s="822" t="s">
        <v>2309</v>
      </c>
      <c r="H2604" s="822" t="s">
        <v>329</v>
      </c>
      <c r="I2604" s="822" t="s">
        <v>4568</v>
      </c>
      <c r="J2604" s="822" t="s">
        <v>4119</v>
      </c>
      <c r="K2604" s="822" t="s">
        <v>4569</v>
      </c>
      <c r="L2604" s="825">
        <v>50.32</v>
      </c>
      <c r="M2604" s="825">
        <v>50.32</v>
      </c>
      <c r="N2604" s="822">
        <v>1</v>
      </c>
      <c r="O2604" s="826">
        <v>1</v>
      </c>
      <c r="P2604" s="825">
        <v>50.32</v>
      </c>
      <c r="Q2604" s="827">
        <v>1</v>
      </c>
      <c r="R2604" s="822">
        <v>1</v>
      </c>
      <c r="S2604" s="827">
        <v>1</v>
      </c>
      <c r="T2604" s="826">
        <v>1</v>
      </c>
      <c r="U2604" s="828">
        <v>1</v>
      </c>
    </row>
    <row r="2605" spans="1:21" ht="14.45" customHeight="1" x14ac:dyDescent="0.2">
      <c r="A2605" s="821">
        <v>4</v>
      </c>
      <c r="B2605" s="822" t="s">
        <v>2195</v>
      </c>
      <c r="C2605" s="822" t="s">
        <v>2202</v>
      </c>
      <c r="D2605" s="823" t="s">
        <v>4680</v>
      </c>
      <c r="E2605" s="824" t="s">
        <v>2225</v>
      </c>
      <c r="F2605" s="822" t="s">
        <v>2196</v>
      </c>
      <c r="G2605" s="822" t="s">
        <v>2309</v>
      </c>
      <c r="H2605" s="822" t="s">
        <v>329</v>
      </c>
      <c r="I2605" s="822" t="s">
        <v>4118</v>
      </c>
      <c r="J2605" s="822" t="s">
        <v>4119</v>
      </c>
      <c r="K2605" s="822" t="s">
        <v>4120</v>
      </c>
      <c r="L2605" s="825">
        <v>299.83999999999997</v>
      </c>
      <c r="M2605" s="825">
        <v>299.83999999999997</v>
      </c>
      <c r="N2605" s="822">
        <v>1</v>
      </c>
      <c r="O2605" s="826">
        <v>1</v>
      </c>
      <c r="P2605" s="825"/>
      <c r="Q2605" s="827">
        <v>0</v>
      </c>
      <c r="R2605" s="822"/>
      <c r="S2605" s="827">
        <v>0</v>
      </c>
      <c r="T2605" s="826"/>
      <c r="U2605" s="828">
        <v>0</v>
      </c>
    </row>
    <row r="2606" spans="1:21" ht="14.45" customHeight="1" x14ac:dyDescent="0.2">
      <c r="A2606" s="821">
        <v>4</v>
      </c>
      <c r="B2606" s="822" t="s">
        <v>2195</v>
      </c>
      <c r="C2606" s="822" t="s">
        <v>2202</v>
      </c>
      <c r="D2606" s="823" t="s">
        <v>4680</v>
      </c>
      <c r="E2606" s="824" t="s">
        <v>2225</v>
      </c>
      <c r="F2606" s="822" t="s">
        <v>2196</v>
      </c>
      <c r="G2606" s="822" t="s">
        <v>2259</v>
      </c>
      <c r="H2606" s="822" t="s">
        <v>329</v>
      </c>
      <c r="I2606" s="822" t="s">
        <v>2487</v>
      </c>
      <c r="J2606" s="822" t="s">
        <v>1068</v>
      </c>
      <c r="K2606" s="822" t="s">
        <v>2488</v>
      </c>
      <c r="L2606" s="825">
        <v>225.06</v>
      </c>
      <c r="M2606" s="825">
        <v>3150.84</v>
      </c>
      <c r="N2606" s="822">
        <v>14</v>
      </c>
      <c r="O2606" s="826">
        <v>12</v>
      </c>
      <c r="P2606" s="825">
        <v>2250.6</v>
      </c>
      <c r="Q2606" s="827">
        <v>0.71428571428571419</v>
      </c>
      <c r="R2606" s="822">
        <v>10</v>
      </c>
      <c r="S2606" s="827">
        <v>0.7142857142857143</v>
      </c>
      <c r="T2606" s="826">
        <v>9</v>
      </c>
      <c r="U2606" s="828">
        <v>0.75</v>
      </c>
    </row>
    <row r="2607" spans="1:21" ht="14.45" customHeight="1" x14ac:dyDescent="0.2">
      <c r="A2607" s="821">
        <v>4</v>
      </c>
      <c r="B2607" s="822" t="s">
        <v>2195</v>
      </c>
      <c r="C2607" s="822" t="s">
        <v>2202</v>
      </c>
      <c r="D2607" s="823" t="s">
        <v>4680</v>
      </c>
      <c r="E2607" s="824" t="s">
        <v>2225</v>
      </c>
      <c r="F2607" s="822" t="s">
        <v>2196</v>
      </c>
      <c r="G2607" s="822" t="s">
        <v>2322</v>
      </c>
      <c r="H2607" s="822" t="s">
        <v>329</v>
      </c>
      <c r="I2607" s="822" t="s">
        <v>4124</v>
      </c>
      <c r="J2607" s="822" t="s">
        <v>4125</v>
      </c>
      <c r="K2607" s="822" t="s">
        <v>4126</v>
      </c>
      <c r="L2607" s="825">
        <v>240.7</v>
      </c>
      <c r="M2607" s="825">
        <v>722.09999999999991</v>
      </c>
      <c r="N2607" s="822">
        <v>3</v>
      </c>
      <c r="O2607" s="826">
        <v>0.5</v>
      </c>
      <c r="P2607" s="825"/>
      <c r="Q2607" s="827">
        <v>0</v>
      </c>
      <c r="R2607" s="822"/>
      <c r="S2607" s="827">
        <v>0</v>
      </c>
      <c r="T2607" s="826"/>
      <c r="U2607" s="828">
        <v>0</v>
      </c>
    </row>
    <row r="2608" spans="1:21" ht="14.45" customHeight="1" x14ac:dyDescent="0.2">
      <c r="A2608" s="821">
        <v>4</v>
      </c>
      <c r="B2608" s="822" t="s">
        <v>2195</v>
      </c>
      <c r="C2608" s="822" t="s">
        <v>2202</v>
      </c>
      <c r="D2608" s="823" t="s">
        <v>4680</v>
      </c>
      <c r="E2608" s="824" t="s">
        <v>2225</v>
      </c>
      <c r="F2608" s="822" t="s">
        <v>2196</v>
      </c>
      <c r="G2608" s="822" t="s">
        <v>2322</v>
      </c>
      <c r="H2608" s="822" t="s">
        <v>329</v>
      </c>
      <c r="I2608" s="822" t="s">
        <v>3704</v>
      </c>
      <c r="J2608" s="822" t="s">
        <v>1614</v>
      </c>
      <c r="K2608" s="822" t="s">
        <v>1615</v>
      </c>
      <c r="L2608" s="825">
        <v>374.79</v>
      </c>
      <c r="M2608" s="825">
        <v>41601.69000000001</v>
      </c>
      <c r="N2608" s="822">
        <v>111</v>
      </c>
      <c r="O2608" s="826">
        <v>14</v>
      </c>
      <c r="P2608" s="825">
        <v>34855.470000000008</v>
      </c>
      <c r="Q2608" s="827">
        <v>0.83783783783783783</v>
      </c>
      <c r="R2608" s="822">
        <v>93</v>
      </c>
      <c r="S2608" s="827">
        <v>0.83783783783783783</v>
      </c>
      <c r="T2608" s="826">
        <v>11.5</v>
      </c>
      <c r="U2608" s="828">
        <v>0.8214285714285714</v>
      </c>
    </row>
    <row r="2609" spans="1:21" ht="14.45" customHeight="1" x14ac:dyDescent="0.2">
      <c r="A2609" s="821">
        <v>4</v>
      </c>
      <c r="B2609" s="822" t="s">
        <v>2195</v>
      </c>
      <c r="C2609" s="822" t="s">
        <v>2202</v>
      </c>
      <c r="D2609" s="823" t="s">
        <v>4680</v>
      </c>
      <c r="E2609" s="824" t="s">
        <v>2225</v>
      </c>
      <c r="F2609" s="822" t="s">
        <v>2196</v>
      </c>
      <c r="G2609" s="822" t="s">
        <v>2322</v>
      </c>
      <c r="H2609" s="822" t="s">
        <v>329</v>
      </c>
      <c r="I2609" s="822" t="s">
        <v>3887</v>
      </c>
      <c r="J2609" s="822" t="s">
        <v>3885</v>
      </c>
      <c r="K2609" s="822" t="s">
        <v>3886</v>
      </c>
      <c r="L2609" s="825">
        <v>374.79</v>
      </c>
      <c r="M2609" s="825">
        <v>3373.11</v>
      </c>
      <c r="N2609" s="822">
        <v>9</v>
      </c>
      <c r="O2609" s="826">
        <v>1</v>
      </c>
      <c r="P2609" s="825"/>
      <c r="Q2609" s="827">
        <v>0</v>
      </c>
      <c r="R2609" s="822"/>
      <c r="S2609" s="827">
        <v>0</v>
      </c>
      <c r="T2609" s="826"/>
      <c r="U2609" s="828">
        <v>0</v>
      </c>
    </row>
    <row r="2610" spans="1:21" ht="14.45" customHeight="1" x14ac:dyDescent="0.2">
      <c r="A2610" s="821">
        <v>4</v>
      </c>
      <c r="B2610" s="822" t="s">
        <v>2195</v>
      </c>
      <c r="C2610" s="822" t="s">
        <v>2202</v>
      </c>
      <c r="D2610" s="823" t="s">
        <v>4680</v>
      </c>
      <c r="E2610" s="824" t="s">
        <v>2225</v>
      </c>
      <c r="F2610" s="822" t="s">
        <v>2196</v>
      </c>
      <c r="G2610" s="822" t="s">
        <v>2322</v>
      </c>
      <c r="H2610" s="822" t="s">
        <v>329</v>
      </c>
      <c r="I2610" s="822" t="s">
        <v>2323</v>
      </c>
      <c r="J2610" s="822" t="s">
        <v>1614</v>
      </c>
      <c r="K2610" s="822" t="s">
        <v>1615</v>
      </c>
      <c r="L2610" s="825">
        <v>374.79</v>
      </c>
      <c r="M2610" s="825">
        <v>21737.82</v>
      </c>
      <c r="N2610" s="822">
        <v>58</v>
      </c>
      <c r="O2610" s="826">
        <v>7.5</v>
      </c>
      <c r="P2610" s="825">
        <v>17240.34</v>
      </c>
      <c r="Q2610" s="827">
        <v>0.7931034482758621</v>
      </c>
      <c r="R2610" s="822">
        <v>46</v>
      </c>
      <c r="S2610" s="827">
        <v>0.7931034482758621</v>
      </c>
      <c r="T2610" s="826">
        <v>5.5</v>
      </c>
      <c r="U2610" s="828">
        <v>0.73333333333333328</v>
      </c>
    </row>
    <row r="2611" spans="1:21" ht="14.45" customHeight="1" x14ac:dyDescent="0.2">
      <c r="A2611" s="821">
        <v>4</v>
      </c>
      <c r="B2611" s="822" t="s">
        <v>2195</v>
      </c>
      <c r="C2611" s="822" t="s">
        <v>2202</v>
      </c>
      <c r="D2611" s="823" t="s">
        <v>4680</v>
      </c>
      <c r="E2611" s="824" t="s">
        <v>2225</v>
      </c>
      <c r="F2611" s="822" t="s">
        <v>2196</v>
      </c>
      <c r="G2611" s="822" t="s">
        <v>2285</v>
      </c>
      <c r="H2611" s="822" t="s">
        <v>628</v>
      </c>
      <c r="I2611" s="822" t="s">
        <v>3827</v>
      </c>
      <c r="J2611" s="822" t="s">
        <v>3828</v>
      </c>
      <c r="K2611" s="822" t="s">
        <v>767</v>
      </c>
      <c r="L2611" s="825">
        <v>179.65</v>
      </c>
      <c r="M2611" s="825">
        <v>359.3</v>
      </c>
      <c r="N2611" s="822">
        <v>2</v>
      </c>
      <c r="O2611" s="826">
        <v>0.5</v>
      </c>
      <c r="P2611" s="825">
        <v>359.3</v>
      </c>
      <c r="Q2611" s="827">
        <v>1</v>
      </c>
      <c r="R2611" s="822">
        <v>2</v>
      </c>
      <c r="S2611" s="827">
        <v>1</v>
      </c>
      <c r="T2611" s="826">
        <v>0.5</v>
      </c>
      <c r="U2611" s="828">
        <v>1</v>
      </c>
    </row>
    <row r="2612" spans="1:21" ht="14.45" customHeight="1" x14ac:dyDescent="0.2">
      <c r="A2612" s="821">
        <v>4</v>
      </c>
      <c r="B2612" s="822" t="s">
        <v>2195</v>
      </c>
      <c r="C2612" s="822" t="s">
        <v>2202</v>
      </c>
      <c r="D2612" s="823" t="s">
        <v>4680</v>
      </c>
      <c r="E2612" s="824" t="s">
        <v>2225</v>
      </c>
      <c r="F2612" s="822" t="s">
        <v>2196</v>
      </c>
      <c r="G2612" s="822" t="s">
        <v>2285</v>
      </c>
      <c r="H2612" s="822" t="s">
        <v>628</v>
      </c>
      <c r="I2612" s="822" t="s">
        <v>1964</v>
      </c>
      <c r="J2612" s="822" t="s">
        <v>1027</v>
      </c>
      <c r="K2612" s="822" t="s">
        <v>767</v>
      </c>
      <c r="L2612" s="825">
        <v>179.65</v>
      </c>
      <c r="M2612" s="825">
        <v>1257.55</v>
      </c>
      <c r="N2612" s="822">
        <v>7</v>
      </c>
      <c r="O2612" s="826">
        <v>0.5</v>
      </c>
      <c r="P2612" s="825"/>
      <c r="Q2612" s="827">
        <v>0</v>
      </c>
      <c r="R2612" s="822"/>
      <c r="S2612" s="827">
        <v>0</v>
      </c>
      <c r="T2612" s="826"/>
      <c r="U2612" s="828">
        <v>0</v>
      </c>
    </row>
    <row r="2613" spans="1:21" ht="14.45" customHeight="1" x14ac:dyDescent="0.2">
      <c r="A2613" s="821">
        <v>4</v>
      </c>
      <c r="B2613" s="822" t="s">
        <v>2195</v>
      </c>
      <c r="C2613" s="822" t="s">
        <v>2202</v>
      </c>
      <c r="D2613" s="823" t="s">
        <v>4680</v>
      </c>
      <c r="E2613" s="824" t="s">
        <v>2225</v>
      </c>
      <c r="F2613" s="822" t="s">
        <v>2196</v>
      </c>
      <c r="G2613" s="822" t="s">
        <v>2285</v>
      </c>
      <c r="H2613" s="822" t="s">
        <v>628</v>
      </c>
      <c r="I2613" s="822" t="s">
        <v>1963</v>
      </c>
      <c r="J2613" s="822" t="s">
        <v>1029</v>
      </c>
      <c r="K2613" s="822" t="s">
        <v>767</v>
      </c>
      <c r="L2613" s="825">
        <v>179.65</v>
      </c>
      <c r="M2613" s="825">
        <v>359.3</v>
      </c>
      <c r="N2613" s="822">
        <v>2</v>
      </c>
      <c r="O2613" s="826">
        <v>0.5</v>
      </c>
      <c r="P2613" s="825">
        <v>359.3</v>
      </c>
      <c r="Q2613" s="827">
        <v>1</v>
      </c>
      <c r="R2613" s="822">
        <v>2</v>
      </c>
      <c r="S2613" s="827">
        <v>1</v>
      </c>
      <c r="T2613" s="826">
        <v>0.5</v>
      </c>
      <c r="U2613" s="828">
        <v>1</v>
      </c>
    </row>
    <row r="2614" spans="1:21" ht="14.45" customHeight="1" x14ac:dyDescent="0.2">
      <c r="A2614" s="821">
        <v>4</v>
      </c>
      <c r="B2614" s="822" t="s">
        <v>2195</v>
      </c>
      <c r="C2614" s="822" t="s">
        <v>2202</v>
      </c>
      <c r="D2614" s="823" t="s">
        <v>4680</v>
      </c>
      <c r="E2614" s="824" t="s">
        <v>2225</v>
      </c>
      <c r="F2614" s="822" t="s">
        <v>2196</v>
      </c>
      <c r="G2614" s="822" t="s">
        <v>2285</v>
      </c>
      <c r="H2614" s="822" t="s">
        <v>628</v>
      </c>
      <c r="I2614" s="822" t="s">
        <v>2085</v>
      </c>
      <c r="J2614" s="822" t="s">
        <v>1386</v>
      </c>
      <c r="K2614" s="822" t="s">
        <v>767</v>
      </c>
      <c r="L2614" s="825">
        <v>179.65</v>
      </c>
      <c r="M2614" s="825">
        <v>1257.55</v>
      </c>
      <c r="N2614" s="822">
        <v>7</v>
      </c>
      <c r="O2614" s="826">
        <v>0.5</v>
      </c>
      <c r="P2614" s="825"/>
      <c r="Q2614" s="827">
        <v>0</v>
      </c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4</v>
      </c>
      <c r="B2615" s="822" t="s">
        <v>2195</v>
      </c>
      <c r="C2615" s="822" t="s">
        <v>2202</v>
      </c>
      <c r="D2615" s="823" t="s">
        <v>4680</v>
      </c>
      <c r="E2615" s="824" t="s">
        <v>2225</v>
      </c>
      <c r="F2615" s="822" t="s">
        <v>2196</v>
      </c>
      <c r="G2615" s="822" t="s">
        <v>2285</v>
      </c>
      <c r="H2615" s="822" t="s">
        <v>628</v>
      </c>
      <c r="I2615" s="822" t="s">
        <v>2150</v>
      </c>
      <c r="J2615" s="822" t="s">
        <v>2151</v>
      </c>
      <c r="K2615" s="822" t="s">
        <v>1547</v>
      </c>
      <c r="L2615" s="825">
        <v>233.96</v>
      </c>
      <c r="M2615" s="825">
        <v>467.92</v>
      </c>
      <c r="N2615" s="822">
        <v>2</v>
      </c>
      <c r="O2615" s="826">
        <v>1</v>
      </c>
      <c r="P2615" s="825"/>
      <c r="Q2615" s="827">
        <v>0</v>
      </c>
      <c r="R2615" s="822"/>
      <c r="S2615" s="827">
        <v>0</v>
      </c>
      <c r="T2615" s="826"/>
      <c r="U2615" s="828">
        <v>0</v>
      </c>
    </row>
    <row r="2616" spans="1:21" ht="14.45" customHeight="1" x14ac:dyDescent="0.2">
      <c r="A2616" s="821">
        <v>4</v>
      </c>
      <c r="B2616" s="822" t="s">
        <v>2195</v>
      </c>
      <c r="C2616" s="822" t="s">
        <v>2202</v>
      </c>
      <c r="D2616" s="823" t="s">
        <v>4680</v>
      </c>
      <c r="E2616" s="824" t="s">
        <v>2225</v>
      </c>
      <c r="F2616" s="822" t="s">
        <v>2196</v>
      </c>
      <c r="G2616" s="822" t="s">
        <v>2285</v>
      </c>
      <c r="H2616" s="822" t="s">
        <v>628</v>
      </c>
      <c r="I2616" s="822" t="s">
        <v>1978</v>
      </c>
      <c r="J2616" s="822" t="s">
        <v>1979</v>
      </c>
      <c r="K2616" s="822" t="s">
        <v>767</v>
      </c>
      <c r="L2616" s="825">
        <v>179.65</v>
      </c>
      <c r="M2616" s="825">
        <v>359.3</v>
      </c>
      <c r="N2616" s="822">
        <v>2</v>
      </c>
      <c r="O2616" s="826">
        <v>1</v>
      </c>
      <c r="P2616" s="825">
        <v>359.3</v>
      </c>
      <c r="Q2616" s="827">
        <v>1</v>
      </c>
      <c r="R2616" s="822">
        <v>2</v>
      </c>
      <c r="S2616" s="827">
        <v>1</v>
      </c>
      <c r="T2616" s="826">
        <v>1</v>
      </c>
      <c r="U2616" s="828">
        <v>1</v>
      </c>
    </row>
    <row r="2617" spans="1:21" ht="14.45" customHeight="1" x14ac:dyDescent="0.2">
      <c r="A2617" s="821">
        <v>4</v>
      </c>
      <c r="B2617" s="822" t="s">
        <v>2195</v>
      </c>
      <c r="C2617" s="822" t="s">
        <v>2202</v>
      </c>
      <c r="D2617" s="823" t="s">
        <v>4680</v>
      </c>
      <c r="E2617" s="824" t="s">
        <v>2225</v>
      </c>
      <c r="F2617" s="822" t="s">
        <v>2196</v>
      </c>
      <c r="G2617" s="822" t="s">
        <v>2285</v>
      </c>
      <c r="H2617" s="822" t="s">
        <v>329</v>
      </c>
      <c r="I2617" s="822" t="s">
        <v>4303</v>
      </c>
      <c r="J2617" s="822" t="s">
        <v>1543</v>
      </c>
      <c r="K2617" s="822" t="s">
        <v>1014</v>
      </c>
      <c r="L2617" s="825">
        <v>149.71</v>
      </c>
      <c r="M2617" s="825">
        <v>2095.94</v>
      </c>
      <c r="N2617" s="822">
        <v>14</v>
      </c>
      <c r="O2617" s="826">
        <v>1</v>
      </c>
      <c r="P2617" s="825">
        <v>2095.94</v>
      </c>
      <c r="Q2617" s="827">
        <v>1</v>
      </c>
      <c r="R2617" s="822">
        <v>14</v>
      </c>
      <c r="S2617" s="827">
        <v>1</v>
      </c>
      <c r="T2617" s="826">
        <v>1</v>
      </c>
      <c r="U2617" s="828">
        <v>1</v>
      </c>
    </row>
    <row r="2618" spans="1:21" ht="14.45" customHeight="1" x14ac:dyDescent="0.2">
      <c r="A2618" s="821">
        <v>4</v>
      </c>
      <c r="B2618" s="822" t="s">
        <v>2195</v>
      </c>
      <c r="C2618" s="822" t="s">
        <v>2202</v>
      </c>
      <c r="D2618" s="823" t="s">
        <v>4680</v>
      </c>
      <c r="E2618" s="824" t="s">
        <v>2225</v>
      </c>
      <c r="F2618" s="822" t="s">
        <v>2196</v>
      </c>
      <c r="G2618" s="822" t="s">
        <v>2285</v>
      </c>
      <c r="H2618" s="822" t="s">
        <v>329</v>
      </c>
      <c r="I2618" s="822" t="s">
        <v>3596</v>
      </c>
      <c r="J2618" s="822" t="s">
        <v>1018</v>
      </c>
      <c r="K2618" s="822" t="s">
        <v>769</v>
      </c>
      <c r="L2618" s="825">
        <v>239.53</v>
      </c>
      <c r="M2618" s="825">
        <v>3353.42</v>
      </c>
      <c r="N2618" s="822">
        <v>14</v>
      </c>
      <c r="O2618" s="826">
        <v>1.5</v>
      </c>
      <c r="P2618" s="825">
        <v>1676.71</v>
      </c>
      <c r="Q2618" s="827">
        <v>0.5</v>
      </c>
      <c r="R2618" s="822">
        <v>7</v>
      </c>
      <c r="S2618" s="827">
        <v>0.5</v>
      </c>
      <c r="T2618" s="826">
        <v>0.5</v>
      </c>
      <c r="U2618" s="828">
        <v>0.33333333333333331</v>
      </c>
    </row>
    <row r="2619" spans="1:21" ht="14.45" customHeight="1" x14ac:dyDescent="0.2">
      <c r="A2619" s="821">
        <v>4</v>
      </c>
      <c r="B2619" s="822" t="s">
        <v>2195</v>
      </c>
      <c r="C2619" s="822" t="s">
        <v>2202</v>
      </c>
      <c r="D2619" s="823" t="s">
        <v>4680</v>
      </c>
      <c r="E2619" s="824" t="s">
        <v>2225</v>
      </c>
      <c r="F2619" s="822" t="s">
        <v>2196</v>
      </c>
      <c r="G2619" s="822" t="s">
        <v>2285</v>
      </c>
      <c r="H2619" s="822" t="s">
        <v>329</v>
      </c>
      <c r="I2619" s="822" t="s">
        <v>4082</v>
      </c>
      <c r="J2619" s="822" t="s">
        <v>1015</v>
      </c>
      <c r="K2619" s="822" t="s">
        <v>769</v>
      </c>
      <c r="L2619" s="825">
        <v>239.53</v>
      </c>
      <c r="M2619" s="825">
        <v>3353.42</v>
      </c>
      <c r="N2619" s="822">
        <v>14</v>
      </c>
      <c r="O2619" s="826">
        <v>0.5</v>
      </c>
      <c r="P2619" s="825">
        <v>3353.42</v>
      </c>
      <c r="Q2619" s="827">
        <v>1</v>
      </c>
      <c r="R2619" s="822">
        <v>14</v>
      </c>
      <c r="S2619" s="827">
        <v>1</v>
      </c>
      <c r="T2619" s="826">
        <v>0.5</v>
      </c>
      <c r="U2619" s="828">
        <v>1</v>
      </c>
    </row>
    <row r="2620" spans="1:21" ht="14.45" customHeight="1" x14ac:dyDescent="0.2">
      <c r="A2620" s="821">
        <v>4</v>
      </c>
      <c r="B2620" s="822" t="s">
        <v>2195</v>
      </c>
      <c r="C2620" s="822" t="s">
        <v>2202</v>
      </c>
      <c r="D2620" s="823" t="s">
        <v>4680</v>
      </c>
      <c r="E2620" s="824" t="s">
        <v>2225</v>
      </c>
      <c r="F2620" s="822" t="s">
        <v>2196</v>
      </c>
      <c r="G2620" s="822" t="s">
        <v>2285</v>
      </c>
      <c r="H2620" s="822" t="s">
        <v>329</v>
      </c>
      <c r="I2620" s="822" t="s">
        <v>4570</v>
      </c>
      <c r="J2620" s="822" t="s">
        <v>4571</v>
      </c>
      <c r="K2620" s="822" t="s">
        <v>769</v>
      </c>
      <c r="L2620" s="825">
        <v>155.97</v>
      </c>
      <c r="M2620" s="825">
        <v>1091.79</v>
      </c>
      <c r="N2620" s="822">
        <v>7</v>
      </c>
      <c r="O2620" s="826">
        <v>0.5</v>
      </c>
      <c r="P2620" s="825"/>
      <c r="Q2620" s="827">
        <v>0</v>
      </c>
      <c r="R2620" s="822"/>
      <c r="S2620" s="827">
        <v>0</v>
      </c>
      <c r="T2620" s="826"/>
      <c r="U2620" s="828">
        <v>0</v>
      </c>
    </row>
    <row r="2621" spans="1:21" ht="14.45" customHeight="1" x14ac:dyDescent="0.2">
      <c r="A2621" s="821">
        <v>4</v>
      </c>
      <c r="B2621" s="822" t="s">
        <v>2195</v>
      </c>
      <c r="C2621" s="822" t="s">
        <v>2202</v>
      </c>
      <c r="D2621" s="823" t="s">
        <v>4680</v>
      </c>
      <c r="E2621" s="824" t="s">
        <v>2225</v>
      </c>
      <c r="F2621" s="822" t="s">
        <v>2196</v>
      </c>
      <c r="G2621" s="822" t="s">
        <v>2285</v>
      </c>
      <c r="H2621" s="822" t="s">
        <v>329</v>
      </c>
      <c r="I2621" s="822" t="s">
        <v>4572</v>
      </c>
      <c r="J2621" s="822" t="s">
        <v>4573</v>
      </c>
      <c r="K2621" s="822" t="s">
        <v>769</v>
      </c>
      <c r="L2621" s="825">
        <v>155.97</v>
      </c>
      <c r="M2621" s="825">
        <v>1091.79</v>
      </c>
      <c r="N2621" s="822">
        <v>7</v>
      </c>
      <c r="O2621" s="826">
        <v>0.5</v>
      </c>
      <c r="P2621" s="825"/>
      <c r="Q2621" s="827">
        <v>0</v>
      </c>
      <c r="R2621" s="822"/>
      <c r="S2621" s="827">
        <v>0</v>
      </c>
      <c r="T2621" s="826"/>
      <c r="U2621" s="828">
        <v>0</v>
      </c>
    </row>
    <row r="2622" spans="1:21" ht="14.45" customHeight="1" x14ac:dyDescent="0.2">
      <c r="A2622" s="821">
        <v>4</v>
      </c>
      <c r="B2622" s="822" t="s">
        <v>2195</v>
      </c>
      <c r="C2622" s="822" t="s">
        <v>2202</v>
      </c>
      <c r="D2622" s="823" t="s">
        <v>4680</v>
      </c>
      <c r="E2622" s="824" t="s">
        <v>2225</v>
      </c>
      <c r="F2622" s="822" t="s">
        <v>2196</v>
      </c>
      <c r="G2622" s="822" t="s">
        <v>2427</v>
      </c>
      <c r="H2622" s="822" t="s">
        <v>329</v>
      </c>
      <c r="I2622" s="822" t="s">
        <v>3323</v>
      </c>
      <c r="J2622" s="822" t="s">
        <v>1287</v>
      </c>
      <c r="K2622" s="822" t="s">
        <v>1288</v>
      </c>
      <c r="L2622" s="825">
        <v>121.92</v>
      </c>
      <c r="M2622" s="825">
        <v>121.92</v>
      </c>
      <c r="N2622" s="822">
        <v>1</v>
      </c>
      <c r="O2622" s="826">
        <v>0.5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4</v>
      </c>
      <c r="B2623" s="822" t="s">
        <v>2195</v>
      </c>
      <c r="C2623" s="822" t="s">
        <v>2202</v>
      </c>
      <c r="D2623" s="823" t="s">
        <v>4680</v>
      </c>
      <c r="E2623" s="824" t="s">
        <v>2225</v>
      </c>
      <c r="F2623" s="822" t="s">
        <v>2197</v>
      </c>
      <c r="G2623" s="822" t="s">
        <v>2286</v>
      </c>
      <c r="H2623" s="822" t="s">
        <v>329</v>
      </c>
      <c r="I2623" s="822" t="s">
        <v>2492</v>
      </c>
      <c r="J2623" s="822" t="s">
        <v>2288</v>
      </c>
      <c r="K2623" s="822"/>
      <c r="L2623" s="825">
        <v>0</v>
      </c>
      <c r="M2623" s="825">
        <v>0</v>
      </c>
      <c r="N2623" s="822">
        <v>3</v>
      </c>
      <c r="O2623" s="826">
        <v>3</v>
      </c>
      <c r="P2623" s="825">
        <v>0</v>
      </c>
      <c r="Q2623" s="827"/>
      <c r="R2623" s="822">
        <v>2</v>
      </c>
      <c r="S2623" s="827">
        <v>0.66666666666666663</v>
      </c>
      <c r="T2623" s="826">
        <v>2</v>
      </c>
      <c r="U2623" s="828">
        <v>0.66666666666666663</v>
      </c>
    </row>
    <row r="2624" spans="1:21" ht="14.45" customHeight="1" x14ac:dyDescent="0.2">
      <c r="A2624" s="821">
        <v>4</v>
      </c>
      <c r="B2624" s="822" t="s">
        <v>2195</v>
      </c>
      <c r="C2624" s="822" t="s">
        <v>2202</v>
      </c>
      <c r="D2624" s="823" t="s">
        <v>4680</v>
      </c>
      <c r="E2624" s="824" t="s">
        <v>2225</v>
      </c>
      <c r="F2624" s="822" t="s">
        <v>2197</v>
      </c>
      <c r="G2624" s="822" t="s">
        <v>2286</v>
      </c>
      <c r="H2624" s="822" t="s">
        <v>329</v>
      </c>
      <c r="I2624" s="822" t="s">
        <v>3888</v>
      </c>
      <c r="J2624" s="822" t="s">
        <v>2288</v>
      </c>
      <c r="K2624" s="822"/>
      <c r="L2624" s="825">
        <v>0</v>
      </c>
      <c r="M2624" s="825">
        <v>0</v>
      </c>
      <c r="N2624" s="822">
        <v>1</v>
      </c>
      <c r="O2624" s="826">
        <v>1</v>
      </c>
      <c r="P2624" s="825">
        <v>0</v>
      </c>
      <c r="Q2624" s="827"/>
      <c r="R2624" s="822">
        <v>1</v>
      </c>
      <c r="S2624" s="827">
        <v>1</v>
      </c>
      <c r="T2624" s="826">
        <v>1</v>
      </c>
      <c r="U2624" s="828">
        <v>1</v>
      </c>
    </row>
    <row r="2625" spans="1:21" ht="14.45" customHeight="1" x14ac:dyDescent="0.2">
      <c r="A2625" s="821">
        <v>4</v>
      </c>
      <c r="B2625" s="822" t="s">
        <v>2195</v>
      </c>
      <c r="C2625" s="822" t="s">
        <v>2202</v>
      </c>
      <c r="D2625" s="823" t="s">
        <v>4680</v>
      </c>
      <c r="E2625" s="824" t="s">
        <v>2225</v>
      </c>
      <c r="F2625" s="822" t="s">
        <v>2198</v>
      </c>
      <c r="G2625" s="822" t="s">
        <v>2286</v>
      </c>
      <c r="H2625" s="822" t="s">
        <v>329</v>
      </c>
      <c r="I2625" s="822" t="s">
        <v>2389</v>
      </c>
      <c r="J2625" s="822" t="s">
        <v>2390</v>
      </c>
      <c r="K2625" s="822" t="s">
        <v>2391</v>
      </c>
      <c r="L2625" s="825">
        <v>410.41</v>
      </c>
      <c r="M2625" s="825">
        <v>8208.1999999999989</v>
      </c>
      <c r="N2625" s="822">
        <v>20</v>
      </c>
      <c r="O2625" s="826">
        <v>20</v>
      </c>
      <c r="P2625" s="825">
        <v>7797.7899999999981</v>
      </c>
      <c r="Q2625" s="827">
        <v>0.95</v>
      </c>
      <c r="R2625" s="822">
        <v>19</v>
      </c>
      <c r="S2625" s="827">
        <v>0.95</v>
      </c>
      <c r="T2625" s="826">
        <v>19</v>
      </c>
      <c r="U2625" s="828">
        <v>0.95</v>
      </c>
    </row>
    <row r="2626" spans="1:21" ht="14.45" customHeight="1" x14ac:dyDescent="0.2">
      <c r="A2626" s="821">
        <v>4</v>
      </c>
      <c r="B2626" s="822" t="s">
        <v>2195</v>
      </c>
      <c r="C2626" s="822" t="s">
        <v>2202</v>
      </c>
      <c r="D2626" s="823" t="s">
        <v>4680</v>
      </c>
      <c r="E2626" s="824" t="s">
        <v>2225</v>
      </c>
      <c r="F2626" s="822" t="s">
        <v>2198</v>
      </c>
      <c r="G2626" s="822" t="s">
        <v>2286</v>
      </c>
      <c r="H2626" s="822" t="s">
        <v>329</v>
      </c>
      <c r="I2626" s="822" t="s">
        <v>2496</v>
      </c>
      <c r="J2626" s="822" t="s">
        <v>2390</v>
      </c>
      <c r="K2626" s="822" t="s">
        <v>2497</v>
      </c>
      <c r="L2626" s="825">
        <v>582.98</v>
      </c>
      <c r="M2626" s="825">
        <v>1748.94</v>
      </c>
      <c r="N2626" s="822">
        <v>3</v>
      </c>
      <c r="O2626" s="826">
        <v>3</v>
      </c>
      <c r="P2626" s="825">
        <v>582.98</v>
      </c>
      <c r="Q2626" s="827">
        <v>0.33333333333333331</v>
      </c>
      <c r="R2626" s="822">
        <v>1</v>
      </c>
      <c r="S2626" s="827">
        <v>0.33333333333333331</v>
      </c>
      <c r="T2626" s="826">
        <v>1</v>
      </c>
      <c r="U2626" s="828">
        <v>0.33333333333333331</v>
      </c>
    </row>
    <row r="2627" spans="1:21" ht="14.45" customHeight="1" x14ac:dyDescent="0.2">
      <c r="A2627" s="821">
        <v>4</v>
      </c>
      <c r="B2627" s="822" t="s">
        <v>2195</v>
      </c>
      <c r="C2627" s="822" t="s">
        <v>2202</v>
      </c>
      <c r="D2627" s="823" t="s">
        <v>4680</v>
      </c>
      <c r="E2627" s="824" t="s">
        <v>2225</v>
      </c>
      <c r="F2627" s="822" t="s">
        <v>2198</v>
      </c>
      <c r="G2627" s="822" t="s">
        <v>2286</v>
      </c>
      <c r="H2627" s="822" t="s">
        <v>329</v>
      </c>
      <c r="I2627" s="822" t="s">
        <v>2585</v>
      </c>
      <c r="J2627" s="822" t="s">
        <v>2586</v>
      </c>
      <c r="K2627" s="822" t="s">
        <v>2587</v>
      </c>
      <c r="L2627" s="825">
        <v>700.35</v>
      </c>
      <c r="M2627" s="825">
        <v>2801.4</v>
      </c>
      <c r="N2627" s="822">
        <v>4</v>
      </c>
      <c r="O2627" s="826">
        <v>4</v>
      </c>
      <c r="P2627" s="825">
        <v>2101.0500000000002</v>
      </c>
      <c r="Q2627" s="827">
        <v>0.75</v>
      </c>
      <c r="R2627" s="822">
        <v>3</v>
      </c>
      <c r="S2627" s="827">
        <v>0.75</v>
      </c>
      <c r="T2627" s="826">
        <v>3</v>
      </c>
      <c r="U2627" s="828">
        <v>0.75</v>
      </c>
    </row>
    <row r="2628" spans="1:21" ht="14.45" customHeight="1" x14ac:dyDescent="0.2">
      <c r="A2628" s="821">
        <v>4</v>
      </c>
      <c r="B2628" s="822" t="s">
        <v>2195</v>
      </c>
      <c r="C2628" s="822" t="s">
        <v>2202</v>
      </c>
      <c r="D2628" s="823" t="s">
        <v>4680</v>
      </c>
      <c r="E2628" s="824" t="s">
        <v>2226</v>
      </c>
      <c r="F2628" s="822" t="s">
        <v>2196</v>
      </c>
      <c r="G2628" s="822" t="s">
        <v>2270</v>
      </c>
      <c r="H2628" s="822" t="s">
        <v>329</v>
      </c>
      <c r="I2628" s="822" t="s">
        <v>2464</v>
      </c>
      <c r="J2628" s="822" t="s">
        <v>1758</v>
      </c>
      <c r="K2628" s="822" t="s">
        <v>2465</v>
      </c>
      <c r="L2628" s="825">
        <v>97.76</v>
      </c>
      <c r="M2628" s="825">
        <v>97.76</v>
      </c>
      <c r="N2628" s="822">
        <v>1</v>
      </c>
      <c r="O2628" s="826">
        <v>1</v>
      </c>
      <c r="P2628" s="825"/>
      <c r="Q2628" s="827">
        <v>0</v>
      </c>
      <c r="R2628" s="822"/>
      <c r="S2628" s="827">
        <v>0</v>
      </c>
      <c r="T2628" s="826"/>
      <c r="U2628" s="828">
        <v>0</v>
      </c>
    </row>
    <row r="2629" spans="1:21" ht="14.45" customHeight="1" x14ac:dyDescent="0.2">
      <c r="A2629" s="821">
        <v>4</v>
      </c>
      <c r="B2629" s="822" t="s">
        <v>2195</v>
      </c>
      <c r="C2629" s="822" t="s">
        <v>2202</v>
      </c>
      <c r="D2629" s="823" t="s">
        <v>4680</v>
      </c>
      <c r="E2629" s="824" t="s">
        <v>2212</v>
      </c>
      <c r="F2629" s="822" t="s">
        <v>2196</v>
      </c>
      <c r="G2629" s="822" t="s">
        <v>3042</v>
      </c>
      <c r="H2629" s="822" t="s">
        <v>628</v>
      </c>
      <c r="I2629" s="822" t="s">
        <v>4307</v>
      </c>
      <c r="J2629" s="822" t="s">
        <v>637</v>
      </c>
      <c r="K2629" s="822" t="s">
        <v>636</v>
      </c>
      <c r="L2629" s="825">
        <v>72.55</v>
      </c>
      <c r="M2629" s="825">
        <v>72.55</v>
      </c>
      <c r="N2629" s="822">
        <v>1</v>
      </c>
      <c r="O2629" s="826"/>
      <c r="P2629" s="825"/>
      <c r="Q2629" s="827">
        <v>0</v>
      </c>
      <c r="R2629" s="822"/>
      <c r="S2629" s="827">
        <v>0</v>
      </c>
      <c r="T2629" s="826"/>
      <c r="U2629" s="828"/>
    </row>
    <row r="2630" spans="1:21" ht="14.45" customHeight="1" x14ac:dyDescent="0.2">
      <c r="A2630" s="821">
        <v>4</v>
      </c>
      <c r="B2630" s="822" t="s">
        <v>2195</v>
      </c>
      <c r="C2630" s="822" t="s">
        <v>2202</v>
      </c>
      <c r="D2630" s="823" t="s">
        <v>4680</v>
      </c>
      <c r="E2630" s="824" t="s">
        <v>2212</v>
      </c>
      <c r="F2630" s="822" t="s">
        <v>2196</v>
      </c>
      <c r="G2630" s="822" t="s">
        <v>2442</v>
      </c>
      <c r="H2630" s="822" t="s">
        <v>628</v>
      </c>
      <c r="I2630" s="822" t="s">
        <v>2443</v>
      </c>
      <c r="J2630" s="822" t="s">
        <v>1439</v>
      </c>
      <c r="K2630" s="822" t="s">
        <v>2444</v>
      </c>
      <c r="L2630" s="825">
        <v>160.03</v>
      </c>
      <c r="M2630" s="825">
        <v>320.06</v>
      </c>
      <c r="N2630" s="822">
        <v>2</v>
      </c>
      <c r="O2630" s="826">
        <v>0.5</v>
      </c>
      <c r="P2630" s="825">
        <v>320.06</v>
      </c>
      <c r="Q2630" s="827">
        <v>1</v>
      </c>
      <c r="R2630" s="822">
        <v>2</v>
      </c>
      <c r="S2630" s="827">
        <v>1</v>
      </c>
      <c r="T2630" s="826">
        <v>0.5</v>
      </c>
      <c r="U2630" s="828">
        <v>1</v>
      </c>
    </row>
    <row r="2631" spans="1:21" ht="14.45" customHeight="1" x14ac:dyDescent="0.2">
      <c r="A2631" s="821">
        <v>4</v>
      </c>
      <c r="B2631" s="822" t="s">
        <v>2195</v>
      </c>
      <c r="C2631" s="822" t="s">
        <v>2202</v>
      </c>
      <c r="D2631" s="823" t="s">
        <v>4680</v>
      </c>
      <c r="E2631" s="824" t="s">
        <v>2212</v>
      </c>
      <c r="F2631" s="822" t="s">
        <v>2196</v>
      </c>
      <c r="G2631" s="822" t="s">
        <v>2906</v>
      </c>
      <c r="H2631" s="822" t="s">
        <v>628</v>
      </c>
      <c r="I2631" s="822" t="s">
        <v>2145</v>
      </c>
      <c r="J2631" s="822" t="s">
        <v>979</v>
      </c>
      <c r="K2631" s="822" t="s">
        <v>2146</v>
      </c>
      <c r="L2631" s="825">
        <v>117.55</v>
      </c>
      <c r="M2631" s="825">
        <v>117.55</v>
      </c>
      <c r="N2631" s="822">
        <v>1</v>
      </c>
      <c r="O2631" s="826"/>
      <c r="P2631" s="825">
        <v>117.55</v>
      </c>
      <c r="Q2631" s="827">
        <v>1</v>
      </c>
      <c r="R2631" s="822">
        <v>1</v>
      </c>
      <c r="S2631" s="827">
        <v>1</v>
      </c>
      <c r="T2631" s="826"/>
      <c r="U2631" s="828"/>
    </row>
    <row r="2632" spans="1:21" ht="14.45" customHeight="1" x14ac:dyDescent="0.2">
      <c r="A2632" s="821">
        <v>4</v>
      </c>
      <c r="B2632" s="822" t="s">
        <v>2195</v>
      </c>
      <c r="C2632" s="822" t="s">
        <v>2202</v>
      </c>
      <c r="D2632" s="823" t="s">
        <v>4680</v>
      </c>
      <c r="E2632" s="824" t="s">
        <v>2212</v>
      </c>
      <c r="F2632" s="822" t="s">
        <v>2196</v>
      </c>
      <c r="G2632" s="822" t="s">
        <v>2906</v>
      </c>
      <c r="H2632" s="822" t="s">
        <v>628</v>
      </c>
      <c r="I2632" s="822" t="s">
        <v>1947</v>
      </c>
      <c r="J2632" s="822" t="s">
        <v>979</v>
      </c>
      <c r="K2632" s="822" t="s">
        <v>674</v>
      </c>
      <c r="L2632" s="825">
        <v>58.77</v>
      </c>
      <c r="M2632" s="825">
        <v>58.77</v>
      </c>
      <c r="N2632" s="822">
        <v>1</v>
      </c>
      <c r="O2632" s="826"/>
      <c r="P2632" s="825">
        <v>58.77</v>
      </c>
      <c r="Q2632" s="827">
        <v>1</v>
      </c>
      <c r="R2632" s="822">
        <v>1</v>
      </c>
      <c r="S2632" s="827">
        <v>1</v>
      </c>
      <c r="T2632" s="826"/>
      <c r="U2632" s="828"/>
    </row>
    <row r="2633" spans="1:21" ht="14.45" customHeight="1" x14ac:dyDescent="0.2">
      <c r="A2633" s="821">
        <v>4</v>
      </c>
      <c r="B2633" s="822" t="s">
        <v>2195</v>
      </c>
      <c r="C2633" s="822" t="s">
        <v>2202</v>
      </c>
      <c r="D2633" s="823" t="s">
        <v>4680</v>
      </c>
      <c r="E2633" s="824" t="s">
        <v>2212</v>
      </c>
      <c r="F2633" s="822" t="s">
        <v>2196</v>
      </c>
      <c r="G2633" s="822" t="s">
        <v>4031</v>
      </c>
      <c r="H2633" s="822" t="s">
        <v>329</v>
      </c>
      <c r="I2633" s="822" t="s">
        <v>4035</v>
      </c>
      <c r="J2633" s="822" t="s">
        <v>4033</v>
      </c>
      <c r="K2633" s="822" t="s">
        <v>4036</v>
      </c>
      <c r="L2633" s="825">
        <v>0</v>
      </c>
      <c r="M2633" s="825">
        <v>0</v>
      </c>
      <c r="N2633" s="822">
        <v>2</v>
      </c>
      <c r="O2633" s="826"/>
      <c r="P2633" s="825">
        <v>0</v>
      </c>
      <c r="Q2633" s="827"/>
      <c r="R2633" s="822">
        <v>2</v>
      </c>
      <c r="S2633" s="827">
        <v>1</v>
      </c>
      <c r="T2633" s="826"/>
      <c r="U2633" s="828"/>
    </row>
    <row r="2634" spans="1:21" ht="14.45" customHeight="1" x14ac:dyDescent="0.2">
      <c r="A2634" s="821">
        <v>4</v>
      </c>
      <c r="B2634" s="822" t="s">
        <v>2195</v>
      </c>
      <c r="C2634" s="822" t="s">
        <v>2202</v>
      </c>
      <c r="D2634" s="823" t="s">
        <v>4680</v>
      </c>
      <c r="E2634" s="824" t="s">
        <v>2212</v>
      </c>
      <c r="F2634" s="822" t="s">
        <v>2196</v>
      </c>
      <c r="G2634" s="822" t="s">
        <v>3158</v>
      </c>
      <c r="H2634" s="822" t="s">
        <v>329</v>
      </c>
      <c r="I2634" s="822" t="s">
        <v>3549</v>
      </c>
      <c r="J2634" s="822" t="s">
        <v>3160</v>
      </c>
      <c r="K2634" s="822" t="s">
        <v>1186</v>
      </c>
      <c r="L2634" s="825">
        <v>78.33</v>
      </c>
      <c r="M2634" s="825">
        <v>78.33</v>
      </c>
      <c r="N2634" s="822">
        <v>1</v>
      </c>
      <c r="O2634" s="826"/>
      <c r="P2634" s="825">
        <v>78.33</v>
      </c>
      <c r="Q2634" s="827">
        <v>1</v>
      </c>
      <c r="R2634" s="822">
        <v>1</v>
      </c>
      <c r="S2634" s="827">
        <v>1</v>
      </c>
      <c r="T2634" s="826"/>
      <c r="U2634" s="828"/>
    </row>
    <row r="2635" spans="1:21" ht="14.45" customHeight="1" x14ac:dyDescent="0.2">
      <c r="A2635" s="821">
        <v>4</v>
      </c>
      <c r="B2635" s="822" t="s">
        <v>2195</v>
      </c>
      <c r="C2635" s="822" t="s">
        <v>2202</v>
      </c>
      <c r="D2635" s="823" t="s">
        <v>4680</v>
      </c>
      <c r="E2635" s="824" t="s">
        <v>2212</v>
      </c>
      <c r="F2635" s="822" t="s">
        <v>2196</v>
      </c>
      <c r="G2635" s="822" t="s">
        <v>3158</v>
      </c>
      <c r="H2635" s="822" t="s">
        <v>329</v>
      </c>
      <c r="I2635" s="822" t="s">
        <v>3159</v>
      </c>
      <c r="J2635" s="822" t="s">
        <v>3160</v>
      </c>
      <c r="K2635" s="822" t="s">
        <v>1186</v>
      </c>
      <c r="L2635" s="825">
        <v>78.33</v>
      </c>
      <c r="M2635" s="825">
        <v>78.33</v>
      </c>
      <c r="N2635" s="822">
        <v>1</v>
      </c>
      <c r="O2635" s="826"/>
      <c r="P2635" s="825">
        <v>78.33</v>
      </c>
      <c r="Q2635" s="827">
        <v>1</v>
      </c>
      <c r="R2635" s="822">
        <v>1</v>
      </c>
      <c r="S2635" s="827">
        <v>1</v>
      </c>
      <c r="T2635" s="826"/>
      <c r="U2635" s="828"/>
    </row>
    <row r="2636" spans="1:21" ht="14.45" customHeight="1" x14ac:dyDescent="0.2">
      <c r="A2636" s="821">
        <v>4</v>
      </c>
      <c r="B2636" s="822" t="s">
        <v>2195</v>
      </c>
      <c r="C2636" s="822" t="s">
        <v>2202</v>
      </c>
      <c r="D2636" s="823" t="s">
        <v>4680</v>
      </c>
      <c r="E2636" s="824" t="s">
        <v>2212</v>
      </c>
      <c r="F2636" s="822" t="s">
        <v>2196</v>
      </c>
      <c r="G2636" s="822" t="s">
        <v>2334</v>
      </c>
      <c r="H2636" s="822" t="s">
        <v>329</v>
      </c>
      <c r="I2636" s="822" t="s">
        <v>3740</v>
      </c>
      <c r="J2636" s="822" t="s">
        <v>689</v>
      </c>
      <c r="K2636" s="822" t="s">
        <v>693</v>
      </c>
      <c r="L2636" s="825">
        <v>132</v>
      </c>
      <c r="M2636" s="825">
        <v>132</v>
      </c>
      <c r="N2636" s="822">
        <v>1</v>
      </c>
      <c r="O2636" s="826">
        <v>1</v>
      </c>
      <c r="P2636" s="825">
        <v>132</v>
      </c>
      <c r="Q2636" s="827">
        <v>1</v>
      </c>
      <c r="R2636" s="822">
        <v>1</v>
      </c>
      <c r="S2636" s="827">
        <v>1</v>
      </c>
      <c r="T2636" s="826">
        <v>1</v>
      </c>
      <c r="U2636" s="828">
        <v>1</v>
      </c>
    </row>
    <row r="2637" spans="1:21" ht="14.45" customHeight="1" x14ac:dyDescent="0.2">
      <c r="A2637" s="821">
        <v>4</v>
      </c>
      <c r="B2637" s="822" t="s">
        <v>2195</v>
      </c>
      <c r="C2637" s="822" t="s">
        <v>2202</v>
      </c>
      <c r="D2637" s="823" t="s">
        <v>4680</v>
      </c>
      <c r="E2637" s="824" t="s">
        <v>2212</v>
      </c>
      <c r="F2637" s="822" t="s">
        <v>2196</v>
      </c>
      <c r="G2637" s="822" t="s">
        <v>2255</v>
      </c>
      <c r="H2637" s="822" t="s">
        <v>329</v>
      </c>
      <c r="I2637" s="822" t="s">
        <v>2256</v>
      </c>
      <c r="J2637" s="822" t="s">
        <v>2257</v>
      </c>
      <c r="K2637" s="822" t="s">
        <v>2258</v>
      </c>
      <c r="L2637" s="825">
        <v>35.25</v>
      </c>
      <c r="M2637" s="825">
        <v>105.75</v>
      </c>
      <c r="N2637" s="822">
        <v>3</v>
      </c>
      <c r="O2637" s="826">
        <v>1.5</v>
      </c>
      <c r="P2637" s="825">
        <v>35.25</v>
      </c>
      <c r="Q2637" s="827">
        <v>0.33333333333333331</v>
      </c>
      <c r="R2637" s="822">
        <v>1</v>
      </c>
      <c r="S2637" s="827">
        <v>0.33333333333333331</v>
      </c>
      <c r="T2637" s="826">
        <v>0.5</v>
      </c>
      <c r="U2637" s="828">
        <v>0.33333333333333331</v>
      </c>
    </row>
    <row r="2638" spans="1:21" ht="14.45" customHeight="1" x14ac:dyDescent="0.2">
      <c r="A2638" s="821">
        <v>4</v>
      </c>
      <c r="B2638" s="822" t="s">
        <v>2195</v>
      </c>
      <c r="C2638" s="822" t="s">
        <v>2202</v>
      </c>
      <c r="D2638" s="823" t="s">
        <v>4680</v>
      </c>
      <c r="E2638" s="824" t="s">
        <v>2212</v>
      </c>
      <c r="F2638" s="822" t="s">
        <v>2196</v>
      </c>
      <c r="G2638" s="822" t="s">
        <v>3176</v>
      </c>
      <c r="H2638" s="822" t="s">
        <v>329</v>
      </c>
      <c r="I2638" s="822" t="s">
        <v>4507</v>
      </c>
      <c r="J2638" s="822" t="s">
        <v>1196</v>
      </c>
      <c r="K2638" s="822" t="s">
        <v>4508</v>
      </c>
      <c r="L2638" s="825">
        <v>45.56</v>
      </c>
      <c r="M2638" s="825">
        <v>45.56</v>
      </c>
      <c r="N2638" s="822">
        <v>1</v>
      </c>
      <c r="O2638" s="826"/>
      <c r="P2638" s="825"/>
      <c r="Q2638" s="827">
        <v>0</v>
      </c>
      <c r="R2638" s="822"/>
      <c r="S2638" s="827">
        <v>0</v>
      </c>
      <c r="T2638" s="826"/>
      <c r="U2638" s="828"/>
    </row>
    <row r="2639" spans="1:21" ht="14.45" customHeight="1" x14ac:dyDescent="0.2">
      <c r="A2639" s="821">
        <v>4</v>
      </c>
      <c r="B2639" s="822" t="s">
        <v>2195</v>
      </c>
      <c r="C2639" s="822" t="s">
        <v>2202</v>
      </c>
      <c r="D2639" s="823" t="s">
        <v>4680</v>
      </c>
      <c r="E2639" s="824" t="s">
        <v>2212</v>
      </c>
      <c r="F2639" s="822" t="s">
        <v>2196</v>
      </c>
      <c r="G2639" s="822" t="s">
        <v>3176</v>
      </c>
      <c r="H2639" s="822" t="s">
        <v>329</v>
      </c>
      <c r="I2639" s="822" t="s">
        <v>3551</v>
      </c>
      <c r="J2639" s="822" t="s">
        <v>1196</v>
      </c>
      <c r="K2639" s="822" t="s">
        <v>3552</v>
      </c>
      <c r="L2639" s="825">
        <v>182.22</v>
      </c>
      <c r="M2639" s="825">
        <v>182.22</v>
      </c>
      <c r="N2639" s="822">
        <v>1</v>
      </c>
      <c r="O2639" s="826"/>
      <c r="P2639" s="825"/>
      <c r="Q2639" s="827">
        <v>0</v>
      </c>
      <c r="R2639" s="822"/>
      <c r="S2639" s="827">
        <v>0</v>
      </c>
      <c r="T2639" s="826"/>
      <c r="U2639" s="828"/>
    </row>
    <row r="2640" spans="1:21" ht="14.45" customHeight="1" x14ac:dyDescent="0.2">
      <c r="A2640" s="821">
        <v>4</v>
      </c>
      <c r="B2640" s="822" t="s">
        <v>2195</v>
      </c>
      <c r="C2640" s="822" t="s">
        <v>2202</v>
      </c>
      <c r="D2640" s="823" t="s">
        <v>4680</v>
      </c>
      <c r="E2640" s="824" t="s">
        <v>2212</v>
      </c>
      <c r="F2640" s="822" t="s">
        <v>2196</v>
      </c>
      <c r="G2640" s="822" t="s">
        <v>3176</v>
      </c>
      <c r="H2640" s="822" t="s">
        <v>329</v>
      </c>
      <c r="I2640" s="822" t="s">
        <v>3179</v>
      </c>
      <c r="J2640" s="822" t="s">
        <v>1196</v>
      </c>
      <c r="K2640" s="822" t="s">
        <v>3178</v>
      </c>
      <c r="L2640" s="825">
        <v>91.11</v>
      </c>
      <c r="M2640" s="825">
        <v>91.11</v>
      </c>
      <c r="N2640" s="822">
        <v>1</v>
      </c>
      <c r="O2640" s="826">
        <v>1</v>
      </c>
      <c r="P2640" s="825"/>
      <c r="Q2640" s="827">
        <v>0</v>
      </c>
      <c r="R2640" s="822"/>
      <c r="S2640" s="827">
        <v>0</v>
      </c>
      <c r="T2640" s="826"/>
      <c r="U2640" s="828">
        <v>0</v>
      </c>
    </row>
    <row r="2641" spans="1:21" ht="14.45" customHeight="1" x14ac:dyDescent="0.2">
      <c r="A2641" s="821">
        <v>4</v>
      </c>
      <c r="B2641" s="822" t="s">
        <v>2195</v>
      </c>
      <c r="C2641" s="822" t="s">
        <v>2202</v>
      </c>
      <c r="D2641" s="823" t="s">
        <v>4680</v>
      </c>
      <c r="E2641" s="824" t="s">
        <v>2212</v>
      </c>
      <c r="F2641" s="822" t="s">
        <v>2196</v>
      </c>
      <c r="G2641" s="822" t="s">
        <v>3182</v>
      </c>
      <c r="H2641" s="822" t="s">
        <v>329</v>
      </c>
      <c r="I2641" s="822" t="s">
        <v>3709</v>
      </c>
      <c r="J2641" s="822" t="s">
        <v>746</v>
      </c>
      <c r="K2641" s="822" t="s">
        <v>3710</v>
      </c>
      <c r="L2641" s="825">
        <v>159.16999999999999</v>
      </c>
      <c r="M2641" s="825">
        <v>477.51</v>
      </c>
      <c r="N2641" s="822">
        <v>3</v>
      </c>
      <c r="O2641" s="826">
        <v>1</v>
      </c>
      <c r="P2641" s="825">
        <v>159.16999999999999</v>
      </c>
      <c r="Q2641" s="827">
        <v>0.33333333333333331</v>
      </c>
      <c r="R2641" s="822">
        <v>1</v>
      </c>
      <c r="S2641" s="827">
        <v>0.33333333333333331</v>
      </c>
      <c r="T2641" s="826"/>
      <c r="U2641" s="828">
        <v>0</v>
      </c>
    </row>
    <row r="2642" spans="1:21" ht="14.45" customHeight="1" x14ac:dyDescent="0.2">
      <c r="A2642" s="821">
        <v>4</v>
      </c>
      <c r="B2642" s="822" t="s">
        <v>2195</v>
      </c>
      <c r="C2642" s="822" t="s">
        <v>2202</v>
      </c>
      <c r="D2642" s="823" t="s">
        <v>4680</v>
      </c>
      <c r="E2642" s="824" t="s">
        <v>2212</v>
      </c>
      <c r="F2642" s="822" t="s">
        <v>2196</v>
      </c>
      <c r="G2642" s="822" t="s">
        <v>2453</v>
      </c>
      <c r="H2642" s="822" t="s">
        <v>628</v>
      </c>
      <c r="I2642" s="822" t="s">
        <v>3196</v>
      </c>
      <c r="J2642" s="822" t="s">
        <v>770</v>
      </c>
      <c r="K2642" s="822" t="s">
        <v>3197</v>
      </c>
      <c r="L2642" s="825">
        <v>85.02</v>
      </c>
      <c r="M2642" s="825">
        <v>170.04</v>
      </c>
      <c r="N2642" s="822">
        <v>2</v>
      </c>
      <c r="O2642" s="826">
        <v>0.5</v>
      </c>
      <c r="P2642" s="825">
        <v>170.04</v>
      </c>
      <c r="Q2642" s="827">
        <v>1</v>
      </c>
      <c r="R2642" s="822">
        <v>2</v>
      </c>
      <c r="S2642" s="827">
        <v>1</v>
      </c>
      <c r="T2642" s="826">
        <v>0.5</v>
      </c>
      <c r="U2642" s="828">
        <v>1</v>
      </c>
    </row>
    <row r="2643" spans="1:21" ht="14.45" customHeight="1" x14ac:dyDescent="0.2">
      <c r="A2643" s="821">
        <v>4</v>
      </c>
      <c r="B2643" s="822" t="s">
        <v>2195</v>
      </c>
      <c r="C2643" s="822" t="s">
        <v>2202</v>
      </c>
      <c r="D2643" s="823" t="s">
        <v>4680</v>
      </c>
      <c r="E2643" s="824" t="s">
        <v>2212</v>
      </c>
      <c r="F2643" s="822" t="s">
        <v>2196</v>
      </c>
      <c r="G2643" s="822" t="s">
        <v>3066</v>
      </c>
      <c r="H2643" s="822" t="s">
        <v>329</v>
      </c>
      <c r="I2643" s="822" t="s">
        <v>3754</v>
      </c>
      <c r="J2643" s="822" t="s">
        <v>825</v>
      </c>
      <c r="K2643" s="822" t="s">
        <v>3755</v>
      </c>
      <c r="L2643" s="825">
        <v>45.03</v>
      </c>
      <c r="M2643" s="825">
        <v>45.03</v>
      </c>
      <c r="N2643" s="822">
        <v>1</v>
      </c>
      <c r="O2643" s="826"/>
      <c r="P2643" s="825">
        <v>45.03</v>
      </c>
      <c r="Q2643" s="827">
        <v>1</v>
      </c>
      <c r="R2643" s="822">
        <v>1</v>
      </c>
      <c r="S2643" s="827">
        <v>1</v>
      </c>
      <c r="T2643" s="826"/>
      <c r="U2643" s="828"/>
    </row>
    <row r="2644" spans="1:21" ht="14.45" customHeight="1" x14ac:dyDescent="0.2">
      <c r="A2644" s="821">
        <v>4</v>
      </c>
      <c r="B2644" s="822" t="s">
        <v>2195</v>
      </c>
      <c r="C2644" s="822" t="s">
        <v>2202</v>
      </c>
      <c r="D2644" s="823" t="s">
        <v>4680</v>
      </c>
      <c r="E2644" s="824" t="s">
        <v>2212</v>
      </c>
      <c r="F2644" s="822" t="s">
        <v>2196</v>
      </c>
      <c r="G2644" s="822" t="s">
        <v>2918</v>
      </c>
      <c r="H2644" s="822" t="s">
        <v>329</v>
      </c>
      <c r="I2644" s="822" t="s">
        <v>2998</v>
      </c>
      <c r="J2644" s="822" t="s">
        <v>2999</v>
      </c>
      <c r="K2644" s="822" t="s">
        <v>3000</v>
      </c>
      <c r="L2644" s="825">
        <v>89.91</v>
      </c>
      <c r="M2644" s="825">
        <v>89.91</v>
      </c>
      <c r="N2644" s="822">
        <v>1</v>
      </c>
      <c r="O2644" s="826"/>
      <c r="P2644" s="825">
        <v>89.91</v>
      </c>
      <c r="Q2644" s="827">
        <v>1</v>
      </c>
      <c r="R2644" s="822">
        <v>1</v>
      </c>
      <c r="S2644" s="827">
        <v>1</v>
      </c>
      <c r="T2644" s="826"/>
      <c r="U2644" s="828"/>
    </row>
    <row r="2645" spans="1:21" ht="14.45" customHeight="1" x14ac:dyDescent="0.2">
      <c r="A2645" s="821">
        <v>4</v>
      </c>
      <c r="B2645" s="822" t="s">
        <v>2195</v>
      </c>
      <c r="C2645" s="822" t="s">
        <v>2202</v>
      </c>
      <c r="D2645" s="823" t="s">
        <v>4680</v>
      </c>
      <c r="E2645" s="824" t="s">
        <v>2212</v>
      </c>
      <c r="F2645" s="822" t="s">
        <v>2196</v>
      </c>
      <c r="G2645" s="822" t="s">
        <v>3219</v>
      </c>
      <c r="H2645" s="822" t="s">
        <v>329</v>
      </c>
      <c r="I2645" s="822" t="s">
        <v>4574</v>
      </c>
      <c r="J2645" s="822" t="s">
        <v>4280</v>
      </c>
      <c r="K2645" s="822" t="s">
        <v>3221</v>
      </c>
      <c r="L2645" s="825">
        <v>22.79</v>
      </c>
      <c r="M2645" s="825">
        <v>113.94999999999999</v>
      </c>
      <c r="N2645" s="822">
        <v>5</v>
      </c>
      <c r="O2645" s="826"/>
      <c r="P2645" s="825">
        <v>91.16</v>
      </c>
      <c r="Q2645" s="827">
        <v>0.8</v>
      </c>
      <c r="R2645" s="822">
        <v>4</v>
      </c>
      <c r="S2645" s="827">
        <v>0.8</v>
      </c>
      <c r="T2645" s="826"/>
      <c r="U2645" s="828"/>
    </row>
    <row r="2646" spans="1:21" ht="14.45" customHeight="1" x14ac:dyDescent="0.2">
      <c r="A2646" s="821">
        <v>4</v>
      </c>
      <c r="B2646" s="822" t="s">
        <v>2195</v>
      </c>
      <c r="C2646" s="822" t="s">
        <v>2202</v>
      </c>
      <c r="D2646" s="823" t="s">
        <v>4680</v>
      </c>
      <c r="E2646" s="824" t="s">
        <v>2212</v>
      </c>
      <c r="F2646" s="822" t="s">
        <v>2196</v>
      </c>
      <c r="G2646" s="822" t="s">
        <v>3219</v>
      </c>
      <c r="H2646" s="822" t="s">
        <v>329</v>
      </c>
      <c r="I2646" s="822" t="s">
        <v>3220</v>
      </c>
      <c r="J2646" s="822" t="s">
        <v>661</v>
      </c>
      <c r="K2646" s="822" t="s">
        <v>3221</v>
      </c>
      <c r="L2646" s="825">
        <v>0</v>
      </c>
      <c r="M2646" s="825">
        <v>0</v>
      </c>
      <c r="N2646" s="822">
        <v>2</v>
      </c>
      <c r="O2646" s="826"/>
      <c r="P2646" s="825">
        <v>0</v>
      </c>
      <c r="Q2646" s="827"/>
      <c r="R2646" s="822">
        <v>1</v>
      </c>
      <c r="S2646" s="827">
        <v>0.5</v>
      </c>
      <c r="T2646" s="826"/>
      <c r="U2646" s="828"/>
    </row>
    <row r="2647" spans="1:21" ht="14.45" customHeight="1" x14ac:dyDescent="0.2">
      <c r="A2647" s="821">
        <v>4</v>
      </c>
      <c r="B2647" s="822" t="s">
        <v>2195</v>
      </c>
      <c r="C2647" s="822" t="s">
        <v>2202</v>
      </c>
      <c r="D2647" s="823" t="s">
        <v>4680</v>
      </c>
      <c r="E2647" s="824" t="s">
        <v>2212</v>
      </c>
      <c r="F2647" s="822" t="s">
        <v>2196</v>
      </c>
      <c r="G2647" s="822" t="s">
        <v>3075</v>
      </c>
      <c r="H2647" s="822" t="s">
        <v>329</v>
      </c>
      <c r="I2647" s="822" t="s">
        <v>3076</v>
      </c>
      <c r="J2647" s="822" t="s">
        <v>1103</v>
      </c>
      <c r="K2647" s="822" t="s">
        <v>1372</v>
      </c>
      <c r="L2647" s="825">
        <v>111.72</v>
      </c>
      <c r="M2647" s="825">
        <v>111.72</v>
      </c>
      <c r="N2647" s="822">
        <v>1</v>
      </c>
      <c r="O2647" s="826"/>
      <c r="P2647" s="825"/>
      <c r="Q2647" s="827">
        <v>0</v>
      </c>
      <c r="R2647" s="822"/>
      <c r="S2647" s="827">
        <v>0</v>
      </c>
      <c r="T2647" s="826"/>
      <c r="U2647" s="828"/>
    </row>
    <row r="2648" spans="1:21" ht="14.45" customHeight="1" x14ac:dyDescent="0.2">
      <c r="A2648" s="821">
        <v>4</v>
      </c>
      <c r="B2648" s="822" t="s">
        <v>2195</v>
      </c>
      <c r="C2648" s="822" t="s">
        <v>2202</v>
      </c>
      <c r="D2648" s="823" t="s">
        <v>4680</v>
      </c>
      <c r="E2648" s="824" t="s">
        <v>2212</v>
      </c>
      <c r="F2648" s="822" t="s">
        <v>2196</v>
      </c>
      <c r="G2648" s="822" t="s">
        <v>3006</v>
      </c>
      <c r="H2648" s="822" t="s">
        <v>628</v>
      </c>
      <c r="I2648" s="822" t="s">
        <v>3007</v>
      </c>
      <c r="J2648" s="822" t="s">
        <v>1271</v>
      </c>
      <c r="K2648" s="822" t="s">
        <v>3008</v>
      </c>
      <c r="L2648" s="825">
        <v>115.27</v>
      </c>
      <c r="M2648" s="825">
        <v>230.54</v>
      </c>
      <c r="N2648" s="822">
        <v>2</v>
      </c>
      <c r="O2648" s="826">
        <v>1</v>
      </c>
      <c r="P2648" s="825">
        <v>230.54</v>
      </c>
      <c r="Q2648" s="827">
        <v>1</v>
      </c>
      <c r="R2648" s="822">
        <v>2</v>
      </c>
      <c r="S2648" s="827">
        <v>1</v>
      </c>
      <c r="T2648" s="826">
        <v>1</v>
      </c>
      <c r="U2648" s="828">
        <v>1</v>
      </c>
    </row>
    <row r="2649" spans="1:21" ht="14.45" customHeight="1" x14ac:dyDescent="0.2">
      <c r="A2649" s="821">
        <v>4</v>
      </c>
      <c r="B2649" s="822" t="s">
        <v>2195</v>
      </c>
      <c r="C2649" s="822" t="s">
        <v>2202</v>
      </c>
      <c r="D2649" s="823" t="s">
        <v>4680</v>
      </c>
      <c r="E2649" s="824" t="s">
        <v>2212</v>
      </c>
      <c r="F2649" s="822" t="s">
        <v>2196</v>
      </c>
      <c r="G2649" s="822" t="s">
        <v>4281</v>
      </c>
      <c r="H2649" s="822" t="s">
        <v>329</v>
      </c>
      <c r="I2649" s="822" t="s">
        <v>4282</v>
      </c>
      <c r="J2649" s="822" t="s">
        <v>4283</v>
      </c>
      <c r="K2649" s="822" t="s">
        <v>2055</v>
      </c>
      <c r="L2649" s="825">
        <v>7119.15</v>
      </c>
      <c r="M2649" s="825">
        <v>7119.15</v>
      </c>
      <c r="N2649" s="822">
        <v>1</v>
      </c>
      <c r="O2649" s="826">
        <v>0.5</v>
      </c>
      <c r="P2649" s="825">
        <v>7119.15</v>
      </c>
      <c r="Q2649" s="827">
        <v>1</v>
      </c>
      <c r="R2649" s="822">
        <v>1</v>
      </c>
      <c r="S2649" s="827">
        <v>1</v>
      </c>
      <c r="T2649" s="826">
        <v>0.5</v>
      </c>
      <c r="U2649" s="828">
        <v>1</v>
      </c>
    </row>
    <row r="2650" spans="1:21" ht="14.45" customHeight="1" x14ac:dyDescent="0.2">
      <c r="A2650" s="821">
        <v>4</v>
      </c>
      <c r="B2650" s="822" t="s">
        <v>2195</v>
      </c>
      <c r="C2650" s="822" t="s">
        <v>2202</v>
      </c>
      <c r="D2650" s="823" t="s">
        <v>4680</v>
      </c>
      <c r="E2650" s="824" t="s">
        <v>2212</v>
      </c>
      <c r="F2650" s="822" t="s">
        <v>2196</v>
      </c>
      <c r="G2650" s="822" t="s">
        <v>2296</v>
      </c>
      <c r="H2650" s="822" t="s">
        <v>329</v>
      </c>
      <c r="I2650" s="822" t="s">
        <v>3016</v>
      </c>
      <c r="J2650" s="822" t="s">
        <v>1405</v>
      </c>
      <c r="K2650" s="822" t="s">
        <v>3017</v>
      </c>
      <c r="L2650" s="825">
        <v>34.19</v>
      </c>
      <c r="M2650" s="825">
        <v>68.38</v>
      </c>
      <c r="N2650" s="822">
        <v>2</v>
      </c>
      <c r="O2650" s="826">
        <v>1</v>
      </c>
      <c r="P2650" s="825">
        <v>34.19</v>
      </c>
      <c r="Q2650" s="827">
        <v>0.5</v>
      </c>
      <c r="R2650" s="822">
        <v>1</v>
      </c>
      <c r="S2650" s="827">
        <v>0.5</v>
      </c>
      <c r="T2650" s="826">
        <v>0.5</v>
      </c>
      <c r="U2650" s="828">
        <v>0.5</v>
      </c>
    </row>
    <row r="2651" spans="1:21" ht="14.45" customHeight="1" x14ac:dyDescent="0.2">
      <c r="A2651" s="821">
        <v>4</v>
      </c>
      <c r="B2651" s="822" t="s">
        <v>2195</v>
      </c>
      <c r="C2651" s="822" t="s">
        <v>2202</v>
      </c>
      <c r="D2651" s="823" t="s">
        <v>4680</v>
      </c>
      <c r="E2651" s="824" t="s">
        <v>2212</v>
      </c>
      <c r="F2651" s="822" t="s">
        <v>2196</v>
      </c>
      <c r="G2651" s="822" t="s">
        <v>2267</v>
      </c>
      <c r="H2651" s="822" t="s">
        <v>628</v>
      </c>
      <c r="I2651" s="822" t="s">
        <v>2096</v>
      </c>
      <c r="J2651" s="822" t="s">
        <v>764</v>
      </c>
      <c r="K2651" s="822" t="s">
        <v>2097</v>
      </c>
      <c r="L2651" s="825">
        <v>736.33</v>
      </c>
      <c r="M2651" s="825">
        <v>3681.6500000000005</v>
      </c>
      <c r="N2651" s="822">
        <v>5</v>
      </c>
      <c r="O2651" s="826">
        <v>1</v>
      </c>
      <c r="P2651" s="825"/>
      <c r="Q2651" s="827">
        <v>0</v>
      </c>
      <c r="R2651" s="822"/>
      <c r="S2651" s="827">
        <v>0</v>
      </c>
      <c r="T2651" s="826"/>
      <c r="U2651" s="828">
        <v>0</v>
      </c>
    </row>
    <row r="2652" spans="1:21" ht="14.45" customHeight="1" x14ac:dyDescent="0.2">
      <c r="A2652" s="821">
        <v>4</v>
      </c>
      <c r="B2652" s="822" t="s">
        <v>2195</v>
      </c>
      <c r="C2652" s="822" t="s">
        <v>2202</v>
      </c>
      <c r="D2652" s="823" t="s">
        <v>4680</v>
      </c>
      <c r="E2652" s="824" t="s">
        <v>2212</v>
      </c>
      <c r="F2652" s="822" t="s">
        <v>2196</v>
      </c>
      <c r="G2652" s="822" t="s">
        <v>2267</v>
      </c>
      <c r="H2652" s="822" t="s">
        <v>628</v>
      </c>
      <c r="I2652" s="822" t="s">
        <v>1777</v>
      </c>
      <c r="J2652" s="822" t="s">
        <v>764</v>
      </c>
      <c r="K2652" s="822" t="s">
        <v>1778</v>
      </c>
      <c r="L2652" s="825">
        <v>490.89</v>
      </c>
      <c r="M2652" s="825">
        <v>3927.12</v>
      </c>
      <c r="N2652" s="822">
        <v>8</v>
      </c>
      <c r="O2652" s="826">
        <v>1.5</v>
      </c>
      <c r="P2652" s="825">
        <v>1472.67</v>
      </c>
      <c r="Q2652" s="827">
        <v>0.37500000000000006</v>
      </c>
      <c r="R2652" s="822">
        <v>3</v>
      </c>
      <c r="S2652" s="827">
        <v>0.375</v>
      </c>
      <c r="T2652" s="826">
        <v>1</v>
      </c>
      <c r="U2652" s="828">
        <v>0.66666666666666663</v>
      </c>
    </row>
    <row r="2653" spans="1:21" ht="14.45" customHeight="1" x14ac:dyDescent="0.2">
      <c r="A2653" s="821">
        <v>4</v>
      </c>
      <c r="B2653" s="822" t="s">
        <v>2195</v>
      </c>
      <c r="C2653" s="822" t="s">
        <v>2202</v>
      </c>
      <c r="D2653" s="823" t="s">
        <v>4680</v>
      </c>
      <c r="E2653" s="824" t="s">
        <v>2212</v>
      </c>
      <c r="F2653" s="822" t="s">
        <v>2196</v>
      </c>
      <c r="G2653" s="822" t="s">
        <v>3784</v>
      </c>
      <c r="H2653" s="822" t="s">
        <v>329</v>
      </c>
      <c r="I2653" s="822" t="s">
        <v>3785</v>
      </c>
      <c r="J2653" s="822" t="s">
        <v>3786</v>
      </c>
      <c r="K2653" s="822" t="s">
        <v>1579</v>
      </c>
      <c r="L2653" s="825">
        <v>88.07</v>
      </c>
      <c r="M2653" s="825">
        <v>264.20999999999998</v>
      </c>
      <c r="N2653" s="822">
        <v>3</v>
      </c>
      <c r="O2653" s="826"/>
      <c r="P2653" s="825">
        <v>264.20999999999998</v>
      </c>
      <c r="Q2653" s="827">
        <v>1</v>
      </c>
      <c r="R2653" s="822">
        <v>3</v>
      </c>
      <c r="S2653" s="827">
        <v>1</v>
      </c>
      <c r="T2653" s="826"/>
      <c r="U2653" s="828"/>
    </row>
    <row r="2654" spans="1:21" ht="14.45" customHeight="1" x14ac:dyDescent="0.2">
      <c r="A2654" s="821">
        <v>4</v>
      </c>
      <c r="B2654" s="822" t="s">
        <v>2195</v>
      </c>
      <c r="C2654" s="822" t="s">
        <v>2202</v>
      </c>
      <c r="D2654" s="823" t="s">
        <v>4680</v>
      </c>
      <c r="E2654" s="824" t="s">
        <v>2212</v>
      </c>
      <c r="F2654" s="822" t="s">
        <v>2196</v>
      </c>
      <c r="G2654" s="822" t="s">
        <v>2355</v>
      </c>
      <c r="H2654" s="822" t="s">
        <v>329</v>
      </c>
      <c r="I2654" s="822" t="s">
        <v>2413</v>
      </c>
      <c r="J2654" s="822" t="s">
        <v>784</v>
      </c>
      <c r="K2654" s="822" t="s">
        <v>2414</v>
      </c>
      <c r="L2654" s="825">
        <v>57.64</v>
      </c>
      <c r="M2654" s="825">
        <v>115.28</v>
      </c>
      <c r="N2654" s="822">
        <v>2</v>
      </c>
      <c r="O2654" s="826"/>
      <c r="P2654" s="825">
        <v>57.64</v>
      </c>
      <c r="Q2654" s="827">
        <v>0.5</v>
      </c>
      <c r="R2654" s="822">
        <v>1</v>
      </c>
      <c r="S2654" s="827">
        <v>0.5</v>
      </c>
      <c r="T2654" s="826"/>
      <c r="U2654" s="828"/>
    </row>
    <row r="2655" spans="1:21" ht="14.45" customHeight="1" x14ac:dyDescent="0.2">
      <c r="A2655" s="821">
        <v>4</v>
      </c>
      <c r="B2655" s="822" t="s">
        <v>2195</v>
      </c>
      <c r="C2655" s="822" t="s">
        <v>2202</v>
      </c>
      <c r="D2655" s="823" t="s">
        <v>4680</v>
      </c>
      <c r="E2655" s="824" t="s">
        <v>2212</v>
      </c>
      <c r="F2655" s="822" t="s">
        <v>2196</v>
      </c>
      <c r="G2655" s="822" t="s">
        <v>2355</v>
      </c>
      <c r="H2655" s="822" t="s">
        <v>329</v>
      </c>
      <c r="I2655" s="822" t="s">
        <v>2413</v>
      </c>
      <c r="J2655" s="822" t="s">
        <v>784</v>
      </c>
      <c r="K2655" s="822" t="s">
        <v>2414</v>
      </c>
      <c r="L2655" s="825">
        <v>27.37</v>
      </c>
      <c r="M2655" s="825">
        <v>54.74</v>
      </c>
      <c r="N2655" s="822">
        <v>2</v>
      </c>
      <c r="O2655" s="826">
        <v>0.5</v>
      </c>
      <c r="P2655" s="825">
        <v>54.74</v>
      </c>
      <c r="Q2655" s="827">
        <v>1</v>
      </c>
      <c r="R2655" s="822">
        <v>2</v>
      </c>
      <c r="S2655" s="827">
        <v>1</v>
      </c>
      <c r="T2655" s="826">
        <v>0.5</v>
      </c>
      <c r="U2655" s="828">
        <v>1</v>
      </c>
    </row>
    <row r="2656" spans="1:21" ht="14.45" customHeight="1" x14ac:dyDescent="0.2">
      <c r="A2656" s="821">
        <v>4</v>
      </c>
      <c r="B2656" s="822" t="s">
        <v>2195</v>
      </c>
      <c r="C2656" s="822" t="s">
        <v>2202</v>
      </c>
      <c r="D2656" s="823" t="s">
        <v>4680</v>
      </c>
      <c r="E2656" s="824" t="s">
        <v>2212</v>
      </c>
      <c r="F2656" s="822" t="s">
        <v>2196</v>
      </c>
      <c r="G2656" s="822" t="s">
        <v>2355</v>
      </c>
      <c r="H2656" s="822" t="s">
        <v>329</v>
      </c>
      <c r="I2656" s="822" t="s">
        <v>2356</v>
      </c>
      <c r="J2656" s="822" t="s">
        <v>784</v>
      </c>
      <c r="K2656" s="822" t="s">
        <v>2357</v>
      </c>
      <c r="L2656" s="825">
        <v>185.26</v>
      </c>
      <c r="M2656" s="825">
        <v>185.26</v>
      </c>
      <c r="N2656" s="822">
        <v>1</v>
      </c>
      <c r="O2656" s="826">
        <v>0.5</v>
      </c>
      <c r="P2656" s="825">
        <v>185.26</v>
      </c>
      <c r="Q2656" s="827">
        <v>1</v>
      </c>
      <c r="R2656" s="822">
        <v>1</v>
      </c>
      <c r="S2656" s="827">
        <v>1</v>
      </c>
      <c r="T2656" s="826">
        <v>0.5</v>
      </c>
      <c r="U2656" s="828">
        <v>1</v>
      </c>
    </row>
    <row r="2657" spans="1:21" ht="14.45" customHeight="1" x14ac:dyDescent="0.2">
      <c r="A2657" s="821">
        <v>4</v>
      </c>
      <c r="B2657" s="822" t="s">
        <v>2195</v>
      </c>
      <c r="C2657" s="822" t="s">
        <v>2202</v>
      </c>
      <c r="D2657" s="823" t="s">
        <v>4680</v>
      </c>
      <c r="E2657" s="824" t="s">
        <v>2212</v>
      </c>
      <c r="F2657" s="822" t="s">
        <v>2196</v>
      </c>
      <c r="G2657" s="822" t="s">
        <v>2270</v>
      </c>
      <c r="H2657" s="822" t="s">
        <v>329</v>
      </c>
      <c r="I2657" s="822" t="s">
        <v>4501</v>
      </c>
      <c r="J2657" s="822" t="s">
        <v>1758</v>
      </c>
      <c r="K2657" s="822" t="s">
        <v>4502</v>
      </c>
      <c r="L2657" s="825">
        <v>27.37</v>
      </c>
      <c r="M2657" s="825">
        <v>27.37</v>
      </c>
      <c r="N2657" s="822">
        <v>1</v>
      </c>
      <c r="O2657" s="826"/>
      <c r="P2657" s="825"/>
      <c r="Q2657" s="827">
        <v>0</v>
      </c>
      <c r="R2657" s="822"/>
      <c r="S2657" s="827">
        <v>0</v>
      </c>
      <c r="T2657" s="826"/>
      <c r="U2657" s="828"/>
    </row>
    <row r="2658" spans="1:21" ht="14.45" customHeight="1" x14ac:dyDescent="0.2">
      <c r="A2658" s="821">
        <v>4</v>
      </c>
      <c r="B2658" s="822" t="s">
        <v>2195</v>
      </c>
      <c r="C2658" s="822" t="s">
        <v>2202</v>
      </c>
      <c r="D2658" s="823" t="s">
        <v>4680</v>
      </c>
      <c r="E2658" s="824" t="s">
        <v>2212</v>
      </c>
      <c r="F2658" s="822" t="s">
        <v>2196</v>
      </c>
      <c r="G2658" s="822" t="s">
        <v>2466</v>
      </c>
      <c r="H2658" s="822" t="s">
        <v>628</v>
      </c>
      <c r="I2658" s="822" t="s">
        <v>2016</v>
      </c>
      <c r="J2658" s="822" t="s">
        <v>922</v>
      </c>
      <c r="K2658" s="822" t="s">
        <v>1437</v>
      </c>
      <c r="L2658" s="825">
        <v>34.47</v>
      </c>
      <c r="M2658" s="825">
        <v>34.47</v>
      </c>
      <c r="N2658" s="822">
        <v>1</v>
      </c>
      <c r="O2658" s="826"/>
      <c r="P2658" s="825"/>
      <c r="Q2658" s="827">
        <v>0</v>
      </c>
      <c r="R2658" s="822"/>
      <c r="S2658" s="827">
        <v>0</v>
      </c>
      <c r="T2658" s="826"/>
      <c r="U2658" s="828"/>
    </row>
    <row r="2659" spans="1:21" ht="14.45" customHeight="1" x14ac:dyDescent="0.2">
      <c r="A2659" s="821">
        <v>4</v>
      </c>
      <c r="B2659" s="822" t="s">
        <v>2195</v>
      </c>
      <c r="C2659" s="822" t="s">
        <v>2202</v>
      </c>
      <c r="D2659" s="823" t="s">
        <v>4680</v>
      </c>
      <c r="E2659" s="824" t="s">
        <v>2212</v>
      </c>
      <c r="F2659" s="822" t="s">
        <v>2196</v>
      </c>
      <c r="G2659" s="822" t="s">
        <v>2358</v>
      </c>
      <c r="H2659" s="822" t="s">
        <v>329</v>
      </c>
      <c r="I2659" s="822" t="s">
        <v>2359</v>
      </c>
      <c r="J2659" s="822" t="s">
        <v>633</v>
      </c>
      <c r="K2659" s="822" t="s">
        <v>2360</v>
      </c>
      <c r="L2659" s="825">
        <v>127.91</v>
      </c>
      <c r="M2659" s="825">
        <v>1407.0099999999998</v>
      </c>
      <c r="N2659" s="822">
        <v>11</v>
      </c>
      <c r="O2659" s="826">
        <v>1.5</v>
      </c>
      <c r="P2659" s="825">
        <v>1151.1899999999998</v>
      </c>
      <c r="Q2659" s="827">
        <v>0.81818181818181823</v>
      </c>
      <c r="R2659" s="822">
        <v>9</v>
      </c>
      <c r="S2659" s="827">
        <v>0.81818181818181823</v>
      </c>
      <c r="T2659" s="826">
        <v>1.5</v>
      </c>
      <c r="U2659" s="828">
        <v>1</v>
      </c>
    </row>
    <row r="2660" spans="1:21" ht="14.45" customHeight="1" x14ac:dyDescent="0.2">
      <c r="A2660" s="821">
        <v>4</v>
      </c>
      <c r="B2660" s="822" t="s">
        <v>2195</v>
      </c>
      <c r="C2660" s="822" t="s">
        <v>2202</v>
      </c>
      <c r="D2660" s="823" t="s">
        <v>4680</v>
      </c>
      <c r="E2660" s="824" t="s">
        <v>2212</v>
      </c>
      <c r="F2660" s="822" t="s">
        <v>2196</v>
      </c>
      <c r="G2660" s="822" t="s">
        <v>2358</v>
      </c>
      <c r="H2660" s="822" t="s">
        <v>329</v>
      </c>
      <c r="I2660" s="822" t="s">
        <v>3105</v>
      </c>
      <c r="J2660" s="822" t="s">
        <v>3106</v>
      </c>
      <c r="K2660" s="822" t="s">
        <v>3107</v>
      </c>
      <c r="L2660" s="825">
        <v>107.37</v>
      </c>
      <c r="M2660" s="825">
        <v>214.74</v>
      </c>
      <c r="N2660" s="822">
        <v>2</v>
      </c>
      <c r="O2660" s="826">
        <v>0.5</v>
      </c>
      <c r="P2660" s="825">
        <v>214.74</v>
      </c>
      <c r="Q2660" s="827">
        <v>1</v>
      </c>
      <c r="R2660" s="822">
        <v>2</v>
      </c>
      <c r="S2660" s="827">
        <v>1</v>
      </c>
      <c r="T2660" s="826">
        <v>0.5</v>
      </c>
      <c r="U2660" s="828">
        <v>1</v>
      </c>
    </row>
    <row r="2661" spans="1:21" ht="14.45" customHeight="1" x14ac:dyDescent="0.2">
      <c r="A2661" s="821">
        <v>4</v>
      </c>
      <c r="B2661" s="822" t="s">
        <v>2195</v>
      </c>
      <c r="C2661" s="822" t="s">
        <v>2202</v>
      </c>
      <c r="D2661" s="823" t="s">
        <v>4680</v>
      </c>
      <c r="E2661" s="824" t="s">
        <v>2212</v>
      </c>
      <c r="F2661" s="822" t="s">
        <v>2196</v>
      </c>
      <c r="G2661" s="822" t="s">
        <v>2299</v>
      </c>
      <c r="H2661" s="822" t="s">
        <v>329</v>
      </c>
      <c r="I2661" s="822" t="s">
        <v>3907</v>
      </c>
      <c r="J2661" s="822" t="s">
        <v>2301</v>
      </c>
      <c r="K2661" s="822" t="s">
        <v>2908</v>
      </c>
      <c r="L2661" s="825">
        <v>165.41</v>
      </c>
      <c r="M2661" s="825">
        <v>330.82</v>
      </c>
      <c r="N2661" s="822">
        <v>2</v>
      </c>
      <c r="O2661" s="826">
        <v>0.5</v>
      </c>
      <c r="P2661" s="825">
        <v>330.82</v>
      </c>
      <c r="Q2661" s="827">
        <v>1</v>
      </c>
      <c r="R2661" s="822">
        <v>2</v>
      </c>
      <c r="S2661" s="827">
        <v>1</v>
      </c>
      <c r="T2661" s="826">
        <v>0.5</v>
      </c>
      <c r="U2661" s="828">
        <v>1</v>
      </c>
    </row>
    <row r="2662" spans="1:21" ht="14.45" customHeight="1" x14ac:dyDescent="0.2">
      <c r="A2662" s="821">
        <v>4</v>
      </c>
      <c r="B2662" s="822" t="s">
        <v>2195</v>
      </c>
      <c r="C2662" s="822" t="s">
        <v>2202</v>
      </c>
      <c r="D2662" s="823" t="s">
        <v>4680</v>
      </c>
      <c r="E2662" s="824" t="s">
        <v>2212</v>
      </c>
      <c r="F2662" s="822" t="s">
        <v>2196</v>
      </c>
      <c r="G2662" s="822" t="s">
        <v>2275</v>
      </c>
      <c r="H2662" s="822" t="s">
        <v>329</v>
      </c>
      <c r="I2662" s="822" t="s">
        <v>2276</v>
      </c>
      <c r="J2662" s="822" t="s">
        <v>1441</v>
      </c>
      <c r="K2662" s="822" t="s">
        <v>2277</v>
      </c>
      <c r="L2662" s="825">
        <v>45.56</v>
      </c>
      <c r="M2662" s="825">
        <v>91.12</v>
      </c>
      <c r="N2662" s="822">
        <v>2</v>
      </c>
      <c r="O2662" s="826">
        <v>0.5</v>
      </c>
      <c r="P2662" s="825">
        <v>91.12</v>
      </c>
      <c r="Q2662" s="827">
        <v>1</v>
      </c>
      <c r="R2662" s="822">
        <v>2</v>
      </c>
      <c r="S2662" s="827">
        <v>1</v>
      </c>
      <c r="T2662" s="826">
        <v>0.5</v>
      </c>
      <c r="U2662" s="828">
        <v>1</v>
      </c>
    </row>
    <row r="2663" spans="1:21" ht="14.45" customHeight="1" x14ac:dyDescent="0.2">
      <c r="A2663" s="821">
        <v>4</v>
      </c>
      <c r="B2663" s="822" t="s">
        <v>2195</v>
      </c>
      <c r="C2663" s="822" t="s">
        <v>2202</v>
      </c>
      <c r="D2663" s="823" t="s">
        <v>4680</v>
      </c>
      <c r="E2663" s="824" t="s">
        <v>2212</v>
      </c>
      <c r="F2663" s="822" t="s">
        <v>2196</v>
      </c>
      <c r="G2663" s="822" t="s">
        <v>3261</v>
      </c>
      <c r="H2663" s="822" t="s">
        <v>628</v>
      </c>
      <c r="I2663" s="822" t="s">
        <v>2141</v>
      </c>
      <c r="J2663" s="822" t="s">
        <v>1361</v>
      </c>
      <c r="K2663" s="822" t="s">
        <v>1362</v>
      </c>
      <c r="L2663" s="825">
        <v>63.75</v>
      </c>
      <c r="M2663" s="825">
        <v>63.75</v>
      </c>
      <c r="N2663" s="822">
        <v>1</v>
      </c>
      <c r="O2663" s="826">
        <v>1</v>
      </c>
      <c r="P2663" s="825">
        <v>63.75</v>
      </c>
      <c r="Q2663" s="827">
        <v>1</v>
      </c>
      <c r="R2663" s="822">
        <v>1</v>
      </c>
      <c r="S2663" s="827">
        <v>1</v>
      </c>
      <c r="T2663" s="826">
        <v>1</v>
      </c>
      <c r="U2663" s="828">
        <v>1</v>
      </c>
    </row>
    <row r="2664" spans="1:21" ht="14.45" customHeight="1" x14ac:dyDescent="0.2">
      <c r="A2664" s="821">
        <v>4</v>
      </c>
      <c r="B2664" s="822" t="s">
        <v>2195</v>
      </c>
      <c r="C2664" s="822" t="s">
        <v>2202</v>
      </c>
      <c r="D2664" s="823" t="s">
        <v>4680</v>
      </c>
      <c r="E2664" s="824" t="s">
        <v>2212</v>
      </c>
      <c r="F2664" s="822" t="s">
        <v>2196</v>
      </c>
      <c r="G2664" s="822" t="s">
        <v>2281</v>
      </c>
      <c r="H2664" s="822" t="s">
        <v>628</v>
      </c>
      <c r="I2664" s="822" t="s">
        <v>1917</v>
      </c>
      <c r="J2664" s="822" t="s">
        <v>893</v>
      </c>
      <c r="K2664" s="822" t="s">
        <v>895</v>
      </c>
      <c r="L2664" s="825">
        <v>0</v>
      </c>
      <c r="M2664" s="825">
        <v>0</v>
      </c>
      <c r="N2664" s="822">
        <v>17</v>
      </c>
      <c r="O2664" s="826">
        <v>5</v>
      </c>
      <c r="P2664" s="825">
        <v>0</v>
      </c>
      <c r="Q2664" s="827"/>
      <c r="R2664" s="822">
        <v>11</v>
      </c>
      <c r="S2664" s="827">
        <v>0.6470588235294118</v>
      </c>
      <c r="T2664" s="826">
        <v>3.5</v>
      </c>
      <c r="U2664" s="828">
        <v>0.7</v>
      </c>
    </row>
    <row r="2665" spans="1:21" ht="14.45" customHeight="1" x14ac:dyDescent="0.2">
      <c r="A2665" s="821">
        <v>4</v>
      </c>
      <c r="B2665" s="822" t="s">
        <v>2195</v>
      </c>
      <c r="C2665" s="822" t="s">
        <v>2202</v>
      </c>
      <c r="D2665" s="823" t="s">
        <v>4680</v>
      </c>
      <c r="E2665" s="824" t="s">
        <v>2212</v>
      </c>
      <c r="F2665" s="822" t="s">
        <v>2196</v>
      </c>
      <c r="G2665" s="822" t="s">
        <v>2477</v>
      </c>
      <c r="H2665" s="822" t="s">
        <v>329</v>
      </c>
      <c r="I2665" s="822" t="s">
        <v>3023</v>
      </c>
      <c r="J2665" s="822" t="s">
        <v>975</v>
      </c>
      <c r="K2665" s="822" t="s">
        <v>3024</v>
      </c>
      <c r="L2665" s="825">
        <v>210.38</v>
      </c>
      <c r="M2665" s="825">
        <v>210.38</v>
      </c>
      <c r="N2665" s="822">
        <v>1</v>
      </c>
      <c r="O2665" s="826"/>
      <c r="P2665" s="825"/>
      <c r="Q2665" s="827">
        <v>0</v>
      </c>
      <c r="R2665" s="822"/>
      <c r="S2665" s="827">
        <v>0</v>
      </c>
      <c r="T2665" s="826"/>
      <c r="U2665" s="828"/>
    </row>
    <row r="2666" spans="1:21" ht="14.45" customHeight="1" x14ac:dyDescent="0.2">
      <c r="A2666" s="821">
        <v>4</v>
      </c>
      <c r="B2666" s="822" t="s">
        <v>2195</v>
      </c>
      <c r="C2666" s="822" t="s">
        <v>2202</v>
      </c>
      <c r="D2666" s="823" t="s">
        <v>4680</v>
      </c>
      <c r="E2666" s="824" t="s">
        <v>2212</v>
      </c>
      <c r="F2666" s="822" t="s">
        <v>2196</v>
      </c>
      <c r="G2666" s="822" t="s">
        <v>3025</v>
      </c>
      <c r="H2666" s="822" t="s">
        <v>329</v>
      </c>
      <c r="I2666" s="822" t="s">
        <v>3026</v>
      </c>
      <c r="J2666" s="822" t="s">
        <v>3027</v>
      </c>
      <c r="K2666" s="822" t="s">
        <v>3028</v>
      </c>
      <c r="L2666" s="825">
        <v>96.81</v>
      </c>
      <c r="M2666" s="825">
        <v>96.81</v>
      </c>
      <c r="N2666" s="822">
        <v>1</v>
      </c>
      <c r="O2666" s="826">
        <v>0.5</v>
      </c>
      <c r="P2666" s="825">
        <v>96.81</v>
      </c>
      <c r="Q2666" s="827">
        <v>1</v>
      </c>
      <c r="R2666" s="822">
        <v>1</v>
      </c>
      <c r="S2666" s="827">
        <v>1</v>
      </c>
      <c r="T2666" s="826">
        <v>0.5</v>
      </c>
      <c r="U2666" s="828">
        <v>1</v>
      </c>
    </row>
    <row r="2667" spans="1:21" ht="14.45" customHeight="1" x14ac:dyDescent="0.2">
      <c r="A2667" s="821">
        <v>4</v>
      </c>
      <c r="B2667" s="822" t="s">
        <v>2195</v>
      </c>
      <c r="C2667" s="822" t="s">
        <v>2202</v>
      </c>
      <c r="D2667" s="823" t="s">
        <v>4680</v>
      </c>
      <c r="E2667" s="824" t="s">
        <v>2212</v>
      </c>
      <c r="F2667" s="822" t="s">
        <v>2196</v>
      </c>
      <c r="G2667" s="822" t="s">
        <v>3029</v>
      </c>
      <c r="H2667" s="822" t="s">
        <v>329</v>
      </c>
      <c r="I2667" s="822" t="s">
        <v>3112</v>
      </c>
      <c r="J2667" s="822" t="s">
        <v>1175</v>
      </c>
      <c r="K2667" s="822" t="s">
        <v>3113</v>
      </c>
      <c r="L2667" s="825">
        <v>42.54</v>
      </c>
      <c r="M2667" s="825">
        <v>42.54</v>
      </c>
      <c r="N2667" s="822">
        <v>1</v>
      </c>
      <c r="O2667" s="826"/>
      <c r="P2667" s="825">
        <v>42.54</v>
      </c>
      <c r="Q2667" s="827">
        <v>1</v>
      </c>
      <c r="R2667" s="822">
        <v>1</v>
      </c>
      <c r="S2667" s="827">
        <v>1</v>
      </c>
      <c r="T2667" s="826"/>
      <c r="U2667" s="828"/>
    </row>
    <row r="2668" spans="1:21" ht="14.45" customHeight="1" x14ac:dyDescent="0.2">
      <c r="A2668" s="821">
        <v>4</v>
      </c>
      <c r="B2668" s="822" t="s">
        <v>2195</v>
      </c>
      <c r="C2668" s="822" t="s">
        <v>2202</v>
      </c>
      <c r="D2668" s="823" t="s">
        <v>4680</v>
      </c>
      <c r="E2668" s="824" t="s">
        <v>2212</v>
      </c>
      <c r="F2668" s="822" t="s">
        <v>2196</v>
      </c>
      <c r="G2668" s="822" t="s">
        <v>3029</v>
      </c>
      <c r="H2668" s="822" t="s">
        <v>329</v>
      </c>
      <c r="I2668" s="822" t="s">
        <v>3030</v>
      </c>
      <c r="J2668" s="822" t="s">
        <v>1175</v>
      </c>
      <c r="K2668" s="822" t="s">
        <v>1176</v>
      </c>
      <c r="L2668" s="825">
        <v>59.56</v>
      </c>
      <c r="M2668" s="825">
        <v>119.12</v>
      </c>
      <c r="N2668" s="822">
        <v>2</v>
      </c>
      <c r="O2668" s="826">
        <v>1</v>
      </c>
      <c r="P2668" s="825">
        <v>59.56</v>
      </c>
      <c r="Q2668" s="827">
        <v>0.5</v>
      </c>
      <c r="R2668" s="822">
        <v>1</v>
      </c>
      <c r="S2668" s="827">
        <v>0.5</v>
      </c>
      <c r="T2668" s="826">
        <v>1</v>
      </c>
      <c r="U2668" s="828">
        <v>1</v>
      </c>
    </row>
    <row r="2669" spans="1:21" ht="14.45" customHeight="1" x14ac:dyDescent="0.2">
      <c r="A2669" s="821">
        <v>4</v>
      </c>
      <c r="B2669" s="822" t="s">
        <v>2195</v>
      </c>
      <c r="C2669" s="822" t="s">
        <v>2202</v>
      </c>
      <c r="D2669" s="823" t="s">
        <v>4680</v>
      </c>
      <c r="E2669" s="824" t="s">
        <v>2212</v>
      </c>
      <c r="F2669" s="822" t="s">
        <v>2196</v>
      </c>
      <c r="G2669" s="822" t="s">
        <v>3792</v>
      </c>
      <c r="H2669" s="822" t="s">
        <v>329</v>
      </c>
      <c r="I2669" s="822" t="s">
        <v>3793</v>
      </c>
      <c r="J2669" s="822" t="s">
        <v>3794</v>
      </c>
      <c r="K2669" s="822" t="s">
        <v>3795</v>
      </c>
      <c r="L2669" s="825">
        <v>219.37</v>
      </c>
      <c r="M2669" s="825">
        <v>219.37</v>
      </c>
      <c r="N2669" s="822">
        <v>1</v>
      </c>
      <c r="O2669" s="826">
        <v>0.5</v>
      </c>
      <c r="P2669" s="825"/>
      <c r="Q2669" s="827">
        <v>0</v>
      </c>
      <c r="R2669" s="822"/>
      <c r="S2669" s="827">
        <v>0</v>
      </c>
      <c r="T2669" s="826"/>
      <c r="U2669" s="828">
        <v>0</v>
      </c>
    </row>
    <row r="2670" spans="1:21" ht="14.45" customHeight="1" x14ac:dyDescent="0.2">
      <c r="A2670" s="821">
        <v>4</v>
      </c>
      <c r="B2670" s="822" t="s">
        <v>2195</v>
      </c>
      <c r="C2670" s="822" t="s">
        <v>2202</v>
      </c>
      <c r="D2670" s="823" t="s">
        <v>4680</v>
      </c>
      <c r="E2670" s="824" t="s">
        <v>2212</v>
      </c>
      <c r="F2670" s="822" t="s">
        <v>2196</v>
      </c>
      <c r="G2670" s="822" t="s">
        <v>2480</v>
      </c>
      <c r="H2670" s="822" t="s">
        <v>329</v>
      </c>
      <c r="I2670" s="822" t="s">
        <v>4575</v>
      </c>
      <c r="J2670" s="822" t="s">
        <v>4576</v>
      </c>
      <c r="K2670" s="822" t="s">
        <v>4577</v>
      </c>
      <c r="L2670" s="825">
        <v>50.09</v>
      </c>
      <c r="M2670" s="825">
        <v>50.09</v>
      </c>
      <c r="N2670" s="822">
        <v>1</v>
      </c>
      <c r="O2670" s="826"/>
      <c r="P2670" s="825"/>
      <c r="Q2670" s="827">
        <v>0</v>
      </c>
      <c r="R2670" s="822"/>
      <c r="S2670" s="827">
        <v>0</v>
      </c>
      <c r="T2670" s="826"/>
      <c r="U2670" s="828"/>
    </row>
    <row r="2671" spans="1:21" ht="14.45" customHeight="1" x14ac:dyDescent="0.2">
      <c r="A2671" s="821">
        <v>4</v>
      </c>
      <c r="B2671" s="822" t="s">
        <v>2195</v>
      </c>
      <c r="C2671" s="822" t="s">
        <v>2202</v>
      </c>
      <c r="D2671" s="823" t="s">
        <v>4680</v>
      </c>
      <c r="E2671" s="824" t="s">
        <v>2212</v>
      </c>
      <c r="F2671" s="822" t="s">
        <v>2196</v>
      </c>
      <c r="G2671" s="822" t="s">
        <v>3298</v>
      </c>
      <c r="H2671" s="822" t="s">
        <v>628</v>
      </c>
      <c r="I2671" s="822" t="s">
        <v>3908</v>
      </c>
      <c r="J2671" s="822" t="s">
        <v>3909</v>
      </c>
      <c r="K2671" s="822" t="s">
        <v>3910</v>
      </c>
      <c r="L2671" s="825">
        <v>0</v>
      </c>
      <c r="M2671" s="825">
        <v>0</v>
      </c>
      <c r="N2671" s="822">
        <v>2</v>
      </c>
      <c r="O2671" s="826">
        <v>0.5</v>
      </c>
      <c r="P2671" s="825">
        <v>0</v>
      </c>
      <c r="Q2671" s="827"/>
      <c r="R2671" s="822">
        <v>2</v>
      </c>
      <c r="S2671" s="827">
        <v>1</v>
      </c>
      <c r="T2671" s="826">
        <v>0.5</v>
      </c>
      <c r="U2671" s="828">
        <v>1</v>
      </c>
    </row>
    <row r="2672" spans="1:21" ht="14.45" customHeight="1" x14ac:dyDescent="0.2">
      <c r="A2672" s="821">
        <v>4</v>
      </c>
      <c r="B2672" s="822" t="s">
        <v>2195</v>
      </c>
      <c r="C2672" s="822" t="s">
        <v>2202</v>
      </c>
      <c r="D2672" s="823" t="s">
        <v>4680</v>
      </c>
      <c r="E2672" s="824" t="s">
        <v>2212</v>
      </c>
      <c r="F2672" s="822" t="s">
        <v>2196</v>
      </c>
      <c r="G2672" s="822" t="s">
        <v>3815</v>
      </c>
      <c r="H2672" s="822" t="s">
        <v>329</v>
      </c>
      <c r="I2672" s="822" t="s">
        <v>4578</v>
      </c>
      <c r="J2672" s="822" t="s">
        <v>4579</v>
      </c>
      <c r="K2672" s="822" t="s">
        <v>4580</v>
      </c>
      <c r="L2672" s="825">
        <v>416.24</v>
      </c>
      <c r="M2672" s="825">
        <v>416.24</v>
      </c>
      <c r="N2672" s="822">
        <v>1</v>
      </c>
      <c r="O2672" s="826">
        <v>1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4</v>
      </c>
      <c r="B2673" s="822" t="s">
        <v>2195</v>
      </c>
      <c r="C2673" s="822" t="s">
        <v>2202</v>
      </c>
      <c r="D2673" s="823" t="s">
        <v>4680</v>
      </c>
      <c r="E2673" s="824" t="s">
        <v>2212</v>
      </c>
      <c r="F2673" s="822" t="s">
        <v>2196</v>
      </c>
      <c r="G2673" s="822" t="s">
        <v>3815</v>
      </c>
      <c r="H2673" s="822" t="s">
        <v>628</v>
      </c>
      <c r="I2673" s="822" t="s">
        <v>4581</v>
      </c>
      <c r="J2673" s="822" t="s">
        <v>3817</v>
      </c>
      <c r="K2673" s="822" t="s">
        <v>4582</v>
      </c>
      <c r="L2673" s="825">
        <v>651.15</v>
      </c>
      <c r="M2673" s="825">
        <v>1953.4499999999998</v>
      </c>
      <c r="N2673" s="822">
        <v>3</v>
      </c>
      <c r="O2673" s="826"/>
      <c r="P2673" s="825">
        <v>1953.4499999999998</v>
      </c>
      <c r="Q2673" s="827">
        <v>1</v>
      </c>
      <c r="R2673" s="822">
        <v>3</v>
      </c>
      <c r="S2673" s="827">
        <v>1</v>
      </c>
      <c r="T2673" s="826"/>
      <c r="U2673" s="828"/>
    </row>
    <row r="2674" spans="1:21" ht="14.45" customHeight="1" x14ac:dyDescent="0.2">
      <c r="A2674" s="821">
        <v>4</v>
      </c>
      <c r="B2674" s="822" t="s">
        <v>2195</v>
      </c>
      <c r="C2674" s="822" t="s">
        <v>2202</v>
      </c>
      <c r="D2674" s="823" t="s">
        <v>4680</v>
      </c>
      <c r="E2674" s="824" t="s">
        <v>2212</v>
      </c>
      <c r="F2674" s="822" t="s">
        <v>2196</v>
      </c>
      <c r="G2674" s="822" t="s">
        <v>3930</v>
      </c>
      <c r="H2674" s="822" t="s">
        <v>329</v>
      </c>
      <c r="I2674" s="822" t="s">
        <v>4583</v>
      </c>
      <c r="J2674" s="822" t="s">
        <v>3932</v>
      </c>
      <c r="K2674" s="822" t="s">
        <v>4584</v>
      </c>
      <c r="L2674" s="825">
        <v>109.17</v>
      </c>
      <c r="M2674" s="825">
        <v>109.17</v>
      </c>
      <c r="N2674" s="822">
        <v>1</v>
      </c>
      <c r="O2674" s="826"/>
      <c r="P2674" s="825">
        <v>109.17</v>
      </c>
      <c r="Q2674" s="827">
        <v>1</v>
      </c>
      <c r="R2674" s="822">
        <v>1</v>
      </c>
      <c r="S2674" s="827">
        <v>1</v>
      </c>
      <c r="T2674" s="826"/>
      <c r="U2674" s="828"/>
    </row>
    <row r="2675" spans="1:21" ht="14.45" customHeight="1" x14ac:dyDescent="0.2">
      <c r="A2675" s="821">
        <v>4</v>
      </c>
      <c r="B2675" s="822" t="s">
        <v>2195</v>
      </c>
      <c r="C2675" s="822" t="s">
        <v>2202</v>
      </c>
      <c r="D2675" s="823" t="s">
        <v>4680</v>
      </c>
      <c r="E2675" s="824" t="s">
        <v>2212</v>
      </c>
      <c r="F2675" s="822" t="s">
        <v>2196</v>
      </c>
      <c r="G2675" s="822" t="s">
        <v>2484</v>
      </c>
      <c r="H2675" s="822" t="s">
        <v>329</v>
      </c>
      <c r="I2675" s="822" t="s">
        <v>3130</v>
      </c>
      <c r="J2675" s="822" t="s">
        <v>3128</v>
      </c>
      <c r="K2675" s="822" t="s">
        <v>3131</v>
      </c>
      <c r="L2675" s="825">
        <v>414.07</v>
      </c>
      <c r="M2675" s="825">
        <v>828.14</v>
      </c>
      <c r="N2675" s="822">
        <v>2</v>
      </c>
      <c r="O2675" s="826">
        <v>1.5</v>
      </c>
      <c r="P2675" s="825">
        <v>828.14</v>
      </c>
      <c r="Q2675" s="827">
        <v>1</v>
      </c>
      <c r="R2675" s="822">
        <v>2</v>
      </c>
      <c r="S2675" s="827">
        <v>1</v>
      </c>
      <c r="T2675" s="826">
        <v>1.5</v>
      </c>
      <c r="U2675" s="828">
        <v>1</v>
      </c>
    </row>
    <row r="2676" spans="1:21" ht="14.45" customHeight="1" x14ac:dyDescent="0.2">
      <c r="A2676" s="821">
        <v>4</v>
      </c>
      <c r="B2676" s="822" t="s">
        <v>2195</v>
      </c>
      <c r="C2676" s="822" t="s">
        <v>2202</v>
      </c>
      <c r="D2676" s="823" t="s">
        <v>4680</v>
      </c>
      <c r="E2676" s="824" t="s">
        <v>2212</v>
      </c>
      <c r="F2676" s="822" t="s">
        <v>2196</v>
      </c>
      <c r="G2676" s="822" t="s">
        <v>2259</v>
      </c>
      <c r="H2676" s="822" t="s">
        <v>628</v>
      </c>
      <c r="I2676" s="822" t="s">
        <v>1853</v>
      </c>
      <c r="J2676" s="822" t="s">
        <v>1068</v>
      </c>
      <c r="K2676" s="822" t="s">
        <v>1854</v>
      </c>
      <c r="L2676" s="825">
        <v>154.36000000000001</v>
      </c>
      <c r="M2676" s="825">
        <v>3395.920000000001</v>
      </c>
      <c r="N2676" s="822">
        <v>22</v>
      </c>
      <c r="O2676" s="826">
        <v>2.5</v>
      </c>
      <c r="P2676" s="825">
        <v>2778.4800000000009</v>
      </c>
      <c r="Q2676" s="827">
        <v>0.81818181818181823</v>
      </c>
      <c r="R2676" s="822">
        <v>18</v>
      </c>
      <c r="S2676" s="827">
        <v>0.81818181818181823</v>
      </c>
      <c r="T2676" s="826">
        <v>2.5</v>
      </c>
      <c r="U2676" s="828">
        <v>1</v>
      </c>
    </row>
    <row r="2677" spans="1:21" ht="14.45" customHeight="1" x14ac:dyDescent="0.2">
      <c r="A2677" s="821">
        <v>4</v>
      </c>
      <c r="B2677" s="822" t="s">
        <v>2195</v>
      </c>
      <c r="C2677" s="822" t="s">
        <v>2202</v>
      </c>
      <c r="D2677" s="823" t="s">
        <v>4680</v>
      </c>
      <c r="E2677" s="824" t="s">
        <v>2212</v>
      </c>
      <c r="F2677" s="822" t="s">
        <v>2196</v>
      </c>
      <c r="G2677" s="822" t="s">
        <v>2259</v>
      </c>
      <c r="H2677" s="822" t="s">
        <v>329</v>
      </c>
      <c r="I2677" s="822" t="s">
        <v>4585</v>
      </c>
      <c r="J2677" s="822" t="s">
        <v>4586</v>
      </c>
      <c r="K2677" s="822" t="s">
        <v>4587</v>
      </c>
      <c r="L2677" s="825">
        <v>75.73</v>
      </c>
      <c r="M2677" s="825">
        <v>75.73</v>
      </c>
      <c r="N2677" s="822">
        <v>1</v>
      </c>
      <c r="O2677" s="826"/>
      <c r="P2677" s="825">
        <v>75.73</v>
      </c>
      <c r="Q2677" s="827">
        <v>1</v>
      </c>
      <c r="R2677" s="822">
        <v>1</v>
      </c>
      <c r="S2677" s="827">
        <v>1</v>
      </c>
      <c r="T2677" s="826"/>
      <c r="U2677" s="828"/>
    </row>
    <row r="2678" spans="1:21" ht="14.45" customHeight="1" x14ac:dyDescent="0.2">
      <c r="A2678" s="821">
        <v>4</v>
      </c>
      <c r="B2678" s="822" t="s">
        <v>2195</v>
      </c>
      <c r="C2678" s="822" t="s">
        <v>2202</v>
      </c>
      <c r="D2678" s="823" t="s">
        <v>4680</v>
      </c>
      <c r="E2678" s="824" t="s">
        <v>2212</v>
      </c>
      <c r="F2678" s="822" t="s">
        <v>2196</v>
      </c>
      <c r="G2678" s="822" t="s">
        <v>2322</v>
      </c>
      <c r="H2678" s="822" t="s">
        <v>329</v>
      </c>
      <c r="I2678" s="822" t="s">
        <v>3704</v>
      </c>
      <c r="J2678" s="822" t="s">
        <v>1614</v>
      </c>
      <c r="K2678" s="822" t="s">
        <v>1615</v>
      </c>
      <c r="L2678" s="825">
        <v>374.79</v>
      </c>
      <c r="M2678" s="825">
        <v>374.79</v>
      </c>
      <c r="N2678" s="822">
        <v>1</v>
      </c>
      <c r="O2678" s="826"/>
      <c r="P2678" s="825">
        <v>374.79</v>
      </c>
      <c r="Q2678" s="827">
        <v>1</v>
      </c>
      <c r="R2678" s="822">
        <v>1</v>
      </c>
      <c r="S2678" s="827">
        <v>1</v>
      </c>
      <c r="T2678" s="826"/>
      <c r="U2678" s="828"/>
    </row>
    <row r="2679" spans="1:21" ht="14.45" customHeight="1" x14ac:dyDescent="0.2">
      <c r="A2679" s="821">
        <v>4</v>
      </c>
      <c r="B2679" s="822" t="s">
        <v>2195</v>
      </c>
      <c r="C2679" s="822" t="s">
        <v>2202</v>
      </c>
      <c r="D2679" s="823" t="s">
        <v>4680</v>
      </c>
      <c r="E2679" s="824" t="s">
        <v>2212</v>
      </c>
      <c r="F2679" s="822" t="s">
        <v>2196</v>
      </c>
      <c r="G2679" s="822" t="s">
        <v>2322</v>
      </c>
      <c r="H2679" s="822" t="s">
        <v>329</v>
      </c>
      <c r="I2679" s="822" t="s">
        <v>2323</v>
      </c>
      <c r="J2679" s="822" t="s">
        <v>1614</v>
      </c>
      <c r="K2679" s="822" t="s">
        <v>1615</v>
      </c>
      <c r="L2679" s="825">
        <v>374.79</v>
      </c>
      <c r="M2679" s="825">
        <v>374.79</v>
      </c>
      <c r="N2679" s="822">
        <v>1</v>
      </c>
      <c r="O2679" s="826">
        <v>0.5</v>
      </c>
      <c r="P2679" s="825">
        <v>374.79</v>
      </c>
      <c r="Q2679" s="827">
        <v>1</v>
      </c>
      <c r="R2679" s="822">
        <v>1</v>
      </c>
      <c r="S2679" s="827">
        <v>1</v>
      </c>
      <c r="T2679" s="826">
        <v>0.5</v>
      </c>
      <c r="U2679" s="828">
        <v>1</v>
      </c>
    </row>
    <row r="2680" spans="1:21" ht="14.45" customHeight="1" x14ac:dyDescent="0.2">
      <c r="A2680" s="821">
        <v>4</v>
      </c>
      <c r="B2680" s="822" t="s">
        <v>2195</v>
      </c>
      <c r="C2680" s="822" t="s">
        <v>2202</v>
      </c>
      <c r="D2680" s="823" t="s">
        <v>4680</v>
      </c>
      <c r="E2680" s="824" t="s">
        <v>2212</v>
      </c>
      <c r="F2680" s="822" t="s">
        <v>2196</v>
      </c>
      <c r="G2680" s="822" t="s">
        <v>2322</v>
      </c>
      <c r="H2680" s="822" t="s">
        <v>329</v>
      </c>
      <c r="I2680" s="822" t="s">
        <v>3708</v>
      </c>
      <c r="J2680" s="822" t="s">
        <v>1302</v>
      </c>
      <c r="K2680" s="822" t="s">
        <v>1304</v>
      </c>
      <c r="L2680" s="825">
        <v>0</v>
      </c>
      <c r="M2680" s="825">
        <v>0</v>
      </c>
      <c r="N2680" s="822">
        <v>1</v>
      </c>
      <c r="O2680" s="826"/>
      <c r="P2680" s="825"/>
      <c r="Q2680" s="827"/>
      <c r="R2680" s="822"/>
      <c r="S2680" s="827">
        <v>0</v>
      </c>
      <c r="T2680" s="826"/>
      <c r="U2680" s="828"/>
    </row>
    <row r="2681" spans="1:21" ht="14.45" customHeight="1" x14ac:dyDescent="0.2">
      <c r="A2681" s="821">
        <v>4</v>
      </c>
      <c r="B2681" s="822" t="s">
        <v>2195</v>
      </c>
      <c r="C2681" s="822" t="s">
        <v>2202</v>
      </c>
      <c r="D2681" s="823" t="s">
        <v>4680</v>
      </c>
      <c r="E2681" s="824" t="s">
        <v>2212</v>
      </c>
      <c r="F2681" s="822" t="s">
        <v>2196</v>
      </c>
      <c r="G2681" s="822" t="s">
        <v>3137</v>
      </c>
      <c r="H2681" s="822" t="s">
        <v>628</v>
      </c>
      <c r="I2681" s="822" t="s">
        <v>2124</v>
      </c>
      <c r="J2681" s="822" t="s">
        <v>756</v>
      </c>
      <c r="K2681" s="822" t="s">
        <v>1456</v>
      </c>
      <c r="L2681" s="825">
        <v>63.14</v>
      </c>
      <c r="M2681" s="825">
        <v>63.14</v>
      </c>
      <c r="N2681" s="822">
        <v>1</v>
      </c>
      <c r="O2681" s="826">
        <v>1</v>
      </c>
      <c r="P2681" s="825"/>
      <c r="Q2681" s="827">
        <v>0</v>
      </c>
      <c r="R2681" s="822"/>
      <c r="S2681" s="827">
        <v>0</v>
      </c>
      <c r="T2681" s="826"/>
      <c r="U2681" s="828">
        <v>0</v>
      </c>
    </row>
    <row r="2682" spans="1:21" ht="14.45" customHeight="1" x14ac:dyDescent="0.2">
      <c r="A2682" s="821">
        <v>4</v>
      </c>
      <c r="B2682" s="822" t="s">
        <v>2195</v>
      </c>
      <c r="C2682" s="822" t="s">
        <v>2202</v>
      </c>
      <c r="D2682" s="823" t="s">
        <v>4680</v>
      </c>
      <c r="E2682" s="824" t="s">
        <v>2212</v>
      </c>
      <c r="F2682" s="822" t="s">
        <v>2196</v>
      </c>
      <c r="G2682" s="822" t="s">
        <v>2260</v>
      </c>
      <c r="H2682" s="822" t="s">
        <v>329</v>
      </c>
      <c r="I2682" s="822" t="s">
        <v>2261</v>
      </c>
      <c r="J2682" s="822" t="s">
        <v>2262</v>
      </c>
      <c r="K2682" s="822" t="s">
        <v>2263</v>
      </c>
      <c r="L2682" s="825">
        <v>0</v>
      </c>
      <c r="M2682" s="825">
        <v>0</v>
      </c>
      <c r="N2682" s="822">
        <v>1</v>
      </c>
      <c r="O2682" s="826"/>
      <c r="P2682" s="825">
        <v>0</v>
      </c>
      <c r="Q2682" s="827"/>
      <c r="R2682" s="822">
        <v>1</v>
      </c>
      <c r="S2682" s="827">
        <v>1</v>
      </c>
      <c r="T2682" s="826"/>
      <c r="U2682" s="828"/>
    </row>
    <row r="2683" spans="1:21" ht="14.45" customHeight="1" x14ac:dyDescent="0.2">
      <c r="A2683" s="821">
        <v>4</v>
      </c>
      <c r="B2683" s="822" t="s">
        <v>2195</v>
      </c>
      <c r="C2683" s="822" t="s">
        <v>2202</v>
      </c>
      <c r="D2683" s="823" t="s">
        <v>4680</v>
      </c>
      <c r="E2683" s="824" t="s">
        <v>2212</v>
      </c>
      <c r="F2683" s="822" t="s">
        <v>2196</v>
      </c>
      <c r="G2683" s="822" t="s">
        <v>4588</v>
      </c>
      <c r="H2683" s="822" t="s">
        <v>329</v>
      </c>
      <c r="I2683" s="822" t="s">
        <v>4589</v>
      </c>
      <c r="J2683" s="822" t="s">
        <v>4590</v>
      </c>
      <c r="K2683" s="822" t="s">
        <v>4591</v>
      </c>
      <c r="L2683" s="825">
        <v>0</v>
      </c>
      <c r="M2683" s="825">
        <v>0</v>
      </c>
      <c r="N2683" s="822">
        <v>2</v>
      </c>
      <c r="O2683" s="826"/>
      <c r="P2683" s="825">
        <v>0</v>
      </c>
      <c r="Q2683" s="827"/>
      <c r="R2683" s="822">
        <v>2</v>
      </c>
      <c r="S2683" s="827">
        <v>1</v>
      </c>
      <c r="T2683" s="826"/>
      <c r="U2683" s="828"/>
    </row>
    <row r="2684" spans="1:21" ht="14.45" customHeight="1" x14ac:dyDescent="0.2">
      <c r="A2684" s="821">
        <v>4</v>
      </c>
      <c r="B2684" s="822" t="s">
        <v>2195</v>
      </c>
      <c r="C2684" s="822" t="s">
        <v>2202</v>
      </c>
      <c r="D2684" s="823" t="s">
        <v>4680</v>
      </c>
      <c r="E2684" s="824" t="s">
        <v>2212</v>
      </c>
      <c r="F2684" s="822" t="s">
        <v>2197</v>
      </c>
      <c r="G2684" s="822" t="s">
        <v>2286</v>
      </c>
      <c r="H2684" s="822" t="s">
        <v>329</v>
      </c>
      <c r="I2684" s="822" t="s">
        <v>2492</v>
      </c>
      <c r="J2684" s="822" t="s">
        <v>2288</v>
      </c>
      <c r="K2684" s="822"/>
      <c r="L2684" s="825">
        <v>0</v>
      </c>
      <c r="M2684" s="825">
        <v>0</v>
      </c>
      <c r="N2684" s="822">
        <v>1</v>
      </c>
      <c r="O2684" s="826">
        <v>0.5</v>
      </c>
      <c r="P2684" s="825">
        <v>0</v>
      </c>
      <c r="Q2684" s="827"/>
      <c r="R2684" s="822">
        <v>1</v>
      </c>
      <c r="S2684" s="827">
        <v>1</v>
      </c>
      <c r="T2684" s="826">
        <v>0.5</v>
      </c>
      <c r="U2684" s="828">
        <v>1</v>
      </c>
    </row>
    <row r="2685" spans="1:21" ht="14.45" customHeight="1" x14ac:dyDescent="0.2">
      <c r="A2685" s="821">
        <v>4</v>
      </c>
      <c r="B2685" s="822" t="s">
        <v>2195</v>
      </c>
      <c r="C2685" s="822" t="s">
        <v>2202</v>
      </c>
      <c r="D2685" s="823" t="s">
        <v>4680</v>
      </c>
      <c r="E2685" s="824" t="s">
        <v>2212</v>
      </c>
      <c r="F2685" s="822" t="s">
        <v>2197</v>
      </c>
      <c r="G2685" s="822" t="s">
        <v>2286</v>
      </c>
      <c r="H2685" s="822" t="s">
        <v>329</v>
      </c>
      <c r="I2685" s="822" t="s">
        <v>2287</v>
      </c>
      <c r="J2685" s="822" t="s">
        <v>2288</v>
      </c>
      <c r="K2685" s="822"/>
      <c r="L2685" s="825">
        <v>0</v>
      </c>
      <c r="M2685" s="825">
        <v>0</v>
      </c>
      <c r="N2685" s="822">
        <v>4</v>
      </c>
      <c r="O2685" s="826">
        <v>1</v>
      </c>
      <c r="P2685" s="825">
        <v>0</v>
      </c>
      <c r="Q2685" s="827"/>
      <c r="R2685" s="822">
        <v>3</v>
      </c>
      <c r="S2685" s="827">
        <v>0.75</v>
      </c>
      <c r="T2685" s="826">
        <v>1</v>
      </c>
      <c r="U2685" s="828">
        <v>1</v>
      </c>
    </row>
    <row r="2686" spans="1:21" ht="14.45" customHeight="1" x14ac:dyDescent="0.2">
      <c r="A2686" s="821">
        <v>4</v>
      </c>
      <c r="B2686" s="822" t="s">
        <v>2195</v>
      </c>
      <c r="C2686" s="822" t="s">
        <v>2202</v>
      </c>
      <c r="D2686" s="823" t="s">
        <v>4680</v>
      </c>
      <c r="E2686" s="824" t="s">
        <v>2212</v>
      </c>
      <c r="F2686" s="822" t="s">
        <v>2198</v>
      </c>
      <c r="G2686" s="822" t="s">
        <v>2286</v>
      </c>
      <c r="H2686" s="822" t="s">
        <v>329</v>
      </c>
      <c r="I2686" s="822" t="s">
        <v>4177</v>
      </c>
      <c r="J2686" s="822" t="s">
        <v>4178</v>
      </c>
      <c r="K2686" s="822" t="s">
        <v>4179</v>
      </c>
      <c r="L2686" s="825">
        <v>390</v>
      </c>
      <c r="M2686" s="825">
        <v>390</v>
      </c>
      <c r="N2686" s="822">
        <v>1</v>
      </c>
      <c r="O2686" s="826">
        <v>1</v>
      </c>
      <c r="P2686" s="825"/>
      <c r="Q2686" s="827">
        <v>0</v>
      </c>
      <c r="R2686" s="822"/>
      <c r="S2686" s="827">
        <v>0</v>
      </c>
      <c r="T2686" s="826"/>
      <c r="U2686" s="828">
        <v>0</v>
      </c>
    </row>
    <row r="2687" spans="1:21" ht="14.45" customHeight="1" x14ac:dyDescent="0.2">
      <c r="A2687" s="821">
        <v>4</v>
      </c>
      <c r="B2687" s="822" t="s">
        <v>2195</v>
      </c>
      <c r="C2687" s="822" t="s">
        <v>2202</v>
      </c>
      <c r="D2687" s="823" t="s">
        <v>4680</v>
      </c>
      <c r="E2687" s="824" t="s">
        <v>2212</v>
      </c>
      <c r="F2687" s="822" t="s">
        <v>2198</v>
      </c>
      <c r="G2687" s="822" t="s">
        <v>2286</v>
      </c>
      <c r="H2687" s="822" t="s">
        <v>329</v>
      </c>
      <c r="I2687" s="822" t="s">
        <v>2389</v>
      </c>
      <c r="J2687" s="822" t="s">
        <v>2390</v>
      </c>
      <c r="K2687" s="822" t="s">
        <v>2391</v>
      </c>
      <c r="L2687" s="825">
        <v>410.41</v>
      </c>
      <c r="M2687" s="825">
        <v>13133.119999999999</v>
      </c>
      <c r="N2687" s="822">
        <v>32</v>
      </c>
      <c r="O2687" s="826">
        <v>32</v>
      </c>
      <c r="P2687" s="825">
        <v>10260.249999999998</v>
      </c>
      <c r="Q2687" s="827">
        <v>0.78124999999999989</v>
      </c>
      <c r="R2687" s="822">
        <v>25</v>
      </c>
      <c r="S2687" s="827">
        <v>0.78125</v>
      </c>
      <c r="T2687" s="826">
        <v>25</v>
      </c>
      <c r="U2687" s="828">
        <v>0.78125</v>
      </c>
    </row>
    <row r="2688" spans="1:21" ht="14.45" customHeight="1" x14ac:dyDescent="0.2">
      <c r="A2688" s="821">
        <v>4</v>
      </c>
      <c r="B2688" s="822" t="s">
        <v>2195</v>
      </c>
      <c r="C2688" s="822" t="s">
        <v>2202</v>
      </c>
      <c r="D2688" s="823" t="s">
        <v>4680</v>
      </c>
      <c r="E2688" s="824" t="s">
        <v>2212</v>
      </c>
      <c r="F2688" s="822" t="s">
        <v>2198</v>
      </c>
      <c r="G2688" s="822" t="s">
        <v>2286</v>
      </c>
      <c r="H2688" s="822" t="s">
        <v>329</v>
      </c>
      <c r="I2688" s="822" t="s">
        <v>2496</v>
      </c>
      <c r="J2688" s="822" t="s">
        <v>2390</v>
      </c>
      <c r="K2688" s="822" t="s">
        <v>2497</v>
      </c>
      <c r="L2688" s="825">
        <v>582.98</v>
      </c>
      <c r="M2688" s="825">
        <v>2331.92</v>
      </c>
      <c r="N2688" s="822">
        <v>4</v>
      </c>
      <c r="O2688" s="826">
        <v>4</v>
      </c>
      <c r="P2688" s="825">
        <v>1748.94</v>
      </c>
      <c r="Q2688" s="827">
        <v>0.75</v>
      </c>
      <c r="R2688" s="822">
        <v>3</v>
      </c>
      <c r="S2688" s="827">
        <v>0.75</v>
      </c>
      <c r="T2688" s="826">
        <v>3</v>
      </c>
      <c r="U2688" s="828">
        <v>0.75</v>
      </c>
    </row>
    <row r="2689" spans="1:21" ht="14.45" customHeight="1" x14ac:dyDescent="0.2">
      <c r="A2689" s="821">
        <v>4</v>
      </c>
      <c r="B2689" s="822" t="s">
        <v>2195</v>
      </c>
      <c r="C2689" s="822" t="s">
        <v>2202</v>
      </c>
      <c r="D2689" s="823" t="s">
        <v>4680</v>
      </c>
      <c r="E2689" s="824" t="s">
        <v>2212</v>
      </c>
      <c r="F2689" s="822" t="s">
        <v>2198</v>
      </c>
      <c r="G2689" s="822" t="s">
        <v>2286</v>
      </c>
      <c r="H2689" s="822" t="s">
        <v>329</v>
      </c>
      <c r="I2689" s="822" t="s">
        <v>2960</v>
      </c>
      <c r="J2689" s="822" t="s">
        <v>2961</v>
      </c>
      <c r="K2689" s="822" t="s">
        <v>2962</v>
      </c>
      <c r="L2689" s="825">
        <v>933.97</v>
      </c>
      <c r="M2689" s="825">
        <v>2801.91</v>
      </c>
      <c r="N2689" s="822">
        <v>3</v>
      </c>
      <c r="O2689" s="826">
        <v>3</v>
      </c>
      <c r="P2689" s="825">
        <v>933.97</v>
      </c>
      <c r="Q2689" s="827">
        <v>0.33333333333333337</v>
      </c>
      <c r="R2689" s="822">
        <v>1</v>
      </c>
      <c r="S2689" s="827">
        <v>0.33333333333333331</v>
      </c>
      <c r="T2689" s="826">
        <v>1</v>
      </c>
      <c r="U2689" s="828">
        <v>0.33333333333333331</v>
      </c>
    </row>
    <row r="2690" spans="1:21" ht="14.45" customHeight="1" x14ac:dyDescent="0.2">
      <c r="A2690" s="821">
        <v>4</v>
      </c>
      <c r="B2690" s="822" t="s">
        <v>2195</v>
      </c>
      <c r="C2690" s="822" t="s">
        <v>2202</v>
      </c>
      <c r="D2690" s="823" t="s">
        <v>4680</v>
      </c>
      <c r="E2690" s="824" t="s">
        <v>2212</v>
      </c>
      <c r="F2690" s="822" t="s">
        <v>2198</v>
      </c>
      <c r="G2690" s="822" t="s">
        <v>2286</v>
      </c>
      <c r="H2690" s="822" t="s">
        <v>329</v>
      </c>
      <c r="I2690" s="822" t="s">
        <v>2509</v>
      </c>
      <c r="J2690" s="822" t="s">
        <v>2510</v>
      </c>
      <c r="K2690" s="822" t="s">
        <v>2511</v>
      </c>
      <c r="L2690" s="825">
        <v>133.43</v>
      </c>
      <c r="M2690" s="825">
        <v>400.29</v>
      </c>
      <c r="N2690" s="822">
        <v>3</v>
      </c>
      <c r="O2690" s="826">
        <v>2</v>
      </c>
      <c r="P2690" s="825">
        <v>133.43</v>
      </c>
      <c r="Q2690" s="827">
        <v>0.33333333333333331</v>
      </c>
      <c r="R2690" s="822">
        <v>1</v>
      </c>
      <c r="S2690" s="827">
        <v>0.33333333333333331</v>
      </c>
      <c r="T2690" s="826">
        <v>1</v>
      </c>
      <c r="U2690" s="828">
        <v>0.5</v>
      </c>
    </row>
    <row r="2691" spans="1:21" ht="14.45" customHeight="1" x14ac:dyDescent="0.2">
      <c r="A2691" s="821">
        <v>4</v>
      </c>
      <c r="B2691" s="822" t="s">
        <v>2195</v>
      </c>
      <c r="C2691" s="822" t="s">
        <v>2202</v>
      </c>
      <c r="D2691" s="823" t="s">
        <v>4680</v>
      </c>
      <c r="E2691" s="824" t="s">
        <v>2212</v>
      </c>
      <c r="F2691" s="822" t="s">
        <v>2198</v>
      </c>
      <c r="G2691" s="822" t="s">
        <v>2286</v>
      </c>
      <c r="H2691" s="822" t="s">
        <v>329</v>
      </c>
      <c r="I2691" s="822" t="s">
        <v>4064</v>
      </c>
      <c r="J2691" s="822" t="s">
        <v>4065</v>
      </c>
      <c r="K2691" s="822" t="s">
        <v>4066</v>
      </c>
      <c r="L2691" s="825">
        <v>500.25</v>
      </c>
      <c r="M2691" s="825">
        <v>500.25</v>
      </c>
      <c r="N2691" s="822">
        <v>1</v>
      </c>
      <c r="O2691" s="826">
        <v>1</v>
      </c>
      <c r="P2691" s="825">
        <v>500.25</v>
      </c>
      <c r="Q2691" s="827">
        <v>1</v>
      </c>
      <c r="R2691" s="822">
        <v>1</v>
      </c>
      <c r="S2691" s="827">
        <v>1</v>
      </c>
      <c r="T2691" s="826">
        <v>1</v>
      </c>
      <c r="U2691" s="828">
        <v>1</v>
      </c>
    </row>
    <row r="2692" spans="1:21" ht="14.45" customHeight="1" x14ac:dyDescent="0.2">
      <c r="A2692" s="821">
        <v>4</v>
      </c>
      <c r="B2692" s="822" t="s">
        <v>2195</v>
      </c>
      <c r="C2692" s="822" t="s">
        <v>2202</v>
      </c>
      <c r="D2692" s="823" t="s">
        <v>4680</v>
      </c>
      <c r="E2692" s="824" t="s">
        <v>2212</v>
      </c>
      <c r="F2692" s="822" t="s">
        <v>2198</v>
      </c>
      <c r="G2692" s="822" t="s">
        <v>2286</v>
      </c>
      <c r="H2692" s="822" t="s">
        <v>329</v>
      </c>
      <c r="I2692" s="822" t="s">
        <v>2585</v>
      </c>
      <c r="J2692" s="822" t="s">
        <v>2586</v>
      </c>
      <c r="K2692" s="822" t="s">
        <v>2587</v>
      </c>
      <c r="L2692" s="825">
        <v>700.35</v>
      </c>
      <c r="M2692" s="825">
        <v>25212.599999999991</v>
      </c>
      <c r="N2692" s="822">
        <v>36</v>
      </c>
      <c r="O2692" s="826">
        <v>36</v>
      </c>
      <c r="P2692" s="825">
        <v>23111.549999999992</v>
      </c>
      <c r="Q2692" s="827">
        <v>0.91666666666666663</v>
      </c>
      <c r="R2692" s="822">
        <v>33</v>
      </c>
      <c r="S2692" s="827">
        <v>0.91666666666666663</v>
      </c>
      <c r="T2692" s="826">
        <v>33</v>
      </c>
      <c r="U2692" s="828">
        <v>0.91666666666666663</v>
      </c>
    </row>
    <row r="2693" spans="1:21" ht="14.45" customHeight="1" x14ac:dyDescent="0.2">
      <c r="A2693" s="821">
        <v>4</v>
      </c>
      <c r="B2693" s="822" t="s">
        <v>2195</v>
      </c>
      <c r="C2693" s="822" t="s">
        <v>2202</v>
      </c>
      <c r="D2693" s="823" t="s">
        <v>4680</v>
      </c>
      <c r="E2693" s="824" t="s">
        <v>2212</v>
      </c>
      <c r="F2693" s="822" t="s">
        <v>2198</v>
      </c>
      <c r="G2693" s="822" t="s">
        <v>2286</v>
      </c>
      <c r="H2693" s="822" t="s">
        <v>329</v>
      </c>
      <c r="I2693" s="822" t="s">
        <v>3139</v>
      </c>
      <c r="J2693" s="822" t="s">
        <v>3140</v>
      </c>
      <c r="K2693" s="822" t="s">
        <v>3141</v>
      </c>
      <c r="L2693" s="825">
        <v>389.82</v>
      </c>
      <c r="M2693" s="825">
        <v>779.64</v>
      </c>
      <c r="N2693" s="822">
        <v>2</v>
      </c>
      <c r="O2693" s="826">
        <v>2</v>
      </c>
      <c r="P2693" s="825">
        <v>779.64</v>
      </c>
      <c r="Q2693" s="827">
        <v>1</v>
      </c>
      <c r="R2693" s="822">
        <v>2</v>
      </c>
      <c r="S2693" s="827">
        <v>1</v>
      </c>
      <c r="T2693" s="826">
        <v>2</v>
      </c>
      <c r="U2693" s="828">
        <v>1</v>
      </c>
    </row>
    <row r="2694" spans="1:21" ht="14.45" customHeight="1" x14ac:dyDescent="0.2">
      <c r="A2694" s="821">
        <v>4</v>
      </c>
      <c r="B2694" s="822" t="s">
        <v>2195</v>
      </c>
      <c r="C2694" s="822" t="s">
        <v>2202</v>
      </c>
      <c r="D2694" s="823" t="s">
        <v>4680</v>
      </c>
      <c r="E2694" s="824" t="s">
        <v>2212</v>
      </c>
      <c r="F2694" s="822" t="s">
        <v>2198</v>
      </c>
      <c r="G2694" s="822" t="s">
        <v>2286</v>
      </c>
      <c r="H2694" s="822" t="s">
        <v>329</v>
      </c>
      <c r="I2694" s="822" t="s">
        <v>2963</v>
      </c>
      <c r="J2694" s="822" t="s">
        <v>2964</v>
      </c>
      <c r="K2694" s="822" t="s">
        <v>2965</v>
      </c>
      <c r="L2694" s="825">
        <v>389.82</v>
      </c>
      <c r="M2694" s="825">
        <v>1169.46</v>
      </c>
      <c r="N2694" s="822">
        <v>3</v>
      </c>
      <c r="O2694" s="826">
        <v>3</v>
      </c>
      <c r="P2694" s="825">
        <v>1169.46</v>
      </c>
      <c r="Q2694" s="827">
        <v>1</v>
      </c>
      <c r="R2694" s="822">
        <v>3</v>
      </c>
      <c r="S2694" s="827">
        <v>1</v>
      </c>
      <c r="T2694" s="826">
        <v>3</v>
      </c>
      <c r="U2694" s="828">
        <v>1</v>
      </c>
    </row>
    <row r="2695" spans="1:21" ht="14.45" customHeight="1" x14ac:dyDescent="0.2">
      <c r="A2695" s="821">
        <v>4</v>
      </c>
      <c r="B2695" s="822" t="s">
        <v>2195</v>
      </c>
      <c r="C2695" s="822" t="s">
        <v>2202</v>
      </c>
      <c r="D2695" s="823" t="s">
        <v>4680</v>
      </c>
      <c r="E2695" s="824" t="s">
        <v>2212</v>
      </c>
      <c r="F2695" s="822" t="s">
        <v>2198</v>
      </c>
      <c r="G2695" s="822" t="s">
        <v>2286</v>
      </c>
      <c r="H2695" s="822" t="s">
        <v>329</v>
      </c>
      <c r="I2695" s="822" t="s">
        <v>2772</v>
      </c>
      <c r="J2695" s="822" t="s">
        <v>2773</v>
      </c>
      <c r="K2695" s="822" t="s">
        <v>2774</v>
      </c>
      <c r="L2695" s="825">
        <v>99.99</v>
      </c>
      <c r="M2695" s="825">
        <v>99.99</v>
      </c>
      <c r="N2695" s="822">
        <v>1</v>
      </c>
      <c r="O2695" s="826">
        <v>1</v>
      </c>
      <c r="P2695" s="825">
        <v>99.99</v>
      </c>
      <c r="Q2695" s="827">
        <v>1</v>
      </c>
      <c r="R2695" s="822">
        <v>1</v>
      </c>
      <c r="S2695" s="827">
        <v>1</v>
      </c>
      <c r="T2695" s="826">
        <v>1</v>
      </c>
      <c r="U2695" s="828">
        <v>1</v>
      </c>
    </row>
    <row r="2696" spans="1:21" ht="14.45" customHeight="1" x14ac:dyDescent="0.2">
      <c r="A2696" s="821">
        <v>4</v>
      </c>
      <c r="B2696" s="822" t="s">
        <v>2195</v>
      </c>
      <c r="C2696" s="822" t="s">
        <v>2202</v>
      </c>
      <c r="D2696" s="823" t="s">
        <v>4680</v>
      </c>
      <c r="E2696" s="824" t="s">
        <v>2212</v>
      </c>
      <c r="F2696" s="822" t="s">
        <v>2198</v>
      </c>
      <c r="G2696" s="822" t="s">
        <v>2286</v>
      </c>
      <c r="H2696" s="822" t="s">
        <v>329</v>
      </c>
      <c r="I2696" s="822" t="s">
        <v>2966</v>
      </c>
      <c r="J2696" s="822" t="s">
        <v>2967</v>
      </c>
      <c r="K2696" s="822" t="s">
        <v>2968</v>
      </c>
      <c r="L2696" s="825">
        <v>99.99</v>
      </c>
      <c r="M2696" s="825">
        <v>3799.6199999999994</v>
      </c>
      <c r="N2696" s="822">
        <v>38</v>
      </c>
      <c r="O2696" s="826">
        <v>15</v>
      </c>
      <c r="P2696" s="825">
        <v>3499.6499999999996</v>
      </c>
      <c r="Q2696" s="827">
        <v>0.92105263157894746</v>
      </c>
      <c r="R2696" s="822">
        <v>35</v>
      </c>
      <c r="S2696" s="827">
        <v>0.92105263157894735</v>
      </c>
      <c r="T2696" s="826">
        <v>14</v>
      </c>
      <c r="U2696" s="828">
        <v>0.93333333333333335</v>
      </c>
    </row>
    <row r="2697" spans="1:21" ht="14.45" customHeight="1" x14ac:dyDescent="0.2">
      <c r="A2697" s="821">
        <v>4</v>
      </c>
      <c r="B2697" s="822" t="s">
        <v>2195</v>
      </c>
      <c r="C2697" s="822" t="s">
        <v>2202</v>
      </c>
      <c r="D2697" s="823" t="s">
        <v>4680</v>
      </c>
      <c r="E2697" s="824" t="s">
        <v>2212</v>
      </c>
      <c r="F2697" s="822" t="s">
        <v>2198</v>
      </c>
      <c r="G2697" s="822" t="s">
        <v>2286</v>
      </c>
      <c r="H2697" s="822" t="s">
        <v>329</v>
      </c>
      <c r="I2697" s="822" t="s">
        <v>2969</v>
      </c>
      <c r="J2697" s="822" t="s">
        <v>2970</v>
      </c>
      <c r="K2697" s="822" t="s">
        <v>2971</v>
      </c>
      <c r="L2697" s="825">
        <v>86.44</v>
      </c>
      <c r="M2697" s="825">
        <v>345.76</v>
      </c>
      <c r="N2697" s="822">
        <v>4</v>
      </c>
      <c r="O2697" s="826">
        <v>2</v>
      </c>
      <c r="P2697" s="825">
        <v>345.76</v>
      </c>
      <c r="Q2697" s="827">
        <v>1</v>
      </c>
      <c r="R2697" s="822">
        <v>4</v>
      </c>
      <c r="S2697" s="827">
        <v>1</v>
      </c>
      <c r="T2697" s="826">
        <v>2</v>
      </c>
      <c r="U2697" s="828">
        <v>1</v>
      </c>
    </row>
    <row r="2698" spans="1:21" ht="14.45" customHeight="1" x14ac:dyDescent="0.2">
      <c r="A2698" s="821">
        <v>4</v>
      </c>
      <c r="B2698" s="822" t="s">
        <v>2195</v>
      </c>
      <c r="C2698" s="822" t="s">
        <v>2202</v>
      </c>
      <c r="D2698" s="823" t="s">
        <v>4680</v>
      </c>
      <c r="E2698" s="824" t="s">
        <v>2212</v>
      </c>
      <c r="F2698" s="822" t="s">
        <v>2198</v>
      </c>
      <c r="G2698" s="822" t="s">
        <v>2286</v>
      </c>
      <c r="H2698" s="822" t="s">
        <v>329</v>
      </c>
      <c r="I2698" s="822" t="s">
        <v>4592</v>
      </c>
      <c r="J2698" s="822" t="s">
        <v>4593</v>
      </c>
      <c r="K2698" s="822" t="s">
        <v>4594</v>
      </c>
      <c r="L2698" s="825">
        <v>3200.45</v>
      </c>
      <c r="M2698" s="825">
        <v>3200.45</v>
      </c>
      <c r="N2698" s="822">
        <v>1</v>
      </c>
      <c r="O2698" s="826">
        <v>1</v>
      </c>
      <c r="P2698" s="825"/>
      <c r="Q2698" s="827">
        <v>0</v>
      </c>
      <c r="R2698" s="822"/>
      <c r="S2698" s="827">
        <v>0</v>
      </c>
      <c r="T2698" s="826"/>
      <c r="U2698" s="828">
        <v>0</v>
      </c>
    </row>
    <row r="2699" spans="1:21" ht="14.45" customHeight="1" x14ac:dyDescent="0.2">
      <c r="A2699" s="821">
        <v>4</v>
      </c>
      <c r="B2699" s="822" t="s">
        <v>2195</v>
      </c>
      <c r="C2699" s="822" t="s">
        <v>2202</v>
      </c>
      <c r="D2699" s="823" t="s">
        <v>4680</v>
      </c>
      <c r="E2699" s="824" t="s">
        <v>2212</v>
      </c>
      <c r="F2699" s="822" t="s">
        <v>2198</v>
      </c>
      <c r="G2699" s="822" t="s">
        <v>2286</v>
      </c>
      <c r="H2699" s="822" t="s">
        <v>329</v>
      </c>
      <c r="I2699" s="822" t="s">
        <v>4595</v>
      </c>
      <c r="J2699" s="822" t="s">
        <v>4596</v>
      </c>
      <c r="K2699" s="822" t="s">
        <v>4597</v>
      </c>
      <c r="L2699" s="825">
        <v>905.99</v>
      </c>
      <c r="M2699" s="825">
        <v>905.99</v>
      </c>
      <c r="N2699" s="822">
        <v>1</v>
      </c>
      <c r="O2699" s="826">
        <v>1</v>
      </c>
      <c r="P2699" s="825">
        <v>905.99</v>
      </c>
      <c r="Q2699" s="827">
        <v>1</v>
      </c>
      <c r="R2699" s="822">
        <v>1</v>
      </c>
      <c r="S2699" s="827">
        <v>1</v>
      </c>
      <c r="T2699" s="826">
        <v>1</v>
      </c>
      <c r="U2699" s="828">
        <v>1</v>
      </c>
    </row>
    <row r="2700" spans="1:21" ht="14.45" customHeight="1" x14ac:dyDescent="0.2">
      <c r="A2700" s="821">
        <v>4</v>
      </c>
      <c r="B2700" s="822" t="s">
        <v>2195</v>
      </c>
      <c r="C2700" s="822" t="s">
        <v>2202</v>
      </c>
      <c r="D2700" s="823" t="s">
        <v>4680</v>
      </c>
      <c r="E2700" s="824" t="s">
        <v>2212</v>
      </c>
      <c r="F2700" s="822" t="s">
        <v>2198</v>
      </c>
      <c r="G2700" s="822" t="s">
        <v>2286</v>
      </c>
      <c r="H2700" s="822" t="s">
        <v>329</v>
      </c>
      <c r="I2700" s="822" t="s">
        <v>4598</v>
      </c>
      <c r="J2700" s="822" t="s">
        <v>4371</v>
      </c>
      <c r="K2700" s="822" t="s">
        <v>4599</v>
      </c>
      <c r="L2700" s="825">
        <v>772.8</v>
      </c>
      <c r="M2700" s="825">
        <v>2318.3999999999996</v>
      </c>
      <c r="N2700" s="822">
        <v>3</v>
      </c>
      <c r="O2700" s="826">
        <v>1</v>
      </c>
      <c r="P2700" s="825"/>
      <c r="Q2700" s="827">
        <v>0</v>
      </c>
      <c r="R2700" s="822"/>
      <c r="S2700" s="827">
        <v>0</v>
      </c>
      <c r="T2700" s="826"/>
      <c r="U2700" s="828">
        <v>0</v>
      </c>
    </row>
    <row r="2701" spans="1:21" ht="14.45" customHeight="1" x14ac:dyDescent="0.2">
      <c r="A2701" s="821">
        <v>4</v>
      </c>
      <c r="B2701" s="822" t="s">
        <v>2195</v>
      </c>
      <c r="C2701" s="822" t="s">
        <v>2202</v>
      </c>
      <c r="D2701" s="823" t="s">
        <v>4680</v>
      </c>
      <c r="E2701" s="824" t="s">
        <v>2212</v>
      </c>
      <c r="F2701" s="822" t="s">
        <v>2198</v>
      </c>
      <c r="G2701" s="822" t="s">
        <v>2286</v>
      </c>
      <c r="H2701" s="822" t="s">
        <v>329</v>
      </c>
      <c r="I2701" s="822" t="s">
        <v>2432</v>
      </c>
      <c r="J2701" s="822" t="s">
        <v>2433</v>
      </c>
      <c r="K2701" s="822" t="s">
        <v>2434</v>
      </c>
      <c r="L2701" s="825">
        <v>2034.9</v>
      </c>
      <c r="M2701" s="825">
        <v>28488.600000000002</v>
      </c>
      <c r="N2701" s="822">
        <v>14</v>
      </c>
      <c r="O2701" s="826">
        <v>3</v>
      </c>
      <c r="P2701" s="825">
        <v>12209.400000000001</v>
      </c>
      <c r="Q2701" s="827">
        <v>0.4285714285714286</v>
      </c>
      <c r="R2701" s="822">
        <v>6</v>
      </c>
      <c r="S2701" s="827">
        <v>0.42857142857142855</v>
      </c>
      <c r="T2701" s="826">
        <v>1</v>
      </c>
      <c r="U2701" s="828">
        <v>0.33333333333333331</v>
      </c>
    </row>
    <row r="2702" spans="1:21" ht="14.45" customHeight="1" x14ac:dyDescent="0.2">
      <c r="A2702" s="821">
        <v>4</v>
      </c>
      <c r="B2702" s="822" t="s">
        <v>2195</v>
      </c>
      <c r="C2702" s="822" t="s">
        <v>2202</v>
      </c>
      <c r="D2702" s="823" t="s">
        <v>4680</v>
      </c>
      <c r="E2702" s="824" t="s">
        <v>2229</v>
      </c>
      <c r="F2702" s="822" t="s">
        <v>2196</v>
      </c>
      <c r="G2702" s="822" t="s">
        <v>4600</v>
      </c>
      <c r="H2702" s="822" t="s">
        <v>329</v>
      </c>
      <c r="I2702" s="822" t="s">
        <v>4601</v>
      </c>
      <c r="J2702" s="822" t="s">
        <v>4602</v>
      </c>
      <c r="K2702" s="822" t="s">
        <v>4603</v>
      </c>
      <c r="L2702" s="825">
        <v>0</v>
      </c>
      <c r="M2702" s="825">
        <v>0</v>
      </c>
      <c r="N2702" s="822">
        <v>2</v>
      </c>
      <c r="O2702" s="826">
        <v>2</v>
      </c>
      <c r="P2702" s="825">
        <v>0</v>
      </c>
      <c r="Q2702" s="827"/>
      <c r="R2702" s="822">
        <v>1</v>
      </c>
      <c r="S2702" s="827">
        <v>0.5</v>
      </c>
      <c r="T2702" s="826">
        <v>1</v>
      </c>
      <c r="U2702" s="828">
        <v>0.5</v>
      </c>
    </row>
    <row r="2703" spans="1:21" ht="14.45" customHeight="1" x14ac:dyDescent="0.2">
      <c r="A2703" s="821">
        <v>4</v>
      </c>
      <c r="B2703" s="822" t="s">
        <v>2195</v>
      </c>
      <c r="C2703" s="822" t="s">
        <v>2202</v>
      </c>
      <c r="D2703" s="823" t="s">
        <v>4680</v>
      </c>
      <c r="E2703" s="824" t="s">
        <v>2229</v>
      </c>
      <c r="F2703" s="822" t="s">
        <v>2196</v>
      </c>
      <c r="G2703" s="822" t="s">
        <v>2285</v>
      </c>
      <c r="H2703" s="822" t="s">
        <v>628</v>
      </c>
      <c r="I2703" s="822" t="s">
        <v>3322</v>
      </c>
      <c r="J2703" s="822" t="s">
        <v>1546</v>
      </c>
      <c r="K2703" s="822" t="s">
        <v>1547</v>
      </c>
      <c r="L2703" s="825">
        <v>233.96</v>
      </c>
      <c r="M2703" s="825">
        <v>9592.36</v>
      </c>
      <c r="N2703" s="822">
        <v>41</v>
      </c>
      <c r="O2703" s="826">
        <v>6.5</v>
      </c>
      <c r="P2703" s="825">
        <v>9592.36</v>
      </c>
      <c r="Q2703" s="827">
        <v>1</v>
      </c>
      <c r="R2703" s="822">
        <v>41</v>
      </c>
      <c r="S2703" s="827">
        <v>1</v>
      </c>
      <c r="T2703" s="826">
        <v>6.5</v>
      </c>
      <c r="U2703" s="828">
        <v>1</v>
      </c>
    </row>
    <row r="2704" spans="1:21" ht="14.45" customHeight="1" x14ac:dyDescent="0.2">
      <c r="A2704" s="821">
        <v>4</v>
      </c>
      <c r="B2704" s="822" t="s">
        <v>2195</v>
      </c>
      <c r="C2704" s="822" t="s">
        <v>2202</v>
      </c>
      <c r="D2704" s="823" t="s">
        <v>4680</v>
      </c>
      <c r="E2704" s="824" t="s">
        <v>2229</v>
      </c>
      <c r="F2704" s="822" t="s">
        <v>2196</v>
      </c>
      <c r="G2704" s="822" t="s">
        <v>2285</v>
      </c>
      <c r="H2704" s="822" t="s">
        <v>628</v>
      </c>
      <c r="I2704" s="822" t="s">
        <v>2082</v>
      </c>
      <c r="J2704" s="822" t="s">
        <v>1011</v>
      </c>
      <c r="K2704" s="822" t="s">
        <v>1383</v>
      </c>
      <c r="L2704" s="825">
        <v>21.96</v>
      </c>
      <c r="M2704" s="825">
        <v>197.64000000000001</v>
      </c>
      <c r="N2704" s="822">
        <v>9</v>
      </c>
      <c r="O2704" s="826">
        <v>0.5</v>
      </c>
      <c r="P2704" s="825">
        <v>197.64000000000001</v>
      </c>
      <c r="Q2704" s="827">
        <v>1</v>
      </c>
      <c r="R2704" s="822">
        <v>9</v>
      </c>
      <c r="S2704" s="827">
        <v>1</v>
      </c>
      <c r="T2704" s="826">
        <v>0.5</v>
      </c>
      <c r="U2704" s="828">
        <v>1</v>
      </c>
    </row>
    <row r="2705" spans="1:21" ht="14.45" customHeight="1" x14ac:dyDescent="0.2">
      <c r="A2705" s="821">
        <v>4</v>
      </c>
      <c r="B2705" s="822" t="s">
        <v>2195</v>
      </c>
      <c r="C2705" s="822" t="s">
        <v>2202</v>
      </c>
      <c r="D2705" s="823" t="s">
        <v>4680</v>
      </c>
      <c r="E2705" s="824" t="s">
        <v>2229</v>
      </c>
      <c r="F2705" s="822" t="s">
        <v>2196</v>
      </c>
      <c r="G2705" s="822" t="s">
        <v>2285</v>
      </c>
      <c r="H2705" s="822" t="s">
        <v>628</v>
      </c>
      <c r="I2705" s="822" t="s">
        <v>2086</v>
      </c>
      <c r="J2705" s="822" t="s">
        <v>1388</v>
      </c>
      <c r="K2705" s="822" t="s">
        <v>1014</v>
      </c>
      <c r="L2705" s="825">
        <v>119.77</v>
      </c>
      <c r="M2705" s="825">
        <v>359.31</v>
      </c>
      <c r="N2705" s="822">
        <v>3</v>
      </c>
      <c r="O2705" s="826">
        <v>1.5</v>
      </c>
      <c r="P2705" s="825">
        <v>359.31</v>
      </c>
      <c r="Q2705" s="827">
        <v>1</v>
      </c>
      <c r="R2705" s="822">
        <v>3</v>
      </c>
      <c r="S2705" s="827">
        <v>1</v>
      </c>
      <c r="T2705" s="826">
        <v>1.5</v>
      </c>
      <c r="U2705" s="828">
        <v>1</v>
      </c>
    </row>
    <row r="2706" spans="1:21" ht="14.45" customHeight="1" x14ac:dyDescent="0.2">
      <c r="A2706" s="821">
        <v>4</v>
      </c>
      <c r="B2706" s="822" t="s">
        <v>2195</v>
      </c>
      <c r="C2706" s="822" t="s">
        <v>2202</v>
      </c>
      <c r="D2706" s="823" t="s">
        <v>4680</v>
      </c>
      <c r="E2706" s="824" t="s">
        <v>2229</v>
      </c>
      <c r="F2706" s="822" t="s">
        <v>2196</v>
      </c>
      <c r="G2706" s="822" t="s">
        <v>2285</v>
      </c>
      <c r="H2706" s="822" t="s">
        <v>628</v>
      </c>
      <c r="I2706" s="822" t="s">
        <v>2150</v>
      </c>
      <c r="J2706" s="822" t="s">
        <v>2151</v>
      </c>
      <c r="K2706" s="822" t="s">
        <v>1547</v>
      </c>
      <c r="L2706" s="825">
        <v>233.96</v>
      </c>
      <c r="M2706" s="825">
        <v>2105.64</v>
      </c>
      <c r="N2706" s="822">
        <v>9</v>
      </c>
      <c r="O2706" s="826">
        <v>1.5</v>
      </c>
      <c r="P2706" s="825">
        <v>2105.64</v>
      </c>
      <c r="Q2706" s="827">
        <v>1</v>
      </c>
      <c r="R2706" s="822">
        <v>9</v>
      </c>
      <c r="S2706" s="827">
        <v>1</v>
      </c>
      <c r="T2706" s="826">
        <v>1.5</v>
      </c>
      <c r="U2706" s="828">
        <v>1</v>
      </c>
    </row>
    <row r="2707" spans="1:21" ht="14.45" customHeight="1" x14ac:dyDescent="0.2">
      <c r="A2707" s="821">
        <v>4</v>
      </c>
      <c r="B2707" s="822" t="s">
        <v>2195</v>
      </c>
      <c r="C2707" s="822" t="s">
        <v>2202</v>
      </c>
      <c r="D2707" s="823" t="s">
        <v>4680</v>
      </c>
      <c r="E2707" s="824" t="s">
        <v>2229</v>
      </c>
      <c r="F2707" s="822" t="s">
        <v>2196</v>
      </c>
      <c r="G2707" s="822" t="s">
        <v>2285</v>
      </c>
      <c r="H2707" s="822" t="s">
        <v>628</v>
      </c>
      <c r="I2707" s="822" t="s">
        <v>1968</v>
      </c>
      <c r="J2707" s="822" t="s">
        <v>1009</v>
      </c>
      <c r="K2707" s="822" t="s">
        <v>769</v>
      </c>
      <c r="L2707" s="825">
        <v>87.82</v>
      </c>
      <c r="M2707" s="825">
        <v>878.2</v>
      </c>
      <c r="N2707" s="822">
        <v>10</v>
      </c>
      <c r="O2707" s="826">
        <v>3.5</v>
      </c>
      <c r="P2707" s="825">
        <v>790.38</v>
      </c>
      <c r="Q2707" s="827">
        <v>0.89999999999999991</v>
      </c>
      <c r="R2707" s="822">
        <v>9</v>
      </c>
      <c r="S2707" s="827">
        <v>0.9</v>
      </c>
      <c r="T2707" s="826">
        <v>3</v>
      </c>
      <c r="U2707" s="828">
        <v>0.8571428571428571</v>
      </c>
    </row>
    <row r="2708" spans="1:21" ht="14.45" customHeight="1" x14ac:dyDescent="0.2">
      <c r="A2708" s="821">
        <v>4</v>
      </c>
      <c r="B2708" s="822" t="s">
        <v>2195</v>
      </c>
      <c r="C2708" s="822" t="s">
        <v>2202</v>
      </c>
      <c r="D2708" s="823" t="s">
        <v>4680</v>
      </c>
      <c r="E2708" s="824" t="s">
        <v>2229</v>
      </c>
      <c r="F2708" s="822" t="s">
        <v>2196</v>
      </c>
      <c r="G2708" s="822" t="s">
        <v>2285</v>
      </c>
      <c r="H2708" s="822" t="s">
        <v>329</v>
      </c>
      <c r="I2708" s="822" t="s">
        <v>4604</v>
      </c>
      <c r="J2708" s="822" t="s">
        <v>1016</v>
      </c>
      <c r="K2708" s="822" t="s">
        <v>769</v>
      </c>
      <c r="L2708" s="825">
        <v>239.53</v>
      </c>
      <c r="M2708" s="825">
        <v>239.53</v>
      </c>
      <c r="N2708" s="822">
        <v>1</v>
      </c>
      <c r="O2708" s="826">
        <v>0.5</v>
      </c>
      <c r="P2708" s="825">
        <v>239.53</v>
      </c>
      <c r="Q2708" s="827">
        <v>1</v>
      </c>
      <c r="R2708" s="822">
        <v>1</v>
      </c>
      <c r="S2708" s="827">
        <v>1</v>
      </c>
      <c r="T2708" s="826">
        <v>0.5</v>
      </c>
      <c r="U2708" s="828">
        <v>1</v>
      </c>
    </row>
    <row r="2709" spans="1:21" ht="14.45" customHeight="1" x14ac:dyDescent="0.2">
      <c r="A2709" s="821">
        <v>4</v>
      </c>
      <c r="B2709" s="822" t="s">
        <v>2195</v>
      </c>
      <c r="C2709" s="822" t="s">
        <v>2202</v>
      </c>
      <c r="D2709" s="823" t="s">
        <v>4680</v>
      </c>
      <c r="E2709" s="824" t="s">
        <v>2229</v>
      </c>
      <c r="F2709" s="822" t="s">
        <v>2196</v>
      </c>
      <c r="G2709" s="822" t="s">
        <v>2285</v>
      </c>
      <c r="H2709" s="822" t="s">
        <v>329</v>
      </c>
      <c r="I2709" s="822" t="s">
        <v>4605</v>
      </c>
      <c r="J2709" s="822" t="s">
        <v>1663</v>
      </c>
      <c r="K2709" s="822" t="s">
        <v>743</v>
      </c>
      <c r="L2709" s="825">
        <v>197.61</v>
      </c>
      <c r="M2709" s="825">
        <v>395.22</v>
      </c>
      <c r="N2709" s="822">
        <v>2</v>
      </c>
      <c r="O2709" s="826">
        <v>0.5</v>
      </c>
      <c r="P2709" s="825">
        <v>395.22</v>
      </c>
      <c r="Q2709" s="827">
        <v>1</v>
      </c>
      <c r="R2709" s="822">
        <v>2</v>
      </c>
      <c r="S2709" s="827">
        <v>1</v>
      </c>
      <c r="T2709" s="826">
        <v>0.5</v>
      </c>
      <c r="U2709" s="828">
        <v>1</v>
      </c>
    </row>
    <row r="2710" spans="1:21" ht="14.45" customHeight="1" x14ac:dyDescent="0.2">
      <c r="A2710" s="821">
        <v>4</v>
      </c>
      <c r="B2710" s="822" t="s">
        <v>2195</v>
      </c>
      <c r="C2710" s="822" t="s">
        <v>2202</v>
      </c>
      <c r="D2710" s="823" t="s">
        <v>4680</v>
      </c>
      <c r="E2710" s="824" t="s">
        <v>2229</v>
      </c>
      <c r="F2710" s="822" t="s">
        <v>2196</v>
      </c>
      <c r="G2710" s="822" t="s">
        <v>2285</v>
      </c>
      <c r="H2710" s="822" t="s">
        <v>329</v>
      </c>
      <c r="I2710" s="822" t="s">
        <v>4606</v>
      </c>
      <c r="J2710" s="822" t="s">
        <v>1542</v>
      </c>
      <c r="K2710" s="822" t="s">
        <v>1014</v>
      </c>
      <c r="L2710" s="825">
        <v>149.71</v>
      </c>
      <c r="M2710" s="825">
        <v>898.26</v>
      </c>
      <c r="N2710" s="822">
        <v>6</v>
      </c>
      <c r="O2710" s="826">
        <v>1</v>
      </c>
      <c r="P2710" s="825"/>
      <c r="Q2710" s="827">
        <v>0</v>
      </c>
      <c r="R2710" s="822"/>
      <c r="S2710" s="827">
        <v>0</v>
      </c>
      <c r="T2710" s="826"/>
      <c r="U2710" s="828">
        <v>0</v>
      </c>
    </row>
    <row r="2711" spans="1:21" ht="14.45" customHeight="1" x14ac:dyDescent="0.2">
      <c r="A2711" s="821">
        <v>4</v>
      </c>
      <c r="B2711" s="822" t="s">
        <v>2195</v>
      </c>
      <c r="C2711" s="822" t="s">
        <v>2202</v>
      </c>
      <c r="D2711" s="823" t="s">
        <v>4680</v>
      </c>
      <c r="E2711" s="824" t="s">
        <v>2229</v>
      </c>
      <c r="F2711" s="822" t="s">
        <v>2196</v>
      </c>
      <c r="G2711" s="822" t="s">
        <v>2285</v>
      </c>
      <c r="H2711" s="822" t="s">
        <v>329</v>
      </c>
      <c r="I2711" s="822" t="s">
        <v>4078</v>
      </c>
      <c r="J2711" s="822" t="s">
        <v>1011</v>
      </c>
      <c r="K2711" s="822" t="s">
        <v>769</v>
      </c>
      <c r="L2711" s="825">
        <v>87.82</v>
      </c>
      <c r="M2711" s="825">
        <v>1317.3</v>
      </c>
      <c r="N2711" s="822">
        <v>15</v>
      </c>
      <c r="O2711" s="826">
        <v>3.5</v>
      </c>
      <c r="P2711" s="825">
        <v>1317.3</v>
      </c>
      <c r="Q2711" s="827">
        <v>1</v>
      </c>
      <c r="R2711" s="822">
        <v>15</v>
      </c>
      <c r="S2711" s="827">
        <v>1</v>
      </c>
      <c r="T2711" s="826">
        <v>3.5</v>
      </c>
      <c r="U2711" s="828">
        <v>1</v>
      </c>
    </row>
    <row r="2712" spans="1:21" ht="14.45" customHeight="1" x14ac:dyDescent="0.2">
      <c r="A2712" s="821">
        <v>4</v>
      </c>
      <c r="B2712" s="822" t="s">
        <v>2195</v>
      </c>
      <c r="C2712" s="822" t="s">
        <v>2202</v>
      </c>
      <c r="D2712" s="823" t="s">
        <v>4680</v>
      </c>
      <c r="E2712" s="824" t="s">
        <v>2229</v>
      </c>
      <c r="F2712" s="822" t="s">
        <v>2196</v>
      </c>
      <c r="G2712" s="822" t="s">
        <v>2285</v>
      </c>
      <c r="H2712" s="822" t="s">
        <v>329</v>
      </c>
      <c r="I2712" s="822" t="s">
        <v>4029</v>
      </c>
      <c r="J2712" s="822" t="s">
        <v>1013</v>
      </c>
      <c r="K2712" s="822" t="s">
        <v>1014</v>
      </c>
      <c r="L2712" s="825">
        <v>149.71</v>
      </c>
      <c r="M2712" s="825">
        <v>898.26</v>
      </c>
      <c r="N2712" s="822">
        <v>6</v>
      </c>
      <c r="O2712" s="826">
        <v>1</v>
      </c>
      <c r="P2712" s="825"/>
      <c r="Q2712" s="827">
        <v>0</v>
      </c>
      <c r="R2712" s="822"/>
      <c r="S2712" s="827">
        <v>0</v>
      </c>
      <c r="T2712" s="826"/>
      <c r="U2712" s="828">
        <v>0</v>
      </c>
    </row>
    <row r="2713" spans="1:21" ht="14.45" customHeight="1" x14ac:dyDescent="0.2">
      <c r="A2713" s="821">
        <v>4</v>
      </c>
      <c r="B2713" s="822" t="s">
        <v>2195</v>
      </c>
      <c r="C2713" s="822" t="s">
        <v>2202</v>
      </c>
      <c r="D2713" s="823" t="s">
        <v>4680</v>
      </c>
      <c r="E2713" s="824" t="s">
        <v>2229</v>
      </c>
      <c r="F2713" s="822" t="s">
        <v>2196</v>
      </c>
      <c r="G2713" s="822" t="s">
        <v>2285</v>
      </c>
      <c r="H2713" s="822" t="s">
        <v>329</v>
      </c>
      <c r="I2713" s="822" t="s">
        <v>4497</v>
      </c>
      <c r="J2713" s="822" t="s">
        <v>1017</v>
      </c>
      <c r="K2713" s="822" t="s">
        <v>769</v>
      </c>
      <c r="L2713" s="825">
        <v>239.53</v>
      </c>
      <c r="M2713" s="825">
        <v>479.06</v>
      </c>
      <c r="N2713" s="822">
        <v>2</v>
      </c>
      <c r="O2713" s="826">
        <v>0.5</v>
      </c>
      <c r="P2713" s="825">
        <v>479.06</v>
      </c>
      <c r="Q2713" s="827">
        <v>1</v>
      </c>
      <c r="R2713" s="822">
        <v>2</v>
      </c>
      <c r="S2713" s="827">
        <v>1</v>
      </c>
      <c r="T2713" s="826">
        <v>0.5</v>
      </c>
      <c r="U2713" s="828">
        <v>1</v>
      </c>
    </row>
    <row r="2714" spans="1:21" ht="14.45" customHeight="1" x14ac:dyDescent="0.2">
      <c r="A2714" s="821">
        <v>4</v>
      </c>
      <c r="B2714" s="822" t="s">
        <v>2195</v>
      </c>
      <c r="C2714" s="822" t="s">
        <v>2202</v>
      </c>
      <c r="D2714" s="823" t="s">
        <v>4680</v>
      </c>
      <c r="E2714" s="824" t="s">
        <v>2229</v>
      </c>
      <c r="F2714" s="822" t="s">
        <v>2196</v>
      </c>
      <c r="G2714" s="822" t="s">
        <v>2285</v>
      </c>
      <c r="H2714" s="822" t="s">
        <v>329</v>
      </c>
      <c r="I2714" s="822" t="s">
        <v>4303</v>
      </c>
      <c r="J2714" s="822" t="s">
        <v>1543</v>
      </c>
      <c r="K2714" s="822" t="s">
        <v>1014</v>
      </c>
      <c r="L2714" s="825">
        <v>149.71</v>
      </c>
      <c r="M2714" s="825">
        <v>299.42</v>
      </c>
      <c r="N2714" s="822">
        <v>2</v>
      </c>
      <c r="O2714" s="826">
        <v>1</v>
      </c>
      <c r="P2714" s="825">
        <v>299.42</v>
      </c>
      <c r="Q2714" s="827">
        <v>1</v>
      </c>
      <c r="R2714" s="822">
        <v>2</v>
      </c>
      <c r="S2714" s="827">
        <v>1</v>
      </c>
      <c r="T2714" s="826">
        <v>1</v>
      </c>
      <c r="U2714" s="828">
        <v>1</v>
      </c>
    </row>
    <row r="2715" spans="1:21" ht="14.45" customHeight="1" x14ac:dyDescent="0.2">
      <c r="A2715" s="821">
        <v>4</v>
      </c>
      <c r="B2715" s="822" t="s">
        <v>2195</v>
      </c>
      <c r="C2715" s="822" t="s">
        <v>2202</v>
      </c>
      <c r="D2715" s="823" t="s">
        <v>4680</v>
      </c>
      <c r="E2715" s="824" t="s">
        <v>2229</v>
      </c>
      <c r="F2715" s="822" t="s">
        <v>2196</v>
      </c>
      <c r="G2715" s="822" t="s">
        <v>2285</v>
      </c>
      <c r="H2715" s="822" t="s">
        <v>329</v>
      </c>
      <c r="I2715" s="822" t="s">
        <v>3596</v>
      </c>
      <c r="J2715" s="822" t="s">
        <v>1018</v>
      </c>
      <c r="K2715" s="822" t="s">
        <v>769</v>
      </c>
      <c r="L2715" s="825">
        <v>239.53</v>
      </c>
      <c r="M2715" s="825">
        <v>2634.83</v>
      </c>
      <c r="N2715" s="822">
        <v>11</v>
      </c>
      <c r="O2715" s="826">
        <v>2.5</v>
      </c>
      <c r="P2715" s="825">
        <v>479.06</v>
      </c>
      <c r="Q2715" s="827">
        <v>0.18181818181818182</v>
      </c>
      <c r="R2715" s="822">
        <v>2</v>
      </c>
      <c r="S2715" s="827">
        <v>0.18181818181818182</v>
      </c>
      <c r="T2715" s="826">
        <v>1</v>
      </c>
      <c r="U2715" s="828">
        <v>0.4</v>
      </c>
    </row>
    <row r="2716" spans="1:21" ht="14.45" customHeight="1" x14ac:dyDescent="0.2">
      <c r="A2716" s="821">
        <v>4</v>
      </c>
      <c r="B2716" s="822" t="s">
        <v>2195</v>
      </c>
      <c r="C2716" s="822" t="s">
        <v>2202</v>
      </c>
      <c r="D2716" s="823" t="s">
        <v>4680</v>
      </c>
      <c r="E2716" s="824" t="s">
        <v>2229</v>
      </c>
      <c r="F2716" s="822" t="s">
        <v>2196</v>
      </c>
      <c r="G2716" s="822" t="s">
        <v>2285</v>
      </c>
      <c r="H2716" s="822" t="s">
        <v>329</v>
      </c>
      <c r="I2716" s="822" t="s">
        <v>4082</v>
      </c>
      <c r="J2716" s="822" t="s">
        <v>1015</v>
      </c>
      <c r="K2716" s="822" t="s">
        <v>769</v>
      </c>
      <c r="L2716" s="825">
        <v>239.53</v>
      </c>
      <c r="M2716" s="825">
        <v>958.12</v>
      </c>
      <c r="N2716" s="822">
        <v>4</v>
      </c>
      <c r="O2716" s="826">
        <v>1</v>
      </c>
      <c r="P2716" s="825">
        <v>958.12</v>
      </c>
      <c r="Q2716" s="827">
        <v>1</v>
      </c>
      <c r="R2716" s="822">
        <v>4</v>
      </c>
      <c r="S2716" s="827">
        <v>1</v>
      </c>
      <c r="T2716" s="826">
        <v>1</v>
      </c>
      <c r="U2716" s="828">
        <v>1</v>
      </c>
    </row>
    <row r="2717" spans="1:21" ht="14.45" customHeight="1" x14ac:dyDescent="0.2">
      <c r="A2717" s="821">
        <v>4</v>
      </c>
      <c r="B2717" s="822" t="s">
        <v>2195</v>
      </c>
      <c r="C2717" s="822" t="s">
        <v>2202</v>
      </c>
      <c r="D2717" s="823" t="s">
        <v>4680</v>
      </c>
      <c r="E2717" s="824" t="s">
        <v>2229</v>
      </c>
      <c r="F2717" s="822" t="s">
        <v>2196</v>
      </c>
      <c r="G2717" s="822" t="s">
        <v>2285</v>
      </c>
      <c r="H2717" s="822" t="s">
        <v>329</v>
      </c>
      <c r="I2717" s="822" t="s">
        <v>4030</v>
      </c>
      <c r="J2717" s="822" t="s">
        <v>1544</v>
      </c>
      <c r="K2717" s="822" t="s">
        <v>1014</v>
      </c>
      <c r="L2717" s="825">
        <v>149.71</v>
      </c>
      <c r="M2717" s="825">
        <v>1646.81</v>
      </c>
      <c r="N2717" s="822">
        <v>11</v>
      </c>
      <c r="O2717" s="826">
        <v>2</v>
      </c>
      <c r="P2717" s="825">
        <v>748.55</v>
      </c>
      <c r="Q2717" s="827">
        <v>0.45454545454545453</v>
      </c>
      <c r="R2717" s="822">
        <v>5</v>
      </c>
      <c r="S2717" s="827">
        <v>0.45454545454545453</v>
      </c>
      <c r="T2717" s="826">
        <v>1</v>
      </c>
      <c r="U2717" s="828">
        <v>0.5</v>
      </c>
    </row>
    <row r="2718" spans="1:21" ht="14.45" customHeight="1" x14ac:dyDescent="0.2">
      <c r="A2718" s="821">
        <v>4</v>
      </c>
      <c r="B2718" s="822" t="s">
        <v>2195</v>
      </c>
      <c r="C2718" s="822" t="s">
        <v>2202</v>
      </c>
      <c r="D2718" s="823" t="s">
        <v>4680</v>
      </c>
      <c r="E2718" s="824" t="s">
        <v>2229</v>
      </c>
      <c r="F2718" s="822" t="s">
        <v>2196</v>
      </c>
      <c r="G2718" s="822" t="s">
        <v>2285</v>
      </c>
      <c r="H2718" s="822" t="s">
        <v>329</v>
      </c>
      <c r="I2718" s="822" t="s">
        <v>4607</v>
      </c>
      <c r="J2718" s="822" t="s">
        <v>1010</v>
      </c>
      <c r="K2718" s="822" t="s">
        <v>769</v>
      </c>
      <c r="L2718" s="825">
        <v>87.82</v>
      </c>
      <c r="M2718" s="825">
        <v>790.37999999999988</v>
      </c>
      <c r="N2718" s="822">
        <v>9</v>
      </c>
      <c r="O2718" s="826">
        <v>2</v>
      </c>
      <c r="P2718" s="825">
        <v>702.56</v>
      </c>
      <c r="Q2718" s="827">
        <v>0.88888888888888895</v>
      </c>
      <c r="R2718" s="822">
        <v>8</v>
      </c>
      <c r="S2718" s="827">
        <v>0.88888888888888884</v>
      </c>
      <c r="T2718" s="826">
        <v>1.5</v>
      </c>
      <c r="U2718" s="828">
        <v>0.75</v>
      </c>
    </row>
    <row r="2719" spans="1:21" ht="14.45" customHeight="1" x14ac:dyDescent="0.2">
      <c r="A2719" s="821">
        <v>4</v>
      </c>
      <c r="B2719" s="822" t="s">
        <v>2195</v>
      </c>
      <c r="C2719" s="822" t="s">
        <v>2202</v>
      </c>
      <c r="D2719" s="823" t="s">
        <v>4680</v>
      </c>
      <c r="E2719" s="824" t="s">
        <v>2229</v>
      </c>
      <c r="F2719" s="822" t="s">
        <v>2196</v>
      </c>
      <c r="G2719" s="822" t="s">
        <v>2285</v>
      </c>
      <c r="H2719" s="822" t="s">
        <v>329</v>
      </c>
      <c r="I2719" s="822" t="s">
        <v>3829</v>
      </c>
      <c r="J2719" s="822" t="s">
        <v>3830</v>
      </c>
      <c r="K2719" s="822" t="s">
        <v>769</v>
      </c>
      <c r="L2719" s="825">
        <v>179.65</v>
      </c>
      <c r="M2719" s="825">
        <v>538.95000000000005</v>
      </c>
      <c r="N2719" s="822">
        <v>3</v>
      </c>
      <c r="O2719" s="826">
        <v>0.5</v>
      </c>
      <c r="P2719" s="825"/>
      <c r="Q2719" s="827">
        <v>0</v>
      </c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4</v>
      </c>
      <c r="B2720" s="822" t="s">
        <v>2195</v>
      </c>
      <c r="C2720" s="822" t="s">
        <v>2202</v>
      </c>
      <c r="D2720" s="823" t="s">
        <v>4680</v>
      </c>
      <c r="E2720" s="824" t="s">
        <v>2229</v>
      </c>
      <c r="F2720" s="822" t="s">
        <v>2196</v>
      </c>
      <c r="G2720" s="822" t="s">
        <v>2285</v>
      </c>
      <c r="H2720" s="822" t="s">
        <v>329</v>
      </c>
      <c r="I2720" s="822" t="s">
        <v>1961</v>
      </c>
      <c r="J2720" s="822" t="s">
        <v>1962</v>
      </c>
      <c r="K2720" s="822" t="s">
        <v>769</v>
      </c>
      <c r="L2720" s="825">
        <v>179.65</v>
      </c>
      <c r="M2720" s="825">
        <v>718.6</v>
      </c>
      <c r="N2720" s="822">
        <v>4</v>
      </c>
      <c r="O2720" s="826">
        <v>0.5</v>
      </c>
      <c r="P2720" s="825"/>
      <c r="Q2720" s="827">
        <v>0</v>
      </c>
      <c r="R2720" s="822"/>
      <c r="S2720" s="827">
        <v>0</v>
      </c>
      <c r="T2720" s="826"/>
      <c r="U2720" s="828">
        <v>0</v>
      </c>
    </row>
    <row r="2721" spans="1:21" ht="14.45" customHeight="1" x14ac:dyDescent="0.2">
      <c r="A2721" s="821">
        <v>4</v>
      </c>
      <c r="B2721" s="822" t="s">
        <v>2195</v>
      </c>
      <c r="C2721" s="822" t="s">
        <v>2202</v>
      </c>
      <c r="D2721" s="823" t="s">
        <v>4680</v>
      </c>
      <c r="E2721" s="824" t="s">
        <v>2229</v>
      </c>
      <c r="F2721" s="822" t="s">
        <v>2196</v>
      </c>
      <c r="G2721" s="822" t="s">
        <v>2285</v>
      </c>
      <c r="H2721" s="822" t="s">
        <v>329</v>
      </c>
      <c r="I2721" s="822" t="s">
        <v>1959</v>
      </c>
      <c r="J2721" s="822" t="s">
        <v>1960</v>
      </c>
      <c r="K2721" s="822" t="s">
        <v>769</v>
      </c>
      <c r="L2721" s="825">
        <v>179.65</v>
      </c>
      <c r="M2721" s="825">
        <v>538.95000000000005</v>
      </c>
      <c r="N2721" s="822">
        <v>3</v>
      </c>
      <c r="O2721" s="826">
        <v>0.5</v>
      </c>
      <c r="P2721" s="825"/>
      <c r="Q2721" s="827">
        <v>0</v>
      </c>
      <c r="R2721" s="822"/>
      <c r="S2721" s="827">
        <v>0</v>
      </c>
      <c r="T2721" s="826"/>
      <c r="U2721" s="828">
        <v>0</v>
      </c>
    </row>
    <row r="2722" spans="1:21" ht="14.45" customHeight="1" x14ac:dyDescent="0.2">
      <c r="A2722" s="821">
        <v>4</v>
      </c>
      <c r="B2722" s="822" t="s">
        <v>2195</v>
      </c>
      <c r="C2722" s="822" t="s">
        <v>2202</v>
      </c>
      <c r="D2722" s="823" t="s">
        <v>4680</v>
      </c>
      <c r="E2722" s="824" t="s">
        <v>2229</v>
      </c>
      <c r="F2722" s="822" t="s">
        <v>2196</v>
      </c>
      <c r="G2722" s="822" t="s">
        <v>2285</v>
      </c>
      <c r="H2722" s="822" t="s">
        <v>329</v>
      </c>
      <c r="I2722" s="822" t="s">
        <v>4608</v>
      </c>
      <c r="J2722" s="822" t="s">
        <v>4609</v>
      </c>
      <c r="K2722" s="822" t="s">
        <v>767</v>
      </c>
      <c r="L2722" s="825">
        <v>183.31</v>
      </c>
      <c r="M2722" s="825">
        <v>916.55</v>
      </c>
      <c r="N2722" s="822">
        <v>5</v>
      </c>
      <c r="O2722" s="826">
        <v>0.5</v>
      </c>
      <c r="P2722" s="825">
        <v>916.55</v>
      </c>
      <c r="Q2722" s="827">
        <v>1</v>
      </c>
      <c r="R2722" s="822">
        <v>5</v>
      </c>
      <c r="S2722" s="827">
        <v>1</v>
      </c>
      <c r="T2722" s="826">
        <v>0.5</v>
      </c>
      <c r="U2722" s="828">
        <v>1</v>
      </c>
    </row>
    <row r="2723" spans="1:21" ht="14.45" customHeight="1" x14ac:dyDescent="0.2">
      <c r="A2723" s="821">
        <v>4</v>
      </c>
      <c r="B2723" s="822" t="s">
        <v>2195</v>
      </c>
      <c r="C2723" s="822" t="s">
        <v>2202</v>
      </c>
      <c r="D2723" s="823" t="s">
        <v>4680</v>
      </c>
      <c r="E2723" s="824" t="s">
        <v>2229</v>
      </c>
      <c r="F2723" s="822" t="s">
        <v>2196</v>
      </c>
      <c r="G2723" s="822" t="s">
        <v>2285</v>
      </c>
      <c r="H2723" s="822" t="s">
        <v>628</v>
      </c>
      <c r="I2723" s="822" t="s">
        <v>2081</v>
      </c>
      <c r="J2723" s="822" t="s">
        <v>1010</v>
      </c>
      <c r="K2723" s="822" t="s">
        <v>1383</v>
      </c>
      <c r="L2723" s="825">
        <v>21.96</v>
      </c>
      <c r="M2723" s="825">
        <v>241.56</v>
      </c>
      <c r="N2723" s="822">
        <v>11</v>
      </c>
      <c r="O2723" s="826">
        <v>0.5</v>
      </c>
      <c r="P2723" s="825">
        <v>241.56</v>
      </c>
      <c r="Q2723" s="827">
        <v>1</v>
      </c>
      <c r="R2723" s="822">
        <v>11</v>
      </c>
      <c r="S2723" s="827">
        <v>1</v>
      </c>
      <c r="T2723" s="826">
        <v>0.5</v>
      </c>
      <c r="U2723" s="828">
        <v>1</v>
      </c>
    </row>
    <row r="2724" spans="1:21" ht="14.45" customHeight="1" x14ac:dyDescent="0.2">
      <c r="A2724" s="821">
        <v>4</v>
      </c>
      <c r="B2724" s="822" t="s">
        <v>2195</v>
      </c>
      <c r="C2724" s="822" t="s">
        <v>2202</v>
      </c>
      <c r="D2724" s="823" t="s">
        <v>4680</v>
      </c>
      <c r="E2724" s="824" t="s">
        <v>2229</v>
      </c>
      <c r="F2724" s="822" t="s">
        <v>2196</v>
      </c>
      <c r="G2724" s="822" t="s">
        <v>2285</v>
      </c>
      <c r="H2724" s="822" t="s">
        <v>329</v>
      </c>
      <c r="I2724" s="822" t="s">
        <v>4610</v>
      </c>
      <c r="J2724" s="822" t="s">
        <v>4611</v>
      </c>
      <c r="K2724" s="822" t="s">
        <v>4612</v>
      </c>
      <c r="L2724" s="825">
        <v>49.4</v>
      </c>
      <c r="M2724" s="825">
        <v>197.6</v>
      </c>
      <c r="N2724" s="822">
        <v>4</v>
      </c>
      <c r="O2724" s="826">
        <v>0.5</v>
      </c>
      <c r="P2724" s="825">
        <v>197.6</v>
      </c>
      <c r="Q2724" s="827">
        <v>1</v>
      </c>
      <c r="R2724" s="822">
        <v>4</v>
      </c>
      <c r="S2724" s="827">
        <v>1</v>
      </c>
      <c r="T2724" s="826">
        <v>0.5</v>
      </c>
      <c r="U2724" s="828">
        <v>1</v>
      </c>
    </row>
    <row r="2725" spans="1:21" ht="14.45" customHeight="1" x14ac:dyDescent="0.2">
      <c r="A2725" s="821">
        <v>4</v>
      </c>
      <c r="B2725" s="822" t="s">
        <v>2195</v>
      </c>
      <c r="C2725" s="822" t="s">
        <v>2202</v>
      </c>
      <c r="D2725" s="823" t="s">
        <v>4680</v>
      </c>
      <c r="E2725" s="824" t="s">
        <v>2229</v>
      </c>
      <c r="F2725" s="822" t="s">
        <v>2196</v>
      </c>
      <c r="G2725" s="822" t="s">
        <v>2285</v>
      </c>
      <c r="H2725" s="822" t="s">
        <v>329</v>
      </c>
      <c r="I2725" s="822" t="s">
        <v>4613</v>
      </c>
      <c r="J2725" s="822" t="s">
        <v>4614</v>
      </c>
      <c r="K2725" s="822" t="s">
        <v>743</v>
      </c>
      <c r="L2725" s="825">
        <v>253.43</v>
      </c>
      <c r="M2725" s="825">
        <v>506.86</v>
      </c>
      <c r="N2725" s="822">
        <v>2</v>
      </c>
      <c r="O2725" s="826">
        <v>0.5</v>
      </c>
      <c r="P2725" s="825">
        <v>506.86</v>
      </c>
      <c r="Q2725" s="827">
        <v>1</v>
      </c>
      <c r="R2725" s="822">
        <v>2</v>
      </c>
      <c r="S2725" s="827">
        <v>1</v>
      </c>
      <c r="T2725" s="826">
        <v>0.5</v>
      </c>
      <c r="U2725" s="828">
        <v>1</v>
      </c>
    </row>
    <row r="2726" spans="1:21" ht="14.45" customHeight="1" x14ac:dyDescent="0.2">
      <c r="A2726" s="821">
        <v>4</v>
      </c>
      <c r="B2726" s="822" t="s">
        <v>2195</v>
      </c>
      <c r="C2726" s="822" t="s">
        <v>2202</v>
      </c>
      <c r="D2726" s="823" t="s">
        <v>4680</v>
      </c>
      <c r="E2726" s="824" t="s">
        <v>2229</v>
      </c>
      <c r="F2726" s="822" t="s">
        <v>2196</v>
      </c>
      <c r="G2726" s="822" t="s">
        <v>2285</v>
      </c>
      <c r="H2726" s="822" t="s">
        <v>329</v>
      </c>
      <c r="I2726" s="822" t="s">
        <v>4615</v>
      </c>
      <c r="J2726" s="822" t="s">
        <v>4616</v>
      </c>
      <c r="K2726" s="822" t="s">
        <v>743</v>
      </c>
      <c r="L2726" s="825">
        <v>253.43</v>
      </c>
      <c r="M2726" s="825">
        <v>506.86</v>
      </c>
      <c r="N2726" s="822">
        <v>2</v>
      </c>
      <c r="O2726" s="826">
        <v>0.5</v>
      </c>
      <c r="P2726" s="825">
        <v>506.86</v>
      </c>
      <c r="Q2726" s="827">
        <v>1</v>
      </c>
      <c r="R2726" s="822">
        <v>2</v>
      </c>
      <c r="S2726" s="827">
        <v>1</v>
      </c>
      <c r="T2726" s="826">
        <v>0.5</v>
      </c>
      <c r="U2726" s="828">
        <v>1</v>
      </c>
    </row>
    <row r="2727" spans="1:21" ht="14.45" customHeight="1" x14ac:dyDescent="0.2">
      <c r="A2727" s="821">
        <v>4</v>
      </c>
      <c r="B2727" s="822" t="s">
        <v>2195</v>
      </c>
      <c r="C2727" s="822" t="s">
        <v>2202</v>
      </c>
      <c r="D2727" s="823" t="s">
        <v>4680</v>
      </c>
      <c r="E2727" s="824" t="s">
        <v>2239</v>
      </c>
      <c r="F2727" s="822" t="s">
        <v>2196</v>
      </c>
      <c r="G2727" s="822" t="s">
        <v>3544</v>
      </c>
      <c r="H2727" s="822" t="s">
        <v>329</v>
      </c>
      <c r="I2727" s="822" t="s">
        <v>3545</v>
      </c>
      <c r="J2727" s="822" t="s">
        <v>1355</v>
      </c>
      <c r="K2727" s="822" t="s">
        <v>3546</v>
      </c>
      <c r="L2727" s="825">
        <v>0</v>
      </c>
      <c r="M2727" s="825">
        <v>0</v>
      </c>
      <c r="N2727" s="822">
        <v>1</v>
      </c>
      <c r="O2727" s="826">
        <v>1</v>
      </c>
      <c r="P2727" s="825">
        <v>0</v>
      </c>
      <c r="Q2727" s="827"/>
      <c r="R2727" s="822">
        <v>1</v>
      </c>
      <c r="S2727" s="827">
        <v>1</v>
      </c>
      <c r="T2727" s="826">
        <v>1</v>
      </c>
      <c r="U2727" s="828">
        <v>1</v>
      </c>
    </row>
    <row r="2728" spans="1:21" ht="14.45" customHeight="1" x14ac:dyDescent="0.2">
      <c r="A2728" s="821">
        <v>4</v>
      </c>
      <c r="B2728" s="822" t="s">
        <v>2195</v>
      </c>
      <c r="C2728" s="822" t="s">
        <v>2202</v>
      </c>
      <c r="D2728" s="823" t="s">
        <v>4680</v>
      </c>
      <c r="E2728" s="824" t="s">
        <v>2239</v>
      </c>
      <c r="F2728" s="822" t="s">
        <v>2196</v>
      </c>
      <c r="G2728" s="822" t="s">
        <v>2442</v>
      </c>
      <c r="H2728" s="822" t="s">
        <v>628</v>
      </c>
      <c r="I2728" s="822" t="s">
        <v>2443</v>
      </c>
      <c r="J2728" s="822" t="s">
        <v>1439</v>
      </c>
      <c r="K2728" s="822" t="s">
        <v>2444</v>
      </c>
      <c r="L2728" s="825">
        <v>160.03</v>
      </c>
      <c r="M2728" s="825">
        <v>160.03</v>
      </c>
      <c r="N2728" s="822">
        <v>1</v>
      </c>
      <c r="O2728" s="826">
        <v>1</v>
      </c>
      <c r="P2728" s="825">
        <v>160.03</v>
      </c>
      <c r="Q2728" s="827">
        <v>1</v>
      </c>
      <c r="R2728" s="822">
        <v>1</v>
      </c>
      <c r="S2728" s="827">
        <v>1</v>
      </c>
      <c r="T2728" s="826">
        <v>1</v>
      </c>
      <c r="U2728" s="828">
        <v>1</v>
      </c>
    </row>
    <row r="2729" spans="1:21" ht="14.45" customHeight="1" x14ac:dyDescent="0.2">
      <c r="A2729" s="821">
        <v>4</v>
      </c>
      <c r="B2729" s="822" t="s">
        <v>2195</v>
      </c>
      <c r="C2729" s="822" t="s">
        <v>2202</v>
      </c>
      <c r="D2729" s="823" t="s">
        <v>4680</v>
      </c>
      <c r="E2729" s="824" t="s">
        <v>2239</v>
      </c>
      <c r="F2729" s="822" t="s">
        <v>2196</v>
      </c>
      <c r="G2729" s="822" t="s">
        <v>2289</v>
      </c>
      <c r="H2729" s="822" t="s">
        <v>628</v>
      </c>
      <c r="I2729" s="822" t="s">
        <v>1806</v>
      </c>
      <c r="J2729" s="822" t="s">
        <v>1807</v>
      </c>
      <c r="K2729" s="822" t="s">
        <v>1808</v>
      </c>
      <c r="L2729" s="825">
        <v>31.09</v>
      </c>
      <c r="M2729" s="825">
        <v>31.09</v>
      </c>
      <c r="N2729" s="822">
        <v>1</v>
      </c>
      <c r="O2729" s="826">
        <v>1</v>
      </c>
      <c r="P2729" s="825"/>
      <c r="Q2729" s="827">
        <v>0</v>
      </c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4</v>
      </c>
      <c r="B2730" s="822" t="s">
        <v>2195</v>
      </c>
      <c r="C2730" s="822" t="s">
        <v>2202</v>
      </c>
      <c r="D2730" s="823" t="s">
        <v>4680</v>
      </c>
      <c r="E2730" s="824" t="s">
        <v>2239</v>
      </c>
      <c r="F2730" s="822" t="s">
        <v>2196</v>
      </c>
      <c r="G2730" s="822" t="s">
        <v>2330</v>
      </c>
      <c r="H2730" s="822" t="s">
        <v>329</v>
      </c>
      <c r="I2730" s="822" t="s">
        <v>3051</v>
      </c>
      <c r="J2730" s="822" t="s">
        <v>2332</v>
      </c>
      <c r="K2730" s="822" t="s">
        <v>859</v>
      </c>
      <c r="L2730" s="825">
        <v>0</v>
      </c>
      <c r="M2730" s="825">
        <v>0</v>
      </c>
      <c r="N2730" s="822">
        <v>2</v>
      </c>
      <c r="O2730" s="826">
        <v>1</v>
      </c>
      <c r="P2730" s="825"/>
      <c r="Q2730" s="827"/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4</v>
      </c>
      <c r="B2731" s="822" t="s">
        <v>2195</v>
      </c>
      <c r="C2731" s="822" t="s">
        <v>2202</v>
      </c>
      <c r="D2731" s="823" t="s">
        <v>4680</v>
      </c>
      <c r="E2731" s="824" t="s">
        <v>2239</v>
      </c>
      <c r="F2731" s="822" t="s">
        <v>2196</v>
      </c>
      <c r="G2731" s="822" t="s">
        <v>4031</v>
      </c>
      <c r="H2731" s="822" t="s">
        <v>329</v>
      </c>
      <c r="I2731" s="822" t="s">
        <v>4035</v>
      </c>
      <c r="J2731" s="822" t="s">
        <v>4033</v>
      </c>
      <c r="K2731" s="822" t="s">
        <v>4036</v>
      </c>
      <c r="L2731" s="825">
        <v>0</v>
      </c>
      <c r="M2731" s="825">
        <v>0</v>
      </c>
      <c r="N2731" s="822">
        <v>1</v>
      </c>
      <c r="O2731" s="826">
        <v>0.5</v>
      </c>
      <c r="P2731" s="825">
        <v>0</v>
      </c>
      <c r="Q2731" s="827"/>
      <c r="R2731" s="822">
        <v>1</v>
      </c>
      <c r="S2731" s="827">
        <v>1</v>
      </c>
      <c r="T2731" s="826">
        <v>0.5</v>
      </c>
      <c r="U2731" s="828">
        <v>1</v>
      </c>
    </row>
    <row r="2732" spans="1:21" ht="14.45" customHeight="1" x14ac:dyDescent="0.2">
      <c r="A2732" s="821">
        <v>4</v>
      </c>
      <c r="B2732" s="822" t="s">
        <v>2195</v>
      </c>
      <c r="C2732" s="822" t="s">
        <v>2202</v>
      </c>
      <c r="D2732" s="823" t="s">
        <v>4680</v>
      </c>
      <c r="E2732" s="824" t="s">
        <v>2239</v>
      </c>
      <c r="F2732" s="822" t="s">
        <v>2196</v>
      </c>
      <c r="G2732" s="822" t="s">
        <v>3158</v>
      </c>
      <c r="H2732" s="822" t="s">
        <v>329</v>
      </c>
      <c r="I2732" s="822" t="s">
        <v>3549</v>
      </c>
      <c r="J2732" s="822" t="s">
        <v>3160</v>
      </c>
      <c r="K2732" s="822" t="s">
        <v>1186</v>
      </c>
      <c r="L2732" s="825">
        <v>78.33</v>
      </c>
      <c r="M2732" s="825">
        <v>156.66</v>
      </c>
      <c r="N2732" s="822">
        <v>2</v>
      </c>
      <c r="O2732" s="826">
        <v>2</v>
      </c>
      <c r="P2732" s="825">
        <v>156.66</v>
      </c>
      <c r="Q2732" s="827">
        <v>1</v>
      </c>
      <c r="R2732" s="822">
        <v>2</v>
      </c>
      <c r="S2732" s="827">
        <v>1</v>
      </c>
      <c r="T2732" s="826">
        <v>2</v>
      </c>
      <c r="U2732" s="828">
        <v>1</v>
      </c>
    </row>
    <row r="2733" spans="1:21" ht="14.45" customHeight="1" x14ac:dyDescent="0.2">
      <c r="A2733" s="821">
        <v>4</v>
      </c>
      <c r="B2733" s="822" t="s">
        <v>2195</v>
      </c>
      <c r="C2733" s="822" t="s">
        <v>2202</v>
      </c>
      <c r="D2733" s="823" t="s">
        <v>4680</v>
      </c>
      <c r="E2733" s="824" t="s">
        <v>2239</v>
      </c>
      <c r="F2733" s="822" t="s">
        <v>2196</v>
      </c>
      <c r="G2733" s="822" t="s">
        <v>3158</v>
      </c>
      <c r="H2733" s="822" t="s">
        <v>628</v>
      </c>
      <c r="I2733" s="822" t="s">
        <v>3964</v>
      </c>
      <c r="J2733" s="822" t="s">
        <v>3965</v>
      </c>
      <c r="K2733" s="822" t="s">
        <v>1186</v>
      </c>
      <c r="L2733" s="825">
        <v>0</v>
      </c>
      <c r="M2733" s="825">
        <v>0</v>
      </c>
      <c r="N2733" s="822">
        <v>1</v>
      </c>
      <c r="O2733" s="826">
        <v>1</v>
      </c>
      <c r="P2733" s="825">
        <v>0</v>
      </c>
      <c r="Q2733" s="827"/>
      <c r="R2733" s="822">
        <v>1</v>
      </c>
      <c r="S2733" s="827">
        <v>1</v>
      </c>
      <c r="T2733" s="826">
        <v>1</v>
      </c>
      <c r="U2733" s="828">
        <v>1</v>
      </c>
    </row>
    <row r="2734" spans="1:21" ht="14.45" customHeight="1" x14ac:dyDescent="0.2">
      <c r="A2734" s="821">
        <v>4</v>
      </c>
      <c r="B2734" s="822" t="s">
        <v>2195</v>
      </c>
      <c r="C2734" s="822" t="s">
        <v>2202</v>
      </c>
      <c r="D2734" s="823" t="s">
        <v>4680</v>
      </c>
      <c r="E2734" s="824" t="s">
        <v>2239</v>
      </c>
      <c r="F2734" s="822" t="s">
        <v>2196</v>
      </c>
      <c r="G2734" s="822" t="s">
        <v>3158</v>
      </c>
      <c r="H2734" s="822" t="s">
        <v>329</v>
      </c>
      <c r="I2734" s="822" t="s">
        <v>3159</v>
      </c>
      <c r="J2734" s="822" t="s">
        <v>3160</v>
      </c>
      <c r="K2734" s="822" t="s">
        <v>1186</v>
      </c>
      <c r="L2734" s="825">
        <v>78.33</v>
      </c>
      <c r="M2734" s="825">
        <v>156.66</v>
      </c>
      <c r="N2734" s="822">
        <v>2</v>
      </c>
      <c r="O2734" s="826">
        <v>1</v>
      </c>
      <c r="P2734" s="825">
        <v>156.66</v>
      </c>
      <c r="Q2734" s="827">
        <v>1</v>
      </c>
      <c r="R2734" s="822">
        <v>2</v>
      </c>
      <c r="S2734" s="827">
        <v>1</v>
      </c>
      <c r="T2734" s="826">
        <v>1</v>
      </c>
      <c r="U2734" s="828">
        <v>1</v>
      </c>
    </row>
    <row r="2735" spans="1:21" ht="14.45" customHeight="1" x14ac:dyDescent="0.2">
      <c r="A2735" s="821">
        <v>4</v>
      </c>
      <c r="B2735" s="822" t="s">
        <v>2195</v>
      </c>
      <c r="C2735" s="822" t="s">
        <v>2202</v>
      </c>
      <c r="D2735" s="823" t="s">
        <v>4680</v>
      </c>
      <c r="E2735" s="824" t="s">
        <v>2239</v>
      </c>
      <c r="F2735" s="822" t="s">
        <v>2196</v>
      </c>
      <c r="G2735" s="822" t="s">
        <v>2255</v>
      </c>
      <c r="H2735" s="822" t="s">
        <v>329</v>
      </c>
      <c r="I2735" s="822" t="s">
        <v>2256</v>
      </c>
      <c r="J2735" s="822" t="s">
        <v>2257</v>
      </c>
      <c r="K2735" s="822" t="s">
        <v>2258</v>
      </c>
      <c r="L2735" s="825">
        <v>35.25</v>
      </c>
      <c r="M2735" s="825">
        <v>35.25</v>
      </c>
      <c r="N2735" s="822">
        <v>1</v>
      </c>
      <c r="O2735" s="826">
        <v>1</v>
      </c>
      <c r="P2735" s="825">
        <v>35.25</v>
      </c>
      <c r="Q2735" s="827">
        <v>1</v>
      </c>
      <c r="R2735" s="822">
        <v>1</v>
      </c>
      <c r="S2735" s="827">
        <v>1</v>
      </c>
      <c r="T2735" s="826">
        <v>1</v>
      </c>
      <c r="U2735" s="828">
        <v>1</v>
      </c>
    </row>
    <row r="2736" spans="1:21" ht="14.45" customHeight="1" x14ac:dyDescent="0.2">
      <c r="A2736" s="821">
        <v>4</v>
      </c>
      <c r="B2736" s="822" t="s">
        <v>2195</v>
      </c>
      <c r="C2736" s="822" t="s">
        <v>2202</v>
      </c>
      <c r="D2736" s="823" t="s">
        <v>4680</v>
      </c>
      <c r="E2736" s="824" t="s">
        <v>2239</v>
      </c>
      <c r="F2736" s="822" t="s">
        <v>2196</v>
      </c>
      <c r="G2736" s="822" t="s">
        <v>2255</v>
      </c>
      <c r="H2736" s="822" t="s">
        <v>329</v>
      </c>
      <c r="I2736" s="822" t="s">
        <v>3171</v>
      </c>
      <c r="J2736" s="822" t="s">
        <v>1202</v>
      </c>
      <c r="K2736" s="822" t="s">
        <v>3172</v>
      </c>
      <c r="L2736" s="825">
        <v>117.47</v>
      </c>
      <c r="M2736" s="825">
        <v>117.47</v>
      </c>
      <c r="N2736" s="822">
        <v>1</v>
      </c>
      <c r="O2736" s="826">
        <v>0.5</v>
      </c>
      <c r="P2736" s="825">
        <v>117.47</v>
      </c>
      <c r="Q2736" s="827">
        <v>1</v>
      </c>
      <c r="R2736" s="822">
        <v>1</v>
      </c>
      <c r="S2736" s="827">
        <v>1</v>
      </c>
      <c r="T2736" s="826">
        <v>0.5</v>
      </c>
      <c r="U2736" s="828">
        <v>1</v>
      </c>
    </row>
    <row r="2737" spans="1:21" ht="14.45" customHeight="1" x14ac:dyDescent="0.2">
      <c r="A2737" s="821">
        <v>4</v>
      </c>
      <c r="B2737" s="822" t="s">
        <v>2195</v>
      </c>
      <c r="C2737" s="822" t="s">
        <v>2202</v>
      </c>
      <c r="D2737" s="823" t="s">
        <v>4680</v>
      </c>
      <c r="E2737" s="824" t="s">
        <v>2239</v>
      </c>
      <c r="F2737" s="822" t="s">
        <v>2196</v>
      </c>
      <c r="G2737" s="822" t="s">
        <v>2255</v>
      </c>
      <c r="H2737" s="822" t="s">
        <v>329</v>
      </c>
      <c r="I2737" s="822" t="s">
        <v>3055</v>
      </c>
      <c r="J2737" s="822" t="s">
        <v>3056</v>
      </c>
      <c r="K2737" s="822" t="s">
        <v>3057</v>
      </c>
      <c r="L2737" s="825">
        <v>117.47</v>
      </c>
      <c r="M2737" s="825">
        <v>117.47</v>
      </c>
      <c r="N2737" s="822">
        <v>1</v>
      </c>
      <c r="O2737" s="826">
        <v>1</v>
      </c>
      <c r="P2737" s="825"/>
      <c r="Q2737" s="827">
        <v>0</v>
      </c>
      <c r="R2737" s="822"/>
      <c r="S2737" s="827">
        <v>0</v>
      </c>
      <c r="T2737" s="826"/>
      <c r="U2737" s="828">
        <v>0</v>
      </c>
    </row>
    <row r="2738" spans="1:21" ht="14.45" customHeight="1" x14ac:dyDescent="0.2">
      <c r="A2738" s="821">
        <v>4</v>
      </c>
      <c r="B2738" s="822" t="s">
        <v>2195</v>
      </c>
      <c r="C2738" s="822" t="s">
        <v>2202</v>
      </c>
      <c r="D2738" s="823" t="s">
        <v>4680</v>
      </c>
      <c r="E2738" s="824" t="s">
        <v>2239</v>
      </c>
      <c r="F2738" s="822" t="s">
        <v>2196</v>
      </c>
      <c r="G2738" s="822" t="s">
        <v>3176</v>
      </c>
      <c r="H2738" s="822" t="s">
        <v>329</v>
      </c>
      <c r="I2738" s="822" t="s">
        <v>3551</v>
      </c>
      <c r="J2738" s="822" t="s">
        <v>1196</v>
      </c>
      <c r="K2738" s="822" t="s">
        <v>3552</v>
      </c>
      <c r="L2738" s="825">
        <v>182.22</v>
      </c>
      <c r="M2738" s="825">
        <v>182.22</v>
      </c>
      <c r="N2738" s="822">
        <v>1</v>
      </c>
      <c r="O2738" s="826">
        <v>1</v>
      </c>
      <c r="P2738" s="825">
        <v>182.22</v>
      </c>
      <c r="Q2738" s="827">
        <v>1</v>
      </c>
      <c r="R2738" s="822">
        <v>1</v>
      </c>
      <c r="S2738" s="827">
        <v>1</v>
      </c>
      <c r="T2738" s="826">
        <v>1</v>
      </c>
      <c r="U2738" s="828">
        <v>1</v>
      </c>
    </row>
    <row r="2739" spans="1:21" ht="14.45" customHeight="1" x14ac:dyDescent="0.2">
      <c r="A2739" s="821">
        <v>4</v>
      </c>
      <c r="B2739" s="822" t="s">
        <v>2195</v>
      </c>
      <c r="C2739" s="822" t="s">
        <v>2202</v>
      </c>
      <c r="D2739" s="823" t="s">
        <v>4680</v>
      </c>
      <c r="E2739" s="824" t="s">
        <v>2239</v>
      </c>
      <c r="F2739" s="822" t="s">
        <v>2196</v>
      </c>
      <c r="G2739" s="822" t="s">
        <v>4617</v>
      </c>
      <c r="H2739" s="822" t="s">
        <v>628</v>
      </c>
      <c r="I2739" s="822" t="s">
        <v>4618</v>
      </c>
      <c r="J2739" s="822" t="s">
        <v>2131</v>
      </c>
      <c r="K2739" s="822" t="s">
        <v>4619</v>
      </c>
      <c r="L2739" s="825">
        <v>969.48</v>
      </c>
      <c r="M2739" s="825">
        <v>969.48</v>
      </c>
      <c r="N2739" s="822">
        <v>1</v>
      </c>
      <c r="O2739" s="826">
        <v>1</v>
      </c>
      <c r="P2739" s="825"/>
      <c r="Q2739" s="827">
        <v>0</v>
      </c>
      <c r="R2739" s="822"/>
      <c r="S2739" s="827">
        <v>0</v>
      </c>
      <c r="T2739" s="826"/>
      <c r="U2739" s="828">
        <v>0</v>
      </c>
    </row>
    <row r="2740" spans="1:21" ht="14.45" customHeight="1" x14ac:dyDescent="0.2">
      <c r="A2740" s="821">
        <v>4</v>
      </c>
      <c r="B2740" s="822" t="s">
        <v>2195</v>
      </c>
      <c r="C2740" s="822" t="s">
        <v>2202</v>
      </c>
      <c r="D2740" s="823" t="s">
        <v>4680</v>
      </c>
      <c r="E2740" s="824" t="s">
        <v>2239</v>
      </c>
      <c r="F2740" s="822" t="s">
        <v>2196</v>
      </c>
      <c r="G2740" s="822" t="s">
        <v>2340</v>
      </c>
      <c r="H2740" s="822" t="s">
        <v>628</v>
      </c>
      <c r="I2740" s="822" t="s">
        <v>1899</v>
      </c>
      <c r="J2740" s="822" t="s">
        <v>1900</v>
      </c>
      <c r="K2740" s="822" t="s">
        <v>1901</v>
      </c>
      <c r="L2740" s="825">
        <v>846.47</v>
      </c>
      <c r="M2740" s="825">
        <v>846.47</v>
      </c>
      <c r="N2740" s="822">
        <v>1</v>
      </c>
      <c r="O2740" s="826">
        <v>1</v>
      </c>
      <c r="P2740" s="825"/>
      <c r="Q2740" s="827">
        <v>0</v>
      </c>
      <c r="R2740" s="822"/>
      <c r="S2740" s="827">
        <v>0</v>
      </c>
      <c r="T2740" s="826"/>
      <c r="U2740" s="828">
        <v>0</v>
      </c>
    </row>
    <row r="2741" spans="1:21" ht="14.45" customHeight="1" x14ac:dyDescent="0.2">
      <c r="A2741" s="821">
        <v>4</v>
      </c>
      <c r="B2741" s="822" t="s">
        <v>2195</v>
      </c>
      <c r="C2741" s="822" t="s">
        <v>2202</v>
      </c>
      <c r="D2741" s="823" t="s">
        <v>4680</v>
      </c>
      <c r="E2741" s="824" t="s">
        <v>2239</v>
      </c>
      <c r="F2741" s="822" t="s">
        <v>2196</v>
      </c>
      <c r="G2741" s="822" t="s">
        <v>2453</v>
      </c>
      <c r="H2741" s="822" t="s">
        <v>628</v>
      </c>
      <c r="I2741" s="822" t="s">
        <v>3196</v>
      </c>
      <c r="J2741" s="822" t="s">
        <v>770</v>
      </c>
      <c r="K2741" s="822" t="s">
        <v>3197</v>
      </c>
      <c r="L2741" s="825">
        <v>85.02</v>
      </c>
      <c r="M2741" s="825">
        <v>170.04</v>
      </c>
      <c r="N2741" s="822">
        <v>2</v>
      </c>
      <c r="O2741" s="826">
        <v>1.5</v>
      </c>
      <c r="P2741" s="825">
        <v>85.02</v>
      </c>
      <c r="Q2741" s="827">
        <v>0.5</v>
      </c>
      <c r="R2741" s="822">
        <v>1</v>
      </c>
      <c r="S2741" s="827">
        <v>0.5</v>
      </c>
      <c r="T2741" s="826">
        <v>1</v>
      </c>
      <c r="U2741" s="828">
        <v>0.66666666666666663</v>
      </c>
    </row>
    <row r="2742" spans="1:21" ht="14.45" customHeight="1" x14ac:dyDescent="0.2">
      <c r="A2742" s="821">
        <v>4</v>
      </c>
      <c r="B2742" s="822" t="s">
        <v>2195</v>
      </c>
      <c r="C2742" s="822" t="s">
        <v>2202</v>
      </c>
      <c r="D2742" s="823" t="s">
        <v>4680</v>
      </c>
      <c r="E2742" s="824" t="s">
        <v>2239</v>
      </c>
      <c r="F2742" s="822" t="s">
        <v>2196</v>
      </c>
      <c r="G2742" s="822" t="s">
        <v>4049</v>
      </c>
      <c r="H2742" s="822" t="s">
        <v>329</v>
      </c>
      <c r="I2742" s="822" t="s">
        <v>4050</v>
      </c>
      <c r="J2742" s="822" t="s">
        <v>4051</v>
      </c>
      <c r="K2742" s="822" t="s">
        <v>4052</v>
      </c>
      <c r="L2742" s="825">
        <v>84.39</v>
      </c>
      <c r="M2742" s="825">
        <v>253.17000000000002</v>
      </c>
      <c r="N2742" s="822">
        <v>3</v>
      </c>
      <c r="O2742" s="826">
        <v>1</v>
      </c>
      <c r="P2742" s="825">
        <v>253.17000000000002</v>
      </c>
      <c r="Q2742" s="827">
        <v>1</v>
      </c>
      <c r="R2742" s="822">
        <v>3</v>
      </c>
      <c r="S2742" s="827">
        <v>1</v>
      </c>
      <c r="T2742" s="826">
        <v>1</v>
      </c>
      <c r="U2742" s="828">
        <v>1</v>
      </c>
    </row>
    <row r="2743" spans="1:21" ht="14.45" customHeight="1" x14ac:dyDescent="0.2">
      <c r="A2743" s="821">
        <v>4</v>
      </c>
      <c r="B2743" s="822" t="s">
        <v>2195</v>
      </c>
      <c r="C2743" s="822" t="s">
        <v>2202</v>
      </c>
      <c r="D2743" s="823" t="s">
        <v>4680</v>
      </c>
      <c r="E2743" s="824" t="s">
        <v>2239</v>
      </c>
      <c r="F2743" s="822" t="s">
        <v>2196</v>
      </c>
      <c r="G2743" s="822" t="s">
        <v>3066</v>
      </c>
      <c r="H2743" s="822" t="s">
        <v>329</v>
      </c>
      <c r="I2743" s="822" t="s">
        <v>3754</v>
      </c>
      <c r="J2743" s="822" t="s">
        <v>825</v>
      </c>
      <c r="K2743" s="822" t="s">
        <v>3755</v>
      </c>
      <c r="L2743" s="825">
        <v>45.03</v>
      </c>
      <c r="M2743" s="825">
        <v>45.03</v>
      </c>
      <c r="N2743" s="822">
        <v>1</v>
      </c>
      <c r="O2743" s="826">
        <v>1</v>
      </c>
      <c r="P2743" s="825">
        <v>45.03</v>
      </c>
      <c r="Q2743" s="827">
        <v>1</v>
      </c>
      <c r="R2743" s="822">
        <v>1</v>
      </c>
      <c r="S2743" s="827">
        <v>1</v>
      </c>
      <c r="T2743" s="826">
        <v>1</v>
      </c>
      <c r="U2743" s="828">
        <v>1</v>
      </c>
    </row>
    <row r="2744" spans="1:21" ht="14.45" customHeight="1" x14ac:dyDescent="0.2">
      <c r="A2744" s="821">
        <v>4</v>
      </c>
      <c r="B2744" s="822" t="s">
        <v>2195</v>
      </c>
      <c r="C2744" s="822" t="s">
        <v>2202</v>
      </c>
      <c r="D2744" s="823" t="s">
        <v>4680</v>
      </c>
      <c r="E2744" s="824" t="s">
        <v>2239</v>
      </c>
      <c r="F2744" s="822" t="s">
        <v>2196</v>
      </c>
      <c r="G2744" s="822" t="s">
        <v>3555</v>
      </c>
      <c r="H2744" s="822" t="s">
        <v>329</v>
      </c>
      <c r="I2744" s="822" t="s">
        <v>3556</v>
      </c>
      <c r="J2744" s="822" t="s">
        <v>1367</v>
      </c>
      <c r="K2744" s="822" t="s">
        <v>1368</v>
      </c>
      <c r="L2744" s="825">
        <v>49.04</v>
      </c>
      <c r="M2744" s="825">
        <v>49.04</v>
      </c>
      <c r="N2744" s="822">
        <v>1</v>
      </c>
      <c r="O2744" s="826">
        <v>1</v>
      </c>
      <c r="P2744" s="825"/>
      <c r="Q2744" s="827">
        <v>0</v>
      </c>
      <c r="R2744" s="822"/>
      <c r="S2744" s="827">
        <v>0</v>
      </c>
      <c r="T2744" s="826"/>
      <c r="U2744" s="828">
        <v>0</v>
      </c>
    </row>
    <row r="2745" spans="1:21" ht="14.45" customHeight="1" x14ac:dyDescent="0.2">
      <c r="A2745" s="821">
        <v>4</v>
      </c>
      <c r="B2745" s="822" t="s">
        <v>2195</v>
      </c>
      <c r="C2745" s="822" t="s">
        <v>2202</v>
      </c>
      <c r="D2745" s="823" t="s">
        <v>4680</v>
      </c>
      <c r="E2745" s="824" t="s">
        <v>2239</v>
      </c>
      <c r="F2745" s="822" t="s">
        <v>2196</v>
      </c>
      <c r="G2745" s="822" t="s">
        <v>2918</v>
      </c>
      <c r="H2745" s="822" t="s">
        <v>329</v>
      </c>
      <c r="I2745" s="822" t="s">
        <v>2919</v>
      </c>
      <c r="J2745" s="822" t="s">
        <v>1097</v>
      </c>
      <c r="K2745" s="822" t="s">
        <v>2920</v>
      </c>
      <c r="L2745" s="825">
        <v>42.14</v>
      </c>
      <c r="M2745" s="825">
        <v>42.14</v>
      </c>
      <c r="N2745" s="822">
        <v>1</v>
      </c>
      <c r="O2745" s="826">
        <v>1</v>
      </c>
      <c r="P2745" s="825"/>
      <c r="Q2745" s="827">
        <v>0</v>
      </c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4</v>
      </c>
      <c r="B2746" s="822" t="s">
        <v>2195</v>
      </c>
      <c r="C2746" s="822" t="s">
        <v>2202</v>
      </c>
      <c r="D2746" s="823" t="s">
        <v>4680</v>
      </c>
      <c r="E2746" s="824" t="s">
        <v>2239</v>
      </c>
      <c r="F2746" s="822" t="s">
        <v>2196</v>
      </c>
      <c r="G2746" s="822" t="s">
        <v>3219</v>
      </c>
      <c r="H2746" s="822" t="s">
        <v>329</v>
      </c>
      <c r="I2746" s="822" t="s">
        <v>4574</v>
      </c>
      <c r="J2746" s="822" t="s">
        <v>4280</v>
      </c>
      <c r="K2746" s="822" t="s">
        <v>3221</v>
      </c>
      <c r="L2746" s="825">
        <v>22.79</v>
      </c>
      <c r="M2746" s="825">
        <v>45.58</v>
      </c>
      <c r="N2746" s="822">
        <v>2</v>
      </c>
      <c r="O2746" s="826">
        <v>2</v>
      </c>
      <c r="P2746" s="825">
        <v>22.79</v>
      </c>
      <c r="Q2746" s="827">
        <v>0.5</v>
      </c>
      <c r="R2746" s="822">
        <v>1</v>
      </c>
      <c r="S2746" s="827">
        <v>0.5</v>
      </c>
      <c r="T2746" s="826">
        <v>1</v>
      </c>
      <c r="U2746" s="828">
        <v>0.5</v>
      </c>
    </row>
    <row r="2747" spans="1:21" ht="14.45" customHeight="1" x14ac:dyDescent="0.2">
      <c r="A2747" s="821">
        <v>4</v>
      </c>
      <c r="B2747" s="822" t="s">
        <v>2195</v>
      </c>
      <c r="C2747" s="822" t="s">
        <v>2202</v>
      </c>
      <c r="D2747" s="823" t="s">
        <v>4680</v>
      </c>
      <c r="E2747" s="824" t="s">
        <v>2239</v>
      </c>
      <c r="F2747" s="822" t="s">
        <v>2196</v>
      </c>
      <c r="G2747" s="822" t="s">
        <v>3219</v>
      </c>
      <c r="H2747" s="822" t="s">
        <v>329</v>
      </c>
      <c r="I2747" s="822" t="s">
        <v>4620</v>
      </c>
      <c r="J2747" s="822" t="s">
        <v>661</v>
      </c>
      <c r="K2747" s="822" t="s">
        <v>4621</v>
      </c>
      <c r="L2747" s="825">
        <v>0</v>
      </c>
      <c r="M2747" s="825">
        <v>0</v>
      </c>
      <c r="N2747" s="822">
        <v>2</v>
      </c>
      <c r="O2747" s="826">
        <v>2</v>
      </c>
      <c r="P2747" s="825">
        <v>0</v>
      </c>
      <c r="Q2747" s="827"/>
      <c r="R2747" s="822">
        <v>1</v>
      </c>
      <c r="S2747" s="827">
        <v>0.5</v>
      </c>
      <c r="T2747" s="826">
        <v>1</v>
      </c>
      <c r="U2747" s="828">
        <v>0.5</v>
      </c>
    </row>
    <row r="2748" spans="1:21" ht="14.45" customHeight="1" x14ac:dyDescent="0.2">
      <c r="A2748" s="821">
        <v>4</v>
      </c>
      <c r="B2748" s="822" t="s">
        <v>2195</v>
      </c>
      <c r="C2748" s="822" t="s">
        <v>2202</v>
      </c>
      <c r="D2748" s="823" t="s">
        <v>4680</v>
      </c>
      <c r="E2748" s="824" t="s">
        <v>2239</v>
      </c>
      <c r="F2748" s="822" t="s">
        <v>2196</v>
      </c>
      <c r="G2748" s="822" t="s">
        <v>3075</v>
      </c>
      <c r="H2748" s="822" t="s">
        <v>329</v>
      </c>
      <c r="I2748" s="822" t="s">
        <v>3927</v>
      </c>
      <c r="J2748" s="822" t="s">
        <v>1103</v>
      </c>
      <c r="K2748" s="822" t="s">
        <v>1372</v>
      </c>
      <c r="L2748" s="825">
        <v>111.72</v>
      </c>
      <c r="M2748" s="825">
        <v>111.72</v>
      </c>
      <c r="N2748" s="822">
        <v>1</v>
      </c>
      <c r="O2748" s="826">
        <v>1</v>
      </c>
      <c r="P2748" s="825">
        <v>111.72</v>
      </c>
      <c r="Q2748" s="827">
        <v>1</v>
      </c>
      <c r="R2748" s="822">
        <v>1</v>
      </c>
      <c r="S2748" s="827">
        <v>1</v>
      </c>
      <c r="T2748" s="826">
        <v>1</v>
      </c>
      <c r="U2748" s="828">
        <v>1</v>
      </c>
    </row>
    <row r="2749" spans="1:21" ht="14.45" customHeight="1" x14ac:dyDescent="0.2">
      <c r="A2749" s="821">
        <v>4</v>
      </c>
      <c r="B2749" s="822" t="s">
        <v>2195</v>
      </c>
      <c r="C2749" s="822" t="s">
        <v>2202</v>
      </c>
      <c r="D2749" s="823" t="s">
        <v>4680</v>
      </c>
      <c r="E2749" s="824" t="s">
        <v>2239</v>
      </c>
      <c r="F2749" s="822" t="s">
        <v>2196</v>
      </c>
      <c r="G2749" s="822" t="s">
        <v>2921</v>
      </c>
      <c r="H2749" s="822" t="s">
        <v>329</v>
      </c>
      <c r="I2749" s="822" t="s">
        <v>3004</v>
      </c>
      <c r="J2749" s="822" t="s">
        <v>2923</v>
      </c>
      <c r="K2749" s="822" t="s">
        <v>3005</v>
      </c>
      <c r="L2749" s="825">
        <v>132.97999999999999</v>
      </c>
      <c r="M2749" s="825">
        <v>1728.74</v>
      </c>
      <c r="N2749" s="822">
        <v>13</v>
      </c>
      <c r="O2749" s="826">
        <v>10.5</v>
      </c>
      <c r="P2749" s="825">
        <v>1595.76</v>
      </c>
      <c r="Q2749" s="827">
        <v>0.92307692307692302</v>
      </c>
      <c r="R2749" s="822">
        <v>12</v>
      </c>
      <c r="S2749" s="827">
        <v>0.92307692307692313</v>
      </c>
      <c r="T2749" s="826">
        <v>9.5</v>
      </c>
      <c r="U2749" s="828">
        <v>0.90476190476190477</v>
      </c>
    </row>
    <row r="2750" spans="1:21" ht="14.45" customHeight="1" x14ac:dyDescent="0.2">
      <c r="A2750" s="821">
        <v>4</v>
      </c>
      <c r="B2750" s="822" t="s">
        <v>2195</v>
      </c>
      <c r="C2750" s="822" t="s">
        <v>2202</v>
      </c>
      <c r="D2750" s="823" t="s">
        <v>4680</v>
      </c>
      <c r="E2750" s="824" t="s">
        <v>2239</v>
      </c>
      <c r="F2750" s="822" t="s">
        <v>2196</v>
      </c>
      <c r="G2750" s="822" t="s">
        <v>2312</v>
      </c>
      <c r="H2750" s="822" t="s">
        <v>628</v>
      </c>
      <c r="I2750" s="822" t="s">
        <v>2313</v>
      </c>
      <c r="J2750" s="822" t="s">
        <v>2001</v>
      </c>
      <c r="K2750" s="822" t="s">
        <v>2314</v>
      </c>
      <c r="L2750" s="825">
        <v>186.87</v>
      </c>
      <c r="M2750" s="825">
        <v>186.87</v>
      </c>
      <c r="N2750" s="822">
        <v>1</v>
      </c>
      <c r="O2750" s="826">
        <v>0.5</v>
      </c>
      <c r="P2750" s="825"/>
      <c r="Q2750" s="827">
        <v>0</v>
      </c>
      <c r="R2750" s="822"/>
      <c r="S2750" s="827">
        <v>0</v>
      </c>
      <c r="T2750" s="826"/>
      <c r="U2750" s="828">
        <v>0</v>
      </c>
    </row>
    <row r="2751" spans="1:21" ht="14.45" customHeight="1" x14ac:dyDescent="0.2">
      <c r="A2751" s="821">
        <v>4</v>
      </c>
      <c r="B2751" s="822" t="s">
        <v>2195</v>
      </c>
      <c r="C2751" s="822" t="s">
        <v>2202</v>
      </c>
      <c r="D2751" s="823" t="s">
        <v>4680</v>
      </c>
      <c r="E2751" s="824" t="s">
        <v>2239</v>
      </c>
      <c r="F2751" s="822" t="s">
        <v>2196</v>
      </c>
      <c r="G2751" s="822" t="s">
        <v>2315</v>
      </c>
      <c r="H2751" s="822" t="s">
        <v>329</v>
      </c>
      <c r="I2751" s="822" t="s">
        <v>3677</v>
      </c>
      <c r="J2751" s="822" t="s">
        <v>2317</v>
      </c>
      <c r="K2751" s="822" t="s">
        <v>3678</v>
      </c>
      <c r="L2751" s="825">
        <v>31.65</v>
      </c>
      <c r="M2751" s="825">
        <v>31.65</v>
      </c>
      <c r="N2751" s="822">
        <v>1</v>
      </c>
      <c r="O2751" s="826">
        <v>0.5</v>
      </c>
      <c r="P2751" s="825"/>
      <c r="Q2751" s="827">
        <v>0</v>
      </c>
      <c r="R2751" s="822"/>
      <c r="S2751" s="827">
        <v>0</v>
      </c>
      <c r="T2751" s="826"/>
      <c r="U2751" s="828">
        <v>0</v>
      </c>
    </row>
    <row r="2752" spans="1:21" ht="14.45" customHeight="1" x14ac:dyDescent="0.2">
      <c r="A2752" s="821">
        <v>4</v>
      </c>
      <c r="B2752" s="822" t="s">
        <v>2195</v>
      </c>
      <c r="C2752" s="822" t="s">
        <v>2202</v>
      </c>
      <c r="D2752" s="823" t="s">
        <v>4680</v>
      </c>
      <c r="E2752" s="824" t="s">
        <v>2239</v>
      </c>
      <c r="F2752" s="822" t="s">
        <v>2196</v>
      </c>
      <c r="G2752" s="822" t="s">
        <v>2315</v>
      </c>
      <c r="H2752" s="822" t="s">
        <v>329</v>
      </c>
      <c r="I2752" s="822" t="s">
        <v>4622</v>
      </c>
      <c r="J2752" s="822" t="s">
        <v>2317</v>
      </c>
      <c r="K2752" s="822" t="s">
        <v>4623</v>
      </c>
      <c r="L2752" s="825">
        <v>10.55</v>
      </c>
      <c r="M2752" s="825">
        <v>10.55</v>
      </c>
      <c r="N2752" s="822">
        <v>1</v>
      </c>
      <c r="O2752" s="826">
        <v>0.5</v>
      </c>
      <c r="P2752" s="825">
        <v>10.55</v>
      </c>
      <c r="Q2752" s="827">
        <v>1</v>
      </c>
      <c r="R2752" s="822">
        <v>1</v>
      </c>
      <c r="S2752" s="827">
        <v>1</v>
      </c>
      <c r="T2752" s="826">
        <v>0.5</v>
      </c>
      <c r="U2752" s="828">
        <v>1</v>
      </c>
    </row>
    <row r="2753" spans="1:21" ht="14.45" customHeight="1" x14ac:dyDescent="0.2">
      <c r="A2753" s="821">
        <v>4</v>
      </c>
      <c r="B2753" s="822" t="s">
        <v>2195</v>
      </c>
      <c r="C2753" s="822" t="s">
        <v>2202</v>
      </c>
      <c r="D2753" s="823" t="s">
        <v>4680</v>
      </c>
      <c r="E2753" s="824" t="s">
        <v>2239</v>
      </c>
      <c r="F2753" s="822" t="s">
        <v>2196</v>
      </c>
      <c r="G2753" s="822" t="s">
        <v>2925</v>
      </c>
      <c r="H2753" s="822" t="s">
        <v>329</v>
      </c>
      <c r="I2753" s="822" t="s">
        <v>4624</v>
      </c>
      <c r="J2753" s="822" t="s">
        <v>4625</v>
      </c>
      <c r="K2753" s="822" t="s">
        <v>3867</v>
      </c>
      <c r="L2753" s="825">
        <v>1520.46</v>
      </c>
      <c r="M2753" s="825">
        <v>1520.46</v>
      </c>
      <c r="N2753" s="822">
        <v>1</v>
      </c>
      <c r="O2753" s="826">
        <v>0.5</v>
      </c>
      <c r="P2753" s="825">
        <v>1520.46</v>
      </c>
      <c r="Q2753" s="827">
        <v>1</v>
      </c>
      <c r="R2753" s="822">
        <v>1</v>
      </c>
      <c r="S2753" s="827">
        <v>1</v>
      </c>
      <c r="T2753" s="826">
        <v>0.5</v>
      </c>
      <c r="U2753" s="828">
        <v>1</v>
      </c>
    </row>
    <row r="2754" spans="1:21" ht="14.45" customHeight="1" x14ac:dyDescent="0.2">
      <c r="A2754" s="821">
        <v>4</v>
      </c>
      <c r="B2754" s="822" t="s">
        <v>2195</v>
      </c>
      <c r="C2754" s="822" t="s">
        <v>2202</v>
      </c>
      <c r="D2754" s="823" t="s">
        <v>4680</v>
      </c>
      <c r="E2754" s="824" t="s">
        <v>2239</v>
      </c>
      <c r="F2754" s="822" t="s">
        <v>2196</v>
      </c>
      <c r="G2754" s="822" t="s">
        <v>3775</v>
      </c>
      <c r="H2754" s="822" t="s">
        <v>329</v>
      </c>
      <c r="I2754" s="822" t="s">
        <v>4334</v>
      </c>
      <c r="J2754" s="822" t="s">
        <v>3777</v>
      </c>
      <c r="K2754" s="822" t="s">
        <v>2067</v>
      </c>
      <c r="L2754" s="825">
        <v>0</v>
      </c>
      <c r="M2754" s="825">
        <v>0</v>
      </c>
      <c r="N2754" s="822">
        <v>1</v>
      </c>
      <c r="O2754" s="826">
        <v>1</v>
      </c>
      <c r="P2754" s="825">
        <v>0</v>
      </c>
      <c r="Q2754" s="827"/>
      <c r="R2754" s="822">
        <v>1</v>
      </c>
      <c r="S2754" s="827">
        <v>1</v>
      </c>
      <c r="T2754" s="826">
        <v>1</v>
      </c>
      <c r="U2754" s="828">
        <v>1</v>
      </c>
    </row>
    <row r="2755" spans="1:21" ht="14.45" customHeight="1" x14ac:dyDescent="0.2">
      <c r="A2755" s="821">
        <v>4</v>
      </c>
      <c r="B2755" s="822" t="s">
        <v>2195</v>
      </c>
      <c r="C2755" s="822" t="s">
        <v>2202</v>
      </c>
      <c r="D2755" s="823" t="s">
        <v>4680</v>
      </c>
      <c r="E2755" s="824" t="s">
        <v>2239</v>
      </c>
      <c r="F2755" s="822" t="s">
        <v>2196</v>
      </c>
      <c r="G2755" s="822" t="s">
        <v>2928</v>
      </c>
      <c r="H2755" s="822" t="s">
        <v>329</v>
      </c>
      <c r="I2755" s="822" t="s">
        <v>2929</v>
      </c>
      <c r="J2755" s="822" t="s">
        <v>2930</v>
      </c>
      <c r="K2755" s="822" t="s">
        <v>2931</v>
      </c>
      <c r="L2755" s="825">
        <v>176.32</v>
      </c>
      <c r="M2755" s="825">
        <v>176.32</v>
      </c>
      <c r="N2755" s="822">
        <v>1</v>
      </c>
      <c r="O2755" s="826">
        <v>1</v>
      </c>
      <c r="P2755" s="825">
        <v>176.32</v>
      </c>
      <c r="Q2755" s="827">
        <v>1</v>
      </c>
      <c r="R2755" s="822">
        <v>1</v>
      </c>
      <c r="S2755" s="827">
        <v>1</v>
      </c>
      <c r="T2755" s="826">
        <v>1</v>
      </c>
      <c r="U2755" s="828">
        <v>1</v>
      </c>
    </row>
    <row r="2756" spans="1:21" ht="14.45" customHeight="1" x14ac:dyDescent="0.2">
      <c r="A2756" s="821">
        <v>4</v>
      </c>
      <c r="B2756" s="822" t="s">
        <v>2195</v>
      </c>
      <c r="C2756" s="822" t="s">
        <v>2202</v>
      </c>
      <c r="D2756" s="823" t="s">
        <v>4680</v>
      </c>
      <c r="E2756" s="824" t="s">
        <v>2239</v>
      </c>
      <c r="F2756" s="822" t="s">
        <v>2196</v>
      </c>
      <c r="G2756" s="822" t="s">
        <v>4281</v>
      </c>
      <c r="H2756" s="822" t="s">
        <v>329</v>
      </c>
      <c r="I2756" s="822" t="s">
        <v>4282</v>
      </c>
      <c r="J2756" s="822" t="s">
        <v>4283</v>
      </c>
      <c r="K2756" s="822" t="s">
        <v>2055</v>
      </c>
      <c r="L2756" s="825">
        <v>7119.15</v>
      </c>
      <c r="M2756" s="825">
        <v>14238.3</v>
      </c>
      <c r="N2756" s="822">
        <v>2</v>
      </c>
      <c r="O2756" s="826">
        <v>2</v>
      </c>
      <c r="P2756" s="825">
        <v>14238.3</v>
      </c>
      <c r="Q2756" s="827">
        <v>1</v>
      </c>
      <c r="R2756" s="822">
        <v>2</v>
      </c>
      <c r="S2756" s="827">
        <v>1</v>
      </c>
      <c r="T2756" s="826">
        <v>2</v>
      </c>
      <c r="U2756" s="828">
        <v>1</v>
      </c>
    </row>
    <row r="2757" spans="1:21" ht="14.45" customHeight="1" x14ac:dyDescent="0.2">
      <c r="A2757" s="821">
        <v>4</v>
      </c>
      <c r="B2757" s="822" t="s">
        <v>2195</v>
      </c>
      <c r="C2757" s="822" t="s">
        <v>2202</v>
      </c>
      <c r="D2757" s="823" t="s">
        <v>4680</v>
      </c>
      <c r="E2757" s="824" t="s">
        <v>2239</v>
      </c>
      <c r="F2757" s="822" t="s">
        <v>2196</v>
      </c>
      <c r="G2757" s="822" t="s">
        <v>2460</v>
      </c>
      <c r="H2757" s="822" t="s">
        <v>329</v>
      </c>
      <c r="I2757" s="822" t="s">
        <v>2461</v>
      </c>
      <c r="J2757" s="822" t="s">
        <v>760</v>
      </c>
      <c r="K2757" s="822" t="s">
        <v>761</v>
      </c>
      <c r="L2757" s="825">
        <v>248.55</v>
      </c>
      <c r="M2757" s="825">
        <v>248.55</v>
      </c>
      <c r="N2757" s="822">
        <v>1</v>
      </c>
      <c r="O2757" s="826"/>
      <c r="P2757" s="825"/>
      <c r="Q2757" s="827">
        <v>0</v>
      </c>
      <c r="R2757" s="822"/>
      <c r="S2757" s="827">
        <v>0</v>
      </c>
      <c r="T2757" s="826"/>
      <c r="U2757" s="828"/>
    </row>
    <row r="2758" spans="1:21" ht="14.45" customHeight="1" x14ac:dyDescent="0.2">
      <c r="A2758" s="821">
        <v>4</v>
      </c>
      <c r="B2758" s="822" t="s">
        <v>2195</v>
      </c>
      <c r="C2758" s="822" t="s">
        <v>2202</v>
      </c>
      <c r="D2758" s="823" t="s">
        <v>4680</v>
      </c>
      <c r="E2758" s="824" t="s">
        <v>2239</v>
      </c>
      <c r="F2758" s="822" t="s">
        <v>2196</v>
      </c>
      <c r="G2758" s="822" t="s">
        <v>2460</v>
      </c>
      <c r="H2758" s="822" t="s">
        <v>329</v>
      </c>
      <c r="I2758" s="822" t="s">
        <v>3779</v>
      </c>
      <c r="J2758" s="822" t="s">
        <v>760</v>
      </c>
      <c r="K2758" s="822" t="s">
        <v>761</v>
      </c>
      <c r="L2758" s="825">
        <v>248.55</v>
      </c>
      <c r="M2758" s="825">
        <v>248.55</v>
      </c>
      <c r="N2758" s="822">
        <v>1</v>
      </c>
      <c r="O2758" s="826">
        <v>1</v>
      </c>
      <c r="P2758" s="825"/>
      <c r="Q2758" s="827">
        <v>0</v>
      </c>
      <c r="R2758" s="822"/>
      <c r="S2758" s="827">
        <v>0</v>
      </c>
      <c r="T2758" s="826"/>
      <c r="U2758" s="828">
        <v>0</v>
      </c>
    </row>
    <row r="2759" spans="1:21" ht="14.45" customHeight="1" x14ac:dyDescent="0.2">
      <c r="A2759" s="821">
        <v>4</v>
      </c>
      <c r="B2759" s="822" t="s">
        <v>2195</v>
      </c>
      <c r="C2759" s="822" t="s">
        <v>2202</v>
      </c>
      <c r="D2759" s="823" t="s">
        <v>4680</v>
      </c>
      <c r="E2759" s="824" t="s">
        <v>2239</v>
      </c>
      <c r="F2759" s="822" t="s">
        <v>2196</v>
      </c>
      <c r="G2759" s="822" t="s">
        <v>2293</v>
      </c>
      <c r="H2759" s="822" t="s">
        <v>329</v>
      </c>
      <c r="I2759" s="822" t="s">
        <v>2294</v>
      </c>
      <c r="J2759" s="822" t="s">
        <v>703</v>
      </c>
      <c r="K2759" s="822" t="s">
        <v>2295</v>
      </c>
      <c r="L2759" s="825">
        <v>53.57</v>
      </c>
      <c r="M2759" s="825">
        <v>535.70000000000005</v>
      </c>
      <c r="N2759" s="822">
        <v>10</v>
      </c>
      <c r="O2759" s="826">
        <v>7</v>
      </c>
      <c r="P2759" s="825">
        <v>374.99</v>
      </c>
      <c r="Q2759" s="827">
        <v>0.7</v>
      </c>
      <c r="R2759" s="822">
        <v>7</v>
      </c>
      <c r="S2759" s="827">
        <v>0.7</v>
      </c>
      <c r="T2759" s="826">
        <v>4.5</v>
      </c>
      <c r="U2759" s="828">
        <v>0.6428571428571429</v>
      </c>
    </row>
    <row r="2760" spans="1:21" ht="14.45" customHeight="1" x14ac:dyDescent="0.2">
      <c r="A2760" s="821">
        <v>4</v>
      </c>
      <c r="B2760" s="822" t="s">
        <v>2195</v>
      </c>
      <c r="C2760" s="822" t="s">
        <v>2202</v>
      </c>
      <c r="D2760" s="823" t="s">
        <v>4680</v>
      </c>
      <c r="E2760" s="824" t="s">
        <v>2239</v>
      </c>
      <c r="F2760" s="822" t="s">
        <v>2196</v>
      </c>
      <c r="G2760" s="822" t="s">
        <v>2296</v>
      </c>
      <c r="H2760" s="822" t="s">
        <v>329</v>
      </c>
      <c r="I2760" s="822" t="s">
        <v>3016</v>
      </c>
      <c r="J2760" s="822" t="s">
        <v>1405</v>
      </c>
      <c r="K2760" s="822" t="s">
        <v>3017</v>
      </c>
      <c r="L2760" s="825">
        <v>34.19</v>
      </c>
      <c r="M2760" s="825">
        <v>68.38</v>
      </c>
      <c r="N2760" s="822">
        <v>2</v>
      </c>
      <c r="O2760" s="826">
        <v>2</v>
      </c>
      <c r="P2760" s="825">
        <v>68.38</v>
      </c>
      <c r="Q2760" s="827">
        <v>1</v>
      </c>
      <c r="R2760" s="822">
        <v>2</v>
      </c>
      <c r="S2760" s="827">
        <v>1</v>
      </c>
      <c r="T2760" s="826">
        <v>2</v>
      </c>
      <c r="U2760" s="828">
        <v>1</v>
      </c>
    </row>
    <row r="2761" spans="1:21" ht="14.45" customHeight="1" x14ac:dyDescent="0.2">
      <c r="A2761" s="821">
        <v>4</v>
      </c>
      <c r="B2761" s="822" t="s">
        <v>2195</v>
      </c>
      <c r="C2761" s="822" t="s">
        <v>2202</v>
      </c>
      <c r="D2761" s="823" t="s">
        <v>4680</v>
      </c>
      <c r="E2761" s="824" t="s">
        <v>2239</v>
      </c>
      <c r="F2761" s="822" t="s">
        <v>2196</v>
      </c>
      <c r="G2761" s="822" t="s">
        <v>2349</v>
      </c>
      <c r="H2761" s="822" t="s">
        <v>628</v>
      </c>
      <c r="I2761" s="822" t="s">
        <v>2936</v>
      </c>
      <c r="J2761" s="822" t="s">
        <v>2937</v>
      </c>
      <c r="K2761" s="822" t="s">
        <v>2938</v>
      </c>
      <c r="L2761" s="825">
        <v>141.25</v>
      </c>
      <c r="M2761" s="825">
        <v>423.75</v>
      </c>
      <c r="N2761" s="822">
        <v>3</v>
      </c>
      <c r="O2761" s="826">
        <v>2</v>
      </c>
      <c r="P2761" s="825">
        <v>423.75</v>
      </c>
      <c r="Q2761" s="827">
        <v>1</v>
      </c>
      <c r="R2761" s="822">
        <v>3</v>
      </c>
      <c r="S2761" s="827">
        <v>1</v>
      </c>
      <c r="T2761" s="826">
        <v>2</v>
      </c>
      <c r="U2761" s="828">
        <v>1</v>
      </c>
    </row>
    <row r="2762" spans="1:21" ht="14.45" customHeight="1" x14ac:dyDescent="0.2">
      <c r="A2762" s="821">
        <v>4</v>
      </c>
      <c r="B2762" s="822" t="s">
        <v>2195</v>
      </c>
      <c r="C2762" s="822" t="s">
        <v>2202</v>
      </c>
      <c r="D2762" s="823" t="s">
        <v>4680</v>
      </c>
      <c r="E2762" s="824" t="s">
        <v>2239</v>
      </c>
      <c r="F2762" s="822" t="s">
        <v>2196</v>
      </c>
      <c r="G2762" s="822" t="s">
        <v>2349</v>
      </c>
      <c r="H2762" s="822" t="s">
        <v>329</v>
      </c>
      <c r="I2762" s="822" t="s">
        <v>4626</v>
      </c>
      <c r="J2762" s="822" t="s">
        <v>2351</v>
      </c>
      <c r="K2762" s="822" t="s">
        <v>4627</v>
      </c>
      <c r="L2762" s="825">
        <v>92.04</v>
      </c>
      <c r="M2762" s="825">
        <v>92.04</v>
      </c>
      <c r="N2762" s="822">
        <v>1</v>
      </c>
      <c r="O2762" s="826">
        <v>1</v>
      </c>
      <c r="P2762" s="825">
        <v>92.04</v>
      </c>
      <c r="Q2762" s="827">
        <v>1</v>
      </c>
      <c r="R2762" s="822">
        <v>1</v>
      </c>
      <c r="S2762" s="827">
        <v>1</v>
      </c>
      <c r="T2762" s="826">
        <v>1</v>
      </c>
      <c r="U2762" s="828">
        <v>1</v>
      </c>
    </row>
    <row r="2763" spans="1:21" ht="14.45" customHeight="1" x14ac:dyDescent="0.2">
      <c r="A2763" s="821">
        <v>4</v>
      </c>
      <c r="B2763" s="822" t="s">
        <v>2195</v>
      </c>
      <c r="C2763" s="822" t="s">
        <v>2202</v>
      </c>
      <c r="D2763" s="823" t="s">
        <v>4680</v>
      </c>
      <c r="E2763" s="824" t="s">
        <v>2239</v>
      </c>
      <c r="F2763" s="822" t="s">
        <v>2196</v>
      </c>
      <c r="G2763" s="822" t="s">
        <v>2267</v>
      </c>
      <c r="H2763" s="822" t="s">
        <v>628</v>
      </c>
      <c r="I2763" s="822" t="s">
        <v>3645</v>
      </c>
      <c r="J2763" s="822" t="s">
        <v>764</v>
      </c>
      <c r="K2763" s="822" t="s">
        <v>3646</v>
      </c>
      <c r="L2763" s="825">
        <v>368.16</v>
      </c>
      <c r="M2763" s="825">
        <v>1840.8000000000002</v>
      </c>
      <c r="N2763" s="822">
        <v>5</v>
      </c>
      <c r="O2763" s="826">
        <v>1</v>
      </c>
      <c r="P2763" s="825">
        <v>736.32</v>
      </c>
      <c r="Q2763" s="827">
        <v>0.39999999999999997</v>
      </c>
      <c r="R2763" s="822">
        <v>2</v>
      </c>
      <c r="S2763" s="827">
        <v>0.4</v>
      </c>
      <c r="T2763" s="826">
        <v>0.5</v>
      </c>
      <c r="U2763" s="828">
        <v>0.5</v>
      </c>
    </row>
    <row r="2764" spans="1:21" ht="14.45" customHeight="1" x14ac:dyDescent="0.2">
      <c r="A2764" s="821">
        <v>4</v>
      </c>
      <c r="B2764" s="822" t="s">
        <v>2195</v>
      </c>
      <c r="C2764" s="822" t="s">
        <v>2202</v>
      </c>
      <c r="D2764" s="823" t="s">
        <v>4680</v>
      </c>
      <c r="E2764" s="824" t="s">
        <v>2239</v>
      </c>
      <c r="F2764" s="822" t="s">
        <v>2196</v>
      </c>
      <c r="G2764" s="822" t="s">
        <v>2267</v>
      </c>
      <c r="H2764" s="822" t="s">
        <v>628</v>
      </c>
      <c r="I2764" s="822" t="s">
        <v>3233</v>
      </c>
      <c r="J2764" s="822" t="s">
        <v>1223</v>
      </c>
      <c r="K2764" s="822" t="s">
        <v>3234</v>
      </c>
      <c r="L2764" s="825">
        <v>1385.62</v>
      </c>
      <c r="M2764" s="825">
        <v>2771.24</v>
      </c>
      <c r="N2764" s="822">
        <v>2</v>
      </c>
      <c r="O2764" s="826">
        <v>0.5</v>
      </c>
      <c r="P2764" s="825">
        <v>2771.24</v>
      </c>
      <c r="Q2764" s="827">
        <v>1</v>
      </c>
      <c r="R2764" s="822">
        <v>2</v>
      </c>
      <c r="S2764" s="827">
        <v>1</v>
      </c>
      <c r="T2764" s="826">
        <v>0.5</v>
      </c>
      <c r="U2764" s="828">
        <v>1</v>
      </c>
    </row>
    <row r="2765" spans="1:21" ht="14.45" customHeight="1" x14ac:dyDescent="0.2">
      <c r="A2765" s="821">
        <v>4</v>
      </c>
      <c r="B2765" s="822" t="s">
        <v>2195</v>
      </c>
      <c r="C2765" s="822" t="s">
        <v>2202</v>
      </c>
      <c r="D2765" s="823" t="s">
        <v>4680</v>
      </c>
      <c r="E2765" s="824" t="s">
        <v>2239</v>
      </c>
      <c r="F2765" s="822" t="s">
        <v>2196</v>
      </c>
      <c r="G2765" s="822" t="s">
        <v>2267</v>
      </c>
      <c r="H2765" s="822" t="s">
        <v>628</v>
      </c>
      <c r="I2765" s="822" t="s">
        <v>2096</v>
      </c>
      <c r="J2765" s="822" t="s">
        <v>764</v>
      </c>
      <c r="K2765" s="822" t="s">
        <v>2097</v>
      </c>
      <c r="L2765" s="825">
        <v>736.33</v>
      </c>
      <c r="M2765" s="825">
        <v>6626.97</v>
      </c>
      <c r="N2765" s="822">
        <v>9</v>
      </c>
      <c r="O2765" s="826">
        <v>3.5</v>
      </c>
      <c r="P2765" s="825">
        <v>5154.3100000000004</v>
      </c>
      <c r="Q2765" s="827">
        <v>0.77777777777777779</v>
      </c>
      <c r="R2765" s="822">
        <v>7</v>
      </c>
      <c r="S2765" s="827">
        <v>0.77777777777777779</v>
      </c>
      <c r="T2765" s="826">
        <v>2.5</v>
      </c>
      <c r="U2765" s="828">
        <v>0.7142857142857143</v>
      </c>
    </row>
    <row r="2766" spans="1:21" ht="14.45" customHeight="1" x14ac:dyDescent="0.2">
      <c r="A2766" s="821">
        <v>4</v>
      </c>
      <c r="B2766" s="822" t="s">
        <v>2195</v>
      </c>
      <c r="C2766" s="822" t="s">
        <v>2202</v>
      </c>
      <c r="D2766" s="823" t="s">
        <v>4680</v>
      </c>
      <c r="E2766" s="824" t="s">
        <v>2239</v>
      </c>
      <c r="F2766" s="822" t="s">
        <v>2196</v>
      </c>
      <c r="G2766" s="822" t="s">
        <v>2267</v>
      </c>
      <c r="H2766" s="822" t="s">
        <v>628</v>
      </c>
      <c r="I2766" s="822" t="s">
        <v>1777</v>
      </c>
      <c r="J2766" s="822" t="s">
        <v>764</v>
      </c>
      <c r="K2766" s="822" t="s">
        <v>1778</v>
      </c>
      <c r="L2766" s="825">
        <v>490.89</v>
      </c>
      <c r="M2766" s="825">
        <v>19144.71</v>
      </c>
      <c r="N2766" s="822">
        <v>39</v>
      </c>
      <c r="O2766" s="826">
        <v>15.5</v>
      </c>
      <c r="P2766" s="825">
        <v>14235.810000000001</v>
      </c>
      <c r="Q2766" s="827">
        <v>0.74358974358974372</v>
      </c>
      <c r="R2766" s="822">
        <v>29</v>
      </c>
      <c r="S2766" s="827">
        <v>0.74358974358974361</v>
      </c>
      <c r="T2766" s="826">
        <v>12</v>
      </c>
      <c r="U2766" s="828">
        <v>0.77419354838709675</v>
      </c>
    </row>
    <row r="2767" spans="1:21" ht="14.45" customHeight="1" x14ac:dyDescent="0.2">
      <c r="A2767" s="821">
        <v>4</v>
      </c>
      <c r="B2767" s="822" t="s">
        <v>2195</v>
      </c>
      <c r="C2767" s="822" t="s">
        <v>2202</v>
      </c>
      <c r="D2767" s="823" t="s">
        <v>4680</v>
      </c>
      <c r="E2767" s="824" t="s">
        <v>2239</v>
      </c>
      <c r="F2767" s="822" t="s">
        <v>2196</v>
      </c>
      <c r="G2767" s="822" t="s">
        <v>4000</v>
      </c>
      <c r="H2767" s="822" t="s">
        <v>329</v>
      </c>
      <c r="I2767" s="822" t="s">
        <v>4001</v>
      </c>
      <c r="J2767" s="822" t="s">
        <v>951</v>
      </c>
      <c r="K2767" s="822" t="s">
        <v>953</v>
      </c>
      <c r="L2767" s="825">
        <v>75.67</v>
      </c>
      <c r="M2767" s="825">
        <v>75.67</v>
      </c>
      <c r="N2767" s="822">
        <v>1</v>
      </c>
      <c r="O2767" s="826"/>
      <c r="P2767" s="825">
        <v>75.67</v>
      </c>
      <c r="Q2767" s="827">
        <v>1</v>
      </c>
      <c r="R2767" s="822">
        <v>1</v>
      </c>
      <c r="S2767" s="827">
        <v>1</v>
      </c>
      <c r="T2767" s="826"/>
      <c r="U2767" s="828"/>
    </row>
    <row r="2768" spans="1:21" ht="14.45" customHeight="1" x14ac:dyDescent="0.2">
      <c r="A2768" s="821">
        <v>4</v>
      </c>
      <c r="B2768" s="822" t="s">
        <v>2195</v>
      </c>
      <c r="C2768" s="822" t="s">
        <v>2202</v>
      </c>
      <c r="D2768" s="823" t="s">
        <v>4680</v>
      </c>
      <c r="E2768" s="824" t="s">
        <v>2239</v>
      </c>
      <c r="F2768" s="822" t="s">
        <v>2196</v>
      </c>
      <c r="G2768" s="822" t="s">
        <v>2353</v>
      </c>
      <c r="H2768" s="822" t="s">
        <v>329</v>
      </c>
      <c r="I2768" s="822" t="s">
        <v>2354</v>
      </c>
      <c r="J2768" s="822" t="s">
        <v>1161</v>
      </c>
      <c r="K2768" s="822" t="s">
        <v>638</v>
      </c>
      <c r="L2768" s="825">
        <v>35.25</v>
      </c>
      <c r="M2768" s="825">
        <v>70.5</v>
      </c>
      <c r="N2768" s="822">
        <v>2</v>
      </c>
      <c r="O2768" s="826">
        <v>1</v>
      </c>
      <c r="P2768" s="825">
        <v>70.5</v>
      </c>
      <c r="Q2768" s="827">
        <v>1</v>
      </c>
      <c r="R2768" s="822">
        <v>2</v>
      </c>
      <c r="S2768" s="827">
        <v>1</v>
      </c>
      <c r="T2768" s="826">
        <v>1</v>
      </c>
      <c r="U2768" s="828">
        <v>1</v>
      </c>
    </row>
    <row r="2769" spans="1:21" ht="14.45" customHeight="1" x14ac:dyDescent="0.2">
      <c r="A2769" s="821">
        <v>4</v>
      </c>
      <c r="B2769" s="822" t="s">
        <v>2195</v>
      </c>
      <c r="C2769" s="822" t="s">
        <v>2202</v>
      </c>
      <c r="D2769" s="823" t="s">
        <v>4680</v>
      </c>
      <c r="E2769" s="824" t="s">
        <v>2239</v>
      </c>
      <c r="F2769" s="822" t="s">
        <v>2196</v>
      </c>
      <c r="G2769" s="822" t="s">
        <v>2355</v>
      </c>
      <c r="H2769" s="822" t="s">
        <v>329</v>
      </c>
      <c r="I2769" s="822" t="s">
        <v>2413</v>
      </c>
      <c r="J2769" s="822" t="s">
        <v>784</v>
      </c>
      <c r="K2769" s="822" t="s">
        <v>2414</v>
      </c>
      <c r="L2769" s="825">
        <v>57.64</v>
      </c>
      <c r="M2769" s="825">
        <v>57.64</v>
      </c>
      <c r="N2769" s="822">
        <v>1</v>
      </c>
      <c r="O2769" s="826">
        <v>1</v>
      </c>
      <c r="P2769" s="825">
        <v>57.64</v>
      </c>
      <c r="Q2769" s="827">
        <v>1</v>
      </c>
      <c r="R2769" s="822">
        <v>1</v>
      </c>
      <c r="S2769" s="827">
        <v>1</v>
      </c>
      <c r="T2769" s="826">
        <v>1</v>
      </c>
      <c r="U2769" s="828">
        <v>1</v>
      </c>
    </row>
    <row r="2770" spans="1:21" ht="14.45" customHeight="1" x14ac:dyDescent="0.2">
      <c r="A2770" s="821">
        <v>4</v>
      </c>
      <c r="B2770" s="822" t="s">
        <v>2195</v>
      </c>
      <c r="C2770" s="822" t="s">
        <v>2202</v>
      </c>
      <c r="D2770" s="823" t="s">
        <v>4680</v>
      </c>
      <c r="E2770" s="824" t="s">
        <v>2239</v>
      </c>
      <c r="F2770" s="822" t="s">
        <v>2196</v>
      </c>
      <c r="G2770" s="822" t="s">
        <v>2355</v>
      </c>
      <c r="H2770" s="822" t="s">
        <v>329</v>
      </c>
      <c r="I2770" s="822" t="s">
        <v>2356</v>
      </c>
      <c r="J2770" s="822" t="s">
        <v>784</v>
      </c>
      <c r="K2770" s="822" t="s">
        <v>2357</v>
      </c>
      <c r="L2770" s="825">
        <v>185.26</v>
      </c>
      <c r="M2770" s="825">
        <v>1482.08</v>
      </c>
      <c r="N2770" s="822">
        <v>8</v>
      </c>
      <c r="O2770" s="826">
        <v>6</v>
      </c>
      <c r="P2770" s="825">
        <v>1296.82</v>
      </c>
      <c r="Q2770" s="827">
        <v>0.875</v>
      </c>
      <c r="R2770" s="822">
        <v>7</v>
      </c>
      <c r="S2770" s="827">
        <v>0.875</v>
      </c>
      <c r="T2770" s="826">
        <v>5</v>
      </c>
      <c r="U2770" s="828">
        <v>0.83333333333333337</v>
      </c>
    </row>
    <row r="2771" spans="1:21" ht="14.45" customHeight="1" x14ac:dyDescent="0.2">
      <c r="A2771" s="821">
        <v>4</v>
      </c>
      <c r="B2771" s="822" t="s">
        <v>2195</v>
      </c>
      <c r="C2771" s="822" t="s">
        <v>2202</v>
      </c>
      <c r="D2771" s="823" t="s">
        <v>4680</v>
      </c>
      <c r="E2771" s="824" t="s">
        <v>2239</v>
      </c>
      <c r="F2771" s="822" t="s">
        <v>2196</v>
      </c>
      <c r="G2771" s="822" t="s">
        <v>2355</v>
      </c>
      <c r="H2771" s="822" t="s">
        <v>329</v>
      </c>
      <c r="I2771" s="822" t="s">
        <v>2356</v>
      </c>
      <c r="J2771" s="822" t="s">
        <v>784</v>
      </c>
      <c r="K2771" s="822" t="s">
        <v>2357</v>
      </c>
      <c r="L2771" s="825">
        <v>87.98</v>
      </c>
      <c r="M2771" s="825">
        <v>527.88</v>
      </c>
      <c r="N2771" s="822">
        <v>6</v>
      </c>
      <c r="O2771" s="826">
        <v>3.5</v>
      </c>
      <c r="P2771" s="825">
        <v>351.92</v>
      </c>
      <c r="Q2771" s="827">
        <v>0.66666666666666674</v>
      </c>
      <c r="R2771" s="822">
        <v>4</v>
      </c>
      <c r="S2771" s="827">
        <v>0.66666666666666663</v>
      </c>
      <c r="T2771" s="826">
        <v>2.5</v>
      </c>
      <c r="U2771" s="828">
        <v>0.7142857142857143</v>
      </c>
    </row>
    <row r="2772" spans="1:21" ht="14.45" customHeight="1" x14ac:dyDescent="0.2">
      <c r="A2772" s="821">
        <v>4</v>
      </c>
      <c r="B2772" s="822" t="s">
        <v>2195</v>
      </c>
      <c r="C2772" s="822" t="s">
        <v>2202</v>
      </c>
      <c r="D2772" s="823" t="s">
        <v>4680</v>
      </c>
      <c r="E2772" s="824" t="s">
        <v>2239</v>
      </c>
      <c r="F2772" s="822" t="s">
        <v>2196</v>
      </c>
      <c r="G2772" s="822" t="s">
        <v>2355</v>
      </c>
      <c r="H2772" s="822" t="s">
        <v>329</v>
      </c>
      <c r="I2772" s="822" t="s">
        <v>3018</v>
      </c>
      <c r="J2772" s="822" t="s">
        <v>784</v>
      </c>
      <c r="K2772" s="822" t="s">
        <v>2357</v>
      </c>
      <c r="L2772" s="825">
        <v>87.98</v>
      </c>
      <c r="M2772" s="825">
        <v>175.96</v>
      </c>
      <c r="N2772" s="822">
        <v>2</v>
      </c>
      <c r="O2772" s="826">
        <v>1</v>
      </c>
      <c r="P2772" s="825">
        <v>175.96</v>
      </c>
      <c r="Q2772" s="827">
        <v>1</v>
      </c>
      <c r="R2772" s="822">
        <v>2</v>
      </c>
      <c r="S2772" s="827">
        <v>1</v>
      </c>
      <c r="T2772" s="826">
        <v>1</v>
      </c>
      <c r="U2772" s="828">
        <v>1</v>
      </c>
    </row>
    <row r="2773" spans="1:21" ht="14.45" customHeight="1" x14ac:dyDescent="0.2">
      <c r="A2773" s="821">
        <v>4</v>
      </c>
      <c r="B2773" s="822" t="s">
        <v>2195</v>
      </c>
      <c r="C2773" s="822" t="s">
        <v>2202</v>
      </c>
      <c r="D2773" s="823" t="s">
        <v>4680</v>
      </c>
      <c r="E2773" s="824" t="s">
        <v>2239</v>
      </c>
      <c r="F2773" s="822" t="s">
        <v>2196</v>
      </c>
      <c r="G2773" s="822" t="s">
        <v>2355</v>
      </c>
      <c r="H2773" s="822" t="s">
        <v>329</v>
      </c>
      <c r="I2773" s="822" t="s">
        <v>4628</v>
      </c>
      <c r="J2773" s="822" t="s">
        <v>4545</v>
      </c>
      <c r="K2773" s="822" t="s">
        <v>2463</v>
      </c>
      <c r="L2773" s="825">
        <v>0</v>
      </c>
      <c r="M2773" s="825">
        <v>0</v>
      </c>
      <c r="N2773" s="822">
        <v>1</v>
      </c>
      <c r="O2773" s="826">
        <v>0.5</v>
      </c>
      <c r="P2773" s="825">
        <v>0</v>
      </c>
      <c r="Q2773" s="827"/>
      <c r="R2773" s="822">
        <v>1</v>
      </c>
      <c r="S2773" s="827">
        <v>1</v>
      </c>
      <c r="T2773" s="826">
        <v>0.5</v>
      </c>
      <c r="U2773" s="828">
        <v>1</v>
      </c>
    </row>
    <row r="2774" spans="1:21" ht="14.45" customHeight="1" x14ac:dyDescent="0.2">
      <c r="A2774" s="821">
        <v>4</v>
      </c>
      <c r="B2774" s="822" t="s">
        <v>2195</v>
      </c>
      <c r="C2774" s="822" t="s">
        <v>2202</v>
      </c>
      <c r="D2774" s="823" t="s">
        <v>4680</v>
      </c>
      <c r="E2774" s="824" t="s">
        <v>2239</v>
      </c>
      <c r="F2774" s="822" t="s">
        <v>2196</v>
      </c>
      <c r="G2774" s="822" t="s">
        <v>4629</v>
      </c>
      <c r="H2774" s="822" t="s">
        <v>329</v>
      </c>
      <c r="I2774" s="822" t="s">
        <v>4630</v>
      </c>
      <c r="J2774" s="822" t="s">
        <v>795</v>
      </c>
      <c r="K2774" s="822" t="s">
        <v>796</v>
      </c>
      <c r="L2774" s="825">
        <v>0</v>
      </c>
      <c r="M2774" s="825">
        <v>0</v>
      </c>
      <c r="N2774" s="822">
        <v>1</v>
      </c>
      <c r="O2774" s="826">
        <v>0.5</v>
      </c>
      <c r="P2774" s="825">
        <v>0</v>
      </c>
      <c r="Q2774" s="827"/>
      <c r="R2774" s="822">
        <v>1</v>
      </c>
      <c r="S2774" s="827">
        <v>1</v>
      </c>
      <c r="T2774" s="826">
        <v>0.5</v>
      </c>
      <c r="U2774" s="828">
        <v>1</v>
      </c>
    </row>
    <row r="2775" spans="1:21" ht="14.45" customHeight="1" x14ac:dyDescent="0.2">
      <c r="A2775" s="821">
        <v>4</v>
      </c>
      <c r="B2775" s="822" t="s">
        <v>2195</v>
      </c>
      <c r="C2775" s="822" t="s">
        <v>2202</v>
      </c>
      <c r="D2775" s="823" t="s">
        <v>4680</v>
      </c>
      <c r="E2775" s="824" t="s">
        <v>2239</v>
      </c>
      <c r="F2775" s="822" t="s">
        <v>2196</v>
      </c>
      <c r="G2775" s="822" t="s">
        <v>2270</v>
      </c>
      <c r="H2775" s="822" t="s">
        <v>329</v>
      </c>
      <c r="I2775" s="822" t="s">
        <v>4501</v>
      </c>
      <c r="J2775" s="822" t="s">
        <v>1758</v>
      </c>
      <c r="K2775" s="822" t="s">
        <v>4502</v>
      </c>
      <c r="L2775" s="825">
        <v>57.64</v>
      </c>
      <c r="M2775" s="825">
        <v>57.64</v>
      </c>
      <c r="N2775" s="822">
        <v>1</v>
      </c>
      <c r="O2775" s="826">
        <v>1</v>
      </c>
      <c r="P2775" s="825">
        <v>57.64</v>
      </c>
      <c r="Q2775" s="827">
        <v>1</v>
      </c>
      <c r="R2775" s="822">
        <v>1</v>
      </c>
      <c r="S2775" s="827">
        <v>1</v>
      </c>
      <c r="T2775" s="826">
        <v>1</v>
      </c>
      <c r="U2775" s="828">
        <v>1</v>
      </c>
    </row>
    <row r="2776" spans="1:21" ht="14.45" customHeight="1" x14ac:dyDescent="0.2">
      <c r="A2776" s="821">
        <v>4</v>
      </c>
      <c r="B2776" s="822" t="s">
        <v>2195</v>
      </c>
      <c r="C2776" s="822" t="s">
        <v>2202</v>
      </c>
      <c r="D2776" s="823" t="s">
        <v>4680</v>
      </c>
      <c r="E2776" s="824" t="s">
        <v>2239</v>
      </c>
      <c r="F2776" s="822" t="s">
        <v>2196</v>
      </c>
      <c r="G2776" s="822" t="s">
        <v>2270</v>
      </c>
      <c r="H2776" s="822" t="s">
        <v>329</v>
      </c>
      <c r="I2776" s="822" t="s">
        <v>2464</v>
      </c>
      <c r="J2776" s="822" t="s">
        <v>1758</v>
      </c>
      <c r="K2776" s="822" t="s">
        <v>2465</v>
      </c>
      <c r="L2776" s="825">
        <v>97.76</v>
      </c>
      <c r="M2776" s="825">
        <v>97.76</v>
      </c>
      <c r="N2776" s="822">
        <v>1</v>
      </c>
      <c r="O2776" s="826">
        <v>1</v>
      </c>
      <c r="P2776" s="825"/>
      <c r="Q2776" s="827">
        <v>0</v>
      </c>
      <c r="R2776" s="822"/>
      <c r="S2776" s="827">
        <v>0</v>
      </c>
      <c r="T2776" s="826"/>
      <c r="U2776" s="828">
        <v>0</v>
      </c>
    </row>
    <row r="2777" spans="1:21" ht="14.45" customHeight="1" x14ac:dyDescent="0.2">
      <c r="A2777" s="821">
        <v>4</v>
      </c>
      <c r="B2777" s="822" t="s">
        <v>2195</v>
      </c>
      <c r="C2777" s="822" t="s">
        <v>2202</v>
      </c>
      <c r="D2777" s="823" t="s">
        <v>4680</v>
      </c>
      <c r="E2777" s="824" t="s">
        <v>2239</v>
      </c>
      <c r="F2777" s="822" t="s">
        <v>2196</v>
      </c>
      <c r="G2777" s="822" t="s">
        <v>2270</v>
      </c>
      <c r="H2777" s="822" t="s">
        <v>329</v>
      </c>
      <c r="I2777" s="822" t="s">
        <v>4631</v>
      </c>
      <c r="J2777" s="822" t="s">
        <v>2320</v>
      </c>
      <c r="K2777" s="822" t="s">
        <v>4632</v>
      </c>
      <c r="L2777" s="825">
        <v>205.84</v>
      </c>
      <c r="M2777" s="825">
        <v>205.84</v>
      </c>
      <c r="N2777" s="822">
        <v>1</v>
      </c>
      <c r="O2777" s="826">
        <v>1</v>
      </c>
      <c r="P2777" s="825">
        <v>205.84</v>
      </c>
      <c r="Q2777" s="827">
        <v>1</v>
      </c>
      <c r="R2777" s="822">
        <v>1</v>
      </c>
      <c r="S2777" s="827">
        <v>1</v>
      </c>
      <c r="T2777" s="826">
        <v>1</v>
      </c>
      <c r="U2777" s="828">
        <v>1</v>
      </c>
    </row>
    <row r="2778" spans="1:21" ht="14.45" customHeight="1" x14ac:dyDescent="0.2">
      <c r="A2778" s="821">
        <v>4</v>
      </c>
      <c r="B2778" s="822" t="s">
        <v>2195</v>
      </c>
      <c r="C2778" s="822" t="s">
        <v>2202</v>
      </c>
      <c r="D2778" s="823" t="s">
        <v>4680</v>
      </c>
      <c r="E2778" s="824" t="s">
        <v>2239</v>
      </c>
      <c r="F2778" s="822" t="s">
        <v>2196</v>
      </c>
      <c r="G2778" s="822" t="s">
        <v>2358</v>
      </c>
      <c r="H2778" s="822" t="s">
        <v>329</v>
      </c>
      <c r="I2778" s="822" t="s">
        <v>2359</v>
      </c>
      <c r="J2778" s="822" t="s">
        <v>633</v>
      </c>
      <c r="K2778" s="822" t="s">
        <v>2360</v>
      </c>
      <c r="L2778" s="825">
        <v>127.91</v>
      </c>
      <c r="M2778" s="825">
        <v>383.73</v>
      </c>
      <c r="N2778" s="822">
        <v>3</v>
      </c>
      <c r="O2778" s="826">
        <v>3</v>
      </c>
      <c r="P2778" s="825">
        <v>383.73</v>
      </c>
      <c r="Q2778" s="827">
        <v>1</v>
      </c>
      <c r="R2778" s="822">
        <v>3</v>
      </c>
      <c r="S2778" s="827">
        <v>1</v>
      </c>
      <c r="T2778" s="826">
        <v>3</v>
      </c>
      <c r="U2778" s="828">
        <v>1</v>
      </c>
    </row>
    <row r="2779" spans="1:21" ht="14.45" customHeight="1" x14ac:dyDescent="0.2">
      <c r="A2779" s="821">
        <v>4</v>
      </c>
      <c r="B2779" s="822" t="s">
        <v>2195</v>
      </c>
      <c r="C2779" s="822" t="s">
        <v>2202</v>
      </c>
      <c r="D2779" s="823" t="s">
        <v>4680</v>
      </c>
      <c r="E2779" s="824" t="s">
        <v>2239</v>
      </c>
      <c r="F2779" s="822" t="s">
        <v>2196</v>
      </c>
      <c r="G2779" s="822" t="s">
        <v>2358</v>
      </c>
      <c r="H2779" s="822" t="s">
        <v>329</v>
      </c>
      <c r="I2779" s="822" t="s">
        <v>3105</v>
      </c>
      <c r="J2779" s="822" t="s">
        <v>3106</v>
      </c>
      <c r="K2779" s="822" t="s">
        <v>3107</v>
      </c>
      <c r="L2779" s="825">
        <v>107.37</v>
      </c>
      <c r="M2779" s="825">
        <v>107.37</v>
      </c>
      <c r="N2779" s="822">
        <v>1</v>
      </c>
      <c r="O2779" s="826">
        <v>1</v>
      </c>
      <c r="P2779" s="825">
        <v>107.37</v>
      </c>
      <c r="Q2779" s="827">
        <v>1</v>
      </c>
      <c r="R2779" s="822">
        <v>1</v>
      </c>
      <c r="S2779" s="827">
        <v>1</v>
      </c>
      <c r="T2779" s="826">
        <v>1</v>
      </c>
      <c r="U2779" s="828">
        <v>1</v>
      </c>
    </row>
    <row r="2780" spans="1:21" ht="14.45" customHeight="1" x14ac:dyDescent="0.2">
      <c r="A2780" s="821">
        <v>4</v>
      </c>
      <c r="B2780" s="822" t="s">
        <v>2195</v>
      </c>
      <c r="C2780" s="822" t="s">
        <v>2202</v>
      </c>
      <c r="D2780" s="823" t="s">
        <v>4680</v>
      </c>
      <c r="E2780" s="824" t="s">
        <v>2239</v>
      </c>
      <c r="F2780" s="822" t="s">
        <v>2196</v>
      </c>
      <c r="G2780" s="822" t="s">
        <v>3681</v>
      </c>
      <c r="H2780" s="822" t="s">
        <v>329</v>
      </c>
      <c r="I2780" s="822" t="s">
        <v>4515</v>
      </c>
      <c r="J2780" s="822" t="s">
        <v>3683</v>
      </c>
      <c r="K2780" s="822" t="s">
        <v>4516</v>
      </c>
      <c r="L2780" s="825">
        <v>21.92</v>
      </c>
      <c r="M2780" s="825">
        <v>21.92</v>
      </c>
      <c r="N2780" s="822">
        <v>1</v>
      </c>
      <c r="O2780" s="826">
        <v>1</v>
      </c>
      <c r="P2780" s="825">
        <v>21.92</v>
      </c>
      <c r="Q2780" s="827">
        <v>1</v>
      </c>
      <c r="R2780" s="822">
        <v>1</v>
      </c>
      <c r="S2780" s="827">
        <v>1</v>
      </c>
      <c r="T2780" s="826">
        <v>1</v>
      </c>
      <c r="U2780" s="828">
        <v>1</v>
      </c>
    </row>
    <row r="2781" spans="1:21" ht="14.45" customHeight="1" x14ac:dyDescent="0.2">
      <c r="A2781" s="821">
        <v>4</v>
      </c>
      <c r="B2781" s="822" t="s">
        <v>2195</v>
      </c>
      <c r="C2781" s="822" t="s">
        <v>2202</v>
      </c>
      <c r="D2781" s="823" t="s">
        <v>4680</v>
      </c>
      <c r="E2781" s="824" t="s">
        <v>2239</v>
      </c>
      <c r="F2781" s="822" t="s">
        <v>2196</v>
      </c>
      <c r="G2781" s="822" t="s">
        <v>3254</v>
      </c>
      <c r="H2781" s="822" t="s">
        <v>329</v>
      </c>
      <c r="I2781" s="822" t="s">
        <v>3258</v>
      </c>
      <c r="J2781" s="822" t="s">
        <v>3256</v>
      </c>
      <c r="K2781" s="822" t="s">
        <v>3257</v>
      </c>
      <c r="L2781" s="825">
        <v>453.79</v>
      </c>
      <c r="M2781" s="825">
        <v>453.79</v>
      </c>
      <c r="N2781" s="822">
        <v>1</v>
      </c>
      <c r="O2781" s="826">
        <v>0.5</v>
      </c>
      <c r="P2781" s="825">
        <v>453.79</v>
      </c>
      <c r="Q2781" s="827">
        <v>1</v>
      </c>
      <c r="R2781" s="822">
        <v>1</v>
      </c>
      <c r="S2781" s="827">
        <v>1</v>
      </c>
      <c r="T2781" s="826">
        <v>0.5</v>
      </c>
      <c r="U2781" s="828">
        <v>1</v>
      </c>
    </row>
    <row r="2782" spans="1:21" ht="14.45" customHeight="1" x14ac:dyDescent="0.2">
      <c r="A2782" s="821">
        <v>4</v>
      </c>
      <c r="B2782" s="822" t="s">
        <v>2195</v>
      </c>
      <c r="C2782" s="822" t="s">
        <v>2202</v>
      </c>
      <c r="D2782" s="823" t="s">
        <v>4680</v>
      </c>
      <c r="E2782" s="824" t="s">
        <v>2239</v>
      </c>
      <c r="F2782" s="822" t="s">
        <v>2196</v>
      </c>
      <c r="G2782" s="822" t="s">
        <v>2275</v>
      </c>
      <c r="H2782" s="822" t="s">
        <v>329</v>
      </c>
      <c r="I2782" s="822" t="s">
        <v>2276</v>
      </c>
      <c r="J2782" s="822" t="s">
        <v>1441</v>
      </c>
      <c r="K2782" s="822" t="s">
        <v>2277</v>
      </c>
      <c r="L2782" s="825">
        <v>45.56</v>
      </c>
      <c r="M2782" s="825">
        <v>45.56</v>
      </c>
      <c r="N2782" s="822">
        <v>1</v>
      </c>
      <c r="O2782" s="826">
        <v>1</v>
      </c>
      <c r="P2782" s="825">
        <v>45.56</v>
      </c>
      <c r="Q2782" s="827">
        <v>1</v>
      </c>
      <c r="R2782" s="822">
        <v>1</v>
      </c>
      <c r="S2782" s="827">
        <v>1</v>
      </c>
      <c r="T2782" s="826">
        <v>1</v>
      </c>
      <c r="U2782" s="828">
        <v>1</v>
      </c>
    </row>
    <row r="2783" spans="1:21" ht="14.45" customHeight="1" x14ac:dyDescent="0.2">
      <c r="A2783" s="821">
        <v>4</v>
      </c>
      <c r="B2783" s="822" t="s">
        <v>2195</v>
      </c>
      <c r="C2783" s="822" t="s">
        <v>2202</v>
      </c>
      <c r="D2783" s="823" t="s">
        <v>4680</v>
      </c>
      <c r="E2783" s="824" t="s">
        <v>2239</v>
      </c>
      <c r="F2783" s="822" t="s">
        <v>2196</v>
      </c>
      <c r="G2783" s="822" t="s">
        <v>3571</v>
      </c>
      <c r="H2783" s="822" t="s">
        <v>329</v>
      </c>
      <c r="I2783" s="822" t="s">
        <v>3572</v>
      </c>
      <c r="J2783" s="822" t="s">
        <v>1269</v>
      </c>
      <c r="K2783" s="822" t="s">
        <v>3573</v>
      </c>
      <c r="L2783" s="825">
        <v>0</v>
      </c>
      <c r="M2783" s="825">
        <v>0</v>
      </c>
      <c r="N2783" s="822">
        <v>1</v>
      </c>
      <c r="O2783" s="826">
        <v>0.5</v>
      </c>
      <c r="P2783" s="825">
        <v>0</v>
      </c>
      <c r="Q2783" s="827"/>
      <c r="R2783" s="822">
        <v>1</v>
      </c>
      <c r="S2783" s="827">
        <v>1</v>
      </c>
      <c r="T2783" s="826">
        <v>0.5</v>
      </c>
      <c r="U2783" s="828">
        <v>1</v>
      </c>
    </row>
    <row r="2784" spans="1:21" ht="14.45" customHeight="1" x14ac:dyDescent="0.2">
      <c r="A2784" s="821">
        <v>4</v>
      </c>
      <c r="B2784" s="822" t="s">
        <v>2195</v>
      </c>
      <c r="C2784" s="822" t="s">
        <v>2202</v>
      </c>
      <c r="D2784" s="823" t="s">
        <v>4680</v>
      </c>
      <c r="E2784" s="824" t="s">
        <v>2239</v>
      </c>
      <c r="F2784" s="822" t="s">
        <v>2196</v>
      </c>
      <c r="G2784" s="822" t="s">
        <v>2281</v>
      </c>
      <c r="H2784" s="822" t="s">
        <v>628</v>
      </c>
      <c r="I2784" s="822" t="s">
        <v>1917</v>
      </c>
      <c r="J2784" s="822" t="s">
        <v>893</v>
      </c>
      <c r="K2784" s="822" t="s">
        <v>895</v>
      </c>
      <c r="L2784" s="825">
        <v>0</v>
      </c>
      <c r="M2784" s="825">
        <v>0</v>
      </c>
      <c r="N2784" s="822">
        <v>43</v>
      </c>
      <c r="O2784" s="826">
        <v>35.5</v>
      </c>
      <c r="P2784" s="825">
        <v>0</v>
      </c>
      <c r="Q2784" s="827"/>
      <c r="R2784" s="822">
        <v>30</v>
      </c>
      <c r="S2784" s="827">
        <v>0.69767441860465118</v>
      </c>
      <c r="T2784" s="826">
        <v>23</v>
      </c>
      <c r="U2784" s="828">
        <v>0.647887323943662</v>
      </c>
    </row>
    <row r="2785" spans="1:21" ht="14.45" customHeight="1" x14ac:dyDescent="0.2">
      <c r="A2785" s="821">
        <v>4</v>
      </c>
      <c r="B2785" s="822" t="s">
        <v>2195</v>
      </c>
      <c r="C2785" s="822" t="s">
        <v>2202</v>
      </c>
      <c r="D2785" s="823" t="s">
        <v>4680</v>
      </c>
      <c r="E2785" s="824" t="s">
        <v>2239</v>
      </c>
      <c r="F2785" s="822" t="s">
        <v>2196</v>
      </c>
      <c r="G2785" s="822" t="s">
        <v>2477</v>
      </c>
      <c r="H2785" s="822" t="s">
        <v>329</v>
      </c>
      <c r="I2785" s="822" t="s">
        <v>3023</v>
      </c>
      <c r="J2785" s="822" t="s">
        <v>975</v>
      </c>
      <c r="K2785" s="822" t="s">
        <v>3024</v>
      </c>
      <c r="L2785" s="825">
        <v>210.38</v>
      </c>
      <c r="M2785" s="825">
        <v>631.14</v>
      </c>
      <c r="N2785" s="822">
        <v>3</v>
      </c>
      <c r="O2785" s="826">
        <v>2</v>
      </c>
      <c r="P2785" s="825">
        <v>210.38</v>
      </c>
      <c r="Q2785" s="827">
        <v>0.33333333333333331</v>
      </c>
      <c r="R2785" s="822">
        <v>1</v>
      </c>
      <c r="S2785" s="827">
        <v>0.33333333333333331</v>
      </c>
      <c r="T2785" s="826">
        <v>1</v>
      </c>
      <c r="U2785" s="828">
        <v>0.5</v>
      </c>
    </row>
    <row r="2786" spans="1:21" ht="14.45" customHeight="1" x14ac:dyDescent="0.2">
      <c r="A2786" s="821">
        <v>4</v>
      </c>
      <c r="B2786" s="822" t="s">
        <v>2195</v>
      </c>
      <c r="C2786" s="822" t="s">
        <v>2202</v>
      </c>
      <c r="D2786" s="823" t="s">
        <v>4680</v>
      </c>
      <c r="E2786" s="824" t="s">
        <v>2239</v>
      </c>
      <c r="F2786" s="822" t="s">
        <v>2196</v>
      </c>
      <c r="G2786" s="822" t="s">
        <v>3029</v>
      </c>
      <c r="H2786" s="822" t="s">
        <v>329</v>
      </c>
      <c r="I2786" s="822" t="s">
        <v>3112</v>
      </c>
      <c r="J2786" s="822" t="s">
        <v>1175</v>
      </c>
      <c r="K2786" s="822" t="s">
        <v>3113</v>
      </c>
      <c r="L2786" s="825">
        <v>42.54</v>
      </c>
      <c r="M2786" s="825">
        <v>42.54</v>
      </c>
      <c r="N2786" s="822">
        <v>1</v>
      </c>
      <c r="O2786" s="826">
        <v>1</v>
      </c>
      <c r="P2786" s="825"/>
      <c r="Q2786" s="827">
        <v>0</v>
      </c>
      <c r="R2786" s="822"/>
      <c r="S2786" s="827">
        <v>0</v>
      </c>
      <c r="T2786" s="826"/>
      <c r="U2786" s="828">
        <v>0</v>
      </c>
    </row>
    <row r="2787" spans="1:21" ht="14.45" customHeight="1" x14ac:dyDescent="0.2">
      <c r="A2787" s="821">
        <v>4</v>
      </c>
      <c r="B2787" s="822" t="s">
        <v>2195</v>
      </c>
      <c r="C2787" s="822" t="s">
        <v>2202</v>
      </c>
      <c r="D2787" s="823" t="s">
        <v>4680</v>
      </c>
      <c r="E2787" s="824" t="s">
        <v>2239</v>
      </c>
      <c r="F2787" s="822" t="s">
        <v>2196</v>
      </c>
      <c r="G2787" s="822" t="s">
        <v>3029</v>
      </c>
      <c r="H2787" s="822" t="s">
        <v>329</v>
      </c>
      <c r="I2787" s="822" t="s">
        <v>3030</v>
      </c>
      <c r="J2787" s="822" t="s">
        <v>1175</v>
      </c>
      <c r="K2787" s="822" t="s">
        <v>1176</v>
      </c>
      <c r="L2787" s="825">
        <v>59.56</v>
      </c>
      <c r="M2787" s="825">
        <v>59.56</v>
      </c>
      <c r="N2787" s="822">
        <v>1</v>
      </c>
      <c r="O2787" s="826">
        <v>1</v>
      </c>
      <c r="P2787" s="825">
        <v>59.56</v>
      </c>
      <c r="Q2787" s="827">
        <v>1</v>
      </c>
      <c r="R2787" s="822">
        <v>1</v>
      </c>
      <c r="S2787" s="827">
        <v>1</v>
      </c>
      <c r="T2787" s="826">
        <v>1</v>
      </c>
      <c r="U2787" s="828">
        <v>1</v>
      </c>
    </row>
    <row r="2788" spans="1:21" ht="14.45" customHeight="1" x14ac:dyDescent="0.2">
      <c r="A2788" s="821">
        <v>4</v>
      </c>
      <c r="B2788" s="822" t="s">
        <v>2195</v>
      </c>
      <c r="C2788" s="822" t="s">
        <v>2202</v>
      </c>
      <c r="D2788" s="823" t="s">
        <v>4680</v>
      </c>
      <c r="E2788" s="824" t="s">
        <v>2239</v>
      </c>
      <c r="F2788" s="822" t="s">
        <v>2196</v>
      </c>
      <c r="G2788" s="822" t="s">
        <v>4633</v>
      </c>
      <c r="H2788" s="822" t="s">
        <v>329</v>
      </c>
      <c r="I2788" s="822" t="s">
        <v>4634</v>
      </c>
      <c r="J2788" s="822" t="s">
        <v>4635</v>
      </c>
      <c r="K2788" s="822" t="s">
        <v>4636</v>
      </c>
      <c r="L2788" s="825">
        <v>93.43</v>
      </c>
      <c r="M2788" s="825">
        <v>93.43</v>
      </c>
      <c r="N2788" s="822">
        <v>1</v>
      </c>
      <c r="O2788" s="826">
        <v>1</v>
      </c>
      <c r="P2788" s="825">
        <v>93.43</v>
      </c>
      <c r="Q2788" s="827">
        <v>1</v>
      </c>
      <c r="R2788" s="822">
        <v>1</v>
      </c>
      <c r="S2788" s="827">
        <v>1</v>
      </c>
      <c r="T2788" s="826">
        <v>1</v>
      </c>
      <c r="U2788" s="828">
        <v>1</v>
      </c>
    </row>
    <row r="2789" spans="1:21" ht="14.45" customHeight="1" x14ac:dyDescent="0.2">
      <c r="A2789" s="821">
        <v>4</v>
      </c>
      <c r="B2789" s="822" t="s">
        <v>2195</v>
      </c>
      <c r="C2789" s="822" t="s">
        <v>2202</v>
      </c>
      <c r="D2789" s="823" t="s">
        <v>4680</v>
      </c>
      <c r="E2789" s="824" t="s">
        <v>2239</v>
      </c>
      <c r="F2789" s="822" t="s">
        <v>2196</v>
      </c>
      <c r="G2789" s="822" t="s">
        <v>3298</v>
      </c>
      <c r="H2789" s="822" t="s">
        <v>628</v>
      </c>
      <c r="I2789" s="822" t="s">
        <v>3908</v>
      </c>
      <c r="J2789" s="822" t="s">
        <v>3909</v>
      </c>
      <c r="K2789" s="822" t="s">
        <v>3910</v>
      </c>
      <c r="L2789" s="825">
        <v>0</v>
      </c>
      <c r="M2789" s="825">
        <v>0</v>
      </c>
      <c r="N2789" s="822">
        <v>1</v>
      </c>
      <c r="O2789" s="826">
        <v>1</v>
      </c>
      <c r="P2789" s="825">
        <v>0</v>
      </c>
      <c r="Q2789" s="827"/>
      <c r="R2789" s="822">
        <v>1</v>
      </c>
      <c r="S2789" s="827">
        <v>1</v>
      </c>
      <c r="T2789" s="826">
        <v>1</v>
      </c>
      <c r="U2789" s="828">
        <v>1</v>
      </c>
    </row>
    <row r="2790" spans="1:21" ht="14.45" customHeight="1" x14ac:dyDescent="0.2">
      <c r="A2790" s="821">
        <v>4</v>
      </c>
      <c r="B2790" s="822" t="s">
        <v>2195</v>
      </c>
      <c r="C2790" s="822" t="s">
        <v>2202</v>
      </c>
      <c r="D2790" s="823" t="s">
        <v>4680</v>
      </c>
      <c r="E2790" s="824" t="s">
        <v>2239</v>
      </c>
      <c r="F2790" s="822" t="s">
        <v>2196</v>
      </c>
      <c r="G2790" s="822" t="s">
        <v>3031</v>
      </c>
      <c r="H2790" s="822" t="s">
        <v>628</v>
      </c>
      <c r="I2790" s="822" t="s">
        <v>2070</v>
      </c>
      <c r="J2790" s="822" t="s">
        <v>981</v>
      </c>
      <c r="K2790" s="822" t="s">
        <v>2071</v>
      </c>
      <c r="L2790" s="825">
        <v>0</v>
      </c>
      <c r="M2790" s="825">
        <v>0</v>
      </c>
      <c r="N2790" s="822">
        <v>2</v>
      </c>
      <c r="O2790" s="826">
        <v>2</v>
      </c>
      <c r="P2790" s="825">
        <v>0</v>
      </c>
      <c r="Q2790" s="827"/>
      <c r="R2790" s="822">
        <v>1</v>
      </c>
      <c r="S2790" s="827">
        <v>0.5</v>
      </c>
      <c r="T2790" s="826">
        <v>1</v>
      </c>
      <c r="U2790" s="828">
        <v>0.5</v>
      </c>
    </row>
    <row r="2791" spans="1:21" ht="14.45" customHeight="1" x14ac:dyDescent="0.2">
      <c r="A2791" s="821">
        <v>4</v>
      </c>
      <c r="B2791" s="822" t="s">
        <v>2195</v>
      </c>
      <c r="C2791" s="822" t="s">
        <v>2202</v>
      </c>
      <c r="D2791" s="823" t="s">
        <v>4680</v>
      </c>
      <c r="E2791" s="824" t="s">
        <v>2239</v>
      </c>
      <c r="F2791" s="822" t="s">
        <v>2196</v>
      </c>
      <c r="G2791" s="822" t="s">
        <v>2484</v>
      </c>
      <c r="H2791" s="822" t="s">
        <v>628</v>
      </c>
      <c r="I2791" s="822" t="s">
        <v>2485</v>
      </c>
      <c r="J2791" s="822" t="s">
        <v>830</v>
      </c>
      <c r="K2791" s="822" t="s">
        <v>2486</v>
      </c>
      <c r="L2791" s="825">
        <v>414.07</v>
      </c>
      <c r="M2791" s="825">
        <v>2070.35</v>
      </c>
      <c r="N2791" s="822">
        <v>5</v>
      </c>
      <c r="O2791" s="826">
        <v>3</v>
      </c>
      <c r="P2791" s="825">
        <v>828.14</v>
      </c>
      <c r="Q2791" s="827">
        <v>0.4</v>
      </c>
      <c r="R2791" s="822">
        <v>2</v>
      </c>
      <c r="S2791" s="827">
        <v>0.4</v>
      </c>
      <c r="T2791" s="826">
        <v>1.5</v>
      </c>
      <c r="U2791" s="828">
        <v>0.5</v>
      </c>
    </row>
    <row r="2792" spans="1:21" ht="14.45" customHeight="1" x14ac:dyDescent="0.2">
      <c r="A2792" s="821">
        <v>4</v>
      </c>
      <c r="B2792" s="822" t="s">
        <v>2195</v>
      </c>
      <c r="C2792" s="822" t="s">
        <v>2202</v>
      </c>
      <c r="D2792" s="823" t="s">
        <v>4680</v>
      </c>
      <c r="E2792" s="824" t="s">
        <v>2239</v>
      </c>
      <c r="F2792" s="822" t="s">
        <v>2196</v>
      </c>
      <c r="G2792" s="822" t="s">
        <v>2309</v>
      </c>
      <c r="H2792" s="822" t="s">
        <v>329</v>
      </c>
      <c r="I2792" s="822" t="s">
        <v>4298</v>
      </c>
      <c r="J2792" s="822" t="s">
        <v>4119</v>
      </c>
      <c r="K2792" s="822" t="s">
        <v>4299</v>
      </c>
      <c r="L2792" s="825">
        <v>33.31</v>
      </c>
      <c r="M2792" s="825">
        <v>33.31</v>
      </c>
      <c r="N2792" s="822">
        <v>1</v>
      </c>
      <c r="O2792" s="826">
        <v>0.5</v>
      </c>
      <c r="P2792" s="825">
        <v>33.31</v>
      </c>
      <c r="Q2792" s="827">
        <v>1</v>
      </c>
      <c r="R2792" s="822">
        <v>1</v>
      </c>
      <c r="S2792" s="827">
        <v>1</v>
      </c>
      <c r="T2792" s="826">
        <v>0.5</v>
      </c>
      <c r="U2792" s="828">
        <v>1</v>
      </c>
    </row>
    <row r="2793" spans="1:21" ht="14.45" customHeight="1" x14ac:dyDescent="0.2">
      <c r="A2793" s="821">
        <v>4</v>
      </c>
      <c r="B2793" s="822" t="s">
        <v>2195</v>
      </c>
      <c r="C2793" s="822" t="s">
        <v>2202</v>
      </c>
      <c r="D2793" s="823" t="s">
        <v>4680</v>
      </c>
      <c r="E2793" s="824" t="s">
        <v>2239</v>
      </c>
      <c r="F2793" s="822" t="s">
        <v>2196</v>
      </c>
      <c r="G2793" s="822" t="s">
        <v>2309</v>
      </c>
      <c r="H2793" s="822" t="s">
        <v>329</v>
      </c>
      <c r="I2793" s="822" t="s">
        <v>2310</v>
      </c>
      <c r="J2793" s="822" t="s">
        <v>977</v>
      </c>
      <c r="K2793" s="822" t="s">
        <v>2311</v>
      </c>
      <c r="L2793" s="825">
        <v>50.32</v>
      </c>
      <c r="M2793" s="825">
        <v>50.32</v>
      </c>
      <c r="N2793" s="822">
        <v>1</v>
      </c>
      <c r="O2793" s="826">
        <v>1</v>
      </c>
      <c r="P2793" s="825">
        <v>50.32</v>
      </c>
      <c r="Q2793" s="827">
        <v>1</v>
      </c>
      <c r="R2793" s="822">
        <v>1</v>
      </c>
      <c r="S2793" s="827">
        <v>1</v>
      </c>
      <c r="T2793" s="826">
        <v>1</v>
      </c>
      <c r="U2793" s="828">
        <v>1</v>
      </c>
    </row>
    <row r="2794" spans="1:21" ht="14.45" customHeight="1" x14ac:dyDescent="0.2">
      <c r="A2794" s="821">
        <v>4</v>
      </c>
      <c r="B2794" s="822" t="s">
        <v>2195</v>
      </c>
      <c r="C2794" s="822" t="s">
        <v>2202</v>
      </c>
      <c r="D2794" s="823" t="s">
        <v>4680</v>
      </c>
      <c r="E2794" s="824" t="s">
        <v>2239</v>
      </c>
      <c r="F2794" s="822" t="s">
        <v>2196</v>
      </c>
      <c r="G2794" s="822" t="s">
        <v>2259</v>
      </c>
      <c r="H2794" s="822" t="s">
        <v>628</v>
      </c>
      <c r="I2794" s="822" t="s">
        <v>1853</v>
      </c>
      <c r="J2794" s="822" t="s">
        <v>1068</v>
      </c>
      <c r="K2794" s="822" t="s">
        <v>1854</v>
      </c>
      <c r="L2794" s="825">
        <v>154.36000000000001</v>
      </c>
      <c r="M2794" s="825">
        <v>2006.6800000000005</v>
      </c>
      <c r="N2794" s="822">
        <v>13</v>
      </c>
      <c r="O2794" s="826">
        <v>11.5</v>
      </c>
      <c r="P2794" s="825">
        <v>1697.9600000000005</v>
      </c>
      <c r="Q2794" s="827">
        <v>0.84615384615384615</v>
      </c>
      <c r="R2794" s="822">
        <v>11</v>
      </c>
      <c r="S2794" s="827">
        <v>0.84615384615384615</v>
      </c>
      <c r="T2794" s="826">
        <v>9.5</v>
      </c>
      <c r="U2794" s="828">
        <v>0.82608695652173914</v>
      </c>
    </row>
    <row r="2795" spans="1:21" ht="14.45" customHeight="1" x14ac:dyDescent="0.2">
      <c r="A2795" s="821">
        <v>4</v>
      </c>
      <c r="B2795" s="822" t="s">
        <v>2195</v>
      </c>
      <c r="C2795" s="822" t="s">
        <v>2202</v>
      </c>
      <c r="D2795" s="823" t="s">
        <v>4680</v>
      </c>
      <c r="E2795" s="824" t="s">
        <v>2239</v>
      </c>
      <c r="F2795" s="822" t="s">
        <v>2196</v>
      </c>
      <c r="G2795" s="822" t="s">
        <v>2259</v>
      </c>
      <c r="H2795" s="822" t="s">
        <v>329</v>
      </c>
      <c r="I2795" s="822" t="s">
        <v>2487</v>
      </c>
      <c r="J2795" s="822" t="s">
        <v>1068</v>
      </c>
      <c r="K2795" s="822" t="s">
        <v>2488</v>
      </c>
      <c r="L2795" s="825">
        <v>225.06</v>
      </c>
      <c r="M2795" s="825">
        <v>450.12</v>
      </c>
      <c r="N2795" s="822">
        <v>2</v>
      </c>
      <c r="O2795" s="826">
        <v>2</v>
      </c>
      <c r="P2795" s="825">
        <v>450.12</v>
      </c>
      <c r="Q2795" s="827">
        <v>1</v>
      </c>
      <c r="R2795" s="822">
        <v>2</v>
      </c>
      <c r="S2795" s="827">
        <v>1</v>
      </c>
      <c r="T2795" s="826">
        <v>2</v>
      </c>
      <c r="U2795" s="828">
        <v>1</v>
      </c>
    </row>
    <row r="2796" spans="1:21" ht="14.45" customHeight="1" x14ac:dyDescent="0.2">
      <c r="A2796" s="821">
        <v>4</v>
      </c>
      <c r="B2796" s="822" t="s">
        <v>2195</v>
      </c>
      <c r="C2796" s="822" t="s">
        <v>2202</v>
      </c>
      <c r="D2796" s="823" t="s">
        <v>4680</v>
      </c>
      <c r="E2796" s="824" t="s">
        <v>2239</v>
      </c>
      <c r="F2796" s="822" t="s">
        <v>2196</v>
      </c>
      <c r="G2796" s="822" t="s">
        <v>2322</v>
      </c>
      <c r="H2796" s="822" t="s">
        <v>329</v>
      </c>
      <c r="I2796" s="822" t="s">
        <v>3704</v>
      </c>
      <c r="J2796" s="822" t="s">
        <v>1614</v>
      </c>
      <c r="K2796" s="822" t="s">
        <v>1615</v>
      </c>
      <c r="L2796" s="825">
        <v>374.79</v>
      </c>
      <c r="M2796" s="825">
        <v>7121.01</v>
      </c>
      <c r="N2796" s="822">
        <v>19</v>
      </c>
      <c r="O2796" s="826">
        <v>8</v>
      </c>
      <c r="P2796" s="825">
        <v>4122.6900000000005</v>
      </c>
      <c r="Q2796" s="827">
        <v>0.57894736842105265</v>
      </c>
      <c r="R2796" s="822">
        <v>11</v>
      </c>
      <c r="S2796" s="827">
        <v>0.57894736842105265</v>
      </c>
      <c r="T2796" s="826">
        <v>6</v>
      </c>
      <c r="U2796" s="828">
        <v>0.75</v>
      </c>
    </row>
    <row r="2797" spans="1:21" ht="14.45" customHeight="1" x14ac:dyDescent="0.2">
      <c r="A2797" s="821">
        <v>4</v>
      </c>
      <c r="B2797" s="822" t="s">
        <v>2195</v>
      </c>
      <c r="C2797" s="822" t="s">
        <v>2202</v>
      </c>
      <c r="D2797" s="823" t="s">
        <v>4680</v>
      </c>
      <c r="E2797" s="824" t="s">
        <v>2239</v>
      </c>
      <c r="F2797" s="822" t="s">
        <v>2196</v>
      </c>
      <c r="G2797" s="822" t="s">
        <v>2322</v>
      </c>
      <c r="H2797" s="822" t="s">
        <v>329</v>
      </c>
      <c r="I2797" s="822" t="s">
        <v>2323</v>
      </c>
      <c r="J2797" s="822" t="s">
        <v>1614</v>
      </c>
      <c r="K2797" s="822" t="s">
        <v>1615</v>
      </c>
      <c r="L2797" s="825">
        <v>374.79</v>
      </c>
      <c r="M2797" s="825">
        <v>2248.7400000000002</v>
      </c>
      <c r="N2797" s="822">
        <v>6</v>
      </c>
      <c r="O2797" s="826">
        <v>0.5</v>
      </c>
      <c r="P2797" s="825">
        <v>2248.7400000000002</v>
      </c>
      <c r="Q2797" s="827">
        <v>1</v>
      </c>
      <c r="R2797" s="822">
        <v>6</v>
      </c>
      <c r="S2797" s="827">
        <v>1</v>
      </c>
      <c r="T2797" s="826">
        <v>0.5</v>
      </c>
      <c r="U2797" s="828">
        <v>1</v>
      </c>
    </row>
    <row r="2798" spans="1:21" ht="14.45" customHeight="1" x14ac:dyDescent="0.2">
      <c r="A2798" s="821">
        <v>4</v>
      </c>
      <c r="B2798" s="822" t="s">
        <v>2195</v>
      </c>
      <c r="C2798" s="822" t="s">
        <v>2202</v>
      </c>
      <c r="D2798" s="823" t="s">
        <v>4680</v>
      </c>
      <c r="E2798" s="824" t="s">
        <v>2239</v>
      </c>
      <c r="F2798" s="822" t="s">
        <v>2196</v>
      </c>
      <c r="G2798" s="822" t="s">
        <v>2260</v>
      </c>
      <c r="H2798" s="822" t="s">
        <v>329</v>
      </c>
      <c r="I2798" s="822" t="s">
        <v>3320</v>
      </c>
      <c r="J2798" s="822" t="s">
        <v>2262</v>
      </c>
      <c r="K2798" s="822" t="s">
        <v>3321</v>
      </c>
      <c r="L2798" s="825">
        <v>0</v>
      </c>
      <c r="M2798" s="825">
        <v>0</v>
      </c>
      <c r="N2798" s="822">
        <v>1</v>
      </c>
      <c r="O2798" s="826">
        <v>0.5</v>
      </c>
      <c r="P2798" s="825">
        <v>0</v>
      </c>
      <c r="Q2798" s="827"/>
      <c r="R2798" s="822">
        <v>1</v>
      </c>
      <c r="S2798" s="827">
        <v>1</v>
      </c>
      <c r="T2798" s="826">
        <v>0.5</v>
      </c>
      <c r="U2798" s="828">
        <v>1</v>
      </c>
    </row>
    <row r="2799" spans="1:21" ht="14.45" customHeight="1" x14ac:dyDescent="0.2">
      <c r="A2799" s="821">
        <v>4</v>
      </c>
      <c r="B2799" s="822" t="s">
        <v>2195</v>
      </c>
      <c r="C2799" s="822" t="s">
        <v>2202</v>
      </c>
      <c r="D2799" s="823" t="s">
        <v>4680</v>
      </c>
      <c r="E2799" s="824" t="s">
        <v>2239</v>
      </c>
      <c r="F2799" s="822" t="s">
        <v>2196</v>
      </c>
      <c r="G2799" s="822" t="s">
        <v>2423</v>
      </c>
      <c r="H2799" s="822" t="s">
        <v>329</v>
      </c>
      <c r="I2799" s="822" t="s">
        <v>2489</v>
      </c>
      <c r="J2799" s="822" t="s">
        <v>2490</v>
      </c>
      <c r="K2799" s="822" t="s">
        <v>2491</v>
      </c>
      <c r="L2799" s="825">
        <v>248.55</v>
      </c>
      <c r="M2799" s="825">
        <v>248.55</v>
      </c>
      <c r="N2799" s="822">
        <v>1</v>
      </c>
      <c r="O2799" s="826">
        <v>1</v>
      </c>
      <c r="P2799" s="825">
        <v>248.55</v>
      </c>
      <c r="Q2799" s="827">
        <v>1</v>
      </c>
      <c r="R2799" s="822">
        <v>1</v>
      </c>
      <c r="S2799" s="827">
        <v>1</v>
      </c>
      <c r="T2799" s="826">
        <v>1</v>
      </c>
      <c r="U2799" s="828">
        <v>1</v>
      </c>
    </row>
    <row r="2800" spans="1:21" ht="14.45" customHeight="1" x14ac:dyDescent="0.2">
      <c r="A2800" s="821">
        <v>4</v>
      </c>
      <c r="B2800" s="822" t="s">
        <v>2195</v>
      </c>
      <c r="C2800" s="822" t="s">
        <v>2202</v>
      </c>
      <c r="D2800" s="823" t="s">
        <v>4680</v>
      </c>
      <c r="E2800" s="824" t="s">
        <v>2239</v>
      </c>
      <c r="F2800" s="822" t="s">
        <v>2196</v>
      </c>
      <c r="G2800" s="822" t="s">
        <v>2285</v>
      </c>
      <c r="H2800" s="822" t="s">
        <v>329</v>
      </c>
      <c r="I2800" s="822" t="s">
        <v>4637</v>
      </c>
      <c r="J2800" s="822" t="s">
        <v>4638</v>
      </c>
      <c r="K2800" s="822" t="s">
        <v>743</v>
      </c>
      <c r="L2800" s="825">
        <v>197.61</v>
      </c>
      <c r="M2800" s="825">
        <v>1383.27</v>
      </c>
      <c r="N2800" s="822">
        <v>7</v>
      </c>
      <c r="O2800" s="826"/>
      <c r="P2800" s="825">
        <v>1383.27</v>
      </c>
      <c r="Q2800" s="827">
        <v>1</v>
      </c>
      <c r="R2800" s="822">
        <v>7</v>
      </c>
      <c r="S2800" s="827">
        <v>1</v>
      </c>
      <c r="T2800" s="826"/>
      <c r="U2800" s="828"/>
    </row>
    <row r="2801" spans="1:21" ht="14.45" customHeight="1" x14ac:dyDescent="0.2">
      <c r="A2801" s="821">
        <v>4</v>
      </c>
      <c r="B2801" s="822" t="s">
        <v>2195</v>
      </c>
      <c r="C2801" s="822" t="s">
        <v>2202</v>
      </c>
      <c r="D2801" s="823" t="s">
        <v>4680</v>
      </c>
      <c r="E2801" s="824" t="s">
        <v>2239</v>
      </c>
      <c r="F2801" s="822" t="s">
        <v>2196</v>
      </c>
      <c r="G2801" s="822" t="s">
        <v>2285</v>
      </c>
      <c r="H2801" s="822" t="s">
        <v>628</v>
      </c>
      <c r="I2801" s="822" t="s">
        <v>1971</v>
      </c>
      <c r="J2801" s="822" t="s">
        <v>1041</v>
      </c>
      <c r="K2801" s="822" t="s">
        <v>769</v>
      </c>
      <c r="L2801" s="825">
        <v>179.65</v>
      </c>
      <c r="M2801" s="825">
        <v>6287.75</v>
      </c>
      <c r="N2801" s="822">
        <v>35</v>
      </c>
      <c r="O2801" s="826">
        <v>1</v>
      </c>
      <c r="P2801" s="825">
        <v>6287.75</v>
      </c>
      <c r="Q2801" s="827">
        <v>1</v>
      </c>
      <c r="R2801" s="822">
        <v>35</v>
      </c>
      <c r="S2801" s="827">
        <v>1</v>
      </c>
      <c r="T2801" s="826">
        <v>1</v>
      </c>
      <c r="U2801" s="828">
        <v>1</v>
      </c>
    </row>
    <row r="2802" spans="1:21" ht="14.45" customHeight="1" x14ac:dyDescent="0.2">
      <c r="A2802" s="821">
        <v>4</v>
      </c>
      <c r="B2802" s="822" t="s">
        <v>2195</v>
      </c>
      <c r="C2802" s="822" t="s">
        <v>2202</v>
      </c>
      <c r="D2802" s="823" t="s">
        <v>4680</v>
      </c>
      <c r="E2802" s="824" t="s">
        <v>2239</v>
      </c>
      <c r="F2802" s="822" t="s">
        <v>2196</v>
      </c>
      <c r="G2802" s="822" t="s">
        <v>2427</v>
      </c>
      <c r="H2802" s="822" t="s">
        <v>329</v>
      </c>
      <c r="I2802" s="822" t="s">
        <v>3323</v>
      </c>
      <c r="J2802" s="822" t="s">
        <v>1287</v>
      </c>
      <c r="K2802" s="822" t="s">
        <v>1288</v>
      </c>
      <c r="L2802" s="825">
        <v>121.92</v>
      </c>
      <c r="M2802" s="825">
        <v>243.84</v>
      </c>
      <c r="N2802" s="822">
        <v>2</v>
      </c>
      <c r="O2802" s="826">
        <v>1</v>
      </c>
      <c r="P2802" s="825"/>
      <c r="Q2802" s="827">
        <v>0</v>
      </c>
      <c r="R2802" s="822"/>
      <c r="S2802" s="827">
        <v>0</v>
      </c>
      <c r="T2802" s="826"/>
      <c r="U2802" s="828">
        <v>0</v>
      </c>
    </row>
    <row r="2803" spans="1:21" ht="14.45" customHeight="1" x14ac:dyDescent="0.2">
      <c r="A2803" s="821">
        <v>4</v>
      </c>
      <c r="B2803" s="822" t="s">
        <v>2195</v>
      </c>
      <c r="C2803" s="822" t="s">
        <v>2202</v>
      </c>
      <c r="D2803" s="823" t="s">
        <v>4680</v>
      </c>
      <c r="E2803" s="824" t="s">
        <v>2239</v>
      </c>
      <c r="F2803" s="822" t="s">
        <v>2197</v>
      </c>
      <c r="G2803" s="822" t="s">
        <v>2286</v>
      </c>
      <c r="H2803" s="822" t="s">
        <v>329</v>
      </c>
      <c r="I2803" s="822" t="s">
        <v>3325</v>
      </c>
      <c r="J2803" s="822" t="s">
        <v>2288</v>
      </c>
      <c r="K2803" s="822"/>
      <c r="L2803" s="825">
        <v>0</v>
      </c>
      <c r="M2803" s="825">
        <v>0</v>
      </c>
      <c r="N2803" s="822">
        <v>1</v>
      </c>
      <c r="O2803" s="826"/>
      <c r="P2803" s="825"/>
      <c r="Q2803" s="827"/>
      <c r="R2803" s="822"/>
      <c r="S2803" s="827">
        <v>0</v>
      </c>
      <c r="T2803" s="826"/>
      <c r="U2803" s="828"/>
    </row>
    <row r="2804" spans="1:21" ht="14.45" customHeight="1" x14ac:dyDescent="0.2">
      <c r="A2804" s="821">
        <v>4</v>
      </c>
      <c r="B2804" s="822" t="s">
        <v>2195</v>
      </c>
      <c r="C2804" s="822" t="s">
        <v>2202</v>
      </c>
      <c r="D2804" s="823" t="s">
        <v>4680</v>
      </c>
      <c r="E2804" s="824" t="s">
        <v>2239</v>
      </c>
      <c r="F2804" s="822" t="s">
        <v>2197</v>
      </c>
      <c r="G2804" s="822" t="s">
        <v>2286</v>
      </c>
      <c r="H2804" s="822" t="s">
        <v>329</v>
      </c>
      <c r="I2804" s="822" t="s">
        <v>2492</v>
      </c>
      <c r="J2804" s="822" t="s">
        <v>2288</v>
      </c>
      <c r="K2804" s="822"/>
      <c r="L2804" s="825">
        <v>0</v>
      </c>
      <c r="M2804" s="825">
        <v>0</v>
      </c>
      <c r="N2804" s="822">
        <v>6</v>
      </c>
      <c r="O2804" s="826">
        <v>6</v>
      </c>
      <c r="P2804" s="825">
        <v>0</v>
      </c>
      <c r="Q2804" s="827"/>
      <c r="R2804" s="822">
        <v>6</v>
      </c>
      <c r="S2804" s="827">
        <v>1</v>
      </c>
      <c r="T2804" s="826">
        <v>6</v>
      </c>
      <c r="U2804" s="828">
        <v>1</v>
      </c>
    </row>
    <row r="2805" spans="1:21" ht="14.45" customHeight="1" x14ac:dyDescent="0.2">
      <c r="A2805" s="821">
        <v>4</v>
      </c>
      <c r="B2805" s="822" t="s">
        <v>2195</v>
      </c>
      <c r="C2805" s="822" t="s">
        <v>2202</v>
      </c>
      <c r="D2805" s="823" t="s">
        <v>4680</v>
      </c>
      <c r="E2805" s="824" t="s">
        <v>2239</v>
      </c>
      <c r="F2805" s="822" t="s">
        <v>2197</v>
      </c>
      <c r="G2805" s="822" t="s">
        <v>2286</v>
      </c>
      <c r="H2805" s="822" t="s">
        <v>329</v>
      </c>
      <c r="I2805" s="822" t="s">
        <v>2408</v>
      </c>
      <c r="J2805" s="822" t="s">
        <v>2288</v>
      </c>
      <c r="K2805" s="822"/>
      <c r="L2805" s="825">
        <v>35.25</v>
      </c>
      <c r="M2805" s="825">
        <v>35.25</v>
      </c>
      <c r="N2805" s="822">
        <v>1</v>
      </c>
      <c r="O2805" s="826">
        <v>1</v>
      </c>
      <c r="P2805" s="825">
        <v>35.25</v>
      </c>
      <c r="Q2805" s="827">
        <v>1</v>
      </c>
      <c r="R2805" s="822">
        <v>1</v>
      </c>
      <c r="S2805" s="827">
        <v>1</v>
      </c>
      <c r="T2805" s="826">
        <v>1</v>
      </c>
      <c r="U2805" s="828">
        <v>1</v>
      </c>
    </row>
    <row r="2806" spans="1:21" ht="14.45" customHeight="1" x14ac:dyDescent="0.2">
      <c r="A2806" s="821">
        <v>4</v>
      </c>
      <c r="B2806" s="822" t="s">
        <v>2195</v>
      </c>
      <c r="C2806" s="822" t="s">
        <v>2202</v>
      </c>
      <c r="D2806" s="823" t="s">
        <v>4680</v>
      </c>
      <c r="E2806" s="824" t="s">
        <v>2239</v>
      </c>
      <c r="F2806" s="822" t="s">
        <v>2197</v>
      </c>
      <c r="G2806" s="822" t="s">
        <v>2286</v>
      </c>
      <c r="H2806" s="822" t="s">
        <v>329</v>
      </c>
      <c r="I2806" s="822" t="s">
        <v>4639</v>
      </c>
      <c r="J2806" s="822" t="s">
        <v>2288</v>
      </c>
      <c r="K2806" s="822"/>
      <c r="L2806" s="825">
        <v>16.09</v>
      </c>
      <c r="M2806" s="825">
        <v>32.18</v>
      </c>
      <c r="N2806" s="822">
        <v>2</v>
      </c>
      <c r="O2806" s="826">
        <v>1</v>
      </c>
      <c r="P2806" s="825">
        <v>32.18</v>
      </c>
      <c r="Q2806" s="827">
        <v>1</v>
      </c>
      <c r="R2806" s="822">
        <v>2</v>
      </c>
      <c r="S2806" s="827">
        <v>1</v>
      </c>
      <c r="T2806" s="826">
        <v>1</v>
      </c>
      <c r="U2806" s="828">
        <v>1</v>
      </c>
    </row>
    <row r="2807" spans="1:21" ht="14.45" customHeight="1" x14ac:dyDescent="0.2">
      <c r="A2807" s="821">
        <v>4</v>
      </c>
      <c r="B2807" s="822" t="s">
        <v>2195</v>
      </c>
      <c r="C2807" s="822" t="s">
        <v>2202</v>
      </c>
      <c r="D2807" s="823" t="s">
        <v>4680</v>
      </c>
      <c r="E2807" s="824" t="s">
        <v>2239</v>
      </c>
      <c r="F2807" s="822" t="s">
        <v>2197</v>
      </c>
      <c r="G2807" s="822" t="s">
        <v>2286</v>
      </c>
      <c r="H2807" s="822" t="s">
        <v>329</v>
      </c>
      <c r="I2807" s="822" t="s">
        <v>1853</v>
      </c>
      <c r="J2807" s="822" t="s">
        <v>2288</v>
      </c>
      <c r="K2807" s="822"/>
      <c r="L2807" s="825">
        <v>154.36000000000001</v>
      </c>
      <c r="M2807" s="825">
        <v>154.36000000000001</v>
      </c>
      <c r="N2807" s="822">
        <v>1</v>
      </c>
      <c r="O2807" s="826">
        <v>1</v>
      </c>
      <c r="P2807" s="825">
        <v>154.36000000000001</v>
      </c>
      <c r="Q2807" s="827">
        <v>1</v>
      </c>
      <c r="R2807" s="822">
        <v>1</v>
      </c>
      <c r="S2807" s="827">
        <v>1</v>
      </c>
      <c r="T2807" s="826">
        <v>1</v>
      </c>
      <c r="U2807" s="828">
        <v>1</v>
      </c>
    </row>
    <row r="2808" spans="1:21" ht="14.45" customHeight="1" x14ac:dyDescent="0.2">
      <c r="A2808" s="821">
        <v>4</v>
      </c>
      <c r="B2808" s="822" t="s">
        <v>2195</v>
      </c>
      <c r="C2808" s="822" t="s">
        <v>2202</v>
      </c>
      <c r="D2808" s="823" t="s">
        <v>4680</v>
      </c>
      <c r="E2808" s="824" t="s">
        <v>2239</v>
      </c>
      <c r="F2808" s="822" t="s">
        <v>2197</v>
      </c>
      <c r="G2808" s="822" t="s">
        <v>2286</v>
      </c>
      <c r="H2808" s="822" t="s">
        <v>329</v>
      </c>
      <c r="I2808" s="822" t="s">
        <v>2287</v>
      </c>
      <c r="J2808" s="822" t="s">
        <v>2288</v>
      </c>
      <c r="K2808" s="822"/>
      <c r="L2808" s="825">
        <v>0</v>
      </c>
      <c r="M2808" s="825">
        <v>0</v>
      </c>
      <c r="N2808" s="822">
        <v>3</v>
      </c>
      <c r="O2808" s="826">
        <v>2.5</v>
      </c>
      <c r="P2808" s="825">
        <v>0</v>
      </c>
      <c r="Q2808" s="827"/>
      <c r="R2808" s="822">
        <v>2</v>
      </c>
      <c r="S2808" s="827">
        <v>0.66666666666666663</v>
      </c>
      <c r="T2808" s="826">
        <v>1.5</v>
      </c>
      <c r="U2808" s="828">
        <v>0.6</v>
      </c>
    </row>
    <row r="2809" spans="1:21" ht="14.45" customHeight="1" x14ac:dyDescent="0.2">
      <c r="A2809" s="821">
        <v>4</v>
      </c>
      <c r="B2809" s="822" t="s">
        <v>2195</v>
      </c>
      <c r="C2809" s="822" t="s">
        <v>2202</v>
      </c>
      <c r="D2809" s="823" t="s">
        <v>4680</v>
      </c>
      <c r="E2809" s="824" t="s">
        <v>2239</v>
      </c>
      <c r="F2809" s="822" t="s">
        <v>2198</v>
      </c>
      <c r="G2809" s="822" t="s">
        <v>2286</v>
      </c>
      <c r="H2809" s="822" t="s">
        <v>329</v>
      </c>
      <c r="I2809" s="822" t="s">
        <v>3934</v>
      </c>
      <c r="J2809" s="822" t="s">
        <v>3935</v>
      </c>
      <c r="K2809" s="822" t="s">
        <v>3936</v>
      </c>
      <c r="L2809" s="825">
        <v>0</v>
      </c>
      <c r="M2809" s="825">
        <v>0</v>
      </c>
      <c r="N2809" s="822">
        <v>1</v>
      </c>
      <c r="O2809" s="826">
        <v>1</v>
      </c>
      <c r="P2809" s="825"/>
      <c r="Q2809" s="827"/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4</v>
      </c>
      <c r="B2810" s="822" t="s">
        <v>2195</v>
      </c>
      <c r="C2810" s="822" t="s">
        <v>2202</v>
      </c>
      <c r="D2810" s="823" t="s">
        <v>4680</v>
      </c>
      <c r="E2810" s="824" t="s">
        <v>2239</v>
      </c>
      <c r="F2810" s="822" t="s">
        <v>2198</v>
      </c>
      <c r="G2810" s="822" t="s">
        <v>2286</v>
      </c>
      <c r="H2810" s="822" t="s">
        <v>329</v>
      </c>
      <c r="I2810" s="822" t="s">
        <v>2389</v>
      </c>
      <c r="J2810" s="822" t="s">
        <v>2390</v>
      </c>
      <c r="K2810" s="822" t="s">
        <v>2391</v>
      </c>
      <c r="L2810" s="825">
        <v>410.41</v>
      </c>
      <c r="M2810" s="825">
        <v>13543.529999999997</v>
      </c>
      <c r="N2810" s="822">
        <v>33</v>
      </c>
      <c r="O2810" s="826">
        <v>33</v>
      </c>
      <c r="P2810" s="825">
        <v>12312.299999999997</v>
      </c>
      <c r="Q2810" s="827">
        <v>0.90909090909090906</v>
      </c>
      <c r="R2810" s="822">
        <v>30</v>
      </c>
      <c r="S2810" s="827">
        <v>0.90909090909090906</v>
      </c>
      <c r="T2810" s="826">
        <v>30</v>
      </c>
      <c r="U2810" s="828">
        <v>0.90909090909090906</v>
      </c>
    </row>
    <row r="2811" spans="1:21" ht="14.45" customHeight="1" x14ac:dyDescent="0.2">
      <c r="A2811" s="821">
        <v>4</v>
      </c>
      <c r="B2811" s="822" t="s">
        <v>2195</v>
      </c>
      <c r="C2811" s="822" t="s">
        <v>2202</v>
      </c>
      <c r="D2811" s="823" t="s">
        <v>4680</v>
      </c>
      <c r="E2811" s="824" t="s">
        <v>2239</v>
      </c>
      <c r="F2811" s="822" t="s">
        <v>2198</v>
      </c>
      <c r="G2811" s="822" t="s">
        <v>2286</v>
      </c>
      <c r="H2811" s="822" t="s">
        <v>329</v>
      </c>
      <c r="I2811" s="822" t="s">
        <v>2496</v>
      </c>
      <c r="J2811" s="822" t="s">
        <v>2390</v>
      </c>
      <c r="K2811" s="822" t="s">
        <v>2497</v>
      </c>
      <c r="L2811" s="825">
        <v>582.98</v>
      </c>
      <c r="M2811" s="825">
        <v>6995.76</v>
      </c>
      <c r="N2811" s="822">
        <v>12</v>
      </c>
      <c r="O2811" s="826">
        <v>12</v>
      </c>
      <c r="P2811" s="825">
        <v>2914.9</v>
      </c>
      <c r="Q2811" s="827">
        <v>0.41666666666666669</v>
      </c>
      <c r="R2811" s="822">
        <v>5</v>
      </c>
      <c r="S2811" s="827">
        <v>0.41666666666666669</v>
      </c>
      <c r="T2811" s="826">
        <v>5</v>
      </c>
      <c r="U2811" s="828">
        <v>0.41666666666666669</v>
      </c>
    </row>
    <row r="2812" spans="1:21" ht="14.45" customHeight="1" x14ac:dyDescent="0.2">
      <c r="A2812" s="821">
        <v>4</v>
      </c>
      <c r="B2812" s="822" t="s">
        <v>2195</v>
      </c>
      <c r="C2812" s="822" t="s">
        <v>2202</v>
      </c>
      <c r="D2812" s="823" t="s">
        <v>4680</v>
      </c>
      <c r="E2812" s="824" t="s">
        <v>2239</v>
      </c>
      <c r="F2812" s="822" t="s">
        <v>2198</v>
      </c>
      <c r="G2812" s="822" t="s">
        <v>2286</v>
      </c>
      <c r="H2812" s="822" t="s">
        <v>329</v>
      </c>
      <c r="I2812" s="822" t="s">
        <v>2960</v>
      </c>
      <c r="J2812" s="822" t="s">
        <v>2961</v>
      </c>
      <c r="K2812" s="822" t="s">
        <v>2962</v>
      </c>
      <c r="L2812" s="825">
        <v>933.97</v>
      </c>
      <c r="M2812" s="825">
        <v>4669.8500000000004</v>
      </c>
      <c r="N2812" s="822">
        <v>5</v>
      </c>
      <c r="O2812" s="826">
        <v>5</v>
      </c>
      <c r="P2812" s="825">
        <v>2801.91</v>
      </c>
      <c r="Q2812" s="827">
        <v>0.59999999999999987</v>
      </c>
      <c r="R2812" s="822">
        <v>3</v>
      </c>
      <c r="S2812" s="827">
        <v>0.6</v>
      </c>
      <c r="T2812" s="826">
        <v>3</v>
      </c>
      <c r="U2812" s="828">
        <v>0.6</v>
      </c>
    </row>
    <row r="2813" spans="1:21" ht="14.45" customHeight="1" x14ac:dyDescent="0.2">
      <c r="A2813" s="821">
        <v>4</v>
      </c>
      <c r="B2813" s="822" t="s">
        <v>2195</v>
      </c>
      <c r="C2813" s="822" t="s">
        <v>2202</v>
      </c>
      <c r="D2813" s="823" t="s">
        <v>4680</v>
      </c>
      <c r="E2813" s="824" t="s">
        <v>2239</v>
      </c>
      <c r="F2813" s="822" t="s">
        <v>2198</v>
      </c>
      <c r="G2813" s="822" t="s">
        <v>2286</v>
      </c>
      <c r="H2813" s="822" t="s">
        <v>329</v>
      </c>
      <c r="I2813" s="822" t="s">
        <v>2509</v>
      </c>
      <c r="J2813" s="822" t="s">
        <v>2510</v>
      </c>
      <c r="K2813" s="822" t="s">
        <v>2511</v>
      </c>
      <c r="L2813" s="825">
        <v>133.43</v>
      </c>
      <c r="M2813" s="825">
        <v>4403.1899999999996</v>
      </c>
      <c r="N2813" s="822">
        <v>33</v>
      </c>
      <c r="O2813" s="826">
        <v>22</v>
      </c>
      <c r="P2813" s="825">
        <v>3602.6099999999997</v>
      </c>
      <c r="Q2813" s="827">
        <v>0.81818181818181823</v>
      </c>
      <c r="R2813" s="822">
        <v>27</v>
      </c>
      <c r="S2813" s="827">
        <v>0.81818181818181823</v>
      </c>
      <c r="T2813" s="826">
        <v>18</v>
      </c>
      <c r="U2813" s="828">
        <v>0.81818181818181823</v>
      </c>
    </row>
    <row r="2814" spans="1:21" ht="14.45" customHeight="1" x14ac:dyDescent="0.2">
      <c r="A2814" s="821">
        <v>4</v>
      </c>
      <c r="B2814" s="822" t="s">
        <v>2195</v>
      </c>
      <c r="C2814" s="822" t="s">
        <v>2202</v>
      </c>
      <c r="D2814" s="823" t="s">
        <v>4680</v>
      </c>
      <c r="E2814" s="824" t="s">
        <v>2239</v>
      </c>
      <c r="F2814" s="822" t="s">
        <v>2198</v>
      </c>
      <c r="G2814" s="822" t="s">
        <v>2286</v>
      </c>
      <c r="H2814" s="822" t="s">
        <v>329</v>
      </c>
      <c r="I2814" s="822" t="s">
        <v>4064</v>
      </c>
      <c r="J2814" s="822" t="s">
        <v>4065</v>
      </c>
      <c r="K2814" s="822" t="s">
        <v>4066</v>
      </c>
      <c r="L2814" s="825">
        <v>500.25</v>
      </c>
      <c r="M2814" s="825">
        <v>3501.75</v>
      </c>
      <c r="N2814" s="822">
        <v>7</v>
      </c>
      <c r="O2814" s="826">
        <v>7</v>
      </c>
      <c r="P2814" s="825">
        <v>3501.75</v>
      </c>
      <c r="Q2814" s="827">
        <v>1</v>
      </c>
      <c r="R2814" s="822">
        <v>7</v>
      </c>
      <c r="S2814" s="827">
        <v>1</v>
      </c>
      <c r="T2814" s="826">
        <v>7</v>
      </c>
      <c r="U2814" s="828">
        <v>1</v>
      </c>
    </row>
    <row r="2815" spans="1:21" ht="14.45" customHeight="1" x14ac:dyDescent="0.2">
      <c r="A2815" s="821">
        <v>4</v>
      </c>
      <c r="B2815" s="822" t="s">
        <v>2195</v>
      </c>
      <c r="C2815" s="822" t="s">
        <v>2202</v>
      </c>
      <c r="D2815" s="823" t="s">
        <v>4680</v>
      </c>
      <c r="E2815" s="824" t="s">
        <v>2239</v>
      </c>
      <c r="F2815" s="822" t="s">
        <v>2198</v>
      </c>
      <c r="G2815" s="822" t="s">
        <v>2286</v>
      </c>
      <c r="H2815" s="822" t="s">
        <v>329</v>
      </c>
      <c r="I2815" s="822" t="s">
        <v>2585</v>
      </c>
      <c r="J2815" s="822" t="s">
        <v>2586</v>
      </c>
      <c r="K2815" s="822" t="s">
        <v>2587</v>
      </c>
      <c r="L2815" s="825">
        <v>700.35</v>
      </c>
      <c r="M2815" s="825">
        <v>35017.499999999978</v>
      </c>
      <c r="N2815" s="822">
        <v>50</v>
      </c>
      <c r="O2815" s="826">
        <v>50</v>
      </c>
      <c r="P2815" s="825">
        <v>30815.399999999976</v>
      </c>
      <c r="Q2815" s="827">
        <v>0.87999999999999989</v>
      </c>
      <c r="R2815" s="822">
        <v>44</v>
      </c>
      <c r="S2815" s="827">
        <v>0.88</v>
      </c>
      <c r="T2815" s="826">
        <v>44</v>
      </c>
      <c r="U2815" s="828">
        <v>0.88</v>
      </c>
    </row>
    <row r="2816" spans="1:21" ht="14.45" customHeight="1" x14ac:dyDescent="0.2">
      <c r="A2816" s="821">
        <v>4</v>
      </c>
      <c r="B2816" s="822" t="s">
        <v>2195</v>
      </c>
      <c r="C2816" s="822" t="s">
        <v>2202</v>
      </c>
      <c r="D2816" s="823" t="s">
        <v>4680</v>
      </c>
      <c r="E2816" s="824" t="s">
        <v>2239</v>
      </c>
      <c r="F2816" s="822" t="s">
        <v>2198</v>
      </c>
      <c r="G2816" s="822" t="s">
        <v>2286</v>
      </c>
      <c r="H2816" s="822" t="s">
        <v>329</v>
      </c>
      <c r="I2816" s="822" t="s">
        <v>2588</v>
      </c>
      <c r="J2816" s="822" t="s">
        <v>2589</v>
      </c>
      <c r="K2816" s="822" t="s">
        <v>2590</v>
      </c>
      <c r="L2816" s="825">
        <v>700.35</v>
      </c>
      <c r="M2816" s="825">
        <v>1400.7</v>
      </c>
      <c r="N2816" s="822">
        <v>2</v>
      </c>
      <c r="O2816" s="826">
        <v>2</v>
      </c>
      <c r="P2816" s="825">
        <v>1400.7</v>
      </c>
      <c r="Q2816" s="827">
        <v>1</v>
      </c>
      <c r="R2816" s="822">
        <v>2</v>
      </c>
      <c r="S2816" s="827">
        <v>1</v>
      </c>
      <c r="T2816" s="826">
        <v>2</v>
      </c>
      <c r="U2816" s="828">
        <v>1</v>
      </c>
    </row>
    <row r="2817" spans="1:21" ht="14.45" customHeight="1" x14ac:dyDescent="0.2">
      <c r="A2817" s="821">
        <v>4</v>
      </c>
      <c r="B2817" s="822" t="s">
        <v>2195</v>
      </c>
      <c r="C2817" s="822" t="s">
        <v>2202</v>
      </c>
      <c r="D2817" s="823" t="s">
        <v>4680</v>
      </c>
      <c r="E2817" s="824" t="s">
        <v>2239</v>
      </c>
      <c r="F2817" s="822" t="s">
        <v>2198</v>
      </c>
      <c r="G2817" s="822" t="s">
        <v>2286</v>
      </c>
      <c r="H2817" s="822" t="s">
        <v>329</v>
      </c>
      <c r="I2817" s="822" t="s">
        <v>4180</v>
      </c>
      <c r="J2817" s="822" t="s">
        <v>4181</v>
      </c>
      <c r="K2817" s="822" t="s">
        <v>4182</v>
      </c>
      <c r="L2817" s="825">
        <v>1557.92</v>
      </c>
      <c r="M2817" s="825">
        <v>3115.84</v>
      </c>
      <c r="N2817" s="822">
        <v>2</v>
      </c>
      <c r="O2817" s="826">
        <v>2</v>
      </c>
      <c r="P2817" s="825"/>
      <c r="Q2817" s="827">
        <v>0</v>
      </c>
      <c r="R2817" s="822"/>
      <c r="S2817" s="827">
        <v>0</v>
      </c>
      <c r="T2817" s="826"/>
      <c r="U2817" s="828">
        <v>0</v>
      </c>
    </row>
    <row r="2818" spans="1:21" ht="14.45" customHeight="1" x14ac:dyDescent="0.2">
      <c r="A2818" s="821">
        <v>4</v>
      </c>
      <c r="B2818" s="822" t="s">
        <v>2195</v>
      </c>
      <c r="C2818" s="822" t="s">
        <v>2202</v>
      </c>
      <c r="D2818" s="823" t="s">
        <v>4680</v>
      </c>
      <c r="E2818" s="824" t="s">
        <v>2239</v>
      </c>
      <c r="F2818" s="822" t="s">
        <v>2198</v>
      </c>
      <c r="G2818" s="822" t="s">
        <v>2286</v>
      </c>
      <c r="H2818" s="822" t="s">
        <v>329</v>
      </c>
      <c r="I2818" s="822" t="s">
        <v>3139</v>
      </c>
      <c r="J2818" s="822" t="s">
        <v>3140</v>
      </c>
      <c r="K2818" s="822" t="s">
        <v>3141</v>
      </c>
      <c r="L2818" s="825">
        <v>389.82</v>
      </c>
      <c r="M2818" s="825">
        <v>1949.1</v>
      </c>
      <c r="N2818" s="822">
        <v>5</v>
      </c>
      <c r="O2818" s="826">
        <v>5</v>
      </c>
      <c r="P2818" s="825">
        <v>1949.1</v>
      </c>
      <c r="Q2818" s="827">
        <v>1</v>
      </c>
      <c r="R2818" s="822">
        <v>5</v>
      </c>
      <c r="S2818" s="827">
        <v>1</v>
      </c>
      <c r="T2818" s="826">
        <v>5</v>
      </c>
      <c r="U2818" s="828">
        <v>1</v>
      </c>
    </row>
    <row r="2819" spans="1:21" ht="14.45" customHeight="1" x14ac:dyDescent="0.2">
      <c r="A2819" s="821">
        <v>4</v>
      </c>
      <c r="B2819" s="822" t="s">
        <v>2195</v>
      </c>
      <c r="C2819" s="822" t="s">
        <v>2202</v>
      </c>
      <c r="D2819" s="823" t="s">
        <v>4680</v>
      </c>
      <c r="E2819" s="824" t="s">
        <v>2239</v>
      </c>
      <c r="F2819" s="822" t="s">
        <v>2198</v>
      </c>
      <c r="G2819" s="822" t="s">
        <v>2286</v>
      </c>
      <c r="H2819" s="822" t="s">
        <v>329</v>
      </c>
      <c r="I2819" s="822" t="s">
        <v>2963</v>
      </c>
      <c r="J2819" s="822" t="s">
        <v>2964</v>
      </c>
      <c r="K2819" s="822" t="s">
        <v>2965</v>
      </c>
      <c r="L2819" s="825">
        <v>389.82</v>
      </c>
      <c r="M2819" s="825">
        <v>2338.92</v>
      </c>
      <c r="N2819" s="822">
        <v>6</v>
      </c>
      <c r="O2819" s="826">
        <v>6</v>
      </c>
      <c r="P2819" s="825">
        <v>1949.1</v>
      </c>
      <c r="Q2819" s="827">
        <v>0.83333333333333326</v>
      </c>
      <c r="R2819" s="822">
        <v>5</v>
      </c>
      <c r="S2819" s="827">
        <v>0.83333333333333337</v>
      </c>
      <c r="T2819" s="826">
        <v>5</v>
      </c>
      <c r="U2819" s="828">
        <v>0.83333333333333337</v>
      </c>
    </row>
    <row r="2820" spans="1:21" ht="14.45" customHeight="1" x14ac:dyDescent="0.2">
      <c r="A2820" s="821">
        <v>4</v>
      </c>
      <c r="B2820" s="822" t="s">
        <v>2195</v>
      </c>
      <c r="C2820" s="822" t="s">
        <v>2202</v>
      </c>
      <c r="D2820" s="823" t="s">
        <v>4680</v>
      </c>
      <c r="E2820" s="824" t="s">
        <v>2239</v>
      </c>
      <c r="F2820" s="822" t="s">
        <v>2198</v>
      </c>
      <c r="G2820" s="822" t="s">
        <v>2286</v>
      </c>
      <c r="H2820" s="822" t="s">
        <v>329</v>
      </c>
      <c r="I2820" s="822" t="s">
        <v>3142</v>
      </c>
      <c r="J2820" s="822" t="s">
        <v>3143</v>
      </c>
      <c r="K2820" s="822" t="s">
        <v>3144</v>
      </c>
      <c r="L2820" s="825">
        <v>389.82</v>
      </c>
      <c r="M2820" s="825">
        <v>1169.46</v>
      </c>
      <c r="N2820" s="822">
        <v>3</v>
      </c>
      <c r="O2820" s="826">
        <v>3</v>
      </c>
      <c r="P2820" s="825">
        <v>1169.46</v>
      </c>
      <c r="Q2820" s="827">
        <v>1</v>
      </c>
      <c r="R2820" s="822">
        <v>3</v>
      </c>
      <c r="S2820" s="827">
        <v>1</v>
      </c>
      <c r="T2820" s="826">
        <v>3</v>
      </c>
      <c r="U2820" s="828">
        <v>1</v>
      </c>
    </row>
    <row r="2821" spans="1:21" ht="14.45" customHeight="1" x14ac:dyDescent="0.2">
      <c r="A2821" s="821">
        <v>4</v>
      </c>
      <c r="B2821" s="822" t="s">
        <v>2195</v>
      </c>
      <c r="C2821" s="822" t="s">
        <v>2202</v>
      </c>
      <c r="D2821" s="823" t="s">
        <v>4680</v>
      </c>
      <c r="E2821" s="824" t="s">
        <v>2239</v>
      </c>
      <c r="F2821" s="822" t="s">
        <v>2198</v>
      </c>
      <c r="G2821" s="822" t="s">
        <v>2286</v>
      </c>
      <c r="H2821" s="822" t="s">
        <v>329</v>
      </c>
      <c r="I2821" s="822" t="s">
        <v>2966</v>
      </c>
      <c r="J2821" s="822" t="s">
        <v>2967</v>
      </c>
      <c r="K2821" s="822" t="s">
        <v>2968</v>
      </c>
      <c r="L2821" s="825">
        <v>99.99</v>
      </c>
      <c r="M2821" s="825">
        <v>11698.829999999994</v>
      </c>
      <c r="N2821" s="822">
        <v>117</v>
      </c>
      <c r="O2821" s="826">
        <v>53</v>
      </c>
      <c r="P2821" s="825">
        <v>10498.949999999995</v>
      </c>
      <c r="Q2821" s="827">
        <v>0.89743589743589747</v>
      </c>
      <c r="R2821" s="822">
        <v>105</v>
      </c>
      <c r="S2821" s="827">
        <v>0.89743589743589747</v>
      </c>
      <c r="T2821" s="826">
        <v>47</v>
      </c>
      <c r="U2821" s="828">
        <v>0.8867924528301887</v>
      </c>
    </row>
    <row r="2822" spans="1:21" ht="14.45" customHeight="1" x14ac:dyDescent="0.2">
      <c r="A2822" s="821">
        <v>4</v>
      </c>
      <c r="B2822" s="822" t="s">
        <v>2195</v>
      </c>
      <c r="C2822" s="822" t="s">
        <v>2202</v>
      </c>
      <c r="D2822" s="823" t="s">
        <v>4680</v>
      </c>
      <c r="E2822" s="824" t="s">
        <v>2239</v>
      </c>
      <c r="F2822" s="822" t="s">
        <v>2198</v>
      </c>
      <c r="G2822" s="822" t="s">
        <v>2286</v>
      </c>
      <c r="H2822" s="822" t="s">
        <v>329</v>
      </c>
      <c r="I2822" s="822" t="s">
        <v>2969</v>
      </c>
      <c r="J2822" s="822" t="s">
        <v>2970</v>
      </c>
      <c r="K2822" s="822" t="s">
        <v>2971</v>
      </c>
      <c r="L2822" s="825">
        <v>86.44</v>
      </c>
      <c r="M2822" s="825">
        <v>2247.4399999999996</v>
      </c>
      <c r="N2822" s="822">
        <v>26</v>
      </c>
      <c r="O2822" s="826">
        <v>15</v>
      </c>
      <c r="P2822" s="825">
        <v>1383.04</v>
      </c>
      <c r="Q2822" s="827">
        <v>0.61538461538461553</v>
      </c>
      <c r="R2822" s="822">
        <v>16</v>
      </c>
      <c r="S2822" s="827">
        <v>0.61538461538461542</v>
      </c>
      <c r="T2822" s="826">
        <v>11</v>
      </c>
      <c r="U2822" s="828">
        <v>0.73333333333333328</v>
      </c>
    </row>
    <row r="2823" spans="1:21" ht="14.45" customHeight="1" x14ac:dyDescent="0.2">
      <c r="A2823" s="821">
        <v>4</v>
      </c>
      <c r="B2823" s="822" t="s">
        <v>2195</v>
      </c>
      <c r="C2823" s="822" t="s">
        <v>2202</v>
      </c>
      <c r="D2823" s="823" t="s">
        <v>4680</v>
      </c>
      <c r="E2823" s="824" t="s">
        <v>2239</v>
      </c>
      <c r="F2823" s="822" t="s">
        <v>2198</v>
      </c>
      <c r="G2823" s="822" t="s">
        <v>2286</v>
      </c>
      <c r="H2823" s="822" t="s">
        <v>329</v>
      </c>
      <c r="I2823" s="822" t="s">
        <v>4640</v>
      </c>
      <c r="J2823" s="822" t="s">
        <v>4641</v>
      </c>
      <c r="K2823" s="822" t="s">
        <v>4642</v>
      </c>
      <c r="L2823" s="825">
        <v>181.49</v>
      </c>
      <c r="M2823" s="825">
        <v>181.49</v>
      </c>
      <c r="N2823" s="822">
        <v>1</v>
      </c>
      <c r="O2823" s="826">
        <v>1</v>
      </c>
      <c r="P2823" s="825"/>
      <c r="Q2823" s="827">
        <v>0</v>
      </c>
      <c r="R2823" s="822"/>
      <c r="S2823" s="827">
        <v>0</v>
      </c>
      <c r="T2823" s="826"/>
      <c r="U2823" s="828">
        <v>0</v>
      </c>
    </row>
    <row r="2824" spans="1:21" ht="14.45" customHeight="1" x14ac:dyDescent="0.2">
      <c r="A2824" s="821">
        <v>4</v>
      </c>
      <c r="B2824" s="822" t="s">
        <v>2195</v>
      </c>
      <c r="C2824" s="822" t="s">
        <v>2202</v>
      </c>
      <c r="D2824" s="823" t="s">
        <v>4680</v>
      </c>
      <c r="E2824" s="824" t="s">
        <v>2239</v>
      </c>
      <c r="F2824" s="822" t="s">
        <v>2198</v>
      </c>
      <c r="G2824" s="822" t="s">
        <v>2286</v>
      </c>
      <c r="H2824" s="822" t="s">
        <v>329</v>
      </c>
      <c r="I2824" s="822" t="s">
        <v>4373</v>
      </c>
      <c r="J2824" s="822" t="s">
        <v>4374</v>
      </c>
      <c r="K2824" s="822" t="s">
        <v>4375</v>
      </c>
      <c r="L2824" s="825">
        <v>400.2</v>
      </c>
      <c r="M2824" s="825">
        <v>400.2</v>
      </c>
      <c r="N2824" s="822">
        <v>1</v>
      </c>
      <c r="O2824" s="826">
        <v>1</v>
      </c>
      <c r="P2824" s="825"/>
      <c r="Q2824" s="827">
        <v>0</v>
      </c>
      <c r="R2824" s="822"/>
      <c r="S2824" s="827">
        <v>0</v>
      </c>
      <c r="T2824" s="826"/>
      <c r="U2824" s="828">
        <v>0</v>
      </c>
    </row>
    <row r="2825" spans="1:21" ht="14.45" customHeight="1" x14ac:dyDescent="0.2">
      <c r="A2825" s="821">
        <v>4</v>
      </c>
      <c r="B2825" s="822" t="s">
        <v>2195</v>
      </c>
      <c r="C2825" s="822" t="s">
        <v>2202</v>
      </c>
      <c r="D2825" s="823" t="s">
        <v>4680</v>
      </c>
      <c r="E2825" s="824" t="s">
        <v>2239</v>
      </c>
      <c r="F2825" s="822" t="s">
        <v>2198</v>
      </c>
      <c r="G2825" s="822" t="s">
        <v>2286</v>
      </c>
      <c r="H2825" s="822" t="s">
        <v>329</v>
      </c>
      <c r="I2825" s="822" t="s">
        <v>4643</v>
      </c>
      <c r="J2825" s="822" t="s">
        <v>4644</v>
      </c>
      <c r="K2825" s="822" t="s">
        <v>4645</v>
      </c>
      <c r="L2825" s="825">
        <v>7000.01</v>
      </c>
      <c r="M2825" s="825">
        <v>7000.01</v>
      </c>
      <c r="N2825" s="822">
        <v>1</v>
      </c>
      <c r="O2825" s="826">
        <v>1</v>
      </c>
      <c r="P2825" s="825">
        <v>7000.01</v>
      </c>
      <c r="Q2825" s="827">
        <v>1</v>
      </c>
      <c r="R2825" s="822">
        <v>1</v>
      </c>
      <c r="S2825" s="827">
        <v>1</v>
      </c>
      <c r="T2825" s="826">
        <v>1</v>
      </c>
      <c r="U2825" s="828">
        <v>1</v>
      </c>
    </row>
    <row r="2826" spans="1:21" ht="14.45" customHeight="1" x14ac:dyDescent="0.2">
      <c r="A2826" s="821">
        <v>4</v>
      </c>
      <c r="B2826" s="822" t="s">
        <v>2195</v>
      </c>
      <c r="C2826" s="822" t="s">
        <v>2202</v>
      </c>
      <c r="D2826" s="823" t="s">
        <v>4680</v>
      </c>
      <c r="E2826" s="824" t="s">
        <v>2239</v>
      </c>
      <c r="F2826" s="822" t="s">
        <v>2198</v>
      </c>
      <c r="G2826" s="822" t="s">
        <v>2286</v>
      </c>
      <c r="H2826" s="822" t="s">
        <v>329</v>
      </c>
      <c r="I2826" s="822" t="s">
        <v>4646</v>
      </c>
      <c r="J2826" s="822" t="s">
        <v>4647</v>
      </c>
      <c r="K2826" s="822" t="s">
        <v>4648</v>
      </c>
      <c r="L2826" s="825">
        <v>400.2</v>
      </c>
      <c r="M2826" s="825">
        <v>400.2</v>
      </c>
      <c r="N2826" s="822">
        <v>1</v>
      </c>
      <c r="O2826" s="826">
        <v>1</v>
      </c>
      <c r="P2826" s="825"/>
      <c r="Q2826" s="827">
        <v>0</v>
      </c>
      <c r="R2826" s="822"/>
      <c r="S2826" s="827">
        <v>0</v>
      </c>
      <c r="T2826" s="826"/>
      <c r="U2826" s="828">
        <v>0</v>
      </c>
    </row>
    <row r="2827" spans="1:21" ht="14.45" customHeight="1" x14ac:dyDescent="0.2">
      <c r="A2827" s="821">
        <v>4</v>
      </c>
      <c r="B2827" s="822" t="s">
        <v>2195</v>
      </c>
      <c r="C2827" s="822" t="s">
        <v>2202</v>
      </c>
      <c r="D2827" s="823" t="s">
        <v>4680</v>
      </c>
      <c r="E2827" s="824" t="s">
        <v>2241</v>
      </c>
      <c r="F2827" s="822" t="s">
        <v>2198</v>
      </c>
      <c r="G2827" s="822" t="s">
        <v>2286</v>
      </c>
      <c r="H2827" s="822" t="s">
        <v>329</v>
      </c>
      <c r="I2827" s="822" t="s">
        <v>4064</v>
      </c>
      <c r="J2827" s="822" t="s">
        <v>4065</v>
      </c>
      <c r="K2827" s="822" t="s">
        <v>4066</v>
      </c>
      <c r="L2827" s="825">
        <v>500.25</v>
      </c>
      <c r="M2827" s="825">
        <v>2501.25</v>
      </c>
      <c r="N2827" s="822">
        <v>5</v>
      </c>
      <c r="O2827" s="826">
        <v>4</v>
      </c>
      <c r="P2827" s="825">
        <v>2501.25</v>
      </c>
      <c r="Q2827" s="827">
        <v>1</v>
      </c>
      <c r="R2827" s="822">
        <v>5</v>
      </c>
      <c r="S2827" s="827">
        <v>1</v>
      </c>
      <c r="T2827" s="826">
        <v>4</v>
      </c>
      <c r="U2827" s="828">
        <v>1</v>
      </c>
    </row>
    <row r="2828" spans="1:21" ht="14.45" customHeight="1" x14ac:dyDescent="0.2">
      <c r="A2828" s="821">
        <v>4</v>
      </c>
      <c r="B2828" s="822" t="s">
        <v>2195</v>
      </c>
      <c r="C2828" s="822" t="s">
        <v>2202</v>
      </c>
      <c r="D2828" s="823" t="s">
        <v>4680</v>
      </c>
      <c r="E2828" s="824" t="s">
        <v>2230</v>
      </c>
      <c r="F2828" s="822" t="s">
        <v>2198</v>
      </c>
      <c r="G2828" s="822" t="s">
        <v>2286</v>
      </c>
      <c r="H2828" s="822" t="s">
        <v>329</v>
      </c>
      <c r="I2828" s="822" t="s">
        <v>2389</v>
      </c>
      <c r="J2828" s="822" t="s">
        <v>2390</v>
      </c>
      <c r="K2828" s="822" t="s">
        <v>2391</v>
      </c>
      <c r="L2828" s="825">
        <v>410.41</v>
      </c>
      <c r="M2828" s="825">
        <v>410.41</v>
      </c>
      <c r="N2828" s="822">
        <v>1</v>
      </c>
      <c r="O2828" s="826">
        <v>1</v>
      </c>
      <c r="P2828" s="825">
        <v>410.41</v>
      </c>
      <c r="Q2828" s="827">
        <v>1</v>
      </c>
      <c r="R2828" s="822">
        <v>1</v>
      </c>
      <c r="S2828" s="827">
        <v>1</v>
      </c>
      <c r="T2828" s="826">
        <v>1</v>
      </c>
      <c r="U2828" s="828">
        <v>1</v>
      </c>
    </row>
    <row r="2829" spans="1:21" ht="14.45" customHeight="1" x14ac:dyDescent="0.2">
      <c r="A2829" s="821">
        <v>4</v>
      </c>
      <c r="B2829" s="822" t="s">
        <v>2195</v>
      </c>
      <c r="C2829" s="822" t="s">
        <v>2202</v>
      </c>
      <c r="D2829" s="823" t="s">
        <v>4680</v>
      </c>
      <c r="E2829" s="824" t="s">
        <v>2230</v>
      </c>
      <c r="F2829" s="822" t="s">
        <v>2198</v>
      </c>
      <c r="G2829" s="822" t="s">
        <v>2286</v>
      </c>
      <c r="H2829" s="822" t="s">
        <v>329</v>
      </c>
      <c r="I2829" s="822" t="s">
        <v>2960</v>
      </c>
      <c r="J2829" s="822" t="s">
        <v>2961</v>
      </c>
      <c r="K2829" s="822" t="s">
        <v>2962</v>
      </c>
      <c r="L2829" s="825">
        <v>933.97</v>
      </c>
      <c r="M2829" s="825">
        <v>933.97</v>
      </c>
      <c r="N2829" s="822">
        <v>1</v>
      </c>
      <c r="O2829" s="826">
        <v>1</v>
      </c>
      <c r="P2829" s="825">
        <v>933.97</v>
      </c>
      <c r="Q2829" s="827">
        <v>1</v>
      </c>
      <c r="R2829" s="822">
        <v>1</v>
      </c>
      <c r="S2829" s="827">
        <v>1</v>
      </c>
      <c r="T2829" s="826">
        <v>1</v>
      </c>
      <c r="U2829" s="828">
        <v>1</v>
      </c>
    </row>
    <row r="2830" spans="1:21" ht="14.45" customHeight="1" x14ac:dyDescent="0.2">
      <c r="A2830" s="821">
        <v>4</v>
      </c>
      <c r="B2830" s="822" t="s">
        <v>2195</v>
      </c>
      <c r="C2830" s="822" t="s">
        <v>2202</v>
      </c>
      <c r="D2830" s="823" t="s">
        <v>4680</v>
      </c>
      <c r="E2830" s="824" t="s">
        <v>2230</v>
      </c>
      <c r="F2830" s="822" t="s">
        <v>2198</v>
      </c>
      <c r="G2830" s="822" t="s">
        <v>2286</v>
      </c>
      <c r="H2830" s="822" t="s">
        <v>329</v>
      </c>
      <c r="I2830" s="822" t="s">
        <v>2509</v>
      </c>
      <c r="J2830" s="822" t="s">
        <v>2510</v>
      </c>
      <c r="K2830" s="822" t="s">
        <v>2511</v>
      </c>
      <c r="L2830" s="825">
        <v>133.43</v>
      </c>
      <c r="M2830" s="825">
        <v>133.43</v>
      </c>
      <c r="N2830" s="822">
        <v>1</v>
      </c>
      <c r="O2830" s="826">
        <v>1</v>
      </c>
      <c r="P2830" s="825">
        <v>133.43</v>
      </c>
      <c r="Q2830" s="827">
        <v>1</v>
      </c>
      <c r="R2830" s="822">
        <v>1</v>
      </c>
      <c r="S2830" s="827">
        <v>1</v>
      </c>
      <c r="T2830" s="826">
        <v>1</v>
      </c>
      <c r="U2830" s="828">
        <v>1</v>
      </c>
    </row>
    <row r="2831" spans="1:21" ht="14.45" customHeight="1" x14ac:dyDescent="0.2">
      <c r="A2831" s="821">
        <v>4</v>
      </c>
      <c r="B2831" s="822" t="s">
        <v>2195</v>
      </c>
      <c r="C2831" s="822" t="s">
        <v>2202</v>
      </c>
      <c r="D2831" s="823" t="s">
        <v>4680</v>
      </c>
      <c r="E2831" s="824" t="s">
        <v>2230</v>
      </c>
      <c r="F2831" s="822" t="s">
        <v>2198</v>
      </c>
      <c r="G2831" s="822" t="s">
        <v>2286</v>
      </c>
      <c r="H2831" s="822" t="s">
        <v>329</v>
      </c>
      <c r="I2831" s="822" t="s">
        <v>4180</v>
      </c>
      <c r="J2831" s="822" t="s">
        <v>4181</v>
      </c>
      <c r="K2831" s="822" t="s">
        <v>4182</v>
      </c>
      <c r="L2831" s="825">
        <v>1604.53</v>
      </c>
      <c r="M2831" s="825">
        <v>1604.53</v>
      </c>
      <c r="N2831" s="822">
        <v>1</v>
      </c>
      <c r="O2831" s="826">
        <v>1</v>
      </c>
      <c r="P2831" s="825"/>
      <c r="Q2831" s="827">
        <v>0</v>
      </c>
      <c r="R2831" s="822"/>
      <c r="S2831" s="827">
        <v>0</v>
      </c>
      <c r="T2831" s="826"/>
      <c r="U2831" s="828">
        <v>0</v>
      </c>
    </row>
    <row r="2832" spans="1:21" ht="14.45" customHeight="1" x14ac:dyDescent="0.2">
      <c r="A2832" s="821">
        <v>4</v>
      </c>
      <c r="B2832" s="822" t="s">
        <v>2195</v>
      </c>
      <c r="C2832" s="822" t="s">
        <v>2202</v>
      </c>
      <c r="D2832" s="823" t="s">
        <v>4680</v>
      </c>
      <c r="E2832" s="824" t="s">
        <v>2230</v>
      </c>
      <c r="F2832" s="822" t="s">
        <v>2198</v>
      </c>
      <c r="G2832" s="822" t="s">
        <v>2286</v>
      </c>
      <c r="H2832" s="822" t="s">
        <v>329</v>
      </c>
      <c r="I2832" s="822" t="s">
        <v>2966</v>
      </c>
      <c r="J2832" s="822" t="s">
        <v>2967</v>
      </c>
      <c r="K2832" s="822" t="s">
        <v>2968</v>
      </c>
      <c r="L2832" s="825">
        <v>99.99</v>
      </c>
      <c r="M2832" s="825">
        <v>299.96999999999997</v>
      </c>
      <c r="N2832" s="822">
        <v>3</v>
      </c>
      <c r="O2832" s="826">
        <v>1</v>
      </c>
      <c r="P2832" s="825">
        <v>299.96999999999997</v>
      </c>
      <c r="Q2832" s="827">
        <v>1</v>
      </c>
      <c r="R2832" s="822">
        <v>3</v>
      </c>
      <c r="S2832" s="827">
        <v>1</v>
      </c>
      <c r="T2832" s="826">
        <v>1</v>
      </c>
      <c r="U2832" s="828">
        <v>1</v>
      </c>
    </row>
    <row r="2833" spans="1:21" ht="14.45" customHeight="1" x14ac:dyDescent="0.2">
      <c r="A2833" s="821">
        <v>4</v>
      </c>
      <c r="B2833" s="822" t="s">
        <v>2195</v>
      </c>
      <c r="C2833" s="822" t="s">
        <v>2204</v>
      </c>
      <c r="D2833" s="823" t="s">
        <v>4681</v>
      </c>
      <c r="E2833" s="824" t="s">
        <v>2213</v>
      </c>
      <c r="F2833" s="822" t="s">
        <v>2196</v>
      </c>
      <c r="G2833" s="822" t="s">
        <v>4649</v>
      </c>
      <c r="H2833" s="822" t="s">
        <v>329</v>
      </c>
      <c r="I2833" s="822" t="s">
        <v>4650</v>
      </c>
      <c r="J2833" s="822" t="s">
        <v>4651</v>
      </c>
      <c r="K2833" s="822" t="s">
        <v>1434</v>
      </c>
      <c r="L2833" s="825">
        <v>55.95</v>
      </c>
      <c r="M2833" s="825">
        <v>167.85000000000002</v>
      </c>
      <c r="N2833" s="822">
        <v>3</v>
      </c>
      <c r="O2833" s="826">
        <v>1</v>
      </c>
      <c r="P2833" s="825"/>
      <c r="Q2833" s="827">
        <v>0</v>
      </c>
      <c r="R2833" s="822"/>
      <c r="S2833" s="827">
        <v>0</v>
      </c>
      <c r="T2833" s="826"/>
      <c r="U2833" s="828">
        <v>0</v>
      </c>
    </row>
    <row r="2834" spans="1:21" ht="14.45" customHeight="1" x14ac:dyDescent="0.2">
      <c r="A2834" s="821">
        <v>4</v>
      </c>
      <c r="B2834" s="822" t="s">
        <v>2195</v>
      </c>
      <c r="C2834" s="822" t="s">
        <v>2204</v>
      </c>
      <c r="D2834" s="823" t="s">
        <v>4681</v>
      </c>
      <c r="E2834" s="824" t="s">
        <v>2213</v>
      </c>
      <c r="F2834" s="822" t="s">
        <v>2196</v>
      </c>
      <c r="G2834" s="822" t="s">
        <v>2906</v>
      </c>
      <c r="H2834" s="822" t="s">
        <v>628</v>
      </c>
      <c r="I2834" s="822" t="s">
        <v>2145</v>
      </c>
      <c r="J2834" s="822" t="s">
        <v>979</v>
      </c>
      <c r="K2834" s="822" t="s">
        <v>2146</v>
      </c>
      <c r="L2834" s="825">
        <v>117.55</v>
      </c>
      <c r="M2834" s="825">
        <v>235.1</v>
      </c>
      <c r="N2834" s="822">
        <v>2</v>
      </c>
      <c r="O2834" s="826">
        <v>1</v>
      </c>
      <c r="P2834" s="825">
        <v>235.1</v>
      </c>
      <c r="Q2834" s="827">
        <v>1</v>
      </c>
      <c r="R2834" s="822">
        <v>2</v>
      </c>
      <c r="S2834" s="827">
        <v>1</v>
      </c>
      <c r="T2834" s="826">
        <v>1</v>
      </c>
      <c r="U2834" s="828">
        <v>1</v>
      </c>
    </row>
    <row r="2835" spans="1:21" ht="14.45" customHeight="1" x14ac:dyDescent="0.2">
      <c r="A2835" s="821">
        <v>4</v>
      </c>
      <c r="B2835" s="822" t="s">
        <v>2195</v>
      </c>
      <c r="C2835" s="822" t="s">
        <v>2204</v>
      </c>
      <c r="D2835" s="823" t="s">
        <v>4681</v>
      </c>
      <c r="E2835" s="824" t="s">
        <v>2213</v>
      </c>
      <c r="F2835" s="822" t="s">
        <v>2196</v>
      </c>
      <c r="G2835" s="822" t="s">
        <v>3184</v>
      </c>
      <c r="H2835" s="822" t="s">
        <v>329</v>
      </c>
      <c r="I2835" s="822" t="s">
        <v>4652</v>
      </c>
      <c r="J2835" s="822" t="s">
        <v>3979</v>
      </c>
      <c r="K2835" s="822" t="s">
        <v>4653</v>
      </c>
      <c r="L2835" s="825">
        <v>77.7</v>
      </c>
      <c r="M2835" s="825">
        <v>233.10000000000002</v>
      </c>
      <c r="N2835" s="822">
        <v>3</v>
      </c>
      <c r="O2835" s="826">
        <v>0.5</v>
      </c>
      <c r="P2835" s="825">
        <v>233.10000000000002</v>
      </c>
      <c r="Q2835" s="827">
        <v>1</v>
      </c>
      <c r="R2835" s="822">
        <v>3</v>
      </c>
      <c r="S2835" s="827">
        <v>1</v>
      </c>
      <c r="T2835" s="826">
        <v>0.5</v>
      </c>
      <c r="U2835" s="828">
        <v>1</v>
      </c>
    </row>
    <row r="2836" spans="1:21" ht="14.45" customHeight="1" x14ac:dyDescent="0.2">
      <c r="A2836" s="821">
        <v>4</v>
      </c>
      <c r="B2836" s="822" t="s">
        <v>2195</v>
      </c>
      <c r="C2836" s="822" t="s">
        <v>2204</v>
      </c>
      <c r="D2836" s="823" t="s">
        <v>4681</v>
      </c>
      <c r="E2836" s="824" t="s">
        <v>2213</v>
      </c>
      <c r="F2836" s="822" t="s">
        <v>2196</v>
      </c>
      <c r="G2836" s="822" t="s">
        <v>2340</v>
      </c>
      <c r="H2836" s="822" t="s">
        <v>628</v>
      </c>
      <c r="I2836" s="822" t="s">
        <v>1899</v>
      </c>
      <c r="J2836" s="822" t="s">
        <v>1900</v>
      </c>
      <c r="K2836" s="822" t="s">
        <v>1901</v>
      </c>
      <c r="L2836" s="825">
        <v>3231.81</v>
      </c>
      <c r="M2836" s="825">
        <v>12927.24</v>
      </c>
      <c r="N2836" s="822">
        <v>4</v>
      </c>
      <c r="O2836" s="826">
        <v>1</v>
      </c>
      <c r="P2836" s="825">
        <v>12927.24</v>
      </c>
      <c r="Q2836" s="827">
        <v>1</v>
      </c>
      <c r="R2836" s="822">
        <v>4</v>
      </c>
      <c r="S2836" s="827">
        <v>1</v>
      </c>
      <c r="T2836" s="826">
        <v>1</v>
      </c>
      <c r="U2836" s="828">
        <v>1</v>
      </c>
    </row>
    <row r="2837" spans="1:21" ht="14.45" customHeight="1" x14ac:dyDescent="0.2">
      <c r="A2837" s="821">
        <v>4</v>
      </c>
      <c r="B2837" s="822" t="s">
        <v>2195</v>
      </c>
      <c r="C2837" s="822" t="s">
        <v>2204</v>
      </c>
      <c r="D2837" s="823" t="s">
        <v>4681</v>
      </c>
      <c r="E2837" s="824" t="s">
        <v>2213</v>
      </c>
      <c r="F2837" s="822" t="s">
        <v>2196</v>
      </c>
      <c r="G2837" s="822" t="s">
        <v>3075</v>
      </c>
      <c r="H2837" s="822" t="s">
        <v>329</v>
      </c>
      <c r="I2837" s="822" t="s">
        <v>3076</v>
      </c>
      <c r="J2837" s="822" t="s">
        <v>1103</v>
      </c>
      <c r="K2837" s="822" t="s">
        <v>1372</v>
      </c>
      <c r="L2837" s="825">
        <v>78.48</v>
      </c>
      <c r="M2837" s="825">
        <v>78.48</v>
      </c>
      <c r="N2837" s="822">
        <v>1</v>
      </c>
      <c r="O2837" s="826">
        <v>0.5</v>
      </c>
      <c r="P2837" s="825"/>
      <c r="Q2837" s="827">
        <v>0</v>
      </c>
      <c r="R2837" s="822"/>
      <c r="S2837" s="827">
        <v>0</v>
      </c>
      <c r="T2837" s="826"/>
      <c r="U2837" s="828">
        <v>0</v>
      </c>
    </row>
    <row r="2838" spans="1:21" ht="14.45" customHeight="1" x14ac:dyDescent="0.2">
      <c r="A2838" s="821">
        <v>4</v>
      </c>
      <c r="B2838" s="822" t="s">
        <v>2195</v>
      </c>
      <c r="C2838" s="822" t="s">
        <v>2204</v>
      </c>
      <c r="D2838" s="823" t="s">
        <v>4681</v>
      </c>
      <c r="E2838" s="824" t="s">
        <v>2213</v>
      </c>
      <c r="F2838" s="822" t="s">
        <v>2196</v>
      </c>
      <c r="G2838" s="822" t="s">
        <v>2925</v>
      </c>
      <c r="H2838" s="822" t="s">
        <v>329</v>
      </c>
      <c r="I2838" s="822" t="s">
        <v>4624</v>
      </c>
      <c r="J2838" s="822" t="s">
        <v>4625</v>
      </c>
      <c r="K2838" s="822" t="s">
        <v>3867</v>
      </c>
      <c r="L2838" s="825">
        <v>1520.46</v>
      </c>
      <c r="M2838" s="825">
        <v>1520.46</v>
      </c>
      <c r="N2838" s="822">
        <v>1</v>
      </c>
      <c r="O2838" s="826">
        <v>1</v>
      </c>
      <c r="P2838" s="825">
        <v>1520.46</v>
      </c>
      <c r="Q2838" s="827">
        <v>1</v>
      </c>
      <c r="R2838" s="822">
        <v>1</v>
      </c>
      <c r="S2838" s="827">
        <v>1</v>
      </c>
      <c r="T2838" s="826">
        <v>1</v>
      </c>
      <c r="U2838" s="828">
        <v>1</v>
      </c>
    </row>
    <row r="2839" spans="1:21" ht="14.45" customHeight="1" x14ac:dyDescent="0.2">
      <c r="A2839" s="821">
        <v>4</v>
      </c>
      <c r="B2839" s="822" t="s">
        <v>2195</v>
      </c>
      <c r="C2839" s="822" t="s">
        <v>2204</v>
      </c>
      <c r="D2839" s="823" t="s">
        <v>4681</v>
      </c>
      <c r="E2839" s="824" t="s">
        <v>2213</v>
      </c>
      <c r="F2839" s="822" t="s">
        <v>2196</v>
      </c>
      <c r="G2839" s="822" t="s">
        <v>3006</v>
      </c>
      <c r="H2839" s="822" t="s">
        <v>628</v>
      </c>
      <c r="I2839" s="822" t="s">
        <v>3007</v>
      </c>
      <c r="J2839" s="822" t="s">
        <v>1271</v>
      </c>
      <c r="K2839" s="822" t="s">
        <v>3008</v>
      </c>
      <c r="L2839" s="825">
        <v>54.75</v>
      </c>
      <c r="M2839" s="825">
        <v>219</v>
      </c>
      <c r="N2839" s="822">
        <v>4</v>
      </c>
      <c r="O2839" s="826">
        <v>0.5</v>
      </c>
      <c r="P2839" s="825">
        <v>219</v>
      </c>
      <c r="Q2839" s="827">
        <v>1</v>
      </c>
      <c r="R2839" s="822">
        <v>4</v>
      </c>
      <c r="S2839" s="827">
        <v>1</v>
      </c>
      <c r="T2839" s="826">
        <v>0.5</v>
      </c>
      <c r="U2839" s="828">
        <v>1</v>
      </c>
    </row>
    <row r="2840" spans="1:21" ht="14.45" customHeight="1" x14ac:dyDescent="0.2">
      <c r="A2840" s="821">
        <v>4</v>
      </c>
      <c r="B2840" s="822" t="s">
        <v>2195</v>
      </c>
      <c r="C2840" s="822" t="s">
        <v>2204</v>
      </c>
      <c r="D2840" s="823" t="s">
        <v>4681</v>
      </c>
      <c r="E2840" s="824" t="s">
        <v>2213</v>
      </c>
      <c r="F2840" s="822" t="s">
        <v>2196</v>
      </c>
      <c r="G2840" s="822" t="s">
        <v>3006</v>
      </c>
      <c r="H2840" s="822" t="s">
        <v>628</v>
      </c>
      <c r="I2840" s="822" t="s">
        <v>3007</v>
      </c>
      <c r="J2840" s="822" t="s">
        <v>1271</v>
      </c>
      <c r="K2840" s="822" t="s">
        <v>3008</v>
      </c>
      <c r="L2840" s="825">
        <v>115.27</v>
      </c>
      <c r="M2840" s="825">
        <v>345.81</v>
      </c>
      <c r="N2840" s="822">
        <v>3</v>
      </c>
      <c r="O2840" s="826">
        <v>1</v>
      </c>
      <c r="P2840" s="825">
        <v>345.81</v>
      </c>
      <c r="Q2840" s="827">
        <v>1</v>
      </c>
      <c r="R2840" s="822">
        <v>3</v>
      </c>
      <c r="S2840" s="827">
        <v>1</v>
      </c>
      <c r="T2840" s="826">
        <v>1</v>
      </c>
      <c r="U2840" s="828">
        <v>1</v>
      </c>
    </row>
    <row r="2841" spans="1:21" ht="14.45" customHeight="1" x14ac:dyDescent="0.2">
      <c r="A2841" s="821">
        <v>4</v>
      </c>
      <c r="B2841" s="822" t="s">
        <v>2195</v>
      </c>
      <c r="C2841" s="822" t="s">
        <v>2204</v>
      </c>
      <c r="D2841" s="823" t="s">
        <v>4681</v>
      </c>
      <c r="E2841" s="824" t="s">
        <v>2213</v>
      </c>
      <c r="F2841" s="822" t="s">
        <v>2196</v>
      </c>
      <c r="G2841" s="822" t="s">
        <v>3639</v>
      </c>
      <c r="H2841" s="822" t="s">
        <v>329</v>
      </c>
      <c r="I2841" s="822" t="s">
        <v>3993</v>
      </c>
      <c r="J2841" s="822" t="s">
        <v>3641</v>
      </c>
      <c r="K2841" s="822" t="s">
        <v>3642</v>
      </c>
      <c r="L2841" s="825">
        <v>131.02000000000001</v>
      </c>
      <c r="M2841" s="825">
        <v>917.1400000000001</v>
      </c>
      <c r="N2841" s="822">
        <v>7</v>
      </c>
      <c r="O2841" s="826">
        <v>1</v>
      </c>
      <c r="P2841" s="825">
        <v>917.1400000000001</v>
      </c>
      <c r="Q2841" s="827">
        <v>1</v>
      </c>
      <c r="R2841" s="822">
        <v>7</v>
      </c>
      <c r="S2841" s="827">
        <v>1</v>
      </c>
      <c r="T2841" s="826">
        <v>1</v>
      </c>
      <c r="U2841" s="828">
        <v>1</v>
      </c>
    </row>
    <row r="2842" spans="1:21" ht="14.45" customHeight="1" x14ac:dyDescent="0.2">
      <c r="A2842" s="821">
        <v>4</v>
      </c>
      <c r="B2842" s="822" t="s">
        <v>2195</v>
      </c>
      <c r="C2842" s="822" t="s">
        <v>2204</v>
      </c>
      <c r="D2842" s="823" t="s">
        <v>4681</v>
      </c>
      <c r="E2842" s="824" t="s">
        <v>2213</v>
      </c>
      <c r="F2842" s="822" t="s">
        <v>2196</v>
      </c>
      <c r="G2842" s="822" t="s">
        <v>2349</v>
      </c>
      <c r="H2842" s="822" t="s">
        <v>329</v>
      </c>
      <c r="I2842" s="822" t="s">
        <v>4626</v>
      </c>
      <c r="J2842" s="822" t="s">
        <v>2351</v>
      </c>
      <c r="K2842" s="822" t="s">
        <v>4627</v>
      </c>
      <c r="L2842" s="825">
        <v>92.04</v>
      </c>
      <c r="M2842" s="825">
        <v>92.04</v>
      </c>
      <c r="N2842" s="822">
        <v>1</v>
      </c>
      <c r="O2842" s="826">
        <v>1</v>
      </c>
      <c r="P2842" s="825">
        <v>92.04</v>
      </c>
      <c r="Q2842" s="827">
        <v>1</v>
      </c>
      <c r="R2842" s="822">
        <v>1</v>
      </c>
      <c r="S2842" s="827">
        <v>1</v>
      </c>
      <c r="T2842" s="826">
        <v>1</v>
      </c>
      <c r="U2842" s="828">
        <v>1</v>
      </c>
    </row>
    <row r="2843" spans="1:21" ht="14.45" customHeight="1" x14ac:dyDescent="0.2">
      <c r="A2843" s="821">
        <v>4</v>
      </c>
      <c r="B2843" s="822" t="s">
        <v>2195</v>
      </c>
      <c r="C2843" s="822" t="s">
        <v>2204</v>
      </c>
      <c r="D2843" s="823" t="s">
        <v>4681</v>
      </c>
      <c r="E2843" s="824" t="s">
        <v>2213</v>
      </c>
      <c r="F2843" s="822" t="s">
        <v>2196</v>
      </c>
      <c r="G2843" s="822" t="s">
        <v>2355</v>
      </c>
      <c r="H2843" s="822" t="s">
        <v>329</v>
      </c>
      <c r="I2843" s="822" t="s">
        <v>2413</v>
      </c>
      <c r="J2843" s="822" t="s">
        <v>784</v>
      </c>
      <c r="K2843" s="822" t="s">
        <v>2414</v>
      </c>
      <c r="L2843" s="825">
        <v>27.37</v>
      </c>
      <c r="M2843" s="825">
        <v>54.74</v>
      </c>
      <c r="N2843" s="822">
        <v>2</v>
      </c>
      <c r="O2843" s="826">
        <v>0.5</v>
      </c>
      <c r="P2843" s="825"/>
      <c r="Q2843" s="827">
        <v>0</v>
      </c>
      <c r="R2843" s="822"/>
      <c r="S2843" s="827">
        <v>0</v>
      </c>
      <c r="T2843" s="826"/>
      <c r="U2843" s="828">
        <v>0</v>
      </c>
    </row>
    <row r="2844" spans="1:21" ht="14.45" customHeight="1" x14ac:dyDescent="0.2">
      <c r="A2844" s="821">
        <v>4</v>
      </c>
      <c r="B2844" s="822" t="s">
        <v>2195</v>
      </c>
      <c r="C2844" s="822" t="s">
        <v>2204</v>
      </c>
      <c r="D2844" s="823" t="s">
        <v>4681</v>
      </c>
      <c r="E2844" s="824" t="s">
        <v>2213</v>
      </c>
      <c r="F2844" s="822" t="s">
        <v>2196</v>
      </c>
      <c r="G2844" s="822" t="s">
        <v>2355</v>
      </c>
      <c r="H2844" s="822" t="s">
        <v>329</v>
      </c>
      <c r="I2844" s="822" t="s">
        <v>2356</v>
      </c>
      <c r="J2844" s="822" t="s">
        <v>784</v>
      </c>
      <c r="K2844" s="822" t="s">
        <v>2357</v>
      </c>
      <c r="L2844" s="825">
        <v>185.26</v>
      </c>
      <c r="M2844" s="825">
        <v>2778.8999999999996</v>
      </c>
      <c r="N2844" s="822">
        <v>15</v>
      </c>
      <c r="O2844" s="826">
        <v>6</v>
      </c>
      <c r="P2844" s="825">
        <v>1482.08</v>
      </c>
      <c r="Q2844" s="827">
        <v>0.53333333333333333</v>
      </c>
      <c r="R2844" s="822">
        <v>8</v>
      </c>
      <c r="S2844" s="827">
        <v>0.53333333333333333</v>
      </c>
      <c r="T2844" s="826">
        <v>3.5</v>
      </c>
      <c r="U2844" s="828">
        <v>0.58333333333333337</v>
      </c>
    </row>
    <row r="2845" spans="1:21" ht="14.45" customHeight="1" x14ac:dyDescent="0.2">
      <c r="A2845" s="821">
        <v>4</v>
      </c>
      <c r="B2845" s="822" t="s">
        <v>2195</v>
      </c>
      <c r="C2845" s="822" t="s">
        <v>2204</v>
      </c>
      <c r="D2845" s="823" t="s">
        <v>4681</v>
      </c>
      <c r="E2845" s="824" t="s">
        <v>2213</v>
      </c>
      <c r="F2845" s="822" t="s">
        <v>2196</v>
      </c>
      <c r="G2845" s="822" t="s">
        <v>2355</v>
      </c>
      <c r="H2845" s="822" t="s">
        <v>329</v>
      </c>
      <c r="I2845" s="822" t="s">
        <v>2356</v>
      </c>
      <c r="J2845" s="822" t="s">
        <v>784</v>
      </c>
      <c r="K2845" s="822" t="s">
        <v>2357</v>
      </c>
      <c r="L2845" s="825">
        <v>87.98</v>
      </c>
      <c r="M2845" s="825">
        <v>1847.58</v>
      </c>
      <c r="N2845" s="822">
        <v>21</v>
      </c>
      <c r="O2845" s="826">
        <v>7.5</v>
      </c>
      <c r="P2845" s="825">
        <v>1407.68</v>
      </c>
      <c r="Q2845" s="827">
        <v>0.76190476190476197</v>
      </c>
      <c r="R2845" s="822">
        <v>16</v>
      </c>
      <c r="S2845" s="827">
        <v>0.76190476190476186</v>
      </c>
      <c r="T2845" s="826">
        <v>5.5</v>
      </c>
      <c r="U2845" s="828">
        <v>0.73333333333333328</v>
      </c>
    </row>
    <row r="2846" spans="1:21" ht="14.45" customHeight="1" x14ac:dyDescent="0.2">
      <c r="A2846" s="821">
        <v>4</v>
      </c>
      <c r="B2846" s="822" t="s">
        <v>2195</v>
      </c>
      <c r="C2846" s="822" t="s">
        <v>2204</v>
      </c>
      <c r="D2846" s="823" t="s">
        <v>4681</v>
      </c>
      <c r="E2846" s="824" t="s">
        <v>2213</v>
      </c>
      <c r="F2846" s="822" t="s">
        <v>2196</v>
      </c>
      <c r="G2846" s="822" t="s">
        <v>2355</v>
      </c>
      <c r="H2846" s="822" t="s">
        <v>329</v>
      </c>
      <c r="I2846" s="822" t="s">
        <v>3018</v>
      </c>
      <c r="J2846" s="822" t="s">
        <v>784</v>
      </c>
      <c r="K2846" s="822" t="s">
        <v>2357</v>
      </c>
      <c r="L2846" s="825">
        <v>87.98</v>
      </c>
      <c r="M2846" s="825">
        <v>351.92</v>
      </c>
      <c r="N2846" s="822">
        <v>4</v>
      </c>
      <c r="O2846" s="826">
        <v>1.5</v>
      </c>
      <c r="P2846" s="825">
        <v>175.96</v>
      </c>
      <c r="Q2846" s="827">
        <v>0.5</v>
      </c>
      <c r="R2846" s="822">
        <v>2</v>
      </c>
      <c r="S2846" s="827">
        <v>0.5</v>
      </c>
      <c r="T2846" s="826">
        <v>0.5</v>
      </c>
      <c r="U2846" s="828">
        <v>0.33333333333333331</v>
      </c>
    </row>
    <row r="2847" spans="1:21" ht="14.45" customHeight="1" x14ac:dyDescent="0.2">
      <c r="A2847" s="821">
        <v>4</v>
      </c>
      <c r="B2847" s="822" t="s">
        <v>2195</v>
      </c>
      <c r="C2847" s="822" t="s">
        <v>2204</v>
      </c>
      <c r="D2847" s="823" t="s">
        <v>4681</v>
      </c>
      <c r="E2847" s="824" t="s">
        <v>2213</v>
      </c>
      <c r="F2847" s="822" t="s">
        <v>2196</v>
      </c>
      <c r="G2847" s="822" t="s">
        <v>2270</v>
      </c>
      <c r="H2847" s="822" t="s">
        <v>329</v>
      </c>
      <c r="I2847" s="822" t="s">
        <v>4631</v>
      </c>
      <c r="J2847" s="822" t="s">
        <v>2320</v>
      </c>
      <c r="K2847" s="822" t="s">
        <v>4632</v>
      </c>
      <c r="L2847" s="825">
        <v>97.76</v>
      </c>
      <c r="M2847" s="825">
        <v>97.76</v>
      </c>
      <c r="N2847" s="822">
        <v>1</v>
      </c>
      <c r="O2847" s="826">
        <v>0.5</v>
      </c>
      <c r="P2847" s="825">
        <v>97.76</v>
      </c>
      <c r="Q2847" s="827">
        <v>1</v>
      </c>
      <c r="R2847" s="822">
        <v>1</v>
      </c>
      <c r="S2847" s="827">
        <v>1</v>
      </c>
      <c r="T2847" s="826">
        <v>0.5</v>
      </c>
      <c r="U2847" s="828">
        <v>1</v>
      </c>
    </row>
    <row r="2848" spans="1:21" ht="14.45" customHeight="1" x14ac:dyDescent="0.2">
      <c r="A2848" s="821">
        <v>4</v>
      </c>
      <c r="B2848" s="822" t="s">
        <v>2195</v>
      </c>
      <c r="C2848" s="822" t="s">
        <v>2204</v>
      </c>
      <c r="D2848" s="823" t="s">
        <v>4681</v>
      </c>
      <c r="E2848" s="824" t="s">
        <v>2213</v>
      </c>
      <c r="F2848" s="822" t="s">
        <v>2196</v>
      </c>
      <c r="G2848" s="822" t="s">
        <v>2358</v>
      </c>
      <c r="H2848" s="822" t="s">
        <v>329</v>
      </c>
      <c r="I2848" s="822" t="s">
        <v>2359</v>
      </c>
      <c r="J2848" s="822" t="s">
        <v>633</v>
      </c>
      <c r="K2848" s="822" t="s">
        <v>2360</v>
      </c>
      <c r="L2848" s="825">
        <v>127.91</v>
      </c>
      <c r="M2848" s="825">
        <v>255.82</v>
      </c>
      <c r="N2848" s="822">
        <v>2</v>
      </c>
      <c r="O2848" s="826">
        <v>1</v>
      </c>
      <c r="P2848" s="825">
        <v>255.82</v>
      </c>
      <c r="Q2848" s="827">
        <v>1</v>
      </c>
      <c r="R2848" s="822">
        <v>2</v>
      </c>
      <c r="S2848" s="827">
        <v>1</v>
      </c>
      <c r="T2848" s="826">
        <v>1</v>
      </c>
      <c r="U2848" s="828">
        <v>1</v>
      </c>
    </row>
    <row r="2849" spans="1:21" ht="14.45" customHeight="1" x14ac:dyDescent="0.2">
      <c r="A2849" s="821">
        <v>4</v>
      </c>
      <c r="B2849" s="822" t="s">
        <v>2195</v>
      </c>
      <c r="C2849" s="822" t="s">
        <v>2204</v>
      </c>
      <c r="D2849" s="823" t="s">
        <v>4681</v>
      </c>
      <c r="E2849" s="824" t="s">
        <v>2213</v>
      </c>
      <c r="F2849" s="822" t="s">
        <v>2196</v>
      </c>
      <c r="G2849" s="822" t="s">
        <v>3250</v>
      </c>
      <c r="H2849" s="822" t="s">
        <v>329</v>
      </c>
      <c r="I2849" s="822" t="s">
        <v>4654</v>
      </c>
      <c r="J2849" s="822" t="s">
        <v>3252</v>
      </c>
      <c r="K2849" s="822" t="s">
        <v>4655</v>
      </c>
      <c r="L2849" s="825">
        <v>54.75</v>
      </c>
      <c r="M2849" s="825">
        <v>328.5</v>
      </c>
      <c r="N2849" s="822">
        <v>6</v>
      </c>
      <c r="O2849" s="826">
        <v>2</v>
      </c>
      <c r="P2849" s="825">
        <v>164.25</v>
      </c>
      <c r="Q2849" s="827">
        <v>0.5</v>
      </c>
      <c r="R2849" s="822">
        <v>3</v>
      </c>
      <c r="S2849" s="827">
        <v>0.5</v>
      </c>
      <c r="T2849" s="826">
        <v>1</v>
      </c>
      <c r="U2849" s="828">
        <v>0.5</v>
      </c>
    </row>
    <row r="2850" spans="1:21" ht="14.45" customHeight="1" x14ac:dyDescent="0.2">
      <c r="A2850" s="821">
        <v>4</v>
      </c>
      <c r="B2850" s="822" t="s">
        <v>2195</v>
      </c>
      <c r="C2850" s="822" t="s">
        <v>2204</v>
      </c>
      <c r="D2850" s="823" t="s">
        <v>4681</v>
      </c>
      <c r="E2850" s="824" t="s">
        <v>2213</v>
      </c>
      <c r="F2850" s="822" t="s">
        <v>2196</v>
      </c>
      <c r="G2850" s="822" t="s">
        <v>3250</v>
      </c>
      <c r="H2850" s="822" t="s">
        <v>329</v>
      </c>
      <c r="I2850" s="822" t="s">
        <v>4654</v>
      </c>
      <c r="J2850" s="822" t="s">
        <v>3252</v>
      </c>
      <c r="K2850" s="822" t="s">
        <v>4655</v>
      </c>
      <c r="L2850" s="825">
        <v>115.27</v>
      </c>
      <c r="M2850" s="825">
        <v>2074.86</v>
      </c>
      <c r="N2850" s="822">
        <v>18</v>
      </c>
      <c r="O2850" s="826">
        <v>5.5</v>
      </c>
      <c r="P2850" s="825">
        <v>1383.24</v>
      </c>
      <c r="Q2850" s="827">
        <v>0.66666666666666663</v>
      </c>
      <c r="R2850" s="822">
        <v>12</v>
      </c>
      <c r="S2850" s="827">
        <v>0.66666666666666663</v>
      </c>
      <c r="T2850" s="826">
        <v>3.5</v>
      </c>
      <c r="U2850" s="828">
        <v>0.63636363636363635</v>
      </c>
    </row>
    <row r="2851" spans="1:21" ht="14.45" customHeight="1" x14ac:dyDescent="0.2">
      <c r="A2851" s="821">
        <v>4</v>
      </c>
      <c r="B2851" s="822" t="s">
        <v>2195</v>
      </c>
      <c r="C2851" s="822" t="s">
        <v>2204</v>
      </c>
      <c r="D2851" s="823" t="s">
        <v>4681</v>
      </c>
      <c r="E2851" s="824" t="s">
        <v>2213</v>
      </c>
      <c r="F2851" s="822" t="s">
        <v>2196</v>
      </c>
      <c r="G2851" s="822" t="s">
        <v>3250</v>
      </c>
      <c r="H2851" s="822" t="s">
        <v>329</v>
      </c>
      <c r="I2851" s="822" t="s">
        <v>3251</v>
      </c>
      <c r="J2851" s="822" t="s">
        <v>3252</v>
      </c>
      <c r="K2851" s="822" t="s">
        <v>3253</v>
      </c>
      <c r="L2851" s="825">
        <v>57.64</v>
      </c>
      <c r="M2851" s="825">
        <v>230.56</v>
      </c>
      <c r="N2851" s="822">
        <v>4</v>
      </c>
      <c r="O2851" s="826">
        <v>1</v>
      </c>
      <c r="P2851" s="825">
        <v>230.56</v>
      </c>
      <c r="Q2851" s="827">
        <v>1</v>
      </c>
      <c r="R2851" s="822">
        <v>4</v>
      </c>
      <c r="S2851" s="827">
        <v>1</v>
      </c>
      <c r="T2851" s="826">
        <v>1</v>
      </c>
      <c r="U2851" s="828">
        <v>1</v>
      </c>
    </row>
    <row r="2852" spans="1:21" ht="14.45" customHeight="1" x14ac:dyDescent="0.2">
      <c r="A2852" s="821">
        <v>4</v>
      </c>
      <c r="B2852" s="822" t="s">
        <v>2195</v>
      </c>
      <c r="C2852" s="822" t="s">
        <v>2204</v>
      </c>
      <c r="D2852" s="823" t="s">
        <v>4681</v>
      </c>
      <c r="E2852" s="824" t="s">
        <v>2213</v>
      </c>
      <c r="F2852" s="822" t="s">
        <v>2196</v>
      </c>
      <c r="G2852" s="822" t="s">
        <v>2299</v>
      </c>
      <c r="H2852" s="822" t="s">
        <v>329</v>
      </c>
      <c r="I2852" s="822" t="s">
        <v>2365</v>
      </c>
      <c r="J2852" s="822" t="s">
        <v>2301</v>
      </c>
      <c r="K2852" s="822" t="s">
        <v>2366</v>
      </c>
      <c r="L2852" s="825">
        <v>430.05</v>
      </c>
      <c r="M2852" s="825">
        <v>860.1</v>
      </c>
      <c r="N2852" s="822">
        <v>2</v>
      </c>
      <c r="O2852" s="826">
        <v>1</v>
      </c>
      <c r="P2852" s="825">
        <v>860.1</v>
      </c>
      <c r="Q2852" s="827">
        <v>1</v>
      </c>
      <c r="R2852" s="822">
        <v>2</v>
      </c>
      <c r="S2852" s="827">
        <v>1</v>
      </c>
      <c r="T2852" s="826">
        <v>1</v>
      </c>
      <c r="U2852" s="828">
        <v>1</v>
      </c>
    </row>
    <row r="2853" spans="1:21" ht="14.45" customHeight="1" x14ac:dyDescent="0.2">
      <c r="A2853" s="821">
        <v>4</v>
      </c>
      <c r="B2853" s="822" t="s">
        <v>2195</v>
      </c>
      <c r="C2853" s="822" t="s">
        <v>2204</v>
      </c>
      <c r="D2853" s="823" t="s">
        <v>4681</v>
      </c>
      <c r="E2853" s="824" t="s">
        <v>2213</v>
      </c>
      <c r="F2853" s="822" t="s">
        <v>2196</v>
      </c>
      <c r="G2853" s="822" t="s">
        <v>3264</v>
      </c>
      <c r="H2853" s="822" t="s">
        <v>329</v>
      </c>
      <c r="I2853" s="822" t="s">
        <v>3265</v>
      </c>
      <c r="J2853" s="822" t="s">
        <v>748</v>
      </c>
      <c r="K2853" s="822" t="s">
        <v>3266</v>
      </c>
      <c r="L2853" s="825">
        <v>0</v>
      </c>
      <c r="M2853" s="825">
        <v>0</v>
      </c>
      <c r="N2853" s="822">
        <v>2</v>
      </c>
      <c r="O2853" s="826">
        <v>0.5</v>
      </c>
      <c r="P2853" s="825">
        <v>0</v>
      </c>
      <c r="Q2853" s="827"/>
      <c r="R2853" s="822">
        <v>2</v>
      </c>
      <c r="S2853" s="827">
        <v>1</v>
      </c>
      <c r="T2853" s="826">
        <v>0.5</v>
      </c>
      <c r="U2853" s="828">
        <v>1</v>
      </c>
    </row>
    <row r="2854" spans="1:21" ht="14.45" customHeight="1" x14ac:dyDescent="0.2">
      <c r="A2854" s="821">
        <v>4</v>
      </c>
      <c r="B2854" s="822" t="s">
        <v>2195</v>
      </c>
      <c r="C2854" s="822" t="s">
        <v>2204</v>
      </c>
      <c r="D2854" s="823" t="s">
        <v>4681</v>
      </c>
      <c r="E2854" s="824" t="s">
        <v>2213</v>
      </c>
      <c r="F2854" s="822" t="s">
        <v>2196</v>
      </c>
      <c r="G2854" s="822" t="s">
        <v>3025</v>
      </c>
      <c r="H2854" s="822" t="s">
        <v>329</v>
      </c>
      <c r="I2854" s="822" t="s">
        <v>3026</v>
      </c>
      <c r="J2854" s="822" t="s">
        <v>3027</v>
      </c>
      <c r="K2854" s="822" t="s">
        <v>3028</v>
      </c>
      <c r="L2854" s="825">
        <v>96.81</v>
      </c>
      <c r="M2854" s="825">
        <v>4646.88</v>
      </c>
      <c r="N2854" s="822">
        <v>48</v>
      </c>
      <c r="O2854" s="826">
        <v>7</v>
      </c>
      <c r="P2854" s="825">
        <v>1161.72</v>
      </c>
      <c r="Q2854" s="827">
        <v>0.25</v>
      </c>
      <c r="R2854" s="822">
        <v>12</v>
      </c>
      <c r="S2854" s="827">
        <v>0.25</v>
      </c>
      <c r="T2854" s="826">
        <v>2</v>
      </c>
      <c r="U2854" s="828">
        <v>0.2857142857142857</v>
      </c>
    </row>
    <row r="2855" spans="1:21" ht="14.45" customHeight="1" x14ac:dyDescent="0.2">
      <c r="A2855" s="821">
        <v>4</v>
      </c>
      <c r="B2855" s="822" t="s">
        <v>2195</v>
      </c>
      <c r="C2855" s="822" t="s">
        <v>2204</v>
      </c>
      <c r="D2855" s="823" t="s">
        <v>4681</v>
      </c>
      <c r="E2855" s="824" t="s">
        <v>2213</v>
      </c>
      <c r="F2855" s="822" t="s">
        <v>2196</v>
      </c>
      <c r="G2855" s="822" t="s">
        <v>2484</v>
      </c>
      <c r="H2855" s="822" t="s">
        <v>628</v>
      </c>
      <c r="I2855" s="822" t="s">
        <v>2485</v>
      </c>
      <c r="J2855" s="822" t="s">
        <v>830</v>
      </c>
      <c r="K2855" s="822" t="s">
        <v>2486</v>
      </c>
      <c r="L2855" s="825">
        <v>414.07</v>
      </c>
      <c r="M2855" s="825">
        <v>1242.21</v>
      </c>
      <c r="N2855" s="822">
        <v>3</v>
      </c>
      <c r="O2855" s="826">
        <v>1</v>
      </c>
      <c r="P2855" s="825">
        <v>1242.21</v>
      </c>
      <c r="Q2855" s="827">
        <v>1</v>
      </c>
      <c r="R2855" s="822">
        <v>3</v>
      </c>
      <c r="S2855" s="827">
        <v>1</v>
      </c>
      <c r="T2855" s="826">
        <v>1</v>
      </c>
      <c r="U2855" s="828">
        <v>1</v>
      </c>
    </row>
    <row r="2856" spans="1:21" ht="14.45" customHeight="1" x14ac:dyDescent="0.2">
      <c r="A2856" s="821">
        <v>4</v>
      </c>
      <c r="B2856" s="822" t="s">
        <v>2195</v>
      </c>
      <c r="C2856" s="822" t="s">
        <v>2204</v>
      </c>
      <c r="D2856" s="823" t="s">
        <v>4681</v>
      </c>
      <c r="E2856" s="824" t="s">
        <v>2213</v>
      </c>
      <c r="F2856" s="822" t="s">
        <v>2196</v>
      </c>
      <c r="G2856" s="822" t="s">
        <v>2484</v>
      </c>
      <c r="H2856" s="822" t="s">
        <v>329</v>
      </c>
      <c r="I2856" s="822" t="s">
        <v>3127</v>
      </c>
      <c r="J2856" s="822" t="s">
        <v>3128</v>
      </c>
      <c r="K2856" s="822" t="s">
        <v>3129</v>
      </c>
      <c r="L2856" s="825">
        <v>414.07</v>
      </c>
      <c r="M2856" s="825">
        <v>9109.5400000000009</v>
      </c>
      <c r="N2856" s="822">
        <v>22</v>
      </c>
      <c r="O2856" s="826">
        <v>8</v>
      </c>
      <c r="P2856" s="825">
        <v>6625.1200000000008</v>
      </c>
      <c r="Q2856" s="827">
        <v>0.72727272727272729</v>
      </c>
      <c r="R2856" s="822">
        <v>16</v>
      </c>
      <c r="S2856" s="827">
        <v>0.72727272727272729</v>
      </c>
      <c r="T2856" s="826">
        <v>6</v>
      </c>
      <c r="U2856" s="828">
        <v>0.75</v>
      </c>
    </row>
    <row r="2857" spans="1:21" ht="14.45" customHeight="1" x14ac:dyDescent="0.2">
      <c r="A2857" s="821">
        <v>4</v>
      </c>
      <c r="B2857" s="822" t="s">
        <v>2195</v>
      </c>
      <c r="C2857" s="822" t="s">
        <v>2204</v>
      </c>
      <c r="D2857" s="823" t="s">
        <v>4681</v>
      </c>
      <c r="E2857" s="824" t="s">
        <v>2213</v>
      </c>
      <c r="F2857" s="822" t="s">
        <v>2196</v>
      </c>
      <c r="G2857" s="822" t="s">
        <v>2484</v>
      </c>
      <c r="H2857" s="822" t="s">
        <v>329</v>
      </c>
      <c r="I2857" s="822" t="s">
        <v>3130</v>
      </c>
      <c r="J2857" s="822" t="s">
        <v>3128</v>
      </c>
      <c r="K2857" s="822" t="s">
        <v>3131</v>
      </c>
      <c r="L2857" s="825">
        <v>414.07</v>
      </c>
      <c r="M2857" s="825">
        <v>18633.150000000001</v>
      </c>
      <c r="N2857" s="822">
        <v>45</v>
      </c>
      <c r="O2857" s="826">
        <v>11</v>
      </c>
      <c r="P2857" s="825">
        <v>11179.89</v>
      </c>
      <c r="Q2857" s="827">
        <v>0.59999999999999987</v>
      </c>
      <c r="R2857" s="822">
        <v>27</v>
      </c>
      <c r="S2857" s="827">
        <v>0.6</v>
      </c>
      <c r="T2857" s="826">
        <v>6</v>
      </c>
      <c r="U2857" s="828">
        <v>0.54545454545454541</v>
      </c>
    </row>
    <row r="2858" spans="1:21" ht="14.45" customHeight="1" x14ac:dyDescent="0.2">
      <c r="A2858" s="821">
        <v>4</v>
      </c>
      <c r="B2858" s="822" t="s">
        <v>2195</v>
      </c>
      <c r="C2858" s="822" t="s">
        <v>2204</v>
      </c>
      <c r="D2858" s="823" t="s">
        <v>4681</v>
      </c>
      <c r="E2858" s="824" t="s">
        <v>2213</v>
      </c>
      <c r="F2858" s="822" t="s">
        <v>2196</v>
      </c>
      <c r="G2858" s="822" t="s">
        <v>2484</v>
      </c>
      <c r="H2858" s="822" t="s">
        <v>329</v>
      </c>
      <c r="I2858" s="822" t="s">
        <v>4169</v>
      </c>
      <c r="J2858" s="822" t="s">
        <v>3128</v>
      </c>
      <c r="K2858" s="822" t="s">
        <v>4170</v>
      </c>
      <c r="L2858" s="825">
        <v>165.63</v>
      </c>
      <c r="M2858" s="825">
        <v>496.89</v>
      </c>
      <c r="N2858" s="822">
        <v>3</v>
      </c>
      <c r="O2858" s="826">
        <v>1</v>
      </c>
      <c r="P2858" s="825">
        <v>496.89</v>
      </c>
      <c r="Q2858" s="827">
        <v>1</v>
      </c>
      <c r="R2858" s="822">
        <v>3</v>
      </c>
      <c r="S2858" s="827">
        <v>1</v>
      </c>
      <c r="T2858" s="826">
        <v>1</v>
      </c>
      <c r="U2858" s="828">
        <v>1</v>
      </c>
    </row>
    <row r="2859" spans="1:21" ht="14.45" customHeight="1" x14ac:dyDescent="0.2">
      <c r="A2859" s="821">
        <v>4</v>
      </c>
      <c r="B2859" s="822" t="s">
        <v>2195</v>
      </c>
      <c r="C2859" s="822" t="s">
        <v>2204</v>
      </c>
      <c r="D2859" s="823" t="s">
        <v>4681</v>
      </c>
      <c r="E2859" s="824" t="s">
        <v>2213</v>
      </c>
      <c r="F2859" s="822" t="s">
        <v>2196</v>
      </c>
      <c r="G2859" s="822" t="s">
        <v>2259</v>
      </c>
      <c r="H2859" s="822" t="s">
        <v>628</v>
      </c>
      <c r="I2859" s="822" t="s">
        <v>1853</v>
      </c>
      <c r="J2859" s="822" t="s">
        <v>1068</v>
      </c>
      <c r="K2859" s="822" t="s">
        <v>1854</v>
      </c>
      <c r="L2859" s="825">
        <v>154.36000000000001</v>
      </c>
      <c r="M2859" s="825">
        <v>154.36000000000001</v>
      </c>
      <c r="N2859" s="822">
        <v>1</v>
      </c>
      <c r="O2859" s="826">
        <v>0.5</v>
      </c>
      <c r="P2859" s="825"/>
      <c r="Q2859" s="827">
        <v>0</v>
      </c>
      <c r="R2859" s="822"/>
      <c r="S2859" s="827">
        <v>0</v>
      </c>
      <c r="T2859" s="826"/>
      <c r="U2859" s="828">
        <v>0</v>
      </c>
    </row>
    <row r="2860" spans="1:21" ht="14.45" customHeight="1" x14ac:dyDescent="0.2">
      <c r="A2860" s="821">
        <v>4</v>
      </c>
      <c r="B2860" s="822" t="s">
        <v>2195</v>
      </c>
      <c r="C2860" s="822" t="s">
        <v>2204</v>
      </c>
      <c r="D2860" s="823" t="s">
        <v>4681</v>
      </c>
      <c r="E2860" s="824" t="s">
        <v>2213</v>
      </c>
      <c r="F2860" s="822" t="s">
        <v>2196</v>
      </c>
      <c r="G2860" s="822" t="s">
        <v>2322</v>
      </c>
      <c r="H2860" s="822" t="s">
        <v>329</v>
      </c>
      <c r="I2860" s="822" t="s">
        <v>4124</v>
      </c>
      <c r="J2860" s="822" t="s">
        <v>4125</v>
      </c>
      <c r="K2860" s="822" t="s">
        <v>4126</v>
      </c>
      <c r="L2860" s="825">
        <v>240.7</v>
      </c>
      <c r="M2860" s="825">
        <v>240.7</v>
      </c>
      <c r="N2860" s="822">
        <v>1</v>
      </c>
      <c r="O2860" s="826">
        <v>1</v>
      </c>
      <c r="P2860" s="825"/>
      <c r="Q2860" s="827">
        <v>0</v>
      </c>
      <c r="R2860" s="822"/>
      <c r="S2860" s="827">
        <v>0</v>
      </c>
      <c r="T2860" s="826"/>
      <c r="U2860" s="828">
        <v>0</v>
      </c>
    </row>
    <row r="2861" spans="1:21" ht="14.45" customHeight="1" x14ac:dyDescent="0.2">
      <c r="A2861" s="821">
        <v>4</v>
      </c>
      <c r="B2861" s="822" t="s">
        <v>2195</v>
      </c>
      <c r="C2861" s="822" t="s">
        <v>2204</v>
      </c>
      <c r="D2861" s="823" t="s">
        <v>4681</v>
      </c>
      <c r="E2861" s="824" t="s">
        <v>2213</v>
      </c>
      <c r="F2861" s="822" t="s">
        <v>2196</v>
      </c>
      <c r="G2861" s="822" t="s">
        <v>2423</v>
      </c>
      <c r="H2861" s="822" t="s">
        <v>329</v>
      </c>
      <c r="I2861" s="822" t="s">
        <v>2424</v>
      </c>
      <c r="J2861" s="822" t="s">
        <v>2425</v>
      </c>
      <c r="K2861" s="822" t="s">
        <v>2426</v>
      </c>
      <c r="L2861" s="825">
        <v>248.55</v>
      </c>
      <c r="M2861" s="825">
        <v>248.55</v>
      </c>
      <c r="N2861" s="822">
        <v>1</v>
      </c>
      <c r="O2861" s="826">
        <v>1</v>
      </c>
      <c r="P2861" s="825">
        <v>248.55</v>
      </c>
      <c r="Q2861" s="827">
        <v>1</v>
      </c>
      <c r="R2861" s="822">
        <v>1</v>
      </c>
      <c r="S2861" s="827">
        <v>1</v>
      </c>
      <c r="T2861" s="826">
        <v>1</v>
      </c>
      <c r="U2861" s="828">
        <v>1</v>
      </c>
    </row>
    <row r="2862" spans="1:21" ht="14.45" customHeight="1" x14ac:dyDescent="0.2">
      <c r="A2862" s="821">
        <v>4</v>
      </c>
      <c r="B2862" s="822" t="s">
        <v>2195</v>
      </c>
      <c r="C2862" s="822" t="s">
        <v>2204</v>
      </c>
      <c r="D2862" s="823" t="s">
        <v>4681</v>
      </c>
      <c r="E2862" s="824" t="s">
        <v>2213</v>
      </c>
      <c r="F2862" s="822" t="s">
        <v>2196</v>
      </c>
      <c r="G2862" s="822" t="s">
        <v>2423</v>
      </c>
      <c r="H2862" s="822" t="s">
        <v>329</v>
      </c>
      <c r="I2862" s="822" t="s">
        <v>2489</v>
      </c>
      <c r="J2862" s="822" t="s">
        <v>2490</v>
      </c>
      <c r="K2862" s="822" t="s">
        <v>2491</v>
      </c>
      <c r="L2862" s="825">
        <v>248.55</v>
      </c>
      <c r="M2862" s="825">
        <v>248.55</v>
      </c>
      <c r="N2862" s="822">
        <v>1</v>
      </c>
      <c r="O2862" s="826">
        <v>1</v>
      </c>
      <c r="P2862" s="825">
        <v>248.55</v>
      </c>
      <c r="Q2862" s="827">
        <v>1</v>
      </c>
      <c r="R2862" s="822">
        <v>1</v>
      </c>
      <c r="S2862" s="827">
        <v>1</v>
      </c>
      <c r="T2862" s="826">
        <v>1</v>
      </c>
      <c r="U2862" s="828">
        <v>1</v>
      </c>
    </row>
    <row r="2863" spans="1:21" ht="14.45" customHeight="1" x14ac:dyDescent="0.2">
      <c r="A2863" s="821">
        <v>4</v>
      </c>
      <c r="B2863" s="822" t="s">
        <v>2195</v>
      </c>
      <c r="C2863" s="822" t="s">
        <v>2204</v>
      </c>
      <c r="D2863" s="823" t="s">
        <v>4681</v>
      </c>
      <c r="E2863" s="824" t="s">
        <v>2213</v>
      </c>
      <c r="F2863" s="822" t="s">
        <v>2196</v>
      </c>
      <c r="G2863" s="822" t="s">
        <v>2427</v>
      </c>
      <c r="H2863" s="822" t="s">
        <v>329</v>
      </c>
      <c r="I2863" s="822" t="s">
        <v>2428</v>
      </c>
      <c r="J2863" s="822" t="s">
        <v>1287</v>
      </c>
      <c r="K2863" s="822" t="s">
        <v>1288</v>
      </c>
      <c r="L2863" s="825">
        <v>107.27</v>
      </c>
      <c r="M2863" s="825">
        <v>321.81</v>
      </c>
      <c r="N2863" s="822">
        <v>3</v>
      </c>
      <c r="O2863" s="826">
        <v>1</v>
      </c>
      <c r="P2863" s="825">
        <v>321.81</v>
      </c>
      <c r="Q2863" s="827">
        <v>1</v>
      </c>
      <c r="R2863" s="822">
        <v>3</v>
      </c>
      <c r="S2863" s="827">
        <v>1</v>
      </c>
      <c r="T2863" s="826">
        <v>1</v>
      </c>
      <c r="U2863" s="828">
        <v>1</v>
      </c>
    </row>
    <row r="2864" spans="1:21" ht="14.45" customHeight="1" x14ac:dyDescent="0.2">
      <c r="A2864" s="821">
        <v>4</v>
      </c>
      <c r="B2864" s="822" t="s">
        <v>2195</v>
      </c>
      <c r="C2864" s="822" t="s">
        <v>2204</v>
      </c>
      <c r="D2864" s="823" t="s">
        <v>4681</v>
      </c>
      <c r="E2864" s="824" t="s">
        <v>2213</v>
      </c>
      <c r="F2864" s="822" t="s">
        <v>2197</v>
      </c>
      <c r="G2864" s="822" t="s">
        <v>2286</v>
      </c>
      <c r="H2864" s="822" t="s">
        <v>329</v>
      </c>
      <c r="I2864" s="822" t="s">
        <v>2492</v>
      </c>
      <c r="J2864" s="822" t="s">
        <v>2288</v>
      </c>
      <c r="K2864" s="822"/>
      <c r="L2864" s="825">
        <v>0</v>
      </c>
      <c r="M2864" s="825">
        <v>0</v>
      </c>
      <c r="N2864" s="822">
        <v>1</v>
      </c>
      <c r="O2864" s="826">
        <v>1</v>
      </c>
      <c r="P2864" s="825">
        <v>0</v>
      </c>
      <c r="Q2864" s="827"/>
      <c r="R2864" s="822">
        <v>1</v>
      </c>
      <c r="S2864" s="827">
        <v>1</v>
      </c>
      <c r="T2864" s="826">
        <v>1</v>
      </c>
      <c r="U2864" s="828">
        <v>1</v>
      </c>
    </row>
    <row r="2865" spans="1:21" ht="14.45" customHeight="1" x14ac:dyDescent="0.2">
      <c r="A2865" s="821">
        <v>4</v>
      </c>
      <c r="B2865" s="822" t="s">
        <v>2195</v>
      </c>
      <c r="C2865" s="822" t="s">
        <v>2204</v>
      </c>
      <c r="D2865" s="823" t="s">
        <v>4681</v>
      </c>
      <c r="E2865" s="824" t="s">
        <v>2213</v>
      </c>
      <c r="F2865" s="822" t="s">
        <v>2198</v>
      </c>
      <c r="G2865" s="822" t="s">
        <v>2286</v>
      </c>
      <c r="H2865" s="822" t="s">
        <v>329</v>
      </c>
      <c r="I2865" s="822" t="s">
        <v>2389</v>
      </c>
      <c r="J2865" s="822" t="s">
        <v>2390</v>
      </c>
      <c r="K2865" s="822" t="s">
        <v>2391</v>
      </c>
      <c r="L2865" s="825">
        <v>410.41</v>
      </c>
      <c r="M2865" s="825">
        <v>10670.659999999998</v>
      </c>
      <c r="N2865" s="822">
        <v>26</v>
      </c>
      <c r="O2865" s="826">
        <v>26</v>
      </c>
      <c r="P2865" s="825">
        <v>3283.2799999999997</v>
      </c>
      <c r="Q2865" s="827">
        <v>0.30769230769230771</v>
      </c>
      <c r="R2865" s="822">
        <v>8</v>
      </c>
      <c r="S2865" s="827">
        <v>0.30769230769230771</v>
      </c>
      <c r="T2865" s="826">
        <v>8</v>
      </c>
      <c r="U2865" s="828">
        <v>0.30769230769230771</v>
      </c>
    </row>
    <row r="2866" spans="1:21" ht="14.45" customHeight="1" x14ac:dyDescent="0.2">
      <c r="A2866" s="821">
        <v>4</v>
      </c>
      <c r="B2866" s="822" t="s">
        <v>2195</v>
      </c>
      <c r="C2866" s="822" t="s">
        <v>2204</v>
      </c>
      <c r="D2866" s="823" t="s">
        <v>4681</v>
      </c>
      <c r="E2866" s="824" t="s">
        <v>2213</v>
      </c>
      <c r="F2866" s="822" t="s">
        <v>2198</v>
      </c>
      <c r="G2866" s="822" t="s">
        <v>2286</v>
      </c>
      <c r="H2866" s="822" t="s">
        <v>329</v>
      </c>
      <c r="I2866" s="822" t="s">
        <v>2585</v>
      </c>
      <c r="J2866" s="822" t="s">
        <v>2586</v>
      </c>
      <c r="K2866" s="822" t="s">
        <v>2587</v>
      </c>
      <c r="L2866" s="825">
        <v>700.35</v>
      </c>
      <c r="M2866" s="825">
        <v>700.35</v>
      </c>
      <c r="N2866" s="822">
        <v>1</v>
      </c>
      <c r="O2866" s="826">
        <v>1</v>
      </c>
      <c r="P2866" s="825">
        <v>700.35</v>
      </c>
      <c r="Q2866" s="827">
        <v>1</v>
      </c>
      <c r="R2866" s="822">
        <v>1</v>
      </c>
      <c r="S2866" s="827">
        <v>1</v>
      </c>
      <c r="T2866" s="826">
        <v>1</v>
      </c>
      <c r="U2866" s="828">
        <v>1</v>
      </c>
    </row>
    <row r="2867" spans="1:21" ht="14.45" customHeight="1" x14ac:dyDescent="0.2">
      <c r="A2867" s="821">
        <v>4</v>
      </c>
      <c r="B2867" s="822" t="s">
        <v>2195</v>
      </c>
      <c r="C2867" s="822" t="s">
        <v>2204</v>
      </c>
      <c r="D2867" s="823" t="s">
        <v>4681</v>
      </c>
      <c r="E2867" s="824" t="s">
        <v>2220</v>
      </c>
      <c r="F2867" s="822" t="s">
        <v>2196</v>
      </c>
      <c r="G2867" s="822" t="s">
        <v>3250</v>
      </c>
      <c r="H2867" s="822" t="s">
        <v>329</v>
      </c>
      <c r="I2867" s="822" t="s">
        <v>4654</v>
      </c>
      <c r="J2867" s="822" t="s">
        <v>3252</v>
      </c>
      <c r="K2867" s="822" t="s">
        <v>4655</v>
      </c>
      <c r="L2867" s="825">
        <v>54.75</v>
      </c>
      <c r="M2867" s="825">
        <v>219</v>
      </c>
      <c r="N2867" s="822">
        <v>4</v>
      </c>
      <c r="O2867" s="826">
        <v>2</v>
      </c>
      <c r="P2867" s="825">
        <v>54.75</v>
      </c>
      <c r="Q2867" s="827">
        <v>0.25</v>
      </c>
      <c r="R2867" s="822">
        <v>1</v>
      </c>
      <c r="S2867" s="827">
        <v>0.25</v>
      </c>
      <c r="T2867" s="826">
        <v>1</v>
      </c>
      <c r="U2867" s="828">
        <v>0.5</v>
      </c>
    </row>
    <row r="2868" spans="1:21" ht="14.45" customHeight="1" x14ac:dyDescent="0.2">
      <c r="A2868" s="821">
        <v>4</v>
      </c>
      <c r="B2868" s="822" t="s">
        <v>2195</v>
      </c>
      <c r="C2868" s="822" t="s">
        <v>2204</v>
      </c>
      <c r="D2868" s="823" t="s">
        <v>4681</v>
      </c>
      <c r="E2868" s="824" t="s">
        <v>2220</v>
      </c>
      <c r="F2868" s="822" t="s">
        <v>2196</v>
      </c>
      <c r="G2868" s="822" t="s">
        <v>4114</v>
      </c>
      <c r="H2868" s="822" t="s">
        <v>329</v>
      </c>
      <c r="I2868" s="822" t="s">
        <v>4115</v>
      </c>
      <c r="J2868" s="822" t="s">
        <v>4116</v>
      </c>
      <c r="K2868" s="822" t="s">
        <v>4117</v>
      </c>
      <c r="L2868" s="825">
        <v>2185.59</v>
      </c>
      <c r="M2868" s="825">
        <v>4371.18</v>
      </c>
      <c r="N2868" s="822">
        <v>2</v>
      </c>
      <c r="O2868" s="826">
        <v>1</v>
      </c>
      <c r="P2868" s="825">
        <v>4371.18</v>
      </c>
      <c r="Q2868" s="827">
        <v>1</v>
      </c>
      <c r="R2868" s="822">
        <v>2</v>
      </c>
      <c r="S2868" s="827">
        <v>1</v>
      </c>
      <c r="T2868" s="826">
        <v>1</v>
      </c>
      <c r="U2868" s="828">
        <v>1</v>
      </c>
    </row>
    <row r="2869" spans="1:21" ht="14.45" customHeight="1" x14ac:dyDescent="0.2">
      <c r="A2869" s="821">
        <v>4</v>
      </c>
      <c r="B2869" s="822" t="s">
        <v>2195</v>
      </c>
      <c r="C2869" s="822" t="s">
        <v>2204</v>
      </c>
      <c r="D2869" s="823" t="s">
        <v>4681</v>
      </c>
      <c r="E2869" s="824" t="s">
        <v>2222</v>
      </c>
      <c r="F2869" s="822" t="s">
        <v>2196</v>
      </c>
      <c r="G2869" s="822" t="s">
        <v>2918</v>
      </c>
      <c r="H2869" s="822" t="s">
        <v>329</v>
      </c>
      <c r="I2869" s="822" t="s">
        <v>2919</v>
      </c>
      <c r="J2869" s="822" t="s">
        <v>1097</v>
      </c>
      <c r="K2869" s="822" t="s">
        <v>2920</v>
      </c>
      <c r="L2869" s="825">
        <v>42.14</v>
      </c>
      <c r="M2869" s="825">
        <v>42.14</v>
      </c>
      <c r="N2869" s="822">
        <v>1</v>
      </c>
      <c r="O2869" s="826">
        <v>1</v>
      </c>
      <c r="P2869" s="825">
        <v>42.14</v>
      </c>
      <c r="Q2869" s="827">
        <v>1</v>
      </c>
      <c r="R2869" s="822">
        <v>1</v>
      </c>
      <c r="S2869" s="827">
        <v>1</v>
      </c>
      <c r="T2869" s="826">
        <v>1</v>
      </c>
      <c r="U2869" s="828">
        <v>1</v>
      </c>
    </row>
    <row r="2870" spans="1:21" ht="14.45" customHeight="1" x14ac:dyDescent="0.2">
      <c r="A2870" s="821">
        <v>4</v>
      </c>
      <c r="B2870" s="822" t="s">
        <v>2195</v>
      </c>
      <c r="C2870" s="822" t="s">
        <v>2204</v>
      </c>
      <c r="D2870" s="823" t="s">
        <v>4681</v>
      </c>
      <c r="E2870" s="824" t="s">
        <v>2222</v>
      </c>
      <c r="F2870" s="822" t="s">
        <v>2196</v>
      </c>
      <c r="G2870" s="822" t="s">
        <v>3006</v>
      </c>
      <c r="H2870" s="822" t="s">
        <v>628</v>
      </c>
      <c r="I2870" s="822" t="s">
        <v>3007</v>
      </c>
      <c r="J2870" s="822" t="s">
        <v>1271</v>
      </c>
      <c r="K2870" s="822" t="s">
        <v>3008</v>
      </c>
      <c r="L2870" s="825">
        <v>54.75</v>
      </c>
      <c r="M2870" s="825">
        <v>328.5</v>
      </c>
      <c r="N2870" s="822">
        <v>6</v>
      </c>
      <c r="O2870" s="826">
        <v>1</v>
      </c>
      <c r="P2870" s="825"/>
      <c r="Q2870" s="827">
        <v>0</v>
      </c>
      <c r="R2870" s="822"/>
      <c r="S2870" s="827">
        <v>0</v>
      </c>
      <c r="T2870" s="826"/>
      <c r="U2870" s="828">
        <v>0</v>
      </c>
    </row>
    <row r="2871" spans="1:21" ht="14.45" customHeight="1" x14ac:dyDescent="0.2">
      <c r="A2871" s="821">
        <v>4</v>
      </c>
      <c r="B2871" s="822" t="s">
        <v>2195</v>
      </c>
      <c r="C2871" s="822" t="s">
        <v>2204</v>
      </c>
      <c r="D2871" s="823" t="s">
        <v>4681</v>
      </c>
      <c r="E2871" s="824" t="s">
        <v>2222</v>
      </c>
      <c r="F2871" s="822" t="s">
        <v>2196</v>
      </c>
      <c r="G2871" s="822" t="s">
        <v>3639</v>
      </c>
      <c r="H2871" s="822" t="s">
        <v>329</v>
      </c>
      <c r="I2871" s="822" t="s">
        <v>3993</v>
      </c>
      <c r="J2871" s="822" t="s">
        <v>3641</v>
      </c>
      <c r="K2871" s="822" t="s">
        <v>3642</v>
      </c>
      <c r="L2871" s="825">
        <v>131.02000000000001</v>
      </c>
      <c r="M2871" s="825">
        <v>262.04000000000002</v>
      </c>
      <c r="N2871" s="822">
        <v>2</v>
      </c>
      <c r="O2871" s="826">
        <v>1</v>
      </c>
      <c r="P2871" s="825"/>
      <c r="Q2871" s="827">
        <v>0</v>
      </c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4</v>
      </c>
      <c r="B2872" s="822" t="s">
        <v>2195</v>
      </c>
      <c r="C2872" s="822" t="s">
        <v>2204</v>
      </c>
      <c r="D2872" s="823" t="s">
        <v>4681</v>
      </c>
      <c r="E2872" s="824" t="s">
        <v>2222</v>
      </c>
      <c r="F2872" s="822" t="s">
        <v>2196</v>
      </c>
      <c r="G2872" s="822" t="s">
        <v>4155</v>
      </c>
      <c r="H2872" s="822" t="s">
        <v>329</v>
      </c>
      <c r="I2872" s="822" t="s">
        <v>4656</v>
      </c>
      <c r="J2872" s="822" t="s">
        <v>4157</v>
      </c>
      <c r="K2872" s="822" t="s">
        <v>4657</v>
      </c>
      <c r="L2872" s="825">
        <v>1143.27</v>
      </c>
      <c r="M2872" s="825">
        <v>3429.81</v>
      </c>
      <c r="N2872" s="822">
        <v>3</v>
      </c>
      <c r="O2872" s="826">
        <v>1</v>
      </c>
      <c r="P2872" s="825"/>
      <c r="Q2872" s="827">
        <v>0</v>
      </c>
      <c r="R2872" s="822"/>
      <c r="S2872" s="827">
        <v>0</v>
      </c>
      <c r="T2872" s="826"/>
      <c r="U2872" s="828">
        <v>0</v>
      </c>
    </row>
    <row r="2873" spans="1:21" ht="14.45" customHeight="1" x14ac:dyDescent="0.2">
      <c r="A2873" s="821">
        <v>4</v>
      </c>
      <c r="B2873" s="822" t="s">
        <v>2195</v>
      </c>
      <c r="C2873" s="822" t="s">
        <v>2204</v>
      </c>
      <c r="D2873" s="823" t="s">
        <v>4681</v>
      </c>
      <c r="E2873" s="824" t="s">
        <v>2222</v>
      </c>
      <c r="F2873" s="822" t="s">
        <v>2196</v>
      </c>
      <c r="G2873" s="822" t="s">
        <v>2355</v>
      </c>
      <c r="H2873" s="822" t="s">
        <v>329</v>
      </c>
      <c r="I2873" s="822" t="s">
        <v>2356</v>
      </c>
      <c r="J2873" s="822" t="s">
        <v>784</v>
      </c>
      <c r="K2873" s="822" t="s">
        <v>2357</v>
      </c>
      <c r="L2873" s="825">
        <v>185.26</v>
      </c>
      <c r="M2873" s="825">
        <v>926.3</v>
      </c>
      <c r="N2873" s="822">
        <v>5</v>
      </c>
      <c r="O2873" s="826">
        <v>3</v>
      </c>
      <c r="P2873" s="825">
        <v>741.04</v>
      </c>
      <c r="Q2873" s="827">
        <v>0.8</v>
      </c>
      <c r="R2873" s="822">
        <v>4</v>
      </c>
      <c r="S2873" s="827">
        <v>0.8</v>
      </c>
      <c r="T2873" s="826">
        <v>2</v>
      </c>
      <c r="U2873" s="828">
        <v>0.66666666666666663</v>
      </c>
    </row>
    <row r="2874" spans="1:21" ht="14.45" customHeight="1" x14ac:dyDescent="0.2">
      <c r="A2874" s="821">
        <v>4</v>
      </c>
      <c r="B2874" s="822" t="s">
        <v>2195</v>
      </c>
      <c r="C2874" s="822" t="s">
        <v>2204</v>
      </c>
      <c r="D2874" s="823" t="s">
        <v>4681</v>
      </c>
      <c r="E2874" s="824" t="s">
        <v>2222</v>
      </c>
      <c r="F2874" s="822" t="s">
        <v>2196</v>
      </c>
      <c r="G2874" s="822" t="s">
        <v>2355</v>
      </c>
      <c r="H2874" s="822" t="s">
        <v>329</v>
      </c>
      <c r="I2874" s="822" t="s">
        <v>2356</v>
      </c>
      <c r="J2874" s="822" t="s">
        <v>784</v>
      </c>
      <c r="K2874" s="822" t="s">
        <v>2357</v>
      </c>
      <c r="L2874" s="825">
        <v>87.98</v>
      </c>
      <c r="M2874" s="825">
        <v>791.82</v>
      </c>
      <c r="N2874" s="822">
        <v>9</v>
      </c>
      <c r="O2874" s="826">
        <v>5</v>
      </c>
      <c r="P2874" s="825">
        <v>615.86</v>
      </c>
      <c r="Q2874" s="827">
        <v>0.77777777777777779</v>
      </c>
      <c r="R2874" s="822">
        <v>7</v>
      </c>
      <c r="S2874" s="827">
        <v>0.77777777777777779</v>
      </c>
      <c r="T2874" s="826">
        <v>4</v>
      </c>
      <c r="U2874" s="828">
        <v>0.8</v>
      </c>
    </row>
    <row r="2875" spans="1:21" ht="14.45" customHeight="1" x14ac:dyDescent="0.2">
      <c r="A2875" s="821">
        <v>4</v>
      </c>
      <c r="B2875" s="822" t="s">
        <v>2195</v>
      </c>
      <c r="C2875" s="822" t="s">
        <v>2204</v>
      </c>
      <c r="D2875" s="823" t="s">
        <v>4681</v>
      </c>
      <c r="E2875" s="824" t="s">
        <v>2222</v>
      </c>
      <c r="F2875" s="822" t="s">
        <v>2196</v>
      </c>
      <c r="G2875" s="822" t="s">
        <v>3025</v>
      </c>
      <c r="H2875" s="822" t="s">
        <v>329</v>
      </c>
      <c r="I2875" s="822" t="s">
        <v>3026</v>
      </c>
      <c r="J2875" s="822" t="s">
        <v>3027</v>
      </c>
      <c r="K2875" s="822" t="s">
        <v>3028</v>
      </c>
      <c r="L2875" s="825">
        <v>96.81</v>
      </c>
      <c r="M2875" s="825">
        <v>580.86</v>
      </c>
      <c r="N2875" s="822">
        <v>6</v>
      </c>
      <c r="O2875" s="826">
        <v>2</v>
      </c>
      <c r="P2875" s="825">
        <v>387.24</v>
      </c>
      <c r="Q2875" s="827">
        <v>0.66666666666666663</v>
      </c>
      <c r="R2875" s="822">
        <v>4</v>
      </c>
      <c r="S2875" s="827">
        <v>0.66666666666666663</v>
      </c>
      <c r="T2875" s="826">
        <v>1</v>
      </c>
      <c r="U2875" s="828">
        <v>0.5</v>
      </c>
    </row>
    <row r="2876" spans="1:21" ht="14.45" customHeight="1" x14ac:dyDescent="0.2">
      <c r="A2876" s="821">
        <v>4</v>
      </c>
      <c r="B2876" s="822" t="s">
        <v>2195</v>
      </c>
      <c r="C2876" s="822" t="s">
        <v>2204</v>
      </c>
      <c r="D2876" s="823" t="s">
        <v>4681</v>
      </c>
      <c r="E2876" s="824" t="s">
        <v>2222</v>
      </c>
      <c r="F2876" s="822" t="s">
        <v>2196</v>
      </c>
      <c r="G2876" s="822" t="s">
        <v>2484</v>
      </c>
      <c r="H2876" s="822" t="s">
        <v>329</v>
      </c>
      <c r="I2876" s="822" t="s">
        <v>3127</v>
      </c>
      <c r="J2876" s="822" t="s">
        <v>3128</v>
      </c>
      <c r="K2876" s="822" t="s">
        <v>3129</v>
      </c>
      <c r="L2876" s="825">
        <v>414.07</v>
      </c>
      <c r="M2876" s="825">
        <v>2484.42</v>
      </c>
      <c r="N2876" s="822">
        <v>6</v>
      </c>
      <c r="O2876" s="826">
        <v>4</v>
      </c>
      <c r="P2876" s="825">
        <v>2484.42</v>
      </c>
      <c r="Q2876" s="827">
        <v>1</v>
      </c>
      <c r="R2876" s="822">
        <v>6</v>
      </c>
      <c r="S2876" s="827">
        <v>1</v>
      </c>
      <c r="T2876" s="826">
        <v>4</v>
      </c>
      <c r="U2876" s="828">
        <v>1</v>
      </c>
    </row>
    <row r="2877" spans="1:21" ht="14.45" customHeight="1" x14ac:dyDescent="0.2">
      <c r="A2877" s="821">
        <v>4</v>
      </c>
      <c r="B2877" s="822" t="s">
        <v>2195</v>
      </c>
      <c r="C2877" s="822" t="s">
        <v>2204</v>
      </c>
      <c r="D2877" s="823" t="s">
        <v>4681</v>
      </c>
      <c r="E2877" s="824" t="s">
        <v>2222</v>
      </c>
      <c r="F2877" s="822" t="s">
        <v>2196</v>
      </c>
      <c r="G2877" s="822" t="s">
        <v>2484</v>
      </c>
      <c r="H2877" s="822" t="s">
        <v>329</v>
      </c>
      <c r="I2877" s="822" t="s">
        <v>3130</v>
      </c>
      <c r="J2877" s="822" t="s">
        <v>3128</v>
      </c>
      <c r="K2877" s="822" t="s">
        <v>3131</v>
      </c>
      <c r="L2877" s="825">
        <v>414.07</v>
      </c>
      <c r="M2877" s="825">
        <v>3312.56</v>
      </c>
      <c r="N2877" s="822">
        <v>8</v>
      </c>
      <c r="O2877" s="826">
        <v>3</v>
      </c>
      <c r="P2877" s="825">
        <v>1242.21</v>
      </c>
      <c r="Q2877" s="827">
        <v>0.375</v>
      </c>
      <c r="R2877" s="822">
        <v>3</v>
      </c>
      <c r="S2877" s="827">
        <v>0.375</v>
      </c>
      <c r="T2877" s="826">
        <v>1</v>
      </c>
      <c r="U2877" s="828">
        <v>0.33333333333333331</v>
      </c>
    </row>
    <row r="2878" spans="1:21" ht="14.45" customHeight="1" x14ac:dyDescent="0.2">
      <c r="A2878" s="821">
        <v>4</v>
      </c>
      <c r="B2878" s="822" t="s">
        <v>2195</v>
      </c>
      <c r="C2878" s="822" t="s">
        <v>2204</v>
      </c>
      <c r="D2878" s="823" t="s">
        <v>4681</v>
      </c>
      <c r="E2878" s="824" t="s">
        <v>2222</v>
      </c>
      <c r="F2878" s="822" t="s">
        <v>2196</v>
      </c>
      <c r="G2878" s="822" t="s">
        <v>2322</v>
      </c>
      <c r="H2878" s="822" t="s">
        <v>329</v>
      </c>
      <c r="I2878" s="822" t="s">
        <v>3705</v>
      </c>
      <c r="J2878" s="822" t="s">
        <v>3706</v>
      </c>
      <c r="K2878" s="822" t="s">
        <v>3707</v>
      </c>
      <c r="L2878" s="825">
        <v>239.96</v>
      </c>
      <c r="M2878" s="825">
        <v>959.84</v>
      </c>
      <c r="N2878" s="822">
        <v>4</v>
      </c>
      <c r="O2878" s="826">
        <v>1</v>
      </c>
      <c r="P2878" s="825">
        <v>959.84</v>
      </c>
      <c r="Q2878" s="827">
        <v>1</v>
      </c>
      <c r="R2878" s="822">
        <v>4</v>
      </c>
      <c r="S2878" s="827">
        <v>1</v>
      </c>
      <c r="T2878" s="826">
        <v>1</v>
      </c>
      <c r="U2878" s="828">
        <v>1</v>
      </c>
    </row>
    <row r="2879" spans="1:21" ht="14.45" customHeight="1" x14ac:dyDescent="0.2">
      <c r="A2879" s="821">
        <v>4</v>
      </c>
      <c r="B2879" s="822" t="s">
        <v>2195</v>
      </c>
      <c r="C2879" s="822" t="s">
        <v>2204</v>
      </c>
      <c r="D2879" s="823" t="s">
        <v>4681</v>
      </c>
      <c r="E2879" s="824" t="s">
        <v>2222</v>
      </c>
      <c r="F2879" s="822" t="s">
        <v>2196</v>
      </c>
      <c r="G2879" s="822" t="s">
        <v>2423</v>
      </c>
      <c r="H2879" s="822" t="s">
        <v>329</v>
      </c>
      <c r="I2879" s="822" t="s">
        <v>2424</v>
      </c>
      <c r="J2879" s="822" t="s">
        <v>2425</v>
      </c>
      <c r="K2879" s="822" t="s">
        <v>2426</v>
      </c>
      <c r="L2879" s="825">
        <v>248.55</v>
      </c>
      <c r="M2879" s="825">
        <v>497.1</v>
      </c>
      <c r="N2879" s="822">
        <v>2</v>
      </c>
      <c r="O2879" s="826">
        <v>2</v>
      </c>
      <c r="P2879" s="825"/>
      <c r="Q2879" s="827">
        <v>0</v>
      </c>
      <c r="R2879" s="822"/>
      <c r="S2879" s="827">
        <v>0</v>
      </c>
      <c r="T2879" s="826"/>
      <c r="U2879" s="828">
        <v>0</v>
      </c>
    </row>
    <row r="2880" spans="1:21" ht="14.45" customHeight="1" x14ac:dyDescent="0.2">
      <c r="A2880" s="821">
        <v>4</v>
      </c>
      <c r="B2880" s="822" t="s">
        <v>2195</v>
      </c>
      <c r="C2880" s="822" t="s">
        <v>2204</v>
      </c>
      <c r="D2880" s="823" t="s">
        <v>4681</v>
      </c>
      <c r="E2880" s="824" t="s">
        <v>2222</v>
      </c>
      <c r="F2880" s="822" t="s">
        <v>2196</v>
      </c>
      <c r="G2880" s="822" t="s">
        <v>2423</v>
      </c>
      <c r="H2880" s="822" t="s">
        <v>329</v>
      </c>
      <c r="I2880" s="822" t="s">
        <v>2489</v>
      </c>
      <c r="J2880" s="822" t="s">
        <v>2490</v>
      </c>
      <c r="K2880" s="822" t="s">
        <v>2491</v>
      </c>
      <c r="L2880" s="825">
        <v>248.55</v>
      </c>
      <c r="M2880" s="825">
        <v>1739.8500000000001</v>
      </c>
      <c r="N2880" s="822">
        <v>7</v>
      </c>
      <c r="O2880" s="826">
        <v>7</v>
      </c>
      <c r="P2880" s="825">
        <v>994.2</v>
      </c>
      <c r="Q2880" s="827">
        <v>0.5714285714285714</v>
      </c>
      <c r="R2880" s="822">
        <v>4</v>
      </c>
      <c r="S2880" s="827">
        <v>0.5714285714285714</v>
      </c>
      <c r="T2880" s="826">
        <v>4</v>
      </c>
      <c r="U2880" s="828">
        <v>0.5714285714285714</v>
      </c>
    </row>
    <row r="2881" spans="1:21" ht="14.45" customHeight="1" x14ac:dyDescent="0.2">
      <c r="A2881" s="821">
        <v>4</v>
      </c>
      <c r="B2881" s="822" t="s">
        <v>2195</v>
      </c>
      <c r="C2881" s="822" t="s">
        <v>2204</v>
      </c>
      <c r="D2881" s="823" t="s">
        <v>4681</v>
      </c>
      <c r="E2881" s="824" t="s">
        <v>2222</v>
      </c>
      <c r="F2881" s="822" t="s">
        <v>2197</v>
      </c>
      <c r="G2881" s="822" t="s">
        <v>2286</v>
      </c>
      <c r="H2881" s="822" t="s">
        <v>329</v>
      </c>
      <c r="I2881" s="822" t="s">
        <v>2287</v>
      </c>
      <c r="J2881" s="822" t="s">
        <v>2288</v>
      </c>
      <c r="K2881" s="822"/>
      <c r="L2881" s="825">
        <v>0</v>
      </c>
      <c r="M2881" s="825">
        <v>0</v>
      </c>
      <c r="N2881" s="822">
        <v>2</v>
      </c>
      <c r="O2881" s="826">
        <v>2</v>
      </c>
      <c r="P2881" s="825">
        <v>0</v>
      </c>
      <c r="Q2881" s="827"/>
      <c r="R2881" s="822">
        <v>2</v>
      </c>
      <c r="S2881" s="827">
        <v>1</v>
      </c>
      <c r="T2881" s="826">
        <v>2</v>
      </c>
      <c r="U2881" s="828">
        <v>1</v>
      </c>
    </row>
    <row r="2882" spans="1:21" ht="14.45" customHeight="1" x14ac:dyDescent="0.2">
      <c r="A2882" s="821">
        <v>4</v>
      </c>
      <c r="B2882" s="822" t="s">
        <v>2195</v>
      </c>
      <c r="C2882" s="822" t="s">
        <v>2204</v>
      </c>
      <c r="D2882" s="823" t="s">
        <v>4681</v>
      </c>
      <c r="E2882" s="824" t="s">
        <v>2246</v>
      </c>
      <c r="F2882" s="822" t="s">
        <v>2196</v>
      </c>
      <c r="G2882" s="822" t="s">
        <v>3046</v>
      </c>
      <c r="H2882" s="822" t="s">
        <v>329</v>
      </c>
      <c r="I2882" s="822" t="s">
        <v>3047</v>
      </c>
      <c r="J2882" s="822" t="s">
        <v>3048</v>
      </c>
      <c r="K2882" s="822" t="s">
        <v>3049</v>
      </c>
      <c r="L2882" s="825">
        <v>82.72</v>
      </c>
      <c r="M2882" s="825">
        <v>82.72</v>
      </c>
      <c r="N2882" s="822">
        <v>1</v>
      </c>
      <c r="O2882" s="826">
        <v>0.5</v>
      </c>
      <c r="P2882" s="825"/>
      <c r="Q2882" s="827">
        <v>0</v>
      </c>
      <c r="R2882" s="822"/>
      <c r="S2882" s="827">
        <v>0</v>
      </c>
      <c r="T2882" s="826"/>
      <c r="U2882" s="828">
        <v>0</v>
      </c>
    </row>
    <row r="2883" spans="1:21" ht="14.45" customHeight="1" x14ac:dyDescent="0.2">
      <c r="A2883" s="821">
        <v>4</v>
      </c>
      <c r="B2883" s="822" t="s">
        <v>2195</v>
      </c>
      <c r="C2883" s="822" t="s">
        <v>2204</v>
      </c>
      <c r="D2883" s="823" t="s">
        <v>4681</v>
      </c>
      <c r="E2883" s="824" t="s">
        <v>2246</v>
      </c>
      <c r="F2883" s="822" t="s">
        <v>2196</v>
      </c>
      <c r="G2883" s="822" t="s">
        <v>3972</v>
      </c>
      <c r="H2883" s="822" t="s">
        <v>329</v>
      </c>
      <c r="I2883" s="822" t="s">
        <v>3973</v>
      </c>
      <c r="J2883" s="822" t="s">
        <v>1489</v>
      </c>
      <c r="K2883" s="822" t="s">
        <v>674</v>
      </c>
      <c r="L2883" s="825">
        <v>0</v>
      </c>
      <c r="M2883" s="825">
        <v>0</v>
      </c>
      <c r="N2883" s="822">
        <v>25</v>
      </c>
      <c r="O2883" s="826">
        <v>4.5</v>
      </c>
      <c r="P2883" s="825">
        <v>0</v>
      </c>
      <c r="Q2883" s="827"/>
      <c r="R2883" s="822">
        <v>3</v>
      </c>
      <c r="S2883" s="827">
        <v>0.12</v>
      </c>
      <c r="T2883" s="826">
        <v>1</v>
      </c>
      <c r="U2883" s="828">
        <v>0.22222222222222221</v>
      </c>
    </row>
    <row r="2884" spans="1:21" ht="14.45" customHeight="1" x14ac:dyDescent="0.2">
      <c r="A2884" s="821">
        <v>4</v>
      </c>
      <c r="B2884" s="822" t="s">
        <v>2195</v>
      </c>
      <c r="C2884" s="822" t="s">
        <v>2204</v>
      </c>
      <c r="D2884" s="823" t="s">
        <v>4681</v>
      </c>
      <c r="E2884" s="824" t="s">
        <v>2246</v>
      </c>
      <c r="F2884" s="822" t="s">
        <v>2196</v>
      </c>
      <c r="G2884" s="822" t="s">
        <v>2340</v>
      </c>
      <c r="H2884" s="822" t="s">
        <v>628</v>
      </c>
      <c r="I2884" s="822" t="s">
        <v>1899</v>
      </c>
      <c r="J2884" s="822" t="s">
        <v>1900</v>
      </c>
      <c r="K2884" s="822" t="s">
        <v>1901</v>
      </c>
      <c r="L2884" s="825">
        <v>846.47</v>
      </c>
      <c r="M2884" s="825">
        <v>2539.41</v>
      </c>
      <c r="N2884" s="822">
        <v>3</v>
      </c>
      <c r="O2884" s="826">
        <v>0.5</v>
      </c>
      <c r="P2884" s="825"/>
      <c r="Q2884" s="827">
        <v>0</v>
      </c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4</v>
      </c>
      <c r="B2885" s="822" t="s">
        <v>2195</v>
      </c>
      <c r="C2885" s="822" t="s">
        <v>2204</v>
      </c>
      <c r="D2885" s="823" t="s">
        <v>4681</v>
      </c>
      <c r="E2885" s="824" t="s">
        <v>2246</v>
      </c>
      <c r="F2885" s="822" t="s">
        <v>2196</v>
      </c>
      <c r="G2885" s="822" t="s">
        <v>3075</v>
      </c>
      <c r="H2885" s="822" t="s">
        <v>329</v>
      </c>
      <c r="I2885" s="822" t="s">
        <v>3076</v>
      </c>
      <c r="J2885" s="822" t="s">
        <v>1103</v>
      </c>
      <c r="K2885" s="822" t="s">
        <v>1372</v>
      </c>
      <c r="L2885" s="825">
        <v>111.72</v>
      </c>
      <c r="M2885" s="825">
        <v>111.72</v>
      </c>
      <c r="N2885" s="822">
        <v>1</v>
      </c>
      <c r="O2885" s="826">
        <v>0.5</v>
      </c>
      <c r="P2885" s="825">
        <v>111.72</v>
      </c>
      <c r="Q2885" s="827">
        <v>1</v>
      </c>
      <c r="R2885" s="822">
        <v>1</v>
      </c>
      <c r="S2885" s="827">
        <v>1</v>
      </c>
      <c r="T2885" s="826">
        <v>0.5</v>
      </c>
      <c r="U2885" s="828">
        <v>1</v>
      </c>
    </row>
    <row r="2886" spans="1:21" ht="14.45" customHeight="1" x14ac:dyDescent="0.2">
      <c r="A2886" s="821">
        <v>4</v>
      </c>
      <c r="B2886" s="822" t="s">
        <v>2195</v>
      </c>
      <c r="C2886" s="822" t="s">
        <v>2204</v>
      </c>
      <c r="D2886" s="823" t="s">
        <v>4681</v>
      </c>
      <c r="E2886" s="824" t="s">
        <v>2246</v>
      </c>
      <c r="F2886" s="822" t="s">
        <v>2196</v>
      </c>
      <c r="G2886" s="822" t="s">
        <v>3075</v>
      </c>
      <c r="H2886" s="822" t="s">
        <v>329</v>
      </c>
      <c r="I2886" s="822" t="s">
        <v>3076</v>
      </c>
      <c r="J2886" s="822" t="s">
        <v>1103</v>
      </c>
      <c r="K2886" s="822" t="s">
        <v>1372</v>
      </c>
      <c r="L2886" s="825">
        <v>78.48</v>
      </c>
      <c r="M2886" s="825">
        <v>156.96</v>
      </c>
      <c r="N2886" s="822">
        <v>2</v>
      </c>
      <c r="O2886" s="826">
        <v>1</v>
      </c>
      <c r="P2886" s="825"/>
      <c r="Q2886" s="827">
        <v>0</v>
      </c>
      <c r="R2886" s="822"/>
      <c r="S2886" s="827">
        <v>0</v>
      </c>
      <c r="T2886" s="826"/>
      <c r="U2886" s="828">
        <v>0</v>
      </c>
    </row>
    <row r="2887" spans="1:21" ht="14.45" customHeight="1" x14ac:dyDescent="0.2">
      <c r="A2887" s="821">
        <v>4</v>
      </c>
      <c r="B2887" s="822" t="s">
        <v>2195</v>
      </c>
      <c r="C2887" s="822" t="s">
        <v>2204</v>
      </c>
      <c r="D2887" s="823" t="s">
        <v>4681</v>
      </c>
      <c r="E2887" s="824" t="s">
        <v>2246</v>
      </c>
      <c r="F2887" s="822" t="s">
        <v>2196</v>
      </c>
      <c r="G2887" s="822" t="s">
        <v>3670</v>
      </c>
      <c r="H2887" s="822" t="s">
        <v>329</v>
      </c>
      <c r="I2887" s="822" t="s">
        <v>3985</v>
      </c>
      <c r="J2887" s="822" t="s">
        <v>3986</v>
      </c>
      <c r="K2887" s="822" t="s">
        <v>3987</v>
      </c>
      <c r="L2887" s="825">
        <v>0</v>
      </c>
      <c r="M2887" s="825">
        <v>0</v>
      </c>
      <c r="N2887" s="822">
        <v>3</v>
      </c>
      <c r="O2887" s="826">
        <v>0.5</v>
      </c>
      <c r="P2887" s="825"/>
      <c r="Q2887" s="827"/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4</v>
      </c>
      <c r="B2888" s="822" t="s">
        <v>2195</v>
      </c>
      <c r="C2888" s="822" t="s">
        <v>2204</v>
      </c>
      <c r="D2888" s="823" t="s">
        <v>4681</v>
      </c>
      <c r="E2888" s="824" t="s">
        <v>2246</v>
      </c>
      <c r="F2888" s="822" t="s">
        <v>2196</v>
      </c>
      <c r="G2888" s="822" t="s">
        <v>3775</v>
      </c>
      <c r="H2888" s="822" t="s">
        <v>329</v>
      </c>
      <c r="I2888" s="822" t="s">
        <v>4658</v>
      </c>
      <c r="J2888" s="822" t="s">
        <v>4659</v>
      </c>
      <c r="K2888" s="822" t="s">
        <v>4660</v>
      </c>
      <c r="L2888" s="825">
        <v>0</v>
      </c>
      <c r="M2888" s="825">
        <v>0</v>
      </c>
      <c r="N2888" s="822">
        <v>2</v>
      </c>
      <c r="O2888" s="826">
        <v>0.5</v>
      </c>
      <c r="P2888" s="825"/>
      <c r="Q2888" s="827"/>
      <c r="R2888" s="822"/>
      <c r="S2888" s="827">
        <v>0</v>
      </c>
      <c r="T2888" s="826"/>
      <c r="U2888" s="828">
        <v>0</v>
      </c>
    </row>
    <row r="2889" spans="1:21" ht="14.45" customHeight="1" x14ac:dyDescent="0.2">
      <c r="A2889" s="821">
        <v>4</v>
      </c>
      <c r="B2889" s="822" t="s">
        <v>2195</v>
      </c>
      <c r="C2889" s="822" t="s">
        <v>2204</v>
      </c>
      <c r="D2889" s="823" t="s">
        <v>4681</v>
      </c>
      <c r="E2889" s="824" t="s">
        <v>2246</v>
      </c>
      <c r="F2889" s="822" t="s">
        <v>2196</v>
      </c>
      <c r="G2889" s="822" t="s">
        <v>2460</v>
      </c>
      <c r="H2889" s="822" t="s">
        <v>329</v>
      </c>
      <c r="I2889" s="822" t="s">
        <v>2461</v>
      </c>
      <c r="J2889" s="822" t="s">
        <v>760</v>
      </c>
      <c r="K2889" s="822" t="s">
        <v>761</v>
      </c>
      <c r="L2889" s="825">
        <v>248.55</v>
      </c>
      <c r="M2889" s="825">
        <v>248.55</v>
      </c>
      <c r="N2889" s="822">
        <v>1</v>
      </c>
      <c r="O2889" s="826">
        <v>0.5</v>
      </c>
      <c r="P2889" s="825"/>
      <c r="Q2889" s="827">
        <v>0</v>
      </c>
      <c r="R2889" s="822"/>
      <c r="S2889" s="827">
        <v>0</v>
      </c>
      <c r="T2889" s="826"/>
      <c r="U2889" s="828">
        <v>0</v>
      </c>
    </row>
    <row r="2890" spans="1:21" ht="14.45" customHeight="1" x14ac:dyDescent="0.2">
      <c r="A2890" s="821">
        <v>4</v>
      </c>
      <c r="B2890" s="822" t="s">
        <v>2195</v>
      </c>
      <c r="C2890" s="822" t="s">
        <v>2204</v>
      </c>
      <c r="D2890" s="823" t="s">
        <v>4681</v>
      </c>
      <c r="E2890" s="824" t="s">
        <v>2246</v>
      </c>
      <c r="F2890" s="822" t="s">
        <v>2196</v>
      </c>
      <c r="G2890" s="822" t="s">
        <v>3639</v>
      </c>
      <c r="H2890" s="822" t="s">
        <v>329</v>
      </c>
      <c r="I2890" s="822" t="s">
        <v>3993</v>
      </c>
      <c r="J2890" s="822" t="s">
        <v>3641</v>
      </c>
      <c r="K2890" s="822" t="s">
        <v>3642</v>
      </c>
      <c r="L2890" s="825">
        <v>131.02000000000001</v>
      </c>
      <c r="M2890" s="825">
        <v>3406.52</v>
      </c>
      <c r="N2890" s="822">
        <v>26</v>
      </c>
      <c r="O2890" s="826">
        <v>5</v>
      </c>
      <c r="P2890" s="825"/>
      <c r="Q2890" s="827">
        <v>0</v>
      </c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4</v>
      </c>
      <c r="B2891" s="822" t="s">
        <v>2195</v>
      </c>
      <c r="C2891" s="822" t="s">
        <v>2204</v>
      </c>
      <c r="D2891" s="823" t="s">
        <v>4681</v>
      </c>
      <c r="E2891" s="824" t="s">
        <v>2246</v>
      </c>
      <c r="F2891" s="822" t="s">
        <v>2196</v>
      </c>
      <c r="G2891" s="822" t="s">
        <v>2296</v>
      </c>
      <c r="H2891" s="822" t="s">
        <v>329</v>
      </c>
      <c r="I2891" s="822" t="s">
        <v>3016</v>
      </c>
      <c r="J2891" s="822" t="s">
        <v>1405</v>
      </c>
      <c r="K2891" s="822" t="s">
        <v>3017</v>
      </c>
      <c r="L2891" s="825">
        <v>34.19</v>
      </c>
      <c r="M2891" s="825">
        <v>136.76</v>
      </c>
      <c r="N2891" s="822">
        <v>4</v>
      </c>
      <c r="O2891" s="826">
        <v>1</v>
      </c>
      <c r="P2891" s="825">
        <v>68.38</v>
      </c>
      <c r="Q2891" s="827">
        <v>0.5</v>
      </c>
      <c r="R2891" s="822">
        <v>2</v>
      </c>
      <c r="S2891" s="827">
        <v>0.5</v>
      </c>
      <c r="T2891" s="826">
        <v>0.5</v>
      </c>
      <c r="U2891" s="828">
        <v>0.5</v>
      </c>
    </row>
    <row r="2892" spans="1:21" ht="14.45" customHeight="1" x14ac:dyDescent="0.2">
      <c r="A2892" s="821">
        <v>4</v>
      </c>
      <c r="B2892" s="822" t="s">
        <v>2195</v>
      </c>
      <c r="C2892" s="822" t="s">
        <v>2204</v>
      </c>
      <c r="D2892" s="823" t="s">
        <v>4681</v>
      </c>
      <c r="E2892" s="824" t="s">
        <v>2246</v>
      </c>
      <c r="F2892" s="822" t="s">
        <v>2196</v>
      </c>
      <c r="G2892" s="822" t="s">
        <v>2355</v>
      </c>
      <c r="H2892" s="822" t="s">
        <v>329</v>
      </c>
      <c r="I2892" s="822" t="s">
        <v>2356</v>
      </c>
      <c r="J2892" s="822" t="s">
        <v>784</v>
      </c>
      <c r="K2892" s="822" t="s">
        <v>2357</v>
      </c>
      <c r="L2892" s="825">
        <v>185.26</v>
      </c>
      <c r="M2892" s="825">
        <v>555.78</v>
      </c>
      <c r="N2892" s="822">
        <v>3</v>
      </c>
      <c r="O2892" s="826">
        <v>2</v>
      </c>
      <c r="P2892" s="825"/>
      <c r="Q2892" s="827">
        <v>0</v>
      </c>
      <c r="R2892" s="822"/>
      <c r="S2892" s="827">
        <v>0</v>
      </c>
      <c r="T2892" s="826"/>
      <c r="U2892" s="828">
        <v>0</v>
      </c>
    </row>
    <row r="2893" spans="1:21" ht="14.45" customHeight="1" x14ac:dyDescent="0.2">
      <c r="A2893" s="821">
        <v>4</v>
      </c>
      <c r="B2893" s="822" t="s">
        <v>2195</v>
      </c>
      <c r="C2893" s="822" t="s">
        <v>2204</v>
      </c>
      <c r="D2893" s="823" t="s">
        <v>4681</v>
      </c>
      <c r="E2893" s="824" t="s">
        <v>2246</v>
      </c>
      <c r="F2893" s="822" t="s">
        <v>2196</v>
      </c>
      <c r="G2893" s="822" t="s">
        <v>2355</v>
      </c>
      <c r="H2893" s="822" t="s">
        <v>329</v>
      </c>
      <c r="I2893" s="822" t="s">
        <v>3018</v>
      </c>
      <c r="J2893" s="822" t="s">
        <v>784</v>
      </c>
      <c r="K2893" s="822" t="s">
        <v>2357</v>
      </c>
      <c r="L2893" s="825">
        <v>87.98</v>
      </c>
      <c r="M2893" s="825">
        <v>175.96</v>
      </c>
      <c r="N2893" s="822">
        <v>2</v>
      </c>
      <c r="O2893" s="826">
        <v>1</v>
      </c>
      <c r="P2893" s="825"/>
      <c r="Q2893" s="827">
        <v>0</v>
      </c>
      <c r="R2893" s="822"/>
      <c r="S2893" s="827">
        <v>0</v>
      </c>
      <c r="T2893" s="826"/>
      <c r="U2893" s="828">
        <v>0</v>
      </c>
    </row>
    <row r="2894" spans="1:21" ht="14.45" customHeight="1" x14ac:dyDescent="0.2">
      <c r="A2894" s="821">
        <v>4</v>
      </c>
      <c r="B2894" s="822" t="s">
        <v>2195</v>
      </c>
      <c r="C2894" s="822" t="s">
        <v>2204</v>
      </c>
      <c r="D2894" s="823" t="s">
        <v>4681</v>
      </c>
      <c r="E2894" s="824" t="s">
        <v>2246</v>
      </c>
      <c r="F2894" s="822" t="s">
        <v>2196</v>
      </c>
      <c r="G2894" s="822" t="s">
        <v>2270</v>
      </c>
      <c r="H2894" s="822" t="s">
        <v>329</v>
      </c>
      <c r="I2894" s="822" t="s">
        <v>2464</v>
      </c>
      <c r="J2894" s="822" t="s">
        <v>1758</v>
      </c>
      <c r="K2894" s="822" t="s">
        <v>2465</v>
      </c>
      <c r="L2894" s="825">
        <v>205.84</v>
      </c>
      <c r="M2894" s="825">
        <v>2264.2400000000002</v>
      </c>
      <c r="N2894" s="822">
        <v>11</v>
      </c>
      <c r="O2894" s="826">
        <v>4.5</v>
      </c>
      <c r="P2894" s="825">
        <v>205.84</v>
      </c>
      <c r="Q2894" s="827">
        <v>9.0909090909090898E-2</v>
      </c>
      <c r="R2894" s="822">
        <v>1</v>
      </c>
      <c r="S2894" s="827">
        <v>9.0909090909090912E-2</v>
      </c>
      <c r="T2894" s="826">
        <v>0.5</v>
      </c>
      <c r="U2894" s="828">
        <v>0.1111111111111111</v>
      </c>
    </row>
    <row r="2895" spans="1:21" ht="14.45" customHeight="1" x14ac:dyDescent="0.2">
      <c r="A2895" s="821">
        <v>4</v>
      </c>
      <c r="B2895" s="822" t="s">
        <v>2195</v>
      </c>
      <c r="C2895" s="822" t="s">
        <v>2204</v>
      </c>
      <c r="D2895" s="823" t="s">
        <v>4681</v>
      </c>
      <c r="E2895" s="824" t="s">
        <v>2246</v>
      </c>
      <c r="F2895" s="822" t="s">
        <v>2196</v>
      </c>
      <c r="G2895" s="822" t="s">
        <v>2270</v>
      </c>
      <c r="H2895" s="822" t="s">
        <v>329</v>
      </c>
      <c r="I2895" s="822" t="s">
        <v>2464</v>
      </c>
      <c r="J2895" s="822" t="s">
        <v>1758</v>
      </c>
      <c r="K2895" s="822" t="s">
        <v>2465</v>
      </c>
      <c r="L2895" s="825">
        <v>97.76</v>
      </c>
      <c r="M2895" s="825">
        <v>1466.4</v>
      </c>
      <c r="N2895" s="822">
        <v>15</v>
      </c>
      <c r="O2895" s="826">
        <v>6</v>
      </c>
      <c r="P2895" s="825">
        <v>782.08</v>
      </c>
      <c r="Q2895" s="827">
        <v>0.53333333333333333</v>
      </c>
      <c r="R2895" s="822">
        <v>8</v>
      </c>
      <c r="S2895" s="827">
        <v>0.53333333333333333</v>
      </c>
      <c r="T2895" s="826">
        <v>2.5</v>
      </c>
      <c r="U2895" s="828">
        <v>0.41666666666666669</v>
      </c>
    </row>
    <row r="2896" spans="1:21" ht="14.45" customHeight="1" x14ac:dyDescent="0.2">
      <c r="A2896" s="821">
        <v>4</v>
      </c>
      <c r="B2896" s="822" t="s">
        <v>2195</v>
      </c>
      <c r="C2896" s="822" t="s">
        <v>2204</v>
      </c>
      <c r="D2896" s="823" t="s">
        <v>4681</v>
      </c>
      <c r="E2896" s="824" t="s">
        <v>2246</v>
      </c>
      <c r="F2896" s="822" t="s">
        <v>2196</v>
      </c>
      <c r="G2896" s="822" t="s">
        <v>2358</v>
      </c>
      <c r="H2896" s="822" t="s">
        <v>329</v>
      </c>
      <c r="I2896" s="822" t="s">
        <v>2359</v>
      </c>
      <c r="J2896" s="822" t="s">
        <v>633</v>
      </c>
      <c r="K2896" s="822" t="s">
        <v>2360</v>
      </c>
      <c r="L2896" s="825">
        <v>127.91</v>
      </c>
      <c r="M2896" s="825">
        <v>255.82</v>
      </c>
      <c r="N2896" s="822">
        <v>2</v>
      </c>
      <c r="O2896" s="826">
        <v>1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4</v>
      </c>
      <c r="B2897" s="822" t="s">
        <v>2195</v>
      </c>
      <c r="C2897" s="822" t="s">
        <v>2204</v>
      </c>
      <c r="D2897" s="823" t="s">
        <v>4681</v>
      </c>
      <c r="E2897" s="824" t="s">
        <v>2246</v>
      </c>
      <c r="F2897" s="822" t="s">
        <v>2196</v>
      </c>
      <c r="G2897" s="822" t="s">
        <v>3250</v>
      </c>
      <c r="H2897" s="822" t="s">
        <v>329</v>
      </c>
      <c r="I2897" s="822" t="s">
        <v>4654</v>
      </c>
      <c r="J2897" s="822" t="s">
        <v>3252</v>
      </c>
      <c r="K2897" s="822" t="s">
        <v>4655</v>
      </c>
      <c r="L2897" s="825">
        <v>115.27</v>
      </c>
      <c r="M2897" s="825">
        <v>345.81</v>
      </c>
      <c r="N2897" s="822">
        <v>3</v>
      </c>
      <c r="O2897" s="826">
        <v>1</v>
      </c>
      <c r="P2897" s="825"/>
      <c r="Q2897" s="827">
        <v>0</v>
      </c>
      <c r="R2897" s="822"/>
      <c r="S2897" s="827">
        <v>0</v>
      </c>
      <c r="T2897" s="826"/>
      <c r="U2897" s="828">
        <v>0</v>
      </c>
    </row>
    <row r="2898" spans="1:21" ht="14.45" customHeight="1" x14ac:dyDescent="0.2">
      <c r="A2898" s="821">
        <v>4</v>
      </c>
      <c r="B2898" s="822" t="s">
        <v>2195</v>
      </c>
      <c r="C2898" s="822" t="s">
        <v>2204</v>
      </c>
      <c r="D2898" s="823" t="s">
        <v>4681</v>
      </c>
      <c r="E2898" s="824" t="s">
        <v>2246</v>
      </c>
      <c r="F2898" s="822" t="s">
        <v>2196</v>
      </c>
      <c r="G2898" s="822" t="s">
        <v>3254</v>
      </c>
      <c r="H2898" s="822" t="s">
        <v>329</v>
      </c>
      <c r="I2898" s="822" t="s">
        <v>3255</v>
      </c>
      <c r="J2898" s="822" t="s">
        <v>3256</v>
      </c>
      <c r="K2898" s="822" t="s">
        <v>3257</v>
      </c>
      <c r="L2898" s="825">
        <v>453.79</v>
      </c>
      <c r="M2898" s="825">
        <v>907.58</v>
      </c>
      <c r="N2898" s="822">
        <v>2</v>
      </c>
      <c r="O2898" s="826">
        <v>1</v>
      </c>
      <c r="P2898" s="825"/>
      <c r="Q2898" s="827">
        <v>0</v>
      </c>
      <c r="R2898" s="822"/>
      <c r="S2898" s="827">
        <v>0</v>
      </c>
      <c r="T2898" s="826"/>
      <c r="U2898" s="828">
        <v>0</v>
      </c>
    </row>
    <row r="2899" spans="1:21" ht="14.45" customHeight="1" x14ac:dyDescent="0.2">
      <c r="A2899" s="821">
        <v>4</v>
      </c>
      <c r="B2899" s="822" t="s">
        <v>2195</v>
      </c>
      <c r="C2899" s="822" t="s">
        <v>2204</v>
      </c>
      <c r="D2899" s="823" t="s">
        <v>4681</v>
      </c>
      <c r="E2899" s="824" t="s">
        <v>2246</v>
      </c>
      <c r="F2899" s="822" t="s">
        <v>2196</v>
      </c>
      <c r="G2899" s="822" t="s">
        <v>3571</v>
      </c>
      <c r="H2899" s="822" t="s">
        <v>329</v>
      </c>
      <c r="I2899" s="822" t="s">
        <v>4661</v>
      </c>
      <c r="J2899" s="822" t="s">
        <v>4662</v>
      </c>
      <c r="K2899" s="822" t="s">
        <v>4663</v>
      </c>
      <c r="L2899" s="825">
        <v>0</v>
      </c>
      <c r="M2899" s="825">
        <v>0</v>
      </c>
      <c r="N2899" s="822">
        <v>2</v>
      </c>
      <c r="O2899" s="826">
        <v>0.5</v>
      </c>
      <c r="P2899" s="825"/>
      <c r="Q2899" s="827"/>
      <c r="R2899" s="822"/>
      <c r="S2899" s="827">
        <v>0</v>
      </c>
      <c r="T2899" s="826"/>
      <c r="U2899" s="828">
        <v>0</v>
      </c>
    </row>
    <row r="2900" spans="1:21" ht="14.45" customHeight="1" x14ac:dyDescent="0.2">
      <c r="A2900" s="821">
        <v>4</v>
      </c>
      <c r="B2900" s="822" t="s">
        <v>2195</v>
      </c>
      <c r="C2900" s="822" t="s">
        <v>2204</v>
      </c>
      <c r="D2900" s="823" t="s">
        <v>4681</v>
      </c>
      <c r="E2900" s="824" t="s">
        <v>2246</v>
      </c>
      <c r="F2900" s="822" t="s">
        <v>2196</v>
      </c>
      <c r="G2900" s="822" t="s">
        <v>2281</v>
      </c>
      <c r="H2900" s="822" t="s">
        <v>628</v>
      </c>
      <c r="I2900" s="822" t="s">
        <v>1917</v>
      </c>
      <c r="J2900" s="822" t="s">
        <v>893</v>
      </c>
      <c r="K2900" s="822" t="s">
        <v>895</v>
      </c>
      <c r="L2900" s="825">
        <v>0</v>
      </c>
      <c r="M2900" s="825">
        <v>0</v>
      </c>
      <c r="N2900" s="822">
        <v>1</v>
      </c>
      <c r="O2900" s="826">
        <v>1</v>
      </c>
      <c r="P2900" s="825"/>
      <c r="Q2900" s="827"/>
      <c r="R2900" s="822"/>
      <c r="S2900" s="827">
        <v>0</v>
      </c>
      <c r="T2900" s="826"/>
      <c r="U2900" s="828">
        <v>0</v>
      </c>
    </row>
    <row r="2901" spans="1:21" ht="14.45" customHeight="1" x14ac:dyDescent="0.2">
      <c r="A2901" s="821">
        <v>4</v>
      </c>
      <c r="B2901" s="822" t="s">
        <v>2195</v>
      </c>
      <c r="C2901" s="822" t="s">
        <v>2204</v>
      </c>
      <c r="D2901" s="823" t="s">
        <v>4681</v>
      </c>
      <c r="E2901" s="824" t="s">
        <v>2246</v>
      </c>
      <c r="F2901" s="822" t="s">
        <v>2196</v>
      </c>
      <c r="G2901" s="822" t="s">
        <v>4016</v>
      </c>
      <c r="H2901" s="822" t="s">
        <v>628</v>
      </c>
      <c r="I2901" s="822" t="s">
        <v>4017</v>
      </c>
      <c r="J2901" s="822" t="s">
        <v>2177</v>
      </c>
      <c r="K2901" s="822" t="s">
        <v>4018</v>
      </c>
      <c r="L2901" s="825">
        <v>145.15</v>
      </c>
      <c r="M2901" s="825">
        <v>1451.5</v>
      </c>
      <c r="N2901" s="822">
        <v>10</v>
      </c>
      <c r="O2901" s="826">
        <v>3.5</v>
      </c>
      <c r="P2901" s="825"/>
      <c r="Q2901" s="827">
        <v>0</v>
      </c>
      <c r="R2901" s="822"/>
      <c r="S2901" s="827">
        <v>0</v>
      </c>
      <c r="T2901" s="826"/>
      <c r="U2901" s="828">
        <v>0</v>
      </c>
    </row>
    <row r="2902" spans="1:21" ht="14.45" customHeight="1" x14ac:dyDescent="0.2">
      <c r="A2902" s="821">
        <v>4</v>
      </c>
      <c r="B2902" s="822" t="s">
        <v>2195</v>
      </c>
      <c r="C2902" s="822" t="s">
        <v>2204</v>
      </c>
      <c r="D2902" s="823" t="s">
        <v>4681</v>
      </c>
      <c r="E2902" s="824" t="s">
        <v>2246</v>
      </c>
      <c r="F2902" s="822" t="s">
        <v>2196</v>
      </c>
      <c r="G2902" s="822" t="s">
        <v>4664</v>
      </c>
      <c r="H2902" s="822" t="s">
        <v>329</v>
      </c>
      <c r="I2902" s="822" t="s">
        <v>4665</v>
      </c>
      <c r="J2902" s="822" t="s">
        <v>4666</v>
      </c>
      <c r="K2902" s="822" t="s">
        <v>4667</v>
      </c>
      <c r="L2902" s="825">
        <v>38.56</v>
      </c>
      <c r="M2902" s="825">
        <v>115.68</v>
      </c>
      <c r="N2902" s="822">
        <v>3</v>
      </c>
      <c r="O2902" s="826">
        <v>1</v>
      </c>
      <c r="P2902" s="825"/>
      <c r="Q2902" s="827">
        <v>0</v>
      </c>
      <c r="R2902" s="822"/>
      <c r="S2902" s="827">
        <v>0</v>
      </c>
      <c r="T2902" s="826"/>
      <c r="U2902" s="828">
        <v>0</v>
      </c>
    </row>
    <row r="2903" spans="1:21" ht="14.45" customHeight="1" x14ac:dyDescent="0.2">
      <c r="A2903" s="821">
        <v>4</v>
      </c>
      <c r="B2903" s="822" t="s">
        <v>2195</v>
      </c>
      <c r="C2903" s="822" t="s">
        <v>2204</v>
      </c>
      <c r="D2903" s="823" t="s">
        <v>4681</v>
      </c>
      <c r="E2903" s="824" t="s">
        <v>2246</v>
      </c>
      <c r="F2903" s="822" t="s">
        <v>2196</v>
      </c>
      <c r="G2903" s="822" t="s">
        <v>2480</v>
      </c>
      <c r="H2903" s="822" t="s">
        <v>329</v>
      </c>
      <c r="I2903" s="822" t="s">
        <v>4668</v>
      </c>
      <c r="J2903" s="822" t="s">
        <v>1648</v>
      </c>
      <c r="K2903" s="822" t="s">
        <v>3245</v>
      </c>
      <c r="L2903" s="825">
        <v>47.35</v>
      </c>
      <c r="M2903" s="825">
        <v>284.10000000000002</v>
      </c>
      <c r="N2903" s="822">
        <v>6</v>
      </c>
      <c r="O2903" s="826">
        <v>0.5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4</v>
      </c>
      <c r="B2904" s="822" t="s">
        <v>2195</v>
      </c>
      <c r="C2904" s="822" t="s">
        <v>2204</v>
      </c>
      <c r="D2904" s="823" t="s">
        <v>4681</v>
      </c>
      <c r="E2904" s="824" t="s">
        <v>2246</v>
      </c>
      <c r="F2904" s="822" t="s">
        <v>2196</v>
      </c>
      <c r="G2904" s="822" t="s">
        <v>3031</v>
      </c>
      <c r="H2904" s="822" t="s">
        <v>329</v>
      </c>
      <c r="I2904" s="822" t="s">
        <v>3305</v>
      </c>
      <c r="J2904" s="822" t="s">
        <v>3306</v>
      </c>
      <c r="K2904" s="822" t="s">
        <v>3304</v>
      </c>
      <c r="L2904" s="825">
        <v>0</v>
      </c>
      <c r="M2904" s="825">
        <v>0</v>
      </c>
      <c r="N2904" s="822">
        <v>2</v>
      </c>
      <c r="O2904" s="826">
        <v>1.5</v>
      </c>
      <c r="P2904" s="825"/>
      <c r="Q2904" s="827"/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4</v>
      </c>
      <c r="B2905" s="822" t="s">
        <v>2195</v>
      </c>
      <c r="C2905" s="822" t="s">
        <v>2204</v>
      </c>
      <c r="D2905" s="823" t="s">
        <v>4681</v>
      </c>
      <c r="E2905" s="824" t="s">
        <v>2246</v>
      </c>
      <c r="F2905" s="822" t="s">
        <v>2196</v>
      </c>
      <c r="G2905" s="822" t="s">
        <v>3031</v>
      </c>
      <c r="H2905" s="822" t="s">
        <v>628</v>
      </c>
      <c r="I2905" s="822" t="s">
        <v>1935</v>
      </c>
      <c r="J2905" s="822" t="s">
        <v>981</v>
      </c>
      <c r="K2905" s="822" t="s">
        <v>1936</v>
      </c>
      <c r="L2905" s="825">
        <v>0</v>
      </c>
      <c r="M2905" s="825">
        <v>0</v>
      </c>
      <c r="N2905" s="822">
        <v>2</v>
      </c>
      <c r="O2905" s="826">
        <v>0.5</v>
      </c>
      <c r="P2905" s="825"/>
      <c r="Q2905" s="827"/>
      <c r="R2905" s="822"/>
      <c r="S2905" s="827">
        <v>0</v>
      </c>
      <c r="T2905" s="826"/>
      <c r="U2905" s="828">
        <v>0</v>
      </c>
    </row>
    <row r="2906" spans="1:21" ht="14.45" customHeight="1" x14ac:dyDescent="0.2">
      <c r="A2906" s="821">
        <v>4</v>
      </c>
      <c r="B2906" s="822" t="s">
        <v>2195</v>
      </c>
      <c r="C2906" s="822" t="s">
        <v>2204</v>
      </c>
      <c r="D2906" s="823" t="s">
        <v>4681</v>
      </c>
      <c r="E2906" s="824" t="s">
        <v>2246</v>
      </c>
      <c r="F2906" s="822" t="s">
        <v>2196</v>
      </c>
      <c r="G2906" s="822" t="s">
        <v>2484</v>
      </c>
      <c r="H2906" s="822" t="s">
        <v>628</v>
      </c>
      <c r="I2906" s="822" t="s">
        <v>2485</v>
      </c>
      <c r="J2906" s="822" t="s">
        <v>830</v>
      </c>
      <c r="K2906" s="822" t="s">
        <v>2486</v>
      </c>
      <c r="L2906" s="825">
        <v>414.07</v>
      </c>
      <c r="M2906" s="825">
        <v>7453.26</v>
      </c>
      <c r="N2906" s="822">
        <v>18</v>
      </c>
      <c r="O2906" s="826">
        <v>3</v>
      </c>
      <c r="P2906" s="825">
        <v>4968.84</v>
      </c>
      <c r="Q2906" s="827">
        <v>0.66666666666666663</v>
      </c>
      <c r="R2906" s="822">
        <v>12</v>
      </c>
      <c r="S2906" s="827">
        <v>0.66666666666666663</v>
      </c>
      <c r="T2906" s="826">
        <v>2</v>
      </c>
      <c r="U2906" s="828">
        <v>0.66666666666666663</v>
      </c>
    </row>
    <row r="2907" spans="1:21" ht="14.45" customHeight="1" x14ac:dyDescent="0.2">
      <c r="A2907" s="821">
        <v>4</v>
      </c>
      <c r="B2907" s="822" t="s">
        <v>2195</v>
      </c>
      <c r="C2907" s="822" t="s">
        <v>2204</v>
      </c>
      <c r="D2907" s="823" t="s">
        <v>4681</v>
      </c>
      <c r="E2907" s="824" t="s">
        <v>2246</v>
      </c>
      <c r="F2907" s="822" t="s">
        <v>2196</v>
      </c>
      <c r="G2907" s="822" t="s">
        <v>2484</v>
      </c>
      <c r="H2907" s="822" t="s">
        <v>329</v>
      </c>
      <c r="I2907" s="822" t="s">
        <v>3127</v>
      </c>
      <c r="J2907" s="822" t="s">
        <v>3128</v>
      </c>
      <c r="K2907" s="822" t="s">
        <v>3129</v>
      </c>
      <c r="L2907" s="825">
        <v>414.07</v>
      </c>
      <c r="M2907" s="825">
        <v>2070.35</v>
      </c>
      <c r="N2907" s="822">
        <v>5</v>
      </c>
      <c r="O2907" s="826">
        <v>2</v>
      </c>
      <c r="P2907" s="825"/>
      <c r="Q2907" s="827">
        <v>0</v>
      </c>
      <c r="R2907" s="822"/>
      <c r="S2907" s="827">
        <v>0</v>
      </c>
      <c r="T2907" s="826"/>
      <c r="U2907" s="828">
        <v>0</v>
      </c>
    </row>
    <row r="2908" spans="1:21" ht="14.45" customHeight="1" x14ac:dyDescent="0.2">
      <c r="A2908" s="821">
        <v>4</v>
      </c>
      <c r="B2908" s="822" t="s">
        <v>2195</v>
      </c>
      <c r="C2908" s="822" t="s">
        <v>2204</v>
      </c>
      <c r="D2908" s="823" t="s">
        <v>4681</v>
      </c>
      <c r="E2908" s="824" t="s">
        <v>2246</v>
      </c>
      <c r="F2908" s="822" t="s">
        <v>2196</v>
      </c>
      <c r="G2908" s="822" t="s">
        <v>2309</v>
      </c>
      <c r="H2908" s="822" t="s">
        <v>329</v>
      </c>
      <c r="I2908" s="822" t="s">
        <v>2310</v>
      </c>
      <c r="J2908" s="822" t="s">
        <v>977</v>
      </c>
      <c r="K2908" s="822" t="s">
        <v>2311</v>
      </c>
      <c r="L2908" s="825">
        <v>50.32</v>
      </c>
      <c r="M2908" s="825">
        <v>150.96</v>
      </c>
      <c r="N2908" s="822">
        <v>3</v>
      </c>
      <c r="O2908" s="826">
        <v>0.5</v>
      </c>
      <c r="P2908" s="825"/>
      <c r="Q2908" s="827">
        <v>0</v>
      </c>
      <c r="R2908" s="822"/>
      <c r="S2908" s="827">
        <v>0</v>
      </c>
      <c r="T2908" s="826"/>
      <c r="U2908" s="828">
        <v>0</v>
      </c>
    </row>
    <row r="2909" spans="1:21" ht="14.45" customHeight="1" x14ac:dyDescent="0.2">
      <c r="A2909" s="821">
        <v>4</v>
      </c>
      <c r="B2909" s="822" t="s">
        <v>2195</v>
      </c>
      <c r="C2909" s="822" t="s">
        <v>2204</v>
      </c>
      <c r="D2909" s="823" t="s">
        <v>4681</v>
      </c>
      <c r="E2909" s="824" t="s">
        <v>2246</v>
      </c>
      <c r="F2909" s="822" t="s">
        <v>2196</v>
      </c>
      <c r="G2909" s="822" t="s">
        <v>2322</v>
      </c>
      <c r="H2909" s="822" t="s">
        <v>329</v>
      </c>
      <c r="I2909" s="822" t="s">
        <v>3704</v>
      </c>
      <c r="J2909" s="822" t="s">
        <v>1614</v>
      </c>
      <c r="K2909" s="822" t="s">
        <v>1615</v>
      </c>
      <c r="L2909" s="825">
        <v>374.79</v>
      </c>
      <c r="M2909" s="825">
        <v>3373.11</v>
      </c>
      <c r="N2909" s="822">
        <v>9</v>
      </c>
      <c r="O2909" s="826">
        <v>1</v>
      </c>
      <c r="P2909" s="825"/>
      <c r="Q2909" s="827">
        <v>0</v>
      </c>
      <c r="R2909" s="822"/>
      <c r="S2909" s="827">
        <v>0</v>
      </c>
      <c r="T2909" s="826"/>
      <c r="U2909" s="828">
        <v>0</v>
      </c>
    </row>
    <row r="2910" spans="1:21" ht="14.45" customHeight="1" x14ac:dyDescent="0.2">
      <c r="A2910" s="821">
        <v>4</v>
      </c>
      <c r="B2910" s="822" t="s">
        <v>2195</v>
      </c>
      <c r="C2910" s="822" t="s">
        <v>2204</v>
      </c>
      <c r="D2910" s="823" t="s">
        <v>4681</v>
      </c>
      <c r="E2910" s="824" t="s">
        <v>2246</v>
      </c>
      <c r="F2910" s="822" t="s">
        <v>2196</v>
      </c>
      <c r="G2910" s="822" t="s">
        <v>2322</v>
      </c>
      <c r="H2910" s="822" t="s">
        <v>329</v>
      </c>
      <c r="I2910" s="822" t="s">
        <v>2323</v>
      </c>
      <c r="J2910" s="822" t="s">
        <v>1614</v>
      </c>
      <c r="K2910" s="822" t="s">
        <v>1615</v>
      </c>
      <c r="L2910" s="825">
        <v>374.79</v>
      </c>
      <c r="M2910" s="825">
        <v>1124.3700000000001</v>
      </c>
      <c r="N2910" s="822">
        <v>3</v>
      </c>
      <c r="O2910" s="826">
        <v>1</v>
      </c>
      <c r="P2910" s="825"/>
      <c r="Q2910" s="827">
        <v>0</v>
      </c>
      <c r="R2910" s="822"/>
      <c r="S2910" s="827">
        <v>0</v>
      </c>
      <c r="T2910" s="826"/>
      <c r="U2910" s="828">
        <v>0</v>
      </c>
    </row>
    <row r="2911" spans="1:21" ht="14.45" customHeight="1" x14ac:dyDescent="0.2">
      <c r="A2911" s="821">
        <v>4</v>
      </c>
      <c r="B2911" s="822" t="s">
        <v>2195</v>
      </c>
      <c r="C2911" s="822" t="s">
        <v>2204</v>
      </c>
      <c r="D2911" s="823" t="s">
        <v>4681</v>
      </c>
      <c r="E2911" s="824" t="s">
        <v>2246</v>
      </c>
      <c r="F2911" s="822" t="s">
        <v>2196</v>
      </c>
      <c r="G2911" s="822" t="s">
        <v>2423</v>
      </c>
      <c r="H2911" s="822" t="s">
        <v>329</v>
      </c>
      <c r="I2911" s="822" t="s">
        <v>2424</v>
      </c>
      <c r="J2911" s="822" t="s">
        <v>2425</v>
      </c>
      <c r="K2911" s="822" t="s">
        <v>2426</v>
      </c>
      <c r="L2911" s="825">
        <v>248.55</v>
      </c>
      <c r="M2911" s="825">
        <v>2734.0499999999997</v>
      </c>
      <c r="N2911" s="822">
        <v>11</v>
      </c>
      <c r="O2911" s="826">
        <v>11</v>
      </c>
      <c r="P2911" s="825">
        <v>497.1</v>
      </c>
      <c r="Q2911" s="827">
        <v>0.18181818181818185</v>
      </c>
      <c r="R2911" s="822">
        <v>2</v>
      </c>
      <c r="S2911" s="827">
        <v>0.18181818181818182</v>
      </c>
      <c r="T2911" s="826">
        <v>2</v>
      </c>
      <c r="U2911" s="828">
        <v>0.18181818181818182</v>
      </c>
    </row>
    <row r="2912" spans="1:21" ht="14.45" customHeight="1" x14ac:dyDescent="0.2">
      <c r="A2912" s="821">
        <v>4</v>
      </c>
      <c r="B2912" s="822" t="s">
        <v>2195</v>
      </c>
      <c r="C2912" s="822" t="s">
        <v>2204</v>
      </c>
      <c r="D2912" s="823" t="s">
        <v>4681</v>
      </c>
      <c r="E2912" s="824" t="s">
        <v>2246</v>
      </c>
      <c r="F2912" s="822" t="s">
        <v>2196</v>
      </c>
      <c r="G2912" s="822" t="s">
        <v>2423</v>
      </c>
      <c r="H2912" s="822" t="s">
        <v>329</v>
      </c>
      <c r="I2912" s="822" t="s">
        <v>2489</v>
      </c>
      <c r="J2912" s="822" t="s">
        <v>2490</v>
      </c>
      <c r="K2912" s="822" t="s">
        <v>2491</v>
      </c>
      <c r="L2912" s="825">
        <v>248.55</v>
      </c>
      <c r="M2912" s="825">
        <v>497.1</v>
      </c>
      <c r="N2912" s="822">
        <v>2</v>
      </c>
      <c r="O2912" s="826">
        <v>2</v>
      </c>
      <c r="P2912" s="825"/>
      <c r="Q2912" s="827">
        <v>0</v>
      </c>
      <c r="R2912" s="822"/>
      <c r="S2912" s="827">
        <v>0</v>
      </c>
      <c r="T2912" s="826"/>
      <c r="U2912" s="828">
        <v>0</v>
      </c>
    </row>
    <row r="2913" spans="1:21" ht="14.45" customHeight="1" x14ac:dyDescent="0.2">
      <c r="A2913" s="821">
        <v>4</v>
      </c>
      <c r="B2913" s="822" t="s">
        <v>2195</v>
      </c>
      <c r="C2913" s="822" t="s">
        <v>2204</v>
      </c>
      <c r="D2913" s="823" t="s">
        <v>4681</v>
      </c>
      <c r="E2913" s="824" t="s">
        <v>2246</v>
      </c>
      <c r="F2913" s="822" t="s">
        <v>2197</v>
      </c>
      <c r="G2913" s="822" t="s">
        <v>2286</v>
      </c>
      <c r="H2913" s="822" t="s">
        <v>329</v>
      </c>
      <c r="I2913" s="822" t="s">
        <v>2287</v>
      </c>
      <c r="J2913" s="822" t="s">
        <v>2288</v>
      </c>
      <c r="K2913" s="822"/>
      <c r="L2913" s="825">
        <v>0</v>
      </c>
      <c r="M2913" s="825">
        <v>0</v>
      </c>
      <c r="N2913" s="822">
        <v>2</v>
      </c>
      <c r="O2913" s="826">
        <v>2</v>
      </c>
      <c r="P2913" s="825">
        <v>0</v>
      </c>
      <c r="Q2913" s="827"/>
      <c r="R2913" s="822">
        <v>2</v>
      </c>
      <c r="S2913" s="827">
        <v>1</v>
      </c>
      <c r="T2913" s="826">
        <v>2</v>
      </c>
      <c r="U2913" s="828">
        <v>1</v>
      </c>
    </row>
    <row r="2914" spans="1:21" ht="14.45" customHeight="1" x14ac:dyDescent="0.2">
      <c r="A2914" s="821">
        <v>4</v>
      </c>
      <c r="B2914" s="822" t="s">
        <v>2195</v>
      </c>
      <c r="C2914" s="822" t="s">
        <v>2204</v>
      </c>
      <c r="D2914" s="823" t="s">
        <v>4681</v>
      </c>
      <c r="E2914" s="824" t="s">
        <v>2246</v>
      </c>
      <c r="F2914" s="822" t="s">
        <v>2198</v>
      </c>
      <c r="G2914" s="822" t="s">
        <v>2286</v>
      </c>
      <c r="H2914" s="822" t="s">
        <v>329</v>
      </c>
      <c r="I2914" s="822" t="s">
        <v>2496</v>
      </c>
      <c r="J2914" s="822" t="s">
        <v>2390</v>
      </c>
      <c r="K2914" s="822" t="s">
        <v>2497</v>
      </c>
      <c r="L2914" s="825">
        <v>582.98</v>
      </c>
      <c r="M2914" s="825">
        <v>582.98</v>
      </c>
      <c r="N2914" s="822">
        <v>1</v>
      </c>
      <c r="O2914" s="826">
        <v>1</v>
      </c>
      <c r="P2914" s="825"/>
      <c r="Q2914" s="827">
        <v>0</v>
      </c>
      <c r="R2914" s="822"/>
      <c r="S2914" s="827">
        <v>0</v>
      </c>
      <c r="T2914" s="826"/>
      <c r="U2914" s="828">
        <v>0</v>
      </c>
    </row>
    <row r="2915" spans="1:21" ht="14.45" customHeight="1" x14ac:dyDescent="0.2">
      <c r="A2915" s="821">
        <v>4</v>
      </c>
      <c r="B2915" s="822" t="s">
        <v>2195</v>
      </c>
      <c r="C2915" s="822" t="s">
        <v>2204</v>
      </c>
      <c r="D2915" s="823" t="s">
        <v>4681</v>
      </c>
      <c r="E2915" s="824" t="s">
        <v>2246</v>
      </c>
      <c r="F2915" s="822" t="s">
        <v>2198</v>
      </c>
      <c r="G2915" s="822" t="s">
        <v>2286</v>
      </c>
      <c r="H2915" s="822" t="s">
        <v>329</v>
      </c>
      <c r="I2915" s="822" t="s">
        <v>4498</v>
      </c>
      <c r="J2915" s="822" t="s">
        <v>4499</v>
      </c>
      <c r="K2915" s="822" t="s">
        <v>4500</v>
      </c>
      <c r="L2915" s="825">
        <v>4</v>
      </c>
      <c r="M2915" s="825">
        <v>12</v>
      </c>
      <c r="N2915" s="822">
        <v>3</v>
      </c>
      <c r="O2915" s="826">
        <v>1</v>
      </c>
      <c r="P2915" s="825">
        <v>12</v>
      </c>
      <c r="Q2915" s="827">
        <v>1</v>
      </c>
      <c r="R2915" s="822">
        <v>3</v>
      </c>
      <c r="S2915" s="827">
        <v>1</v>
      </c>
      <c r="T2915" s="826">
        <v>1</v>
      </c>
      <c r="U2915" s="828">
        <v>1</v>
      </c>
    </row>
    <row r="2916" spans="1:21" ht="14.45" customHeight="1" x14ac:dyDescent="0.2">
      <c r="A2916" s="821">
        <v>4</v>
      </c>
      <c r="B2916" s="822" t="s">
        <v>2195</v>
      </c>
      <c r="C2916" s="822" t="s">
        <v>2204</v>
      </c>
      <c r="D2916" s="823" t="s">
        <v>4681</v>
      </c>
      <c r="E2916" s="824" t="s">
        <v>2251</v>
      </c>
      <c r="F2916" s="822" t="s">
        <v>2196</v>
      </c>
      <c r="G2916" s="822" t="s">
        <v>2392</v>
      </c>
      <c r="H2916" s="822" t="s">
        <v>628</v>
      </c>
      <c r="I2916" s="822" t="s">
        <v>2393</v>
      </c>
      <c r="J2916" s="822" t="s">
        <v>2394</v>
      </c>
      <c r="K2916" s="822" t="s">
        <v>2395</v>
      </c>
      <c r="L2916" s="825">
        <v>119.7</v>
      </c>
      <c r="M2916" s="825">
        <v>239.4</v>
      </c>
      <c r="N2916" s="822">
        <v>2</v>
      </c>
      <c r="O2916" s="826">
        <v>1</v>
      </c>
      <c r="P2916" s="825">
        <v>239.4</v>
      </c>
      <c r="Q2916" s="827">
        <v>1</v>
      </c>
      <c r="R2916" s="822">
        <v>2</v>
      </c>
      <c r="S2916" s="827">
        <v>1</v>
      </c>
      <c r="T2916" s="826">
        <v>1</v>
      </c>
      <c r="U2916" s="828">
        <v>1</v>
      </c>
    </row>
    <row r="2917" spans="1:21" ht="14.45" customHeight="1" x14ac:dyDescent="0.2">
      <c r="A2917" s="821">
        <v>4</v>
      </c>
      <c r="B2917" s="822" t="s">
        <v>2195</v>
      </c>
      <c r="C2917" s="822" t="s">
        <v>2204</v>
      </c>
      <c r="D2917" s="823" t="s">
        <v>4681</v>
      </c>
      <c r="E2917" s="824" t="s">
        <v>2251</v>
      </c>
      <c r="F2917" s="822" t="s">
        <v>2196</v>
      </c>
      <c r="G2917" s="822" t="s">
        <v>4669</v>
      </c>
      <c r="H2917" s="822" t="s">
        <v>329</v>
      </c>
      <c r="I2917" s="822" t="s">
        <v>4670</v>
      </c>
      <c r="J2917" s="822" t="s">
        <v>4671</v>
      </c>
      <c r="K2917" s="822" t="s">
        <v>4672</v>
      </c>
      <c r="L2917" s="825">
        <v>370.51</v>
      </c>
      <c r="M2917" s="825">
        <v>370.51</v>
      </c>
      <c r="N2917" s="822">
        <v>1</v>
      </c>
      <c r="O2917" s="826">
        <v>0.5</v>
      </c>
      <c r="P2917" s="825">
        <v>370.51</v>
      </c>
      <c r="Q2917" s="827">
        <v>1</v>
      </c>
      <c r="R2917" s="822">
        <v>1</v>
      </c>
      <c r="S2917" s="827">
        <v>1</v>
      </c>
      <c r="T2917" s="826">
        <v>0.5</v>
      </c>
      <c r="U2917" s="828">
        <v>1</v>
      </c>
    </row>
    <row r="2918" spans="1:21" ht="14.45" customHeight="1" x14ac:dyDescent="0.2">
      <c r="A2918" s="821">
        <v>4</v>
      </c>
      <c r="B2918" s="822" t="s">
        <v>2195</v>
      </c>
      <c r="C2918" s="822" t="s">
        <v>2204</v>
      </c>
      <c r="D2918" s="823" t="s">
        <v>4681</v>
      </c>
      <c r="E2918" s="824" t="s">
        <v>2251</v>
      </c>
      <c r="F2918" s="822" t="s">
        <v>2196</v>
      </c>
      <c r="G2918" s="822" t="s">
        <v>3006</v>
      </c>
      <c r="H2918" s="822" t="s">
        <v>628</v>
      </c>
      <c r="I2918" s="822" t="s">
        <v>3007</v>
      </c>
      <c r="J2918" s="822" t="s">
        <v>1271</v>
      </c>
      <c r="K2918" s="822" t="s">
        <v>3008</v>
      </c>
      <c r="L2918" s="825">
        <v>54.75</v>
      </c>
      <c r="M2918" s="825">
        <v>54.75</v>
      </c>
      <c r="N2918" s="822">
        <v>1</v>
      </c>
      <c r="O2918" s="826">
        <v>1</v>
      </c>
      <c r="P2918" s="825"/>
      <c r="Q2918" s="827">
        <v>0</v>
      </c>
      <c r="R2918" s="822"/>
      <c r="S2918" s="827">
        <v>0</v>
      </c>
      <c r="T2918" s="826"/>
      <c r="U2918" s="828">
        <v>0</v>
      </c>
    </row>
    <row r="2919" spans="1:21" ht="14.45" customHeight="1" x14ac:dyDescent="0.2">
      <c r="A2919" s="821">
        <v>4</v>
      </c>
      <c r="B2919" s="822" t="s">
        <v>2195</v>
      </c>
      <c r="C2919" s="822" t="s">
        <v>2204</v>
      </c>
      <c r="D2919" s="823" t="s">
        <v>4681</v>
      </c>
      <c r="E2919" s="824" t="s">
        <v>2251</v>
      </c>
      <c r="F2919" s="822" t="s">
        <v>2196</v>
      </c>
      <c r="G2919" s="822" t="s">
        <v>2355</v>
      </c>
      <c r="H2919" s="822" t="s">
        <v>329</v>
      </c>
      <c r="I2919" s="822" t="s">
        <v>2356</v>
      </c>
      <c r="J2919" s="822" t="s">
        <v>784</v>
      </c>
      <c r="K2919" s="822" t="s">
        <v>2357</v>
      </c>
      <c r="L2919" s="825">
        <v>87.98</v>
      </c>
      <c r="M2919" s="825">
        <v>175.96</v>
      </c>
      <c r="N2919" s="822">
        <v>2</v>
      </c>
      <c r="O2919" s="826">
        <v>1</v>
      </c>
      <c r="P2919" s="825">
        <v>175.96</v>
      </c>
      <c r="Q2919" s="827">
        <v>1</v>
      </c>
      <c r="R2919" s="822">
        <v>2</v>
      </c>
      <c r="S2919" s="827">
        <v>1</v>
      </c>
      <c r="T2919" s="826">
        <v>1</v>
      </c>
      <c r="U2919" s="828">
        <v>1</v>
      </c>
    </row>
    <row r="2920" spans="1:21" ht="14.45" customHeight="1" x14ac:dyDescent="0.2">
      <c r="A2920" s="821">
        <v>4</v>
      </c>
      <c r="B2920" s="822" t="s">
        <v>2195</v>
      </c>
      <c r="C2920" s="822" t="s">
        <v>2204</v>
      </c>
      <c r="D2920" s="823" t="s">
        <v>4681</v>
      </c>
      <c r="E2920" s="824" t="s">
        <v>2251</v>
      </c>
      <c r="F2920" s="822" t="s">
        <v>2196</v>
      </c>
      <c r="G2920" s="822" t="s">
        <v>2484</v>
      </c>
      <c r="H2920" s="822" t="s">
        <v>628</v>
      </c>
      <c r="I2920" s="822" t="s">
        <v>2485</v>
      </c>
      <c r="J2920" s="822" t="s">
        <v>830</v>
      </c>
      <c r="K2920" s="822" t="s">
        <v>2486</v>
      </c>
      <c r="L2920" s="825">
        <v>414.07</v>
      </c>
      <c r="M2920" s="825">
        <v>3726.63</v>
      </c>
      <c r="N2920" s="822">
        <v>9</v>
      </c>
      <c r="O2920" s="826">
        <v>5.5</v>
      </c>
      <c r="P2920" s="825">
        <v>3726.63</v>
      </c>
      <c r="Q2920" s="827">
        <v>1</v>
      </c>
      <c r="R2920" s="822">
        <v>9</v>
      </c>
      <c r="S2920" s="827">
        <v>1</v>
      </c>
      <c r="T2920" s="826">
        <v>5.5</v>
      </c>
      <c r="U2920" s="828">
        <v>1</v>
      </c>
    </row>
    <row r="2921" spans="1:21" ht="14.45" customHeight="1" x14ac:dyDescent="0.2">
      <c r="A2921" s="821">
        <v>4</v>
      </c>
      <c r="B2921" s="822" t="s">
        <v>2195</v>
      </c>
      <c r="C2921" s="822" t="s">
        <v>2204</v>
      </c>
      <c r="D2921" s="823" t="s">
        <v>4681</v>
      </c>
      <c r="E2921" s="824" t="s">
        <v>2251</v>
      </c>
      <c r="F2921" s="822" t="s">
        <v>2196</v>
      </c>
      <c r="G2921" s="822" t="s">
        <v>2285</v>
      </c>
      <c r="H2921" s="822" t="s">
        <v>628</v>
      </c>
      <c r="I2921" s="822" t="s">
        <v>3827</v>
      </c>
      <c r="J2921" s="822" t="s">
        <v>3828</v>
      </c>
      <c r="K2921" s="822" t="s">
        <v>767</v>
      </c>
      <c r="L2921" s="825">
        <v>127.34</v>
      </c>
      <c r="M2921" s="825">
        <v>1273.4000000000001</v>
      </c>
      <c r="N2921" s="822">
        <v>10</v>
      </c>
      <c r="O2921" s="826">
        <v>1</v>
      </c>
      <c r="P2921" s="825">
        <v>1273.4000000000001</v>
      </c>
      <c r="Q2921" s="827">
        <v>1</v>
      </c>
      <c r="R2921" s="822">
        <v>10</v>
      </c>
      <c r="S2921" s="827">
        <v>1</v>
      </c>
      <c r="T2921" s="826">
        <v>1</v>
      </c>
      <c r="U2921" s="828">
        <v>1</v>
      </c>
    </row>
    <row r="2922" spans="1:21" ht="14.45" customHeight="1" x14ac:dyDescent="0.2">
      <c r="A2922" s="821">
        <v>4</v>
      </c>
      <c r="B2922" s="822" t="s">
        <v>2195</v>
      </c>
      <c r="C2922" s="822" t="s">
        <v>2204</v>
      </c>
      <c r="D2922" s="823" t="s">
        <v>4681</v>
      </c>
      <c r="E2922" s="824" t="s">
        <v>2251</v>
      </c>
      <c r="F2922" s="822" t="s">
        <v>2196</v>
      </c>
      <c r="G2922" s="822" t="s">
        <v>2285</v>
      </c>
      <c r="H2922" s="822" t="s">
        <v>628</v>
      </c>
      <c r="I2922" s="822" t="s">
        <v>2088</v>
      </c>
      <c r="J2922" s="822" t="s">
        <v>1390</v>
      </c>
      <c r="K2922" s="822" t="s">
        <v>769</v>
      </c>
      <c r="L2922" s="825">
        <v>179.65</v>
      </c>
      <c r="M2922" s="825">
        <v>1077.9000000000001</v>
      </c>
      <c r="N2922" s="822">
        <v>6</v>
      </c>
      <c r="O2922" s="826">
        <v>1</v>
      </c>
      <c r="P2922" s="825">
        <v>1077.9000000000001</v>
      </c>
      <c r="Q2922" s="827">
        <v>1</v>
      </c>
      <c r="R2922" s="822">
        <v>6</v>
      </c>
      <c r="S2922" s="827">
        <v>1</v>
      </c>
      <c r="T2922" s="826">
        <v>1</v>
      </c>
      <c r="U2922" s="828">
        <v>1</v>
      </c>
    </row>
    <row r="2923" spans="1:21" ht="14.45" customHeight="1" x14ac:dyDescent="0.2">
      <c r="A2923" s="821">
        <v>4</v>
      </c>
      <c r="B2923" s="822" t="s">
        <v>2195</v>
      </c>
      <c r="C2923" s="822" t="s">
        <v>2204</v>
      </c>
      <c r="D2923" s="823" t="s">
        <v>4681</v>
      </c>
      <c r="E2923" s="824" t="s">
        <v>2251</v>
      </c>
      <c r="F2923" s="822" t="s">
        <v>2196</v>
      </c>
      <c r="G2923" s="822" t="s">
        <v>2285</v>
      </c>
      <c r="H2923" s="822" t="s">
        <v>628</v>
      </c>
      <c r="I2923" s="822" t="s">
        <v>2080</v>
      </c>
      <c r="J2923" s="822" t="s">
        <v>1391</v>
      </c>
      <c r="K2923" s="822" t="s">
        <v>1046</v>
      </c>
      <c r="L2923" s="825">
        <v>1167.1300000000001</v>
      </c>
      <c r="M2923" s="825">
        <v>1167.1300000000001</v>
      </c>
      <c r="N2923" s="822">
        <v>1</v>
      </c>
      <c r="O2923" s="826">
        <v>1</v>
      </c>
      <c r="P2923" s="825">
        <v>1167.1300000000001</v>
      </c>
      <c r="Q2923" s="827">
        <v>1</v>
      </c>
      <c r="R2923" s="822">
        <v>1</v>
      </c>
      <c r="S2923" s="827">
        <v>1</v>
      </c>
      <c r="T2923" s="826">
        <v>1</v>
      </c>
      <c r="U2923" s="828">
        <v>1</v>
      </c>
    </row>
    <row r="2924" spans="1:21" ht="14.45" customHeight="1" x14ac:dyDescent="0.2">
      <c r="A2924" s="821">
        <v>4</v>
      </c>
      <c r="B2924" s="822" t="s">
        <v>2195</v>
      </c>
      <c r="C2924" s="822" t="s">
        <v>2204</v>
      </c>
      <c r="D2924" s="823" t="s">
        <v>4681</v>
      </c>
      <c r="E2924" s="824" t="s">
        <v>2251</v>
      </c>
      <c r="F2924" s="822" t="s">
        <v>2196</v>
      </c>
      <c r="G2924" s="822" t="s">
        <v>2285</v>
      </c>
      <c r="H2924" s="822" t="s">
        <v>329</v>
      </c>
      <c r="I2924" s="822" t="s">
        <v>4080</v>
      </c>
      <c r="J2924" s="822" t="s">
        <v>4081</v>
      </c>
      <c r="K2924" s="822" t="s">
        <v>767</v>
      </c>
      <c r="L2924" s="825">
        <v>158.61000000000001</v>
      </c>
      <c r="M2924" s="825">
        <v>1586.1000000000001</v>
      </c>
      <c r="N2924" s="822">
        <v>10</v>
      </c>
      <c r="O2924" s="826">
        <v>2</v>
      </c>
      <c r="P2924" s="825">
        <v>1586.1000000000001</v>
      </c>
      <c r="Q2924" s="827">
        <v>1</v>
      </c>
      <c r="R2924" s="822">
        <v>10</v>
      </c>
      <c r="S2924" s="827">
        <v>1</v>
      </c>
      <c r="T2924" s="826">
        <v>2</v>
      </c>
      <c r="U2924" s="828">
        <v>1</v>
      </c>
    </row>
    <row r="2925" spans="1:21" ht="14.45" customHeight="1" x14ac:dyDescent="0.2">
      <c r="A2925" s="821">
        <v>4</v>
      </c>
      <c r="B2925" s="822" t="s">
        <v>2195</v>
      </c>
      <c r="C2925" s="822" t="s">
        <v>2204</v>
      </c>
      <c r="D2925" s="823" t="s">
        <v>4681</v>
      </c>
      <c r="E2925" s="824" t="s">
        <v>2251</v>
      </c>
      <c r="F2925" s="822" t="s">
        <v>2198</v>
      </c>
      <c r="G2925" s="822" t="s">
        <v>2286</v>
      </c>
      <c r="H2925" s="822" t="s">
        <v>329</v>
      </c>
      <c r="I2925" s="822" t="s">
        <v>2389</v>
      </c>
      <c r="J2925" s="822" t="s">
        <v>2390</v>
      </c>
      <c r="K2925" s="822" t="s">
        <v>2391</v>
      </c>
      <c r="L2925" s="825">
        <v>410.41</v>
      </c>
      <c r="M2925" s="825">
        <v>8618.6099999999988</v>
      </c>
      <c r="N2925" s="822">
        <v>21</v>
      </c>
      <c r="O2925" s="826">
        <v>21</v>
      </c>
      <c r="P2925" s="825">
        <v>7797.7899999999981</v>
      </c>
      <c r="Q2925" s="827">
        <v>0.90476190476190466</v>
      </c>
      <c r="R2925" s="822">
        <v>19</v>
      </c>
      <c r="S2925" s="827">
        <v>0.90476190476190477</v>
      </c>
      <c r="T2925" s="826">
        <v>19</v>
      </c>
      <c r="U2925" s="828">
        <v>0.90476190476190477</v>
      </c>
    </row>
    <row r="2926" spans="1:21" ht="14.45" customHeight="1" x14ac:dyDescent="0.2">
      <c r="A2926" s="821">
        <v>4</v>
      </c>
      <c r="B2926" s="822" t="s">
        <v>2195</v>
      </c>
      <c r="C2926" s="822" t="s">
        <v>2204</v>
      </c>
      <c r="D2926" s="823" t="s">
        <v>4681</v>
      </c>
      <c r="E2926" s="824" t="s">
        <v>2251</v>
      </c>
      <c r="F2926" s="822" t="s">
        <v>2198</v>
      </c>
      <c r="G2926" s="822" t="s">
        <v>2286</v>
      </c>
      <c r="H2926" s="822" t="s">
        <v>329</v>
      </c>
      <c r="I2926" s="822" t="s">
        <v>2496</v>
      </c>
      <c r="J2926" s="822" t="s">
        <v>2390</v>
      </c>
      <c r="K2926" s="822" t="s">
        <v>2497</v>
      </c>
      <c r="L2926" s="825">
        <v>582.98</v>
      </c>
      <c r="M2926" s="825">
        <v>582.98</v>
      </c>
      <c r="N2926" s="822">
        <v>1</v>
      </c>
      <c r="O2926" s="826">
        <v>1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4</v>
      </c>
      <c r="B2927" s="822" t="s">
        <v>2195</v>
      </c>
      <c r="C2927" s="822" t="s">
        <v>2204</v>
      </c>
      <c r="D2927" s="823" t="s">
        <v>4681</v>
      </c>
      <c r="E2927" s="824" t="s">
        <v>2251</v>
      </c>
      <c r="F2927" s="822" t="s">
        <v>2198</v>
      </c>
      <c r="G2927" s="822" t="s">
        <v>2286</v>
      </c>
      <c r="H2927" s="822" t="s">
        <v>329</v>
      </c>
      <c r="I2927" s="822" t="s">
        <v>4673</v>
      </c>
      <c r="J2927" s="822" t="s">
        <v>4674</v>
      </c>
      <c r="K2927" s="822" t="s">
        <v>4675</v>
      </c>
      <c r="L2927" s="825">
        <v>496.81</v>
      </c>
      <c r="M2927" s="825">
        <v>496.81</v>
      </c>
      <c r="N2927" s="822">
        <v>1</v>
      </c>
      <c r="O2927" s="826">
        <v>1</v>
      </c>
      <c r="P2927" s="825">
        <v>496.81</v>
      </c>
      <c r="Q2927" s="827">
        <v>1</v>
      </c>
      <c r="R2927" s="822">
        <v>1</v>
      </c>
      <c r="S2927" s="827">
        <v>1</v>
      </c>
      <c r="T2927" s="826">
        <v>1</v>
      </c>
      <c r="U2927" s="828">
        <v>1</v>
      </c>
    </row>
    <row r="2928" spans="1:21" ht="14.45" customHeight="1" x14ac:dyDescent="0.2">
      <c r="A2928" s="821">
        <v>4</v>
      </c>
      <c r="B2928" s="822" t="s">
        <v>2195</v>
      </c>
      <c r="C2928" s="822" t="s">
        <v>2206</v>
      </c>
      <c r="D2928" s="823" t="s">
        <v>4682</v>
      </c>
      <c r="E2928" s="824" t="s">
        <v>2233</v>
      </c>
      <c r="F2928" s="822" t="s">
        <v>2196</v>
      </c>
      <c r="G2928" s="822" t="s">
        <v>3158</v>
      </c>
      <c r="H2928" s="822" t="s">
        <v>329</v>
      </c>
      <c r="I2928" s="822" t="s">
        <v>3549</v>
      </c>
      <c r="J2928" s="822" t="s">
        <v>3160</v>
      </c>
      <c r="K2928" s="822" t="s">
        <v>1186</v>
      </c>
      <c r="L2928" s="825">
        <v>78.33</v>
      </c>
      <c r="M2928" s="825">
        <v>234.99</v>
      </c>
      <c r="N2928" s="822">
        <v>3</v>
      </c>
      <c r="O2928" s="826">
        <v>1</v>
      </c>
      <c r="P2928" s="825">
        <v>234.99</v>
      </c>
      <c r="Q2928" s="827">
        <v>1</v>
      </c>
      <c r="R2928" s="822">
        <v>3</v>
      </c>
      <c r="S2928" s="827">
        <v>1</v>
      </c>
      <c r="T2928" s="826">
        <v>1</v>
      </c>
      <c r="U2928" s="828">
        <v>1</v>
      </c>
    </row>
    <row r="2929" spans="1:21" ht="14.45" customHeight="1" x14ac:dyDescent="0.2">
      <c r="A2929" s="821">
        <v>4</v>
      </c>
      <c r="B2929" s="822" t="s">
        <v>2195</v>
      </c>
      <c r="C2929" s="822" t="s">
        <v>2206</v>
      </c>
      <c r="D2929" s="823" t="s">
        <v>4682</v>
      </c>
      <c r="E2929" s="824" t="s">
        <v>2233</v>
      </c>
      <c r="F2929" s="822" t="s">
        <v>2196</v>
      </c>
      <c r="G2929" s="822" t="s">
        <v>2296</v>
      </c>
      <c r="H2929" s="822" t="s">
        <v>329</v>
      </c>
      <c r="I2929" s="822" t="s">
        <v>3016</v>
      </c>
      <c r="J2929" s="822" t="s">
        <v>1405</v>
      </c>
      <c r="K2929" s="822" t="s">
        <v>3017</v>
      </c>
      <c r="L2929" s="825">
        <v>34.19</v>
      </c>
      <c r="M2929" s="825">
        <v>136.76</v>
      </c>
      <c r="N2929" s="822">
        <v>4</v>
      </c>
      <c r="O2929" s="826">
        <v>1</v>
      </c>
      <c r="P2929" s="825">
        <v>136.76</v>
      </c>
      <c r="Q2929" s="827">
        <v>1</v>
      </c>
      <c r="R2929" s="822">
        <v>4</v>
      </c>
      <c r="S2929" s="827">
        <v>1</v>
      </c>
      <c r="T2929" s="826">
        <v>1</v>
      </c>
      <c r="U2929" s="828">
        <v>1</v>
      </c>
    </row>
    <row r="2930" spans="1:21" ht="14.45" customHeight="1" x14ac:dyDescent="0.2">
      <c r="A2930" s="821">
        <v>4</v>
      </c>
      <c r="B2930" s="822" t="s">
        <v>2195</v>
      </c>
      <c r="C2930" s="822" t="s">
        <v>2206</v>
      </c>
      <c r="D2930" s="823" t="s">
        <v>4682</v>
      </c>
      <c r="E2930" s="824" t="s">
        <v>2236</v>
      </c>
      <c r="F2930" s="822" t="s">
        <v>2196</v>
      </c>
      <c r="G2930" s="822" t="s">
        <v>4676</v>
      </c>
      <c r="H2930" s="822" t="s">
        <v>329</v>
      </c>
      <c r="I2930" s="822" t="s">
        <v>4677</v>
      </c>
      <c r="J2930" s="822" t="s">
        <v>4678</v>
      </c>
      <c r="K2930" s="822" t="s">
        <v>4056</v>
      </c>
      <c r="L2930" s="825">
        <v>80.23</v>
      </c>
      <c r="M2930" s="825">
        <v>160.46</v>
      </c>
      <c r="N2930" s="822">
        <v>2</v>
      </c>
      <c r="O2930" s="826">
        <v>1</v>
      </c>
      <c r="P2930" s="825"/>
      <c r="Q2930" s="827">
        <v>0</v>
      </c>
      <c r="R2930" s="822"/>
      <c r="S2930" s="827">
        <v>0</v>
      </c>
      <c r="T2930" s="826"/>
      <c r="U2930" s="828">
        <v>0</v>
      </c>
    </row>
    <row r="2931" spans="1:21" ht="14.45" customHeight="1" x14ac:dyDescent="0.2">
      <c r="A2931" s="821">
        <v>4</v>
      </c>
      <c r="B2931" s="822" t="s">
        <v>2195</v>
      </c>
      <c r="C2931" s="822" t="s">
        <v>2206</v>
      </c>
      <c r="D2931" s="823" t="s">
        <v>4682</v>
      </c>
      <c r="E2931" s="824" t="s">
        <v>2236</v>
      </c>
      <c r="F2931" s="822" t="s">
        <v>2196</v>
      </c>
      <c r="G2931" s="822" t="s">
        <v>3158</v>
      </c>
      <c r="H2931" s="822" t="s">
        <v>329</v>
      </c>
      <c r="I2931" s="822" t="s">
        <v>3549</v>
      </c>
      <c r="J2931" s="822" t="s">
        <v>3160</v>
      </c>
      <c r="K2931" s="822" t="s">
        <v>1186</v>
      </c>
      <c r="L2931" s="825">
        <v>78.33</v>
      </c>
      <c r="M2931" s="825">
        <v>156.66</v>
      </c>
      <c r="N2931" s="822">
        <v>2</v>
      </c>
      <c r="O2931" s="826">
        <v>0.5</v>
      </c>
      <c r="P2931" s="825">
        <v>156.66</v>
      </c>
      <c r="Q2931" s="827">
        <v>1</v>
      </c>
      <c r="R2931" s="822">
        <v>2</v>
      </c>
      <c r="S2931" s="827">
        <v>1</v>
      </c>
      <c r="T2931" s="826">
        <v>0.5</v>
      </c>
      <c r="U2931" s="828">
        <v>1</v>
      </c>
    </row>
    <row r="2932" spans="1:21" ht="14.45" customHeight="1" x14ac:dyDescent="0.2">
      <c r="A2932" s="821">
        <v>4</v>
      </c>
      <c r="B2932" s="822" t="s">
        <v>2195</v>
      </c>
      <c r="C2932" s="822" t="s">
        <v>2206</v>
      </c>
      <c r="D2932" s="823" t="s">
        <v>4682</v>
      </c>
      <c r="E2932" s="824" t="s">
        <v>2236</v>
      </c>
      <c r="F2932" s="822" t="s">
        <v>2196</v>
      </c>
      <c r="G2932" s="822" t="s">
        <v>2921</v>
      </c>
      <c r="H2932" s="822" t="s">
        <v>329</v>
      </c>
      <c r="I2932" s="822" t="s">
        <v>3004</v>
      </c>
      <c r="J2932" s="822" t="s">
        <v>2923</v>
      </c>
      <c r="K2932" s="822" t="s">
        <v>3005</v>
      </c>
      <c r="L2932" s="825">
        <v>132.97999999999999</v>
      </c>
      <c r="M2932" s="825">
        <v>531.91999999999996</v>
      </c>
      <c r="N2932" s="822">
        <v>4</v>
      </c>
      <c r="O2932" s="826">
        <v>1.5</v>
      </c>
      <c r="P2932" s="825">
        <v>531.91999999999996</v>
      </c>
      <c r="Q2932" s="827">
        <v>1</v>
      </c>
      <c r="R2932" s="822">
        <v>4</v>
      </c>
      <c r="S2932" s="827">
        <v>1</v>
      </c>
      <c r="T2932" s="826">
        <v>1.5</v>
      </c>
      <c r="U2932" s="828">
        <v>1</v>
      </c>
    </row>
    <row r="2933" spans="1:21" ht="14.45" customHeight="1" x14ac:dyDescent="0.2">
      <c r="A2933" s="821">
        <v>4</v>
      </c>
      <c r="B2933" s="822" t="s">
        <v>2195</v>
      </c>
      <c r="C2933" s="822" t="s">
        <v>2206</v>
      </c>
      <c r="D2933" s="823" t="s">
        <v>4682</v>
      </c>
      <c r="E2933" s="824" t="s">
        <v>2236</v>
      </c>
      <c r="F2933" s="822" t="s">
        <v>2196</v>
      </c>
      <c r="G2933" s="822" t="s">
        <v>2355</v>
      </c>
      <c r="H2933" s="822" t="s">
        <v>329</v>
      </c>
      <c r="I2933" s="822" t="s">
        <v>2356</v>
      </c>
      <c r="J2933" s="822" t="s">
        <v>784</v>
      </c>
      <c r="K2933" s="822" t="s">
        <v>2357</v>
      </c>
      <c r="L2933" s="825">
        <v>87.98</v>
      </c>
      <c r="M2933" s="825">
        <v>87.98</v>
      </c>
      <c r="N2933" s="822">
        <v>1</v>
      </c>
      <c r="O2933" s="826">
        <v>1</v>
      </c>
      <c r="P2933" s="825"/>
      <c r="Q2933" s="827">
        <v>0</v>
      </c>
      <c r="R2933" s="822"/>
      <c r="S2933" s="827">
        <v>0</v>
      </c>
      <c r="T2933" s="826"/>
      <c r="U2933" s="828">
        <v>0</v>
      </c>
    </row>
    <row r="2934" spans="1:21" ht="14.45" customHeight="1" x14ac:dyDescent="0.2">
      <c r="A2934" s="821">
        <v>4</v>
      </c>
      <c r="B2934" s="822" t="s">
        <v>2195</v>
      </c>
      <c r="C2934" s="822" t="s">
        <v>2206</v>
      </c>
      <c r="D2934" s="823" t="s">
        <v>4682</v>
      </c>
      <c r="E2934" s="824" t="s">
        <v>2236</v>
      </c>
      <c r="F2934" s="822" t="s">
        <v>2196</v>
      </c>
      <c r="G2934" s="822" t="s">
        <v>3029</v>
      </c>
      <c r="H2934" s="822" t="s">
        <v>329</v>
      </c>
      <c r="I2934" s="822" t="s">
        <v>3269</v>
      </c>
      <c r="J2934" s="822" t="s">
        <v>1175</v>
      </c>
      <c r="K2934" s="822" t="s">
        <v>3270</v>
      </c>
      <c r="L2934" s="825">
        <v>24.05</v>
      </c>
      <c r="M2934" s="825">
        <v>48.1</v>
      </c>
      <c r="N2934" s="822">
        <v>2</v>
      </c>
      <c r="O2934" s="826">
        <v>1</v>
      </c>
      <c r="P2934" s="825">
        <v>48.1</v>
      </c>
      <c r="Q2934" s="827">
        <v>1</v>
      </c>
      <c r="R2934" s="822">
        <v>2</v>
      </c>
      <c r="S2934" s="827">
        <v>1</v>
      </c>
      <c r="T2934" s="826">
        <v>1</v>
      </c>
      <c r="U2934" s="828">
        <v>1</v>
      </c>
    </row>
    <row r="2935" spans="1:21" ht="14.45" customHeight="1" x14ac:dyDescent="0.2">
      <c r="A2935" s="821">
        <v>4</v>
      </c>
      <c r="B2935" s="822" t="s">
        <v>2195</v>
      </c>
      <c r="C2935" s="822" t="s">
        <v>2206</v>
      </c>
      <c r="D2935" s="823" t="s">
        <v>4682</v>
      </c>
      <c r="E2935" s="824" t="s">
        <v>2236</v>
      </c>
      <c r="F2935" s="822" t="s">
        <v>2196</v>
      </c>
      <c r="G2935" s="822" t="s">
        <v>3290</v>
      </c>
      <c r="H2935" s="822" t="s">
        <v>329</v>
      </c>
      <c r="I2935" s="822" t="s">
        <v>3291</v>
      </c>
      <c r="J2935" s="822" t="s">
        <v>3292</v>
      </c>
      <c r="K2935" s="822" t="s">
        <v>3293</v>
      </c>
      <c r="L2935" s="825">
        <v>57.19</v>
      </c>
      <c r="M2935" s="825">
        <v>57.19</v>
      </c>
      <c r="N2935" s="822">
        <v>1</v>
      </c>
      <c r="O2935" s="826">
        <v>1</v>
      </c>
      <c r="P2935" s="825"/>
      <c r="Q2935" s="827">
        <v>0</v>
      </c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4</v>
      </c>
      <c r="B2936" s="822" t="s">
        <v>2195</v>
      </c>
      <c r="C2936" s="822" t="s">
        <v>2206</v>
      </c>
      <c r="D2936" s="823" t="s">
        <v>4682</v>
      </c>
      <c r="E2936" s="824" t="s">
        <v>2236</v>
      </c>
      <c r="F2936" s="822" t="s">
        <v>2196</v>
      </c>
      <c r="G2936" s="822" t="s">
        <v>4519</v>
      </c>
      <c r="H2936" s="822" t="s">
        <v>329</v>
      </c>
      <c r="I2936" s="822" t="s">
        <v>4520</v>
      </c>
      <c r="J2936" s="822" t="s">
        <v>4521</v>
      </c>
      <c r="K2936" s="822" t="s">
        <v>4522</v>
      </c>
      <c r="L2936" s="825">
        <v>33.18</v>
      </c>
      <c r="M2936" s="825">
        <v>33.18</v>
      </c>
      <c r="N2936" s="822">
        <v>1</v>
      </c>
      <c r="O2936" s="826">
        <v>1</v>
      </c>
      <c r="P2936" s="825"/>
      <c r="Q2936" s="827">
        <v>0</v>
      </c>
      <c r="R2936" s="822"/>
      <c r="S2936" s="827">
        <v>0</v>
      </c>
      <c r="T2936" s="826"/>
      <c r="U2936" s="828">
        <v>0</v>
      </c>
    </row>
    <row r="2937" spans="1:21" ht="14.45" customHeight="1" x14ac:dyDescent="0.2">
      <c r="A2937" s="821">
        <v>4</v>
      </c>
      <c r="B2937" s="822" t="s">
        <v>2195</v>
      </c>
      <c r="C2937" s="822" t="s">
        <v>2206</v>
      </c>
      <c r="D2937" s="823" t="s">
        <v>4682</v>
      </c>
      <c r="E2937" s="824" t="s">
        <v>2236</v>
      </c>
      <c r="F2937" s="822" t="s">
        <v>2196</v>
      </c>
      <c r="G2937" s="822" t="s">
        <v>2259</v>
      </c>
      <c r="H2937" s="822" t="s">
        <v>329</v>
      </c>
      <c r="I2937" s="822" t="s">
        <v>4585</v>
      </c>
      <c r="J2937" s="822" t="s">
        <v>4586</v>
      </c>
      <c r="K2937" s="822" t="s">
        <v>4587</v>
      </c>
      <c r="L2937" s="825">
        <v>75.73</v>
      </c>
      <c r="M2937" s="825">
        <v>75.73</v>
      </c>
      <c r="N2937" s="822">
        <v>1</v>
      </c>
      <c r="O2937" s="826">
        <v>1</v>
      </c>
      <c r="P2937" s="825">
        <v>75.73</v>
      </c>
      <c r="Q2937" s="827">
        <v>1</v>
      </c>
      <c r="R2937" s="822">
        <v>1</v>
      </c>
      <c r="S2937" s="827">
        <v>1</v>
      </c>
      <c r="T2937" s="826">
        <v>1</v>
      </c>
      <c r="U2937" s="828">
        <v>1</v>
      </c>
    </row>
    <row r="2938" spans="1:21" ht="14.45" customHeight="1" x14ac:dyDescent="0.2">
      <c r="A2938" s="821">
        <v>4</v>
      </c>
      <c r="B2938" s="822" t="s">
        <v>2195</v>
      </c>
      <c r="C2938" s="822" t="s">
        <v>2206</v>
      </c>
      <c r="D2938" s="823" t="s">
        <v>4682</v>
      </c>
      <c r="E2938" s="824" t="s">
        <v>2236</v>
      </c>
      <c r="F2938" s="822" t="s">
        <v>2196</v>
      </c>
      <c r="G2938" s="822" t="s">
        <v>2423</v>
      </c>
      <c r="H2938" s="822" t="s">
        <v>329</v>
      </c>
      <c r="I2938" s="822" t="s">
        <v>2424</v>
      </c>
      <c r="J2938" s="822" t="s">
        <v>2425</v>
      </c>
      <c r="K2938" s="822" t="s">
        <v>2426</v>
      </c>
      <c r="L2938" s="825">
        <v>248.55</v>
      </c>
      <c r="M2938" s="825">
        <v>248.55</v>
      </c>
      <c r="N2938" s="822">
        <v>1</v>
      </c>
      <c r="O2938" s="826">
        <v>1</v>
      </c>
      <c r="P2938" s="825"/>
      <c r="Q2938" s="827">
        <v>0</v>
      </c>
      <c r="R2938" s="822"/>
      <c r="S2938" s="827">
        <v>0</v>
      </c>
      <c r="T2938" s="826"/>
      <c r="U2938" s="828">
        <v>0</v>
      </c>
    </row>
    <row r="2939" spans="1:21" ht="14.45" customHeight="1" x14ac:dyDescent="0.2">
      <c r="A2939" s="821">
        <v>4</v>
      </c>
      <c r="B2939" s="822" t="s">
        <v>2195</v>
      </c>
      <c r="C2939" s="822" t="s">
        <v>2206</v>
      </c>
      <c r="D2939" s="823" t="s">
        <v>4682</v>
      </c>
      <c r="E2939" s="824" t="s">
        <v>2236</v>
      </c>
      <c r="F2939" s="822" t="s">
        <v>2197</v>
      </c>
      <c r="G2939" s="822" t="s">
        <v>2286</v>
      </c>
      <c r="H2939" s="822" t="s">
        <v>329</v>
      </c>
      <c r="I2939" s="822" t="s">
        <v>2287</v>
      </c>
      <c r="J2939" s="822" t="s">
        <v>2288</v>
      </c>
      <c r="K2939" s="822"/>
      <c r="L2939" s="825">
        <v>0</v>
      </c>
      <c r="M2939" s="825">
        <v>0</v>
      </c>
      <c r="N2939" s="822">
        <v>30</v>
      </c>
      <c r="O2939" s="826">
        <v>1</v>
      </c>
      <c r="P2939" s="825">
        <v>0</v>
      </c>
      <c r="Q2939" s="827"/>
      <c r="R2939" s="822">
        <v>30</v>
      </c>
      <c r="S2939" s="827">
        <v>1</v>
      </c>
      <c r="T2939" s="826">
        <v>1</v>
      </c>
      <c r="U2939" s="828">
        <v>1</v>
      </c>
    </row>
    <row r="2940" spans="1:21" ht="14.45" customHeight="1" x14ac:dyDescent="0.2">
      <c r="A2940" s="821">
        <v>4</v>
      </c>
      <c r="B2940" s="822" t="s">
        <v>2195</v>
      </c>
      <c r="C2940" s="822" t="s">
        <v>2206</v>
      </c>
      <c r="D2940" s="823" t="s">
        <v>4682</v>
      </c>
      <c r="E2940" s="824" t="s">
        <v>2236</v>
      </c>
      <c r="F2940" s="822" t="s">
        <v>2198</v>
      </c>
      <c r="G2940" s="822" t="s">
        <v>2286</v>
      </c>
      <c r="H2940" s="822" t="s">
        <v>329</v>
      </c>
      <c r="I2940" s="822" t="s">
        <v>2966</v>
      </c>
      <c r="J2940" s="822" t="s">
        <v>2967</v>
      </c>
      <c r="K2940" s="822" t="s">
        <v>2968</v>
      </c>
      <c r="L2940" s="825">
        <v>99.99</v>
      </c>
      <c r="M2940" s="825">
        <v>299.96999999999997</v>
      </c>
      <c r="N2940" s="822">
        <v>3</v>
      </c>
      <c r="O2940" s="826">
        <v>1</v>
      </c>
      <c r="P2940" s="825">
        <v>299.96999999999997</v>
      </c>
      <c r="Q2940" s="827">
        <v>1</v>
      </c>
      <c r="R2940" s="822">
        <v>3</v>
      </c>
      <c r="S2940" s="827">
        <v>1</v>
      </c>
      <c r="T2940" s="826">
        <v>1</v>
      </c>
      <c r="U2940" s="828">
        <v>1</v>
      </c>
    </row>
    <row r="2941" spans="1:21" ht="14.45" customHeight="1" x14ac:dyDescent="0.2">
      <c r="A2941" s="821">
        <v>4</v>
      </c>
      <c r="B2941" s="822" t="s">
        <v>2195</v>
      </c>
      <c r="C2941" s="822" t="s">
        <v>2206</v>
      </c>
      <c r="D2941" s="823" t="s">
        <v>4682</v>
      </c>
      <c r="E2941" s="824" t="s">
        <v>2249</v>
      </c>
      <c r="F2941" s="822" t="s">
        <v>2196</v>
      </c>
      <c r="G2941" s="822" t="s">
        <v>2296</v>
      </c>
      <c r="H2941" s="822" t="s">
        <v>329</v>
      </c>
      <c r="I2941" s="822" t="s">
        <v>3016</v>
      </c>
      <c r="J2941" s="822" t="s">
        <v>1405</v>
      </c>
      <c r="K2941" s="822" t="s">
        <v>3017</v>
      </c>
      <c r="L2941" s="825">
        <v>34.19</v>
      </c>
      <c r="M2941" s="825">
        <v>68.38</v>
      </c>
      <c r="N2941" s="822">
        <v>2</v>
      </c>
      <c r="O2941" s="826">
        <v>1</v>
      </c>
      <c r="P2941" s="825"/>
      <c r="Q2941" s="827">
        <v>0</v>
      </c>
      <c r="R2941" s="822"/>
      <c r="S2941" s="827">
        <v>0</v>
      </c>
      <c r="T2941" s="826"/>
      <c r="U2941" s="828">
        <v>0</v>
      </c>
    </row>
    <row r="2942" spans="1:21" ht="14.45" customHeight="1" x14ac:dyDescent="0.2">
      <c r="A2942" s="821">
        <v>4</v>
      </c>
      <c r="B2942" s="822" t="s">
        <v>2195</v>
      </c>
      <c r="C2942" s="822" t="s">
        <v>2208</v>
      </c>
      <c r="D2942" s="823" t="s">
        <v>4679</v>
      </c>
      <c r="E2942" s="824" t="s">
        <v>2221</v>
      </c>
      <c r="F2942" s="822" t="s">
        <v>2196</v>
      </c>
      <c r="G2942" s="822" t="s">
        <v>2267</v>
      </c>
      <c r="H2942" s="822" t="s">
        <v>628</v>
      </c>
      <c r="I2942" s="822" t="s">
        <v>1777</v>
      </c>
      <c r="J2942" s="822" t="s">
        <v>764</v>
      </c>
      <c r="K2942" s="822" t="s">
        <v>1778</v>
      </c>
      <c r="L2942" s="825">
        <v>490.89</v>
      </c>
      <c r="M2942" s="825">
        <v>490.89</v>
      </c>
      <c r="N2942" s="822">
        <v>1</v>
      </c>
      <c r="O2942" s="826">
        <v>0.5</v>
      </c>
      <c r="P2942" s="825"/>
      <c r="Q2942" s="827">
        <v>0</v>
      </c>
      <c r="R2942" s="822"/>
      <c r="S2942" s="827">
        <v>0</v>
      </c>
      <c r="T2942" s="826"/>
      <c r="U2942" s="828">
        <v>0</v>
      </c>
    </row>
    <row r="2943" spans="1:21" ht="14.45" customHeight="1" x14ac:dyDescent="0.2">
      <c r="A2943" s="821">
        <v>4</v>
      </c>
      <c r="B2943" s="822" t="s">
        <v>2195</v>
      </c>
      <c r="C2943" s="822" t="s">
        <v>2208</v>
      </c>
      <c r="D2943" s="823" t="s">
        <v>4679</v>
      </c>
      <c r="E2943" s="824" t="s">
        <v>2221</v>
      </c>
      <c r="F2943" s="822" t="s">
        <v>2196</v>
      </c>
      <c r="G2943" s="822" t="s">
        <v>2259</v>
      </c>
      <c r="H2943" s="822" t="s">
        <v>628</v>
      </c>
      <c r="I2943" s="822" t="s">
        <v>1853</v>
      </c>
      <c r="J2943" s="822" t="s">
        <v>1068</v>
      </c>
      <c r="K2943" s="822" t="s">
        <v>1854</v>
      </c>
      <c r="L2943" s="825">
        <v>154.36000000000001</v>
      </c>
      <c r="M2943" s="825">
        <v>154.36000000000001</v>
      </c>
      <c r="N2943" s="822">
        <v>1</v>
      </c>
      <c r="O2943" s="826">
        <v>0.5</v>
      </c>
      <c r="P2943" s="825"/>
      <c r="Q2943" s="827">
        <v>0</v>
      </c>
      <c r="R2943" s="822"/>
      <c r="S2943" s="827">
        <v>0</v>
      </c>
      <c r="T2943" s="826"/>
      <c r="U2943" s="828">
        <v>0</v>
      </c>
    </row>
    <row r="2944" spans="1:21" ht="14.45" customHeight="1" x14ac:dyDescent="0.2">
      <c r="A2944" s="821">
        <v>4</v>
      </c>
      <c r="B2944" s="822" t="s">
        <v>2195</v>
      </c>
      <c r="C2944" s="822" t="s">
        <v>2208</v>
      </c>
      <c r="D2944" s="823" t="s">
        <v>4679</v>
      </c>
      <c r="E2944" s="824" t="s">
        <v>2214</v>
      </c>
      <c r="F2944" s="822" t="s">
        <v>2196</v>
      </c>
      <c r="G2944" s="822" t="s">
        <v>2267</v>
      </c>
      <c r="H2944" s="822" t="s">
        <v>628</v>
      </c>
      <c r="I2944" s="822" t="s">
        <v>1777</v>
      </c>
      <c r="J2944" s="822" t="s">
        <v>764</v>
      </c>
      <c r="K2944" s="822" t="s">
        <v>1778</v>
      </c>
      <c r="L2944" s="825">
        <v>490.89</v>
      </c>
      <c r="M2944" s="825">
        <v>490.89</v>
      </c>
      <c r="N2944" s="822">
        <v>1</v>
      </c>
      <c r="O2944" s="826">
        <v>1</v>
      </c>
      <c r="P2944" s="825"/>
      <c r="Q2944" s="827">
        <v>0</v>
      </c>
      <c r="R2944" s="822"/>
      <c r="S2944" s="827">
        <v>0</v>
      </c>
      <c r="T2944" s="826"/>
      <c r="U2944" s="828">
        <v>0</v>
      </c>
    </row>
    <row r="2945" spans="1:21" ht="14.45" customHeight="1" x14ac:dyDescent="0.2">
      <c r="A2945" s="821">
        <v>4</v>
      </c>
      <c r="B2945" s="822" t="s">
        <v>2195</v>
      </c>
      <c r="C2945" s="822" t="s">
        <v>2208</v>
      </c>
      <c r="D2945" s="823" t="s">
        <v>4679</v>
      </c>
      <c r="E2945" s="824" t="s">
        <v>2231</v>
      </c>
      <c r="F2945" s="822" t="s">
        <v>2196</v>
      </c>
      <c r="G2945" s="822" t="s">
        <v>2267</v>
      </c>
      <c r="H2945" s="822" t="s">
        <v>628</v>
      </c>
      <c r="I2945" s="822" t="s">
        <v>3645</v>
      </c>
      <c r="J2945" s="822" t="s">
        <v>764</v>
      </c>
      <c r="K2945" s="822" t="s">
        <v>3646</v>
      </c>
      <c r="L2945" s="825">
        <v>368.16</v>
      </c>
      <c r="M2945" s="825">
        <v>368.16</v>
      </c>
      <c r="N2945" s="822">
        <v>1</v>
      </c>
      <c r="O2945" s="826">
        <v>0.5</v>
      </c>
      <c r="P2945" s="825"/>
      <c r="Q2945" s="827">
        <v>0</v>
      </c>
      <c r="R2945" s="822"/>
      <c r="S2945" s="827">
        <v>0</v>
      </c>
      <c r="T2945" s="826"/>
      <c r="U2945" s="828">
        <v>0</v>
      </c>
    </row>
    <row r="2946" spans="1:21" ht="14.45" customHeight="1" x14ac:dyDescent="0.2">
      <c r="A2946" s="821">
        <v>4</v>
      </c>
      <c r="B2946" s="822" t="s">
        <v>2195</v>
      </c>
      <c r="C2946" s="822" t="s">
        <v>2208</v>
      </c>
      <c r="D2946" s="823" t="s">
        <v>4679</v>
      </c>
      <c r="E2946" s="824" t="s">
        <v>2231</v>
      </c>
      <c r="F2946" s="822" t="s">
        <v>2196</v>
      </c>
      <c r="G2946" s="822" t="s">
        <v>2267</v>
      </c>
      <c r="H2946" s="822" t="s">
        <v>628</v>
      </c>
      <c r="I2946" s="822" t="s">
        <v>2096</v>
      </c>
      <c r="J2946" s="822" t="s">
        <v>764</v>
      </c>
      <c r="K2946" s="822" t="s">
        <v>2097</v>
      </c>
      <c r="L2946" s="825">
        <v>736.33</v>
      </c>
      <c r="M2946" s="825">
        <v>736.33</v>
      </c>
      <c r="N2946" s="822">
        <v>1</v>
      </c>
      <c r="O2946" s="826">
        <v>1</v>
      </c>
      <c r="P2946" s="825"/>
      <c r="Q2946" s="827">
        <v>0</v>
      </c>
      <c r="R2946" s="822"/>
      <c r="S2946" s="827">
        <v>0</v>
      </c>
      <c r="T2946" s="826"/>
      <c r="U2946" s="828">
        <v>0</v>
      </c>
    </row>
    <row r="2947" spans="1:21" ht="14.45" customHeight="1" x14ac:dyDescent="0.2">
      <c r="A2947" s="821">
        <v>4</v>
      </c>
      <c r="B2947" s="822" t="s">
        <v>2195</v>
      </c>
      <c r="C2947" s="822" t="s">
        <v>2208</v>
      </c>
      <c r="D2947" s="823" t="s">
        <v>4679</v>
      </c>
      <c r="E2947" s="824" t="s">
        <v>2231</v>
      </c>
      <c r="F2947" s="822" t="s">
        <v>2196</v>
      </c>
      <c r="G2947" s="822" t="s">
        <v>2281</v>
      </c>
      <c r="H2947" s="822" t="s">
        <v>628</v>
      </c>
      <c r="I2947" s="822" t="s">
        <v>1917</v>
      </c>
      <c r="J2947" s="822" t="s">
        <v>893</v>
      </c>
      <c r="K2947" s="822" t="s">
        <v>895</v>
      </c>
      <c r="L2947" s="825">
        <v>0</v>
      </c>
      <c r="M2947" s="825">
        <v>0</v>
      </c>
      <c r="N2947" s="822">
        <v>1</v>
      </c>
      <c r="O2947" s="826">
        <v>0.5</v>
      </c>
      <c r="P2947" s="825"/>
      <c r="Q2947" s="827"/>
      <c r="R2947" s="822"/>
      <c r="S2947" s="827">
        <v>0</v>
      </c>
      <c r="T2947" s="826"/>
      <c r="U2947" s="828">
        <v>0</v>
      </c>
    </row>
    <row r="2948" spans="1:21" ht="14.45" customHeight="1" thickBot="1" x14ac:dyDescent="0.25">
      <c r="A2948" s="813">
        <v>4</v>
      </c>
      <c r="B2948" s="814" t="s">
        <v>2195</v>
      </c>
      <c r="C2948" s="814" t="s">
        <v>2208</v>
      </c>
      <c r="D2948" s="815" t="s">
        <v>4679</v>
      </c>
      <c r="E2948" s="816" t="s">
        <v>2231</v>
      </c>
      <c r="F2948" s="814" t="s">
        <v>2196</v>
      </c>
      <c r="G2948" s="814" t="s">
        <v>2259</v>
      </c>
      <c r="H2948" s="814" t="s">
        <v>628</v>
      </c>
      <c r="I2948" s="814" t="s">
        <v>1853</v>
      </c>
      <c r="J2948" s="814" t="s">
        <v>1068</v>
      </c>
      <c r="K2948" s="814" t="s">
        <v>1854</v>
      </c>
      <c r="L2948" s="817">
        <v>154.36000000000001</v>
      </c>
      <c r="M2948" s="817">
        <v>154.36000000000001</v>
      </c>
      <c r="N2948" s="814">
        <v>1</v>
      </c>
      <c r="O2948" s="818">
        <v>1</v>
      </c>
      <c r="P2948" s="817"/>
      <c r="Q2948" s="819">
        <v>0</v>
      </c>
      <c r="R2948" s="814"/>
      <c r="S2948" s="819">
        <v>0</v>
      </c>
      <c r="T2948" s="818"/>
      <c r="U2948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C5D33621-AE4E-45E1-9647-34DFD61AD923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1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4684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2254</v>
      </c>
      <c r="B5" s="225">
        <v>6219.4999999999982</v>
      </c>
      <c r="C5" s="812">
        <v>0.40971781216814801</v>
      </c>
      <c r="D5" s="225">
        <v>8960.4599999999973</v>
      </c>
      <c r="E5" s="812">
        <v>0.59028218783185205</v>
      </c>
      <c r="F5" s="830">
        <v>15179.959999999995</v>
      </c>
    </row>
    <row r="6" spans="1:6" ht="14.45" customHeight="1" x14ac:dyDescent="0.2">
      <c r="A6" s="836" t="s">
        <v>2242</v>
      </c>
      <c r="B6" s="831">
        <v>4274.43</v>
      </c>
      <c r="C6" s="827">
        <v>0.34068079890138708</v>
      </c>
      <c r="D6" s="831">
        <v>8272.2999999999993</v>
      </c>
      <c r="E6" s="827">
        <v>0.65931920109861286</v>
      </c>
      <c r="F6" s="832">
        <v>12546.73</v>
      </c>
    </row>
    <row r="7" spans="1:6" ht="14.45" customHeight="1" x14ac:dyDescent="0.2">
      <c r="A7" s="836" t="s">
        <v>2225</v>
      </c>
      <c r="B7" s="831">
        <v>3898.3399999999997</v>
      </c>
      <c r="C7" s="827">
        <v>9.4310646399790962E-2</v>
      </c>
      <c r="D7" s="831">
        <v>37436.760000000009</v>
      </c>
      <c r="E7" s="827">
        <v>0.90568935360020908</v>
      </c>
      <c r="F7" s="832">
        <v>41335.100000000006</v>
      </c>
    </row>
    <row r="8" spans="1:6" ht="14.45" customHeight="1" x14ac:dyDescent="0.2">
      <c r="A8" s="836" t="s">
        <v>2252</v>
      </c>
      <c r="B8" s="831">
        <v>3383.2099999999996</v>
      </c>
      <c r="C8" s="827">
        <v>0.28083446570471127</v>
      </c>
      <c r="D8" s="831">
        <v>8663.7800000000007</v>
      </c>
      <c r="E8" s="827">
        <v>0.71916553429528873</v>
      </c>
      <c r="F8" s="832">
        <v>12046.99</v>
      </c>
    </row>
    <row r="9" spans="1:6" ht="14.45" customHeight="1" x14ac:dyDescent="0.2">
      <c r="A9" s="836" t="s">
        <v>2229</v>
      </c>
      <c r="B9" s="831">
        <v>2910.65</v>
      </c>
      <c r="C9" s="827">
        <v>0.17872801092514998</v>
      </c>
      <c r="D9" s="831">
        <v>13374.71</v>
      </c>
      <c r="E9" s="827">
        <v>0.82127198907485011</v>
      </c>
      <c r="F9" s="832">
        <v>16285.359999999999</v>
      </c>
    </row>
    <row r="10" spans="1:6" ht="14.45" customHeight="1" x14ac:dyDescent="0.2">
      <c r="A10" s="836" t="s">
        <v>2251</v>
      </c>
      <c r="B10" s="831">
        <v>2721.83</v>
      </c>
      <c r="C10" s="827">
        <v>3.9352030233268595E-2</v>
      </c>
      <c r="D10" s="831">
        <v>66444.36</v>
      </c>
      <c r="E10" s="827">
        <v>0.96064796976673139</v>
      </c>
      <c r="F10" s="832">
        <v>69166.19</v>
      </c>
    </row>
    <row r="11" spans="1:6" ht="14.45" customHeight="1" x14ac:dyDescent="0.2">
      <c r="A11" s="836" t="s">
        <v>2213</v>
      </c>
      <c r="B11" s="831">
        <v>2148.4899999999998</v>
      </c>
      <c r="C11" s="827">
        <v>0.10380999180049449</v>
      </c>
      <c r="D11" s="831">
        <v>18547.879999999997</v>
      </c>
      <c r="E11" s="827">
        <v>0.89619000819950556</v>
      </c>
      <c r="F11" s="832">
        <v>20696.369999999995</v>
      </c>
    </row>
    <row r="12" spans="1:6" ht="14.45" customHeight="1" x14ac:dyDescent="0.2">
      <c r="A12" s="836" t="s">
        <v>2232</v>
      </c>
      <c r="B12" s="831">
        <v>1812.4699999999998</v>
      </c>
      <c r="C12" s="827">
        <v>0.25650725449903472</v>
      </c>
      <c r="D12" s="831">
        <v>5253.4900000000016</v>
      </c>
      <c r="E12" s="827">
        <v>0.74349274550096534</v>
      </c>
      <c r="F12" s="832">
        <v>7065.9600000000009</v>
      </c>
    </row>
    <row r="13" spans="1:6" ht="14.45" customHeight="1" x14ac:dyDescent="0.2">
      <c r="A13" s="836" t="s">
        <v>2219</v>
      </c>
      <c r="B13" s="831">
        <v>1806.2</v>
      </c>
      <c r="C13" s="827">
        <v>0.15990905847366621</v>
      </c>
      <c r="D13" s="831">
        <v>9488.9699999999975</v>
      </c>
      <c r="E13" s="827">
        <v>0.84009094152633368</v>
      </c>
      <c r="F13" s="832">
        <v>11295.169999999998</v>
      </c>
    </row>
    <row r="14" spans="1:6" ht="14.45" customHeight="1" x14ac:dyDescent="0.2">
      <c r="A14" s="836" t="s">
        <v>2243</v>
      </c>
      <c r="B14" s="831">
        <v>787.14</v>
      </c>
      <c r="C14" s="827">
        <v>6.4950367601554551E-2</v>
      </c>
      <c r="D14" s="831">
        <v>11331.960000000005</v>
      </c>
      <c r="E14" s="827">
        <v>0.93504963239844552</v>
      </c>
      <c r="F14" s="832">
        <v>12119.100000000004</v>
      </c>
    </row>
    <row r="15" spans="1:6" ht="14.45" customHeight="1" x14ac:dyDescent="0.2">
      <c r="A15" s="836" t="s">
        <v>2227</v>
      </c>
      <c r="B15" s="831">
        <v>732.81999999999994</v>
      </c>
      <c r="C15" s="827">
        <v>6.8483242249119669E-2</v>
      </c>
      <c r="D15" s="831">
        <v>9967.9000000000015</v>
      </c>
      <c r="E15" s="827">
        <v>0.93151675775088039</v>
      </c>
      <c r="F15" s="832">
        <v>10700.720000000001</v>
      </c>
    </row>
    <row r="16" spans="1:6" ht="14.45" customHeight="1" x14ac:dyDescent="0.2">
      <c r="A16" s="836" t="s">
        <v>2228</v>
      </c>
      <c r="B16" s="831">
        <v>702.39</v>
      </c>
      <c r="C16" s="827">
        <v>0.570112498173731</v>
      </c>
      <c r="D16" s="831">
        <v>529.63</v>
      </c>
      <c r="E16" s="827">
        <v>0.42988750182626906</v>
      </c>
      <c r="F16" s="832">
        <v>1232.02</v>
      </c>
    </row>
    <row r="17" spans="1:6" ht="14.45" customHeight="1" x14ac:dyDescent="0.2">
      <c r="A17" s="836" t="s">
        <v>2236</v>
      </c>
      <c r="B17" s="831">
        <v>600.66</v>
      </c>
      <c r="C17" s="827">
        <v>0.90488098824947272</v>
      </c>
      <c r="D17" s="831">
        <v>63.14</v>
      </c>
      <c r="E17" s="827">
        <v>9.5119011750527269E-2</v>
      </c>
      <c r="F17" s="832">
        <v>663.8</v>
      </c>
    </row>
    <row r="18" spans="1:6" ht="14.45" customHeight="1" x14ac:dyDescent="0.2">
      <c r="A18" s="836" t="s">
        <v>2244</v>
      </c>
      <c r="B18" s="831">
        <v>582.11</v>
      </c>
      <c r="C18" s="827">
        <v>0.54885488265965165</v>
      </c>
      <c r="D18" s="831">
        <v>478.48</v>
      </c>
      <c r="E18" s="827">
        <v>0.45114511734034823</v>
      </c>
      <c r="F18" s="832">
        <v>1060.5900000000001</v>
      </c>
    </row>
    <row r="19" spans="1:6" ht="14.45" customHeight="1" x14ac:dyDescent="0.2">
      <c r="A19" s="836" t="s">
        <v>2220</v>
      </c>
      <c r="B19" s="831">
        <v>292.89</v>
      </c>
      <c r="C19" s="827">
        <v>1.1822007525334029E-2</v>
      </c>
      <c r="D19" s="831">
        <v>24482.089999999997</v>
      </c>
      <c r="E19" s="827">
        <v>0.98817799247466598</v>
      </c>
      <c r="F19" s="832">
        <v>24774.979999999996</v>
      </c>
    </row>
    <row r="20" spans="1:6" ht="14.45" customHeight="1" x14ac:dyDescent="0.2">
      <c r="A20" s="836" t="s">
        <v>2250</v>
      </c>
      <c r="B20" s="831">
        <v>290.39999999999998</v>
      </c>
      <c r="C20" s="827">
        <v>0.20896596387709579</v>
      </c>
      <c r="D20" s="831">
        <v>1099.3</v>
      </c>
      <c r="E20" s="827">
        <v>0.79103403612290435</v>
      </c>
      <c r="F20" s="832">
        <v>1389.6999999999998</v>
      </c>
    </row>
    <row r="21" spans="1:6" ht="14.45" customHeight="1" x14ac:dyDescent="0.2">
      <c r="A21" s="836" t="s">
        <v>2239</v>
      </c>
      <c r="B21" s="831">
        <v>267.60000000000002</v>
      </c>
      <c r="C21" s="827">
        <v>5.8469591224142616E-3</v>
      </c>
      <c r="D21" s="831">
        <v>45499.78</v>
      </c>
      <c r="E21" s="827">
        <v>0.99415304087758583</v>
      </c>
      <c r="F21" s="832">
        <v>45767.38</v>
      </c>
    </row>
    <row r="22" spans="1:6" ht="14.45" customHeight="1" x14ac:dyDescent="0.2">
      <c r="A22" s="836" t="s">
        <v>2222</v>
      </c>
      <c r="B22" s="831">
        <v>213.03999999999996</v>
      </c>
      <c r="C22" s="827">
        <v>2.9797846285969237E-2</v>
      </c>
      <c r="D22" s="831">
        <v>6936.4700000000012</v>
      </c>
      <c r="E22" s="827">
        <v>0.97020215371403074</v>
      </c>
      <c r="F22" s="832">
        <v>7149.5100000000011</v>
      </c>
    </row>
    <row r="23" spans="1:6" ht="14.45" customHeight="1" x14ac:dyDescent="0.2">
      <c r="A23" s="836" t="s">
        <v>2215</v>
      </c>
      <c r="B23" s="831">
        <v>176.32</v>
      </c>
      <c r="C23" s="827">
        <v>0.36278342455043</v>
      </c>
      <c r="D23" s="831">
        <v>309.7</v>
      </c>
      <c r="E23" s="827">
        <v>0.63721657544957</v>
      </c>
      <c r="F23" s="832">
        <v>486.02</v>
      </c>
    </row>
    <row r="24" spans="1:6" ht="14.45" customHeight="1" x14ac:dyDescent="0.2">
      <c r="A24" s="836" t="s">
        <v>2253</v>
      </c>
      <c r="B24" s="831">
        <v>154.36000000000001</v>
      </c>
      <c r="C24" s="827">
        <v>1.4444554657423749E-2</v>
      </c>
      <c r="D24" s="831">
        <v>10532.02</v>
      </c>
      <c r="E24" s="827">
        <v>0.98555544534257622</v>
      </c>
      <c r="F24" s="832">
        <v>10686.380000000001</v>
      </c>
    </row>
    <row r="25" spans="1:6" ht="14.45" customHeight="1" x14ac:dyDescent="0.2">
      <c r="A25" s="836" t="s">
        <v>2246</v>
      </c>
      <c r="B25" s="831">
        <v>127.08</v>
      </c>
      <c r="C25" s="827">
        <v>2.2957578521042733E-3</v>
      </c>
      <c r="D25" s="831">
        <v>55227.189999999995</v>
      </c>
      <c r="E25" s="827">
        <v>0.99770424214789566</v>
      </c>
      <c r="F25" s="832">
        <v>55354.27</v>
      </c>
    </row>
    <row r="26" spans="1:6" ht="14.45" customHeight="1" x14ac:dyDescent="0.2">
      <c r="A26" s="836" t="s">
        <v>2216</v>
      </c>
      <c r="B26" s="831">
        <v>112.12</v>
      </c>
      <c r="C26" s="827">
        <v>1.9849482429879738E-2</v>
      </c>
      <c r="D26" s="831">
        <v>5536.39</v>
      </c>
      <c r="E26" s="827">
        <v>0.98015051757012028</v>
      </c>
      <c r="F26" s="832">
        <v>5648.51</v>
      </c>
    </row>
    <row r="27" spans="1:6" ht="14.45" customHeight="1" x14ac:dyDescent="0.2">
      <c r="A27" s="836" t="s">
        <v>2240</v>
      </c>
      <c r="B27" s="831">
        <v>111.22</v>
      </c>
      <c r="C27" s="827">
        <v>4.8807631579178348E-3</v>
      </c>
      <c r="D27" s="831">
        <v>22676.199999999993</v>
      </c>
      <c r="E27" s="827">
        <v>0.99511923684208214</v>
      </c>
      <c r="F27" s="832">
        <v>22787.419999999995</v>
      </c>
    </row>
    <row r="28" spans="1:6" ht="14.45" customHeight="1" x14ac:dyDescent="0.2">
      <c r="A28" s="836" t="s">
        <v>2217</v>
      </c>
      <c r="B28" s="831">
        <v>103.4</v>
      </c>
      <c r="C28" s="827">
        <v>4.3478260869565216E-2</v>
      </c>
      <c r="D28" s="831">
        <v>2274.8000000000002</v>
      </c>
      <c r="E28" s="827">
        <v>0.9565217391304347</v>
      </c>
      <c r="F28" s="832">
        <v>2378.2000000000003</v>
      </c>
    </row>
    <row r="29" spans="1:6" ht="14.45" customHeight="1" x14ac:dyDescent="0.2">
      <c r="A29" s="836" t="s">
        <v>2247</v>
      </c>
      <c r="B29" s="831">
        <v>97.96</v>
      </c>
      <c r="C29" s="827">
        <v>8.3969864796174208E-3</v>
      </c>
      <c r="D29" s="831">
        <v>11568.130000000001</v>
      </c>
      <c r="E29" s="827">
        <v>0.9916030135203826</v>
      </c>
      <c r="F29" s="832">
        <v>11666.09</v>
      </c>
    </row>
    <row r="30" spans="1:6" ht="14.45" customHeight="1" x14ac:dyDescent="0.2">
      <c r="A30" s="836" t="s">
        <v>2248</v>
      </c>
      <c r="B30" s="831">
        <v>60.39</v>
      </c>
      <c r="C30" s="827">
        <v>6.5746641902352243E-3</v>
      </c>
      <c r="D30" s="831">
        <v>9124.8700000000008</v>
      </c>
      <c r="E30" s="827">
        <v>0.99342533580976489</v>
      </c>
      <c r="F30" s="832">
        <v>9185.26</v>
      </c>
    </row>
    <row r="31" spans="1:6" ht="14.45" customHeight="1" x14ac:dyDescent="0.2">
      <c r="A31" s="836" t="s">
        <v>2218</v>
      </c>
      <c r="B31" s="831">
        <v>35.11</v>
      </c>
      <c r="C31" s="827">
        <v>4.8631570490845046E-3</v>
      </c>
      <c r="D31" s="831">
        <v>7184.4800000000005</v>
      </c>
      <c r="E31" s="827">
        <v>0.99513684295091553</v>
      </c>
      <c r="F31" s="832">
        <v>7219.59</v>
      </c>
    </row>
    <row r="32" spans="1:6" ht="14.45" customHeight="1" x14ac:dyDescent="0.2">
      <c r="A32" s="836" t="s">
        <v>2212</v>
      </c>
      <c r="B32" s="831"/>
      <c r="C32" s="827">
        <v>0</v>
      </c>
      <c r="D32" s="831">
        <v>14734.259999999998</v>
      </c>
      <c r="E32" s="827">
        <v>1</v>
      </c>
      <c r="F32" s="832">
        <v>14734.259999999998</v>
      </c>
    </row>
    <row r="33" spans="1:6" ht="14.45" customHeight="1" x14ac:dyDescent="0.2">
      <c r="A33" s="836" t="s">
        <v>2233</v>
      </c>
      <c r="B33" s="831"/>
      <c r="C33" s="827">
        <v>0</v>
      </c>
      <c r="D33" s="831">
        <v>33867.43</v>
      </c>
      <c r="E33" s="827">
        <v>1</v>
      </c>
      <c r="F33" s="832">
        <v>33867.43</v>
      </c>
    </row>
    <row r="34" spans="1:6" ht="14.45" customHeight="1" x14ac:dyDescent="0.2">
      <c r="A34" s="836" t="s">
        <v>2214</v>
      </c>
      <c r="B34" s="831"/>
      <c r="C34" s="827">
        <v>0</v>
      </c>
      <c r="D34" s="831">
        <v>490.89</v>
      </c>
      <c r="E34" s="827">
        <v>1</v>
      </c>
      <c r="F34" s="832">
        <v>490.89</v>
      </c>
    </row>
    <row r="35" spans="1:6" ht="14.45" customHeight="1" x14ac:dyDescent="0.2">
      <c r="A35" s="836" t="s">
        <v>2234</v>
      </c>
      <c r="B35" s="831"/>
      <c r="C35" s="827">
        <v>0</v>
      </c>
      <c r="D35" s="831">
        <v>11034.28</v>
      </c>
      <c r="E35" s="827">
        <v>1</v>
      </c>
      <c r="F35" s="832">
        <v>11034.28</v>
      </c>
    </row>
    <row r="36" spans="1:6" ht="14.45" customHeight="1" x14ac:dyDescent="0.2">
      <c r="A36" s="836" t="s">
        <v>2226</v>
      </c>
      <c r="B36" s="831"/>
      <c r="C36" s="827">
        <v>0</v>
      </c>
      <c r="D36" s="831">
        <v>154.36000000000001</v>
      </c>
      <c r="E36" s="827">
        <v>1</v>
      </c>
      <c r="F36" s="832">
        <v>154.36000000000001</v>
      </c>
    </row>
    <row r="37" spans="1:6" ht="14.45" customHeight="1" x14ac:dyDescent="0.2">
      <c r="A37" s="836" t="s">
        <v>2245</v>
      </c>
      <c r="B37" s="831"/>
      <c r="C37" s="827">
        <v>0</v>
      </c>
      <c r="D37" s="831">
        <v>3582.7599999999993</v>
      </c>
      <c r="E37" s="827">
        <v>1</v>
      </c>
      <c r="F37" s="832">
        <v>3582.7599999999993</v>
      </c>
    </row>
    <row r="38" spans="1:6" ht="14.45" customHeight="1" x14ac:dyDescent="0.2">
      <c r="A38" s="836" t="s">
        <v>2221</v>
      </c>
      <c r="B38" s="831"/>
      <c r="C38" s="827">
        <v>0</v>
      </c>
      <c r="D38" s="831">
        <v>645.25</v>
      </c>
      <c r="E38" s="827">
        <v>1</v>
      </c>
      <c r="F38" s="832">
        <v>645.25</v>
      </c>
    </row>
    <row r="39" spans="1:6" ht="14.45" customHeight="1" x14ac:dyDescent="0.2">
      <c r="A39" s="836" t="s">
        <v>2224</v>
      </c>
      <c r="B39" s="831"/>
      <c r="C39" s="827">
        <v>0</v>
      </c>
      <c r="D39" s="831">
        <v>799.61</v>
      </c>
      <c r="E39" s="827">
        <v>1</v>
      </c>
      <c r="F39" s="832">
        <v>799.61</v>
      </c>
    </row>
    <row r="40" spans="1:6" ht="14.45" customHeight="1" x14ac:dyDescent="0.2">
      <c r="A40" s="836" t="s">
        <v>2231</v>
      </c>
      <c r="B40" s="831"/>
      <c r="C40" s="827">
        <v>0</v>
      </c>
      <c r="D40" s="831">
        <v>1258.8500000000001</v>
      </c>
      <c r="E40" s="827">
        <v>1</v>
      </c>
      <c r="F40" s="832">
        <v>1258.8500000000001</v>
      </c>
    </row>
    <row r="41" spans="1:6" ht="14.45" customHeight="1" thickBot="1" x14ac:dyDescent="0.25">
      <c r="A41" s="759" t="s">
        <v>2237</v>
      </c>
      <c r="B41" s="750"/>
      <c r="C41" s="751">
        <v>0</v>
      </c>
      <c r="D41" s="750">
        <v>10455.710000000003</v>
      </c>
      <c r="E41" s="751">
        <v>1</v>
      </c>
      <c r="F41" s="752">
        <v>10455.710000000003</v>
      </c>
    </row>
    <row r="42" spans="1:6" ht="14.45" customHeight="1" thickBot="1" x14ac:dyDescent="0.25">
      <c r="A42" s="753" t="s">
        <v>3</v>
      </c>
      <c r="B42" s="754">
        <v>34622.129999999997</v>
      </c>
      <c r="C42" s="755">
        <v>6.7501273174669335E-2</v>
      </c>
      <c r="D42" s="754">
        <v>478288.64000000013</v>
      </c>
      <c r="E42" s="755">
        <v>0.93249872682533086</v>
      </c>
      <c r="F42" s="756">
        <v>512910.77</v>
      </c>
    </row>
    <row r="43" spans="1:6" ht="14.45" customHeight="1" thickBot="1" x14ac:dyDescent="0.25"/>
    <row r="44" spans="1:6" ht="14.45" customHeight="1" x14ac:dyDescent="0.2">
      <c r="A44" s="835" t="s">
        <v>1755</v>
      </c>
      <c r="B44" s="225">
        <v>11397.849999999999</v>
      </c>
      <c r="C44" s="812">
        <v>0.10031060790278104</v>
      </c>
      <c r="D44" s="225">
        <v>102227.71999999997</v>
      </c>
      <c r="E44" s="812">
        <v>0.89968939209721888</v>
      </c>
      <c r="F44" s="830">
        <v>113625.56999999998</v>
      </c>
    </row>
    <row r="45" spans="1:6" ht="14.45" customHeight="1" x14ac:dyDescent="0.2">
      <c r="A45" s="836" t="s">
        <v>4685</v>
      </c>
      <c r="B45" s="831">
        <v>4768.08</v>
      </c>
      <c r="C45" s="827">
        <v>1</v>
      </c>
      <c r="D45" s="831"/>
      <c r="E45" s="827">
        <v>0</v>
      </c>
      <c r="F45" s="832">
        <v>4768.08</v>
      </c>
    </row>
    <row r="46" spans="1:6" ht="14.45" customHeight="1" x14ac:dyDescent="0.2">
      <c r="A46" s="836" t="s">
        <v>1749</v>
      </c>
      <c r="B46" s="831">
        <v>2034.2400000000005</v>
      </c>
      <c r="C46" s="827">
        <v>6.6656792751322788E-2</v>
      </c>
      <c r="D46" s="831">
        <v>28483.880000000023</v>
      </c>
      <c r="E46" s="827">
        <v>0.93334320724867714</v>
      </c>
      <c r="F46" s="832">
        <v>30518.120000000024</v>
      </c>
    </row>
    <row r="47" spans="1:6" ht="14.45" customHeight="1" x14ac:dyDescent="0.2">
      <c r="A47" s="836" t="s">
        <v>4686</v>
      </c>
      <c r="B47" s="831">
        <v>1626.64</v>
      </c>
      <c r="C47" s="827">
        <v>1</v>
      </c>
      <c r="D47" s="831"/>
      <c r="E47" s="827">
        <v>0</v>
      </c>
      <c r="F47" s="832">
        <v>1626.64</v>
      </c>
    </row>
    <row r="48" spans="1:6" ht="14.45" customHeight="1" x14ac:dyDescent="0.2">
      <c r="A48" s="836" t="s">
        <v>1687</v>
      </c>
      <c r="B48" s="831">
        <v>1501.6499999999999</v>
      </c>
      <c r="C48" s="827">
        <v>0.61644088669950736</v>
      </c>
      <c r="D48" s="831">
        <v>934.35</v>
      </c>
      <c r="E48" s="827">
        <v>0.38355911330049264</v>
      </c>
      <c r="F48" s="832">
        <v>2436</v>
      </c>
    </row>
    <row r="49" spans="1:6" ht="14.45" customHeight="1" x14ac:dyDescent="0.2">
      <c r="A49" s="836" t="s">
        <v>4687</v>
      </c>
      <c r="B49" s="831">
        <v>1374.04</v>
      </c>
      <c r="C49" s="827">
        <v>1</v>
      </c>
      <c r="D49" s="831"/>
      <c r="E49" s="827">
        <v>0</v>
      </c>
      <c r="F49" s="832">
        <v>1374.04</v>
      </c>
    </row>
    <row r="50" spans="1:6" ht="14.45" customHeight="1" x14ac:dyDescent="0.2">
      <c r="A50" s="836" t="s">
        <v>4688</v>
      </c>
      <c r="B50" s="831">
        <v>1066.8599999999999</v>
      </c>
      <c r="C50" s="827">
        <v>0.66666666666666663</v>
      </c>
      <c r="D50" s="831">
        <v>533.42999999999995</v>
      </c>
      <c r="E50" s="827">
        <v>0.33333333333333331</v>
      </c>
      <c r="F50" s="832">
        <v>1600.29</v>
      </c>
    </row>
    <row r="51" spans="1:6" ht="14.45" customHeight="1" x14ac:dyDescent="0.2">
      <c r="A51" s="836" t="s">
        <v>4689</v>
      </c>
      <c r="B51" s="831">
        <v>1026.5999999999999</v>
      </c>
      <c r="C51" s="827">
        <v>1</v>
      </c>
      <c r="D51" s="831"/>
      <c r="E51" s="827">
        <v>0</v>
      </c>
      <c r="F51" s="832">
        <v>1026.5999999999999</v>
      </c>
    </row>
    <row r="52" spans="1:6" ht="14.45" customHeight="1" x14ac:dyDescent="0.2">
      <c r="A52" s="836" t="s">
        <v>1696</v>
      </c>
      <c r="B52" s="831">
        <v>932.74</v>
      </c>
      <c r="C52" s="827">
        <v>0.90909445327043603</v>
      </c>
      <c r="D52" s="831">
        <v>93.27</v>
      </c>
      <c r="E52" s="827">
        <v>9.0905546729564038E-2</v>
      </c>
      <c r="F52" s="832">
        <v>1026.01</v>
      </c>
    </row>
    <row r="53" spans="1:6" ht="14.45" customHeight="1" x14ac:dyDescent="0.2">
      <c r="A53" s="836" t="s">
        <v>4690</v>
      </c>
      <c r="B53" s="831">
        <v>773.45</v>
      </c>
      <c r="C53" s="827">
        <v>0.66666379354927685</v>
      </c>
      <c r="D53" s="831">
        <v>386.73</v>
      </c>
      <c r="E53" s="827">
        <v>0.33333620645072315</v>
      </c>
      <c r="F53" s="832">
        <v>1160.18</v>
      </c>
    </row>
    <row r="54" spans="1:6" ht="14.45" customHeight="1" x14ac:dyDescent="0.2">
      <c r="A54" s="836" t="s">
        <v>1753</v>
      </c>
      <c r="B54" s="831">
        <v>655.43</v>
      </c>
      <c r="C54" s="827">
        <v>0.68483689632833888</v>
      </c>
      <c r="D54" s="831">
        <v>301.63</v>
      </c>
      <c r="E54" s="827">
        <v>0.31516310367166112</v>
      </c>
      <c r="F54" s="832">
        <v>957.06</v>
      </c>
    </row>
    <row r="55" spans="1:6" ht="14.45" customHeight="1" x14ac:dyDescent="0.2">
      <c r="A55" s="836" t="s">
        <v>4691</v>
      </c>
      <c r="B55" s="831">
        <v>628.02</v>
      </c>
      <c r="C55" s="827">
        <v>0.4</v>
      </c>
      <c r="D55" s="831">
        <v>942.03</v>
      </c>
      <c r="E55" s="827">
        <v>0.6</v>
      </c>
      <c r="F55" s="832">
        <v>1570.05</v>
      </c>
    </row>
    <row r="56" spans="1:6" ht="14.45" customHeight="1" x14ac:dyDescent="0.2">
      <c r="A56" s="836" t="s">
        <v>4692</v>
      </c>
      <c r="B56" s="831">
        <v>602.4</v>
      </c>
      <c r="C56" s="827">
        <v>1</v>
      </c>
      <c r="D56" s="831"/>
      <c r="E56" s="827">
        <v>0</v>
      </c>
      <c r="F56" s="832">
        <v>602.4</v>
      </c>
    </row>
    <row r="57" spans="1:6" ht="14.45" customHeight="1" x14ac:dyDescent="0.2">
      <c r="A57" s="836" t="s">
        <v>1714</v>
      </c>
      <c r="B57" s="831">
        <v>595.41</v>
      </c>
      <c r="C57" s="827">
        <v>0.36045913270896773</v>
      </c>
      <c r="D57" s="831">
        <v>1056.4000000000001</v>
      </c>
      <c r="E57" s="827">
        <v>0.63954086729103232</v>
      </c>
      <c r="F57" s="832">
        <v>1651.81</v>
      </c>
    </row>
    <row r="58" spans="1:6" ht="14.45" customHeight="1" x14ac:dyDescent="0.2">
      <c r="A58" s="836" t="s">
        <v>1707</v>
      </c>
      <c r="B58" s="831">
        <v>580.79999999999995</v>
      </c>
      <c r="C58" s="827">
        <v>1</v>
      </c>
      <c r="D58" s="831"/>
      <c r="E58" s="827">
        <v>0</v>
      </c>
      <c r="F58" s="832">
        <v>580.79999999999995</v>
      </c>
    </row>
    <row r="59" spans="1:6" ht="14.45" customHeight="1" x14ac:dyDescent="0.2">
      <c r="A59" s="836" t="s">
        <v>1693</v>
      </c>
      <c r="B59" s="831">
        <v>561.78</v>
      </c>
      <c r="C59" s="827">
        <v>0.72178538390379277</v>
      </c>
      <c r="D59" s="831">
        <v>216.54000000000002</v>
      </c>
      <c r="E59" s="827">
        <v>0.27821461609620729</v>
      </c>
      <c r="F59" s="832">
        <v>778.31999999999994</v>
      </c>
    </row>
    <row r="60" spans="1:6" ht="14.45" customHeight="1" x14ac:dyDescent="0.2">
      <c r="A60" s="836" t="s">
        <v>1681</v>
      </c>
      <c r="B60" s="831">
        <v>560.38</v>
      </c>
      <c r="C60" s="827">
        <v>0.17242037119086293</v>
      </c>
      <c r="D60" s="831">
        <v>2689.7000000000012</v>
      </c>
      <c r="E60" s="827">
        <v>0.82757962880913705</v>
      </c>
      <c r="F60" s="832">
        <v>3250.0800000000013</v>
      </c>
    </row>
    <row r="61" spans="1:6" ht="14.45" customHeight="1" x14ac:dyDescent="0.2">
      <c r="A61" s="836" t="s">
        <v>1705</v>
      </c>
      <c r="B61" s="831">
        <v>479.87</v>
      </c>
      <c r="C61" s="827">
        <v>1</v>
      </c>
      <c r="D61" s="831"/>
      <c r="E61" s="827">
        <v>0</v>
      </c>
      <c r="F61" s="832">
        <v>479.87</v>
      </c>
    </row>
    <row r="62" spans="1:6" ht="14.45" customHeight="1" x14ac:dyDescent="0.2">
      <c r="A62" s="836" t="s">
        <v>4693</v>
      </c>
      <c r="B62" s="831">
        <v>450.59999999999997</v>
      </c>
      <c r="C62" s="827">
        <v>0.3538447041085564</v>
      </c>
      <c r="D62" s="831">
        <v>822.83999999999992</v>
      </c>
      <c r="E62" s="827">
        <v>0.64615529589144372</v>
      </c>
      <c r="F62" s="832">
        <v>1273.4399999999998</v>
      </c>
    </row>
    <row r="63" spans="1:6" ht="14.45" customHeight="1" x14ac:dyDescent="0.2">
      <c r="A63" s="836" t="s">
        <v>1741</v>
      </c>
      <c r="B63" s="831">
        <v>439.14</v>
      </c>
      <c r="C63" s="827">
        <v>0.18248078121753583</v>
      </c>
      <c r="D63" s="831">
        <v>1967.3600000000001</v>
      </c>
      <c r="E63" s="827">
        <v>0.81751921878246425</v>
      </c>
      <c r="F63" s="832">
        <v>2406.5</v>
      </c>
    </row>
    <row r="64" spans="1:6" ht="14.45" customHeight="1" x14ac:dyDescent="0.2">
      <c r="A64" s="836" t="s">
        <v>4694</v>
      </c>
      <c r="B64" s="831">
        <v>370.51</v>
      </c>
      <c r="C64" s="827">
        <v>1</v>
      </c>
      <c r="D64" s="831"/>
      <c r="E64" s="827">
        <v>0</v>
      </c>
      <c r="F64" s="832">
        <v>370.51</v>
      </c>
    </row>
    <row r="65" spans="1:6" ht="14.45" customHeight="1" x14ac:dyDescent="0.2">
      <c r="A65" s="836" t="s">
        <v>1704</v>
      </c>
      <c r="B65" s="831">
        <v>348.05</v>
      </c>
      <c r="C65" s="827">
        <v>0.59459136258029244</v>
      </c>
      <c r="D65" s="831">
        <v>237.31</v>
      </c>
      <c r="E65" s="827">
        <v>0.40540863741970751</v>
      </c>
      <c r="F65" s="832">
        <v>585.36</v>
      </c>
    </row>
    <row r="66" spans="1:6" ht="14.45" customHeight="1" x14ac:dyDescent="0.2">
      <c r="A66" s="836" t="s">
        <v>1709</v>
      </c>
      <c r="B66" s="831">
        <v>333.68</v>
      </c>
      <c r="C66" s="827">
        <v>0.62500936540046459</v>
      </c>
      <c r="D66" s="831">
        <v>200.2</v>
      </c>
      <c r="E66" s="827">
        <v>0.37499063459953547</v>
      </c>
      <c r="F66" s="832">
        <v>533.88</v>
      </c>
    </row>
    <row r="67" spans="1:6" ht="14.45" customHeight="1" x14ac:dyDescent="0.2">
      <c r="A67" s="836" t="s">
        <v>4695</v>
      </c>
      <c r="B67" s="831">
        <v>279.52999999999997</v>
      </c>
      <c r="C67" s="827">
        <v>1</v>
      </c>
      <c r="D67" s="831"/>
      <c r="E67" s="827">
        <v>0</v>
      </c>
      <c r="F67" s="832">
        <v>279.52999999999997</v>
      </c>
    </row>
    <row r="68" spans="1:6" ht="14.45" customHeight="1" x14ac:dyDescent="0.2">
      <c r="A68" s="836" t="s">
        <v>1695</v>
      </c>
      <c r="B68" s="831">
        <v>269.17</v>
      </c>
      <c r="C68" s="827">
        <v>0.31291560102301791</v>
      </c>
      <c r="D68" s="831">
        <v>591.03</v>
      </c>
      <c r="E68" s="827">
        <v>0.68708439897698204</v>
      </c>
      <c r="F68" s="832">
        <v>860.2</v>
      </c>
    </row>
    <row r="69" spans="1:6" ht="14.45" customHeight="1" x14ac:dyDescent="0.2">
      <c r="A69" s="836" t="s">
        <v>4696</v>
      </c>
      <c r="B69" s="831">
        <v>184.74</v>
      </c>
      <c r="C69" s="827">
        <v>1</v>
      </c>
      <c r="D69" s="831"/>
      <c r="E69" s="827">
        <v>0</v>
      </c>
      <c r="F69" s="832">
        <v>184.74</v>
      </c>
    </row>
    <row r="70" spans="1:6" ht="14.45" customHeight="1" x14ac:dyDescent="0.2">
      <c r="A70" s="836" t="s">
        <v>1700</v>
      </c>
      <c r="B70" s="831">
        <v>114.88</v>
      </c>
      <c r="C70" s="827">
        <v>0.33333333333333331</v>
      </c>
      <c r="D70" s="831">
        <v>229.76</v>
      </c>
      <c r="E70" s="827">
        <v>0.66666666666666663</v>
      </c>
      <c r="F70" s="832">
        <v>344.64</v>
      </c>
    </row>
    <row r="71" spans="1:6" ht="14.45" customHeight="1" x14ac:dyDescent="0.2">
      <c r="A71" s="836" t="s">
        <v>4697</v>
      </c>
      <c r="B71" s="831">
        <v>112.12</v>
      </c>
      <c r="C71" s="827">
        <v>7.8470346159768195E-2</v>
      </c>
      <c r="D71" s="831">
        <v>1316.7000000000003</v>
      </c>
      <c r="E71" s="827">
        <v>0.92152965384023189</v>
      </c>
      <c r="F71" s="832">
        <v>1428.8200000000002</v>
      </c>
    </row>
    <row r="72" spans="1:6" ht="14.45" customHeight="1" x14ac:dyDescent="0.2">
      <c r="A72" s="836" t="s">
        <v>1699</v>
      </c>
      <c r="B72" s="831">
        <v>103.4</v>
      </c>
      <c r="C72" s="827">
        <v>0.1579035780278851</v>
      </c>
      <c r="D72" s="831">
        <v>551.43000000000006</v>
      </c>
      <c r="E72" s="827">
        <v>0.84209642197211498</v>
      </c>
      <c r="F72" s="832">
        <v>654.83000000000004</v>
      </c>
    </row>
    <row r="73" spans="1:6" ht="14.45" customHeight="1" x14ac:dyDescent="0.2">
      <c r="A73" s="836" t="s">
        <v>1746</v>
      </c>
      <c r="B73" s="831">
        <v>97.96</v>
      </c>
      <c r="C73" s="827">
        <v>7.6925493152406085E-2</v>
      </c>
      <c r="D73" s="831">
        <v>1175.4799999999998</v>
      </c>
      <c r="E73" s="827">
        <v>0.92307450684759385</v>
      </c>
      <c r="F73" s="832">
        <v>1273.4399999999998</v>
      </c>
    </row>
    <row r="74" spans="1:6" ht="14.45" customHeight="1" x14ac:dyDescent="0.2">
      <c r="A74" s="836" t="s">
        <v>1691</v>
      </c>
      <c r="B74" s="831">
        <v>85.02</v>
      </c>
      <c r="C74" s="827">
        <v>9.0909090909090912E-2</v>
      </c>
      <c r="D74" s="831">
        <v>850.19999999999993</v>
      </c>
      <c r="E74" s="827">
        <v>0.90909090909090906</v>
      </c>
      <c r="F74" s="832">
        <v>935.21999999999991</v>
      </c>
    </row>
    <row r="75" spans="1:6" ht="14.45" customHeight="1" x14ac:dyDescent="0.2">
      <c r="A75" s="836" t="s">
        <v>1708</v>
      </c>
      <c r="B75" s="831">
        <v>82.7</v>
      </c>
      <c r="C75" s="827">
        <v>1</v>
      </c>
      <c r="D75" s="831"/>
      <c r="E75" s="827">
        <v>0</v>
      </c>
      <c r="F75" s="832">
        <v>82.7</v>
      </c>
    </row>
    <row r="76" spans="1:6" ht="14.45" customHeight="1" x14ac:dyDescent="0.2">
      <c r="A76" s="836" t="s">
        <v>1744</v>
      </c>
      <c r="B76" s="831">
        <v>51</v>
      </c>
      <c r="C76" s="827">
        <v>0.14285714285714285</v>
      </c>
      <c r="D76" s="831">
        <v>306</v>
      </c>
      <c r="E76" s="827">
        <v>0.8571428571428571</v>
      </c>
      <c r="F76" s="832">
        <v>357</v>
      </c>
    </row>
    <row r="77" spans="1:6" ht="14.45" customHeight="1" x14ac:dyDescent="0.2">
      <c r="A77" s="836" t="s">
        <v>4698</v>
      </c>
      <c r="B77" s="831">
        <v>50.32</v>
      </c>
      <c r="C77" s="827">
        <v>1</v>
      </c>
      <c r="D77" s="831"/>
      <c r="E77" s="827">
        <v>0</v>
      </c>
      <c r="F77" s="832">
        <v>50.32</v>
      </c>
    </row>
    <row r="78" spans="1:6" ht="14.45" customHeight="1" x14ac:dyDescent="0.2">
      <c r="A78" s="836" t="s">
        <v>1738</v>
      </c>
      <c r="B78" s="831">
        <v>46.8</v>
      </c>
      <c r="C78" s="827">
        <v>5.3319965364808833E-2</v>
      </c>
      <c r="D78" s="831">
        <v>830.91999999999985</v>
      </c>
      <c r="E78" s="827">
        <v>0.94668003463519124</v>
      </c>
      <c r="F78" s="832">
        <v>877.7199999999998</v>
      </c>
    </row>
    <row r="79" spans="1:6" ht="14.45" customHeight="1" x14ac:dyDescent="0.2">
      <c r="A79" s="836" t="s">
        <v>1727</v>
      </c>
      <c r="B79" s="831">
        <v>36.270000000000003</v>
      </c>
      <c r="C79" s="827">
        <v>4.7171897150437653E-2</v>
      </c>
      <c r="D79" s="831">
        <v>732.61999999999989</v>
      </c>
      <c r="E79" s="827">
        <v>0.95282810284956232</v>
      </c>
      <c r="F79" s="832">
        <v>768.88999999999987</v>
      </c>
    </row>
    <row r="80" spans="1:6" ht="14.45" customHeight="1" x14ac:dyDescent="0.2">
      <c r="A80" s="836" t="s">
        <v>1729</v>
      </c>
      <c r="B80" s="831"/>
      <c r="C80" s="827">
        <v>0</v>
      </c>
      <c r="D80" s="831">
        <v>969.48</v>
      </c>
      <c r="E80" s="827">
        <v>1</v>
      </c>
      <c r="F80" s="832">
        <v>969.48</v>
      </c>
    </row>
    <row r="81" spans="1:6" ht="14.45" customHeight="1" x14ac:dyDescent="0.2">
      <c r="A81" s="836" t="s">
        <v>1723</v>
      </c>
      <c r="B81" s="831"/>
      <c r="C81" s="827">
        <v>0</v>
      </c>
      <c r="D81" s="831">
        <v>25624.29</v>
      </c>
      <c r="E81" s="827">
        <v>1</v>
      </c>
      <c r="F81" s="832">
        <v>25624.29</v>
      </c>
    </row>
    <row r="82" spans="1:6" ht="14.45" customHeight="1" x14ac:dyDescent="0.2">
      <c r="A82" s="836" t="s">
        <v>4699</v>
      </c>
      <c r="B82" s="831">
        <v>0</v>
      </c>
      <c r="C82" s="827">
        <v>0</v>
      </c>
      <c r="D82" s="831">
        <v>39.18</v>
      </c>
      <c r="E82" s="827">
        <v>1</v>
      </c>
      <c r="F82" s="832">
        <v>39.18</v>
      </c>
    </row>
    <row r="83" spans="1:6" ht="14.45" customHeight="1" x14ac:dyDescent="0.2">
      <c r="A83" s="836" t="s">
        <v>1683</v>
      </c>
      <c r="B83" s="831"/>
      <c r="C83" s="827">
        <v>0</v>
      </c>
      <c r="D83" s="831">
        <v>906.36</v>
      </c>
      <c r="E83" s="827">
        <v>1</v>
      </c>
      <c r="F83" s="832">
        <v>906.36</v>
      </c>
    </row>
    <row r="84" spans="1:6" ht="14.45" customHeight="1" x14ac:dyDescent="0.2">
      <c r="A84" s="836" t="s">
        <v>1682</v>
      </c>
      <c r="B84" s="831"/>
      <c r="C84" s="827">
        <v>0</v>
      </c>
      <c r="D84" s="831">
        <v>3071.9</v>
      </c>
      <c r="E84" s="827">
        <v>1</v>
      </c>
      <c r="F84" s="832">
        <v>3071.9</v>
      </c>
    </row>
    <row r="85" spans="1:6" ht="14.45" customHeight="1" x14ac:dyDescent="0.2">
      <c r="A85" s="836" t="s">
        <v>1733</v>
      </c>
      <c r="B85" s="831"/>
      <c r="C85" s="827">
        <v>0</v>
      </c>
      <c r="D85" s="831">
        <v>1136.53</v>
      </c>
      <c r="E85" s="827">
        <v>1</v>
      </c>
      <c r="F85" s="832">
        <v>1136.53</v>
      </c>
    </row>
    <row r="86" spans="1:6" ht="14.45" customHeight="1" x14ac:dyDescent="0.2">
      <c r="A86" s="836" t="s">
        <v>1745</v>
      </c>
      <c r="B86" s="831">
        <v>0</v>
      </c>
      <c r="C86" s="827"/>
      <c r="D86" s="831">
        <v>0</v>
      </c>
      <c r="E86" s="827"/>
      <c r="F86" s="832">
        <v>0</v>
      </c>
    </row>
    <row r="87" spans="1:6" ht="14.45" customHeight="1" x14ac:dyDescent="0.2">
      <c r="A87" s="836" t="s">
        <v>1734</v>
      </c>
      <c r="B87" s="831"/>
      <c r="C87" s="827">
        <v>0</v>
      </c>
      <c r="D87" s="831">
        <v>20585.759999999998</v>
      </c>
      <c r="E87" s="827">
        <v>1</v>
      </c>
      <c r="F87" s="832">
        <v>20585.759999999998</v>
      </c>
    </row>
    <row r="88" spans="1:6" ht="14.45" customHeight="1" x14ac:dyDescent="0.2">
      <c r="A88" s="836" t="s">
        <v>4700</v>
      </c>
      <c r="B88" s="831"/>
      <c r="C88" s="827">
        <v>0</v>
      </c>
      <c r="D88" s="831">
        <v>20505.5</v>
      </c>
      <c r="E88" s="827">
        <v>1</v>
      </c>
      <c r="F88" s="832">
        <v>20505.5</v>
      </c>
    </row>
    <row r="89" spans="1:6" ht="14.45" customHeight="1" x14ac:dyDescent="0.2">
      <c r="A89" s="836" t="s">
        <v>1736</v>
      </c>
      <c r="B89" s="831"/>
      <c r="C89" s="827">
        <v>0</v>
      </c>
      <c r="D89" s="831">
        <v>6241.4500000000007</v>
      </c>
      <c r="E89" s="827">
        <v>1</v>
      </c>
      <c r="F89" s="832">
        <v>6241.4500000000007</v>
      </c>
    </row>
    <row r="90" spans="1:6" ht="14.45" customHeight="1" x14ac:dyDescent="0.2">
      <c r="A90" s="836" t="s">
        <v>1747</v>
      </c>
      <c r="B90" s="831"/>
      <c r="C90" s="827">
        <v>0</v>
      </c>
      <c r="D90" s="831">
        <v>52669.709999999992</v>
      </c>
      <c r="E90" s="827">
        <v>1</v>
      </c>
      <c r="F90" s="832">
        <v>52669.709999999992</v>
      </c>
    </row>
    <row r="91" spans="1:6" ht="14.45" customHeight="1" x14ac:dyDescent="0.2">
      <c r="A91" s="836" t="s">
        <v>1689</v>
      </c>
      <c r="B91" s="831"/>
      <c r="C91" s="827">
        <v>0</v>
      </c>
      <c r="D91" s="831">
        <v>1200.22</v>
      </c>
      <c r="E91" s="827">
        <v>1</v>
      </c>
      <c r="F91" s="832">
        <v>1200.22</v>
      </c>
    </row>
    <row r="92" spans="1:6" ht="14.45" customHeight="1" x14ac:dyDescent="0.2">
      <c r="A92" s="836" t="s">
        <v>4701</v>
      </c>
      <c r="B92" s="831"/>
      <c r="C92" s="827">
        <v>0</v>
      </c>
      <c r="D92" s="831">
        <v>1345.9</v>
      </c>
      <c r="E92" s="827">
        <v>1</v>
      </c>
      <c r="F92" s="832">
        <v>1345.9</v>
      </c>
    </row>
    <row r="93" spans="1:6" ht="14.45" customHeight="1" x14ac:dyDescent="0.2">
      <c r="A93" s="836" t="s">
        <v>1740</v>
      </c>
      <c r="B93" s="831">
        <v>0</v>
      </c>
      <c r="C93" s="827"/>
      <c r="D93" s="831">
        <v>0</v>
      </c>
      <c r="E93" s="827"/>
      <c r="F93" s="832">
        <v>0</v>
      </c>
    </row>
    <row r="94" spans="1:6" ht="14.45" customHeight="1" x14ac:dyDescent="0.2">
      <c r="A94" s="836" t="s">
        <v>1730</v>
      </c>
      <c r="B94" s="831">
        <v>0</v>
      </c>
      <c r="C94" s="827">
        <v>0</v>
      </c>
      <c r="D94" s="831">
        <v>122.98</v>
      </c>
      <c r="E94" s="827">
        <v>1</v>
      </c>
      <c r="F94" s="832">
        <v>122.98</v>
      </c>
    </row>
    <row r="95" spans="1:6" ht="14.45" customHeight="1" x14ac:dyDescent="0.2">
      <c r="A95" s="836" t="s">
        <v>4702</v>
      </c>
      <c r="B95" s="831"/>
      <c r="C95" s="827">
        <v>0</v>
      </c>
      <c r="D95" s="831">
        <v>1584</v>
      </c>
      <c r="E95" s="827">
        <v>1</v>
      </c>
      <c r="F95" s="832">
        <v>1584</v>
      </c>
    </row>
    <row r="96" spans="1:6" ht="14.45" customHeight="1" x14ac:dyDescent="0.2">
      <c r="A96" s="836" t="s">
        <v>1685</v>
      </c>
      <c r="B96" s="831"/>
      <c r="C96" s="827">
        <v>0</v>
      </c>
      <c r="D96" s="831">
        <v>156.15</v>
      </c>
      <c r="E96" s="827">
        <v>1</v>
      </c>
      <c r="F96" s="832">
        <v>156.15</v>
      </c>
    </row>
    <row r="97" spans="1:6" ht="14.45" customHeight="1" x14ac:dyDescent="0.2">
      <c r="A97" s="836" t="s">
        <v>1690</v>
      </c>
      <c r="B97" s="831"/>
      <c r="C97" s="827">
        <v>0</v>
      </c>
      <c r="D97" s="831">
        <v>70.3</v>
      </c>
      <c r="E97" s="827">
        <v>1</v>
      </c>
      <c r="F97" s="832">
        <v>70.3</v>
      </c>
    </row>
    <row r="98" spans="1:6" ht="14.45" customHeight="1" x14ac:dyDescent="0.2">
      <c r="A98" s="836" t="s">
        <v>4703</v>
      </c>
      <c r="B98" s="831"/>
      <c r="C98" s="827"/>
      <c r="D98" s="831">
        <v>0</v>
      </c>
      <c r="E98" s="827"/>
      <c r="F98" s="832">
        <v>0</v>
      </c>
    </row>
    <row r="99" spans="1:6" ht="14.45" customHeight="1" x14ac:dyDescent="0.2">
      <c r="A99" s="836" t="s">
        <v>4704</v>
      </c>
      <c r="B99" s="831"/>
      <c r="C99" s="827">
        <v>0</v>
      </c>
      <c r="D99" s="831">
        <v>197.96999999999997</v>
      </c>
      <c r="E99" s="827">
        <v>1</v>
      </c>
      <c r="F99" s="832">
        <v>197.96999999999997</v>
      </c>
    </row>
    <row r="100" spans="1:6" ht="14.45" customHeight="1" x14ac:dyDescent="0.2">
      <c r="A100" s="836" t="s">
        <v>4705</v>
      </c>
      <c r="B100" s="831"/>
      <c r="C100" s="827">
        <v>0</v>
      </c>
      <c r="D100" s="831">
        <v>12176.029999999999</v>
      </c>
      <c r="E100" s="827">
        <v>1</v>
      </c>
      <c r="F100" s="832">
        <v>12176.029999999999</v>
      </c>
    </row>
    <row r="101" spans="1:6" ht="14.45" customHeight="1" x14ac:dyDescent="0.2">
      <c r="A101" s="836" t="s">
        <v>1711</v>
      </c>
      <c r="B101" s="831"/>
      <c r="C101" s="827">
        <v>0</v>
      </c>
      <c r="D101" s="831">
        <v>219.18</v>
      </c>
      <c r="E101" s="827">
        <v>1</v>
      </c>
      <c r="F101" s="832">
        <v>219.18</v>
      </c>
    </row>
    <row r="102" spans="1:6" ht="14.45" customHeight="1" x14ac:dyDescent="0.2">
      <c r="A102" s="836" t="s">
        <v>4706</v>
      </c>
      <c r="B102" s="831"/>
      <c r="C102" s="827">
        <v>0</v>
      </c>
      <c r="D102" s="831">
        <v>2427.16</v>
      </c>
      <c r="E102" s="827">
        <v>1</v>
      </c>
      <c r="F102" s="832">
        <v>2427.16</v>
      </c>
    </row>
    <row r="103" spans="1:6" ht="14.45" customHeight="1" x14ac:dyDescent="0.2">
      <c r="A103" s="836" t="s">
        <v>4707</v>
      </c>
      <c r="B103" s="831"/>
      <c r="C103" s="827"/>
      <c r="D103" s="831">
        <v>0</v>
      </c>
      <c r="E103" s="827"/>
      <c r="F103" s="832">
        <v>0</v>
      </c>
    </row>
    <row r="104" spans="1:6" ht="14.45" customHeight="1" x14ac:dyDescent="0.2">
      <c r="A104" s="836" t="s">
        <v>4708</v>
      </c>
      <c r="B104" s="831"/>
      <c r="C104" s="827">
        <v>0</v>
      </c>
      <c r="D104" s="831">
        <v>131.86000000000001</v>
      </c>
      <c r="E104" s="827">
        <v>1</v>
      </c>
      <c r="F104" s="832">
        <v>131.86000000000001</v>
      </c>
    </row>
    <row r="105" spans="1:6" ht="14.45" customHeight="1" x14ac:dyDescent="0.2">
      <c r="A105" s="836" t="s">
        <v>1743</v>
      </c>
      <c r="B105" s="831"/>
      <c r="C105" s="827">
        <v>0</v>
      </c>
      <c r="D105" s="831">
        <v>103.8</v>
      </c>
      <c r="E105" s="827">
        <v>1</v>
      </c>
      <c r="F105" s="832">
        <v>103.8</v>
      </c>
    </row>
    <row r="106" spans="1:6" ht="14.45" customHeight="1" x14ac:dyDescent="0.2">
      <c r="A106" s="836" t="s">
        <v>4709</v>
      </c>
      <c r="B106" s="831"/>
      <c r="C106" s="827"/>
      <c r="D106" s="831">
        <v>0</v>
      </c>
      <c r="E106" s="827"/>
      <c r="F106" s="832">
        <v>0</v>
      </c>
    </row>
    <row r="107" spans="1:6" ht="14.45" customHeight="1" x14ac:dyDescent="0.2">
      <c r="A107" s="836" t="s">
        <v>4710</v>
      </c>
      <c r="B107" s="831"/>
      <c r="C107" s="827">
        <v>0</v>
      </c>
      <c r="D107" s="831">
        <v>565</v>
      </c>
      <c r="E107" s="827">
        <v>1</v>
      </c>
      <c r="F107" s="832">
        <v>565</v>
      </c>
    </row>
    <row r="108" spans="1:6" ht="14.45" customHeight="1" x14ac:dyDescent="0.2">
      <c r="A108" s="836" t="s">
        <v>1686</v>
      </c>
      <c r="B108" s="831"/>
      <c r="C108" s="827">
        <v>0</v>
      </c>
      <c r="D108" s="831">
        <v>178067.33000000005</v>
      </c>
      <c r="E108" s="827">
        <v>1</v>
      </c>
      <c r="F108" s="832">
        <v>178067.33000000005</v>
      </c>
    </row>
    <row r="109" spans="1:6" ht="14.45" customHeight="1" x14ac:dyDescent="0.2">
      <c r="A109" s="836" t="s">
        <v>1684</v>
      </c>
      <c r="B109" s="831"/>
      <c r="C109" s="827">
        <v>0</v>
      </c>
      <c r="D109" s="831">
        <v>432.07</v>
      </c>
      <c r="E109" s="827">
        <v>1</v>
      </c>
      <c r="F109" s="832">
        <v>432.07</v>
      </c>
    </row>
    <row r="110" spans="1:6" ht="14.45" customHeight="1" x14ac:dyDescent="0.2">
      <c r="A110" s="836" t="s">
        <v>4711</v>
      </c>
      <c r="B110" s="831"/>
      <c r="C110" s="827"/>
      <c r="D110" s="831">
        <v>0</v>
      </c>
      <c r="E110" s="827"/>
      <c r="F110" s="832">
        <v>0</v>
      </c>
    </row>
    <row r="111" spans="1:6" ht="14.45" customHeight="1" x14ac:dyDescent="0.2">
      <c r="A111" s="836" t="s">
        <v>4712</v>
      </c>
      <c r="B111" s="831"/>
      <c r="C111" s="827">
        <v>0</v>
      </c>
      <c r="D111" s="831">
        <v>61</v>
      </c>
      <c r="E111" s="827">
        <v>1</v>
      </c>
      <c r="F111" s="832">
        <v>61</v>
      </c>
    </row>
    <row r="112" spans="1:6" ht="14.45" customHeight="1" thickBot="1" x14ac:dyDescent="0.25">
      <c r="A112" s="759" t="s">
        <v>4713</v>
      </c>
      <c r="B112" s="750">
        <v>0</v>
      </c>
      <c r="C112" s="751"/>
      <c r="D112" s="750"/>
      <c r="E112" s="751"/>
      <c r="F112" s="752">
        <v>0</v>
      </c>
    </row>
    <row r="113" spans="1:6" ht="14.45" customHeight="1" thickBot="1" x14ac:dyDescent="0.25">
      <c r="A113" s="753" t="s">
        <v>3</v>
      </c>
      <c r="B113" s="754">
        <v>34622.129999999997</v>
      </c>
      <c r="C113" s="755">
        <v>6.7501273174669335E-2</v>
      </c>
      <c r="D113" s="754">
        <v>478288.64000000013</v>
      </c>
      <c r="E113" s="755">
        <v>0.93249872682533086</v>
      </c>
      <c r="F113" s="756">
        <v>512910.77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{2DE74DF1-7DED-45E7-8DB1-DB5BE68A91AF}</x14:id>
        </ext>
      </extLst>
    </cfRule>
  </conditionalFormatting>
  <conditionalFormatting sqref="F44:F11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{DB0EFD95-7F6E-43A9-BC2C-47B7B572FCD3}</x14:id>
        </ext>
      </extLst>
    </cfRule>
  </conditionalFormatting>
  <hyperlinks>
    <hyperlink ref="A2" location="Obsah!A1" display="Zpět na Obsah  KL 01  1.-4.měsíc" xr:uid="{2CD66F6E-824D-4654-ADF3-B23472780A1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DE74DF1-7DED-45E7-8DB1-DB5BE68A91A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F5:F41</xm:sqref>
        </x14:conditionalFormatting>
        <x14:conditionalFormatting xmlns:xm="http://schemas.microsoft.com/office/excel/2006/main">
          <x14:cfRule type="dataBar" id="{DB0EFD95-7F6E-43A9-BC2C-47B7B572FC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F44:F112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47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4743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197</v>
      </c>
      <c r="G3" s="47">
        <f>SUBTOTAL(9,G6:G1048576)</f>
        <v>34622.130000000019</v>
      </c>
      <c r="H3" s="48">
        <f>IF(M3=0,0,G3/M3)</f>
        <v>6.7501273174669363E-2</v>
      </c>
      <c r="I3" s="47">
        <f>SUBTOTAL(9,I6:I1048576)</f>
        <v>1699</v>
      </c>
      <c r="J3" s="47">
        <f>SUBTOTAL(9,J6:J1048576)</f>
        <v>478288.64000000007</v>
      </c>
      <c r="K3" s="48">
        <f>IF(M3=0,0,J3/M3)</f>
        <v>0.93249872682533053</v>
      </c>
      <c r="L3" s="47">
        <f>SUBTOTAL(9,L6:L1048576)</f>
        <v>1896</v>
      </c>
      <c r="M3" s="49">
        <f>SUBTOTAL(9,M6:M1048576)</f>
        <v>512910.77000000014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2212</v>
      </c>
      <c r="B6" s="807" t="s">
        <v>1985</v>
      </c>
      <c r="C6" s="807" t="s">
        <v>3007</v>
      </c>
      <c r="D6" s="807" t="s">
        <v>1271</v>
      </c>
      <c r="E6" s="807" t="s">
        <v>3008</v>
      </c>
      <c r="F6" s="225"/>
      <c r="G6" s="225"/>
      <c r="H6" s="812">
        <v>0</v>
      </c>
      <c r="I6" s="225">
        <v>2</v>
      </c>
      <c r="J6" s="225">
        <v>230.54</v>
      </c>
      <c r="K6" s="812">
        <v>1</v>
      </c>
      <c r="L6" s="225">
        <v>2</v>
      </c>
      <c r="M6" s="830">
        <v>230.54</v>
      </c>
    </row>
    <row r="7" spans="1:13" ht="14.45" customHeight="1" x14ac:dyDescent="0.2">
      <c r="A7" s="821" t="s">
        <v>2212</v>
      </c>
      <c r="B7" s="822" t="s">
        <v>1774</v>
      </c>
      <c r="C7" s="822" t="s">
        <v>2096</v>
      </c>
      <c r="D7" s="822" t="s">
        <v>764</v>
      </c>
      <c r="E7" s="822" t="s">
        <v>2097</v>
      </c>
      <c r="F7" s="831"/>
      <c r="G7" s="831"/>
      <c r="H7" s="827">
        <v>0</v>
      </c>
      <c r="I7" s="831">
        <v>5</v>
      </c>
      <c r="J7" s="831">
        <v>3681.65</v>
      </c>
      <c r="K7" s="827">
        <v>1</v>
      </c>
      <c r="L7" s="831">
        <v>5</v>
      </c>
      <c r="M7" s="832">
        <v>3681.65</v>
      </c>
    </row>
    <row r="8" spans="1:13" ht="14.45" customHeight="1" x14ac:dyDescent="0.2">
      <c r="A8" s="821" t="s">
        <v>2212</v>
      </c>
      <c r="B8" s="822" t="s">
        <v>1774</v>
      </c>
      <c r="C8" s="822" t="s">
        <v>1777</v>
      </c>
      <c r="D8" s="822" t="s">
        <v>764</v>
      </c>
      <c r="E8" s="822" t="s">
        <v>1778</v>
      </c>
      <c r="F8" s="831"/>
      <c r="G8" s="831"/>
      <c r="H8" s="827">
        <v>0</v>
      </c>
      <c r="I8" s="831">
        <v>9</v>
      </c>
      <c r="J8" s="831">
        <v>4418.01</v>
      </c>
      <c r="K8" s="827">
        <v>1</v>
      </c>
      <c r="L8" s="831">
        <v>9</v>
      </c>
      <c r="M8" s="832">
        <v>4418.01</v>
      </c>
    </row>
    <row r="9" spans="1:13" ht="14.45" customHeight="1" x14ac:dyDescent="0.2">
      <c r="A9" s="821" t="s">
        <v>2212</v>
      </c>
      <c r="B9" s="822" t="s">
        <v>2098</v>
      </c>
      <c r="C9" s="822" t="s">
        <v>2443</v>
      </c>
      <c r="D9" s="822" t="s">
        <v>1439</v>
      </c>
      <c r="E9" s="822" t="s">
        <v>2444</v>
      </c>
      <c r="F9" s="831"/>
      <c r="G9" s="831"/>
      <c r="H9" s="827">
        <v>0</v>
      </c>
      <c r="I9" s="831">
        <v>2</v>
      </c>
      <c r="J9" s="831">
        <v>320.06</v>
      </c>
      <c r="K9" s="827">
        <v>1</v>
      </c>
      <c r="L9" s="831">
        <v>2</v>
      </c>
      <c r="M9" s="832">
        <v>320.06</v>
      </c>
    </row>
    <row r="10" spans="1:13" ht="14.45" customHeight="1" x14ac:dyDescent="0.2">
      <c r="A10" s="821" t="s">
        <v>2212</v>
      </c>
      <c r="B10" s="822" t="s">
        <v>1783</v>
      </c>
      <c r="C10" s="822" t="s">
        <v>3196</v>
      </c>
      <c r="D10" s="822" t="s">
        <v>770</v>
      </c>
      <c r="E10" s="822" t="s">
        <v>3197</v>
      </c>
      <c r="F10" s="831"/>
      <c r="G10" s="831"/>
      <c r="H10" s="827">
        <v>0</v>
      </c>
      <c r="I10" s="831">
        <v>2</v>
      </c>
      <c r="J10" s="831">
        <v>170.04</v>
      </c>
      <c r="K10" s="827">
        <v>1</v>
      </c>
      <c r="L10" s="831">
        <v>2</v>
      </c>
      <c r="M10" s="832">
        <v>170.04</v>
      </c>
    </row>
    <row r="11" spans="1:13" ht="14.45" customHeight="1" x14ac:dyDescent="0.2">
      <c r="A11" s="821" t="s">
        <v>2212</v>
      </c>
      <c r="B11" s="822" t="s">
        <v>1811</v>
      </c>
      <c r="C11" s="822" t="s">
        <v>2016</v>
      </c>
      <c r="D11" s="822" t="s">
        <v>922</v>
      </c>
      <c r="E11" s="822" t="s">
        <v>1437</v>
      </c>
      <c r="F11" s="831"/>
      <c r="G11" s="831"/>
      <c r="H11" s="827">
        <v>0</v>
      </c>
      <c r="I11" s="831">
        <v>1</v>
      </c>
      <c r="J11" s="831">
        <v>34.47</v>
      </c>
      <c r="K11" s="827">
        <v>1</v>
      </c>
      <c r="L11" s="831">
        <v>1</v>
      </c>
      <c r="M11" s="832">
        <v>34.47</v>
      </c>
    </row>
    <row r="12" spans="1:13" ht="14.45" customHeight="1" x14ac:dyDescent="0.2">
      <c r="A12" s="821" t="s">
        <v>2212</v>
      </c>
      <c r="B12" s="822" t="s">
        <v>1836</v>
      </c>
      <c r="C12" s="822" t="s">
        <v>2124</v>
      </c>
      <c r="D12" s="822" t="s">
        <v>756</v>
      </c>
      <c r="E12" s="822" t="s">
        <v>1456</v>
      </c>
      <c r="F12" s="831"/>
      <c r="G12" s="831"/>
      <c r="H12" s="827">
        <v>0</v>
      </c>
      <c r="I12" s="831">
        <v>1</v>
      </c>
      <c r="J12" s="831">
        <v>63.14</v>
      </c>
      <c r="K12" s="827">
        <v>1</v>
      </c>
      <c r="L12" s="831">
        <v>1</v>
      </c>
      <c r="M12" s="832">
        <v>63.14</v>
      </c>
    </row>
    <row r="13" spans="1:13" ht="14.45" customHeight="1" x14ac:dyDescent="0.2">
      <c r="A13" s="821" t="s">
        <v>2212</v>
      </c>
      <c r="B13" s="822" t="s">
        <v>1849</v>
      </c>
      <c r="C13" s="822" t="s">
        <v>1853</v>
      </c>
      <c r="D13" s="822" t="s">
        <v>1068</v>
      </c>
      <c r="E13" s="822" t="s">
        <v>1854</v>
      </c>
      <c r="F13" s="831"/>
      <c r="G13" s="831"/>
      <c r="H13" s="827">
        <v>0</v>
      </c>
      <c r="I13" s="831">
        <v>23</v>
      </c>
      <c r="J13" s="831">
        <v>3550.28</v>
      </c>
      <c r="K13" s="827">
        <v>1</v>
      </c>
      <c r="L13" s="831">
        <v>23</v>
      </c>
      <c r="M13" s="832">
        <v>3550.28</v>
      </c>
    </row>
    <row r="14" spans="1:13" ht="14.45" customHeight="1" x14ac:dyDescent="0.2">
      <c r="A14" s="821" t="s">
        <v>2212</v>
      </c>
      <c r="B14" s="822" t="s">
        <v>1910</v>
      </c>
      <c r="C14" s="822" t="s">
        <v>4307</v>
      </c>
      <c r="D14" s="822" t="s">
        <v>637</v>
      </c>
      <c r="E14" s="822" t="s">
        <v>636</v>
      </c>
      <c r="F14" s="831"/>
      <c r="G14" s="831"/>
      <c r="H14" s="827">
        <v>0</v>
      </c>
      <c r="I14" s="831">
        <v>1</v>
      </c>
      <c r="J14" s="831">
        <v>72.55</v>
      </c>
      <c r="K14" s="827">
        <v>1</v>
      </c>
      <c r="L14" s="831">
        <v>1</v>
      </c>
      <c r="M14" s="832">
        <v>72.55</v>
      </c>
    </row>
    <row r="15" spans="1:13" ht="14.45" customHeight="1" x14ac:dyDescent="0.2">
      <c r="A15" s="821" t="s">
        <v>2212</v>
      </c>
      <c r="B15" s="822" t="s">
        <v>1916</v>
      </c>
      <c r="C15" s="822" t="s">
        <v>1917</v>
      </c>
      <c r="D15" s="822" t="s">
        <v>893</v>
      </c>
      <c r="E15" s="822" t="s">
        <v>895</v>
      </c>
      <c r="F15" s="831"/>
      <c r="G15" s="831"/>
      <c r="H15" s="827"/>
      <c r="I15" s="831">
        <v>18</v>
      </c>
      <c r="J15" s="831">
        <v>0</v>
      </c>
      <c r="K15" s="827"/>
      <c r="L15" s="831">
        <v>18</v>
      </c>
      <c r="M15" s="832">
        <v>0</v>
      </c>
    </row>
    <row r="16" spans="1:13" ht="14.45" customHeight="1" x14ac:dyDescent="0.2">
      <c r="A16" s="821" t="s">
        <v>2212</v>
      </c>
      <c r="B16" s="822" t="s">
        <v>4714</v>
      </c>
      <c r="C16" s="822" t="s">
        <v>3908</v>
      </c>
      <c r="D16" s="822" t="s">
        <v>3909</v>
      </c>
      <c r="E16" s="822" t="s">
        <v>3910</v>
      </c>
      <c r="F16" s="831"/>
      <c r="G16" s="831"/>
      <c r="H16" s="827"/>
      <c r="I16" s="831">
        <v>2</v>
      </c>
      <c r="J16" s="831">
        <v>0</v>
      </c>
      <c r="K16" s="827"/>
      <c r="L16" s="831">
        <v>2</v>
      </c>
      <c r="M16" s="832">
        <v>0</v>
      </c>
    </row>
    <row r="17" spans="1:13" ht="14.45" customHeight="1" x14ac:dyDescent="0.2">
      <c r="A17" s="821" t="s">
        <v>2212</v>
      </c>
      <c r="B17" s="822" t="s">
        <v>1944</v>
      </c>
      <c r="C17" s="822" t="s">
        <v>2141</v>
      </c>
      <c r="D17" s="822" t="s">
        <v>1361</v>
      </c>
      <c r="E17" s="822" t="s">
        <v>1362</v>
      </c>
      <c r="F17" s="831"/>
      <c r="G17" s="831"/>
      <c r="H17" s="827">
        <v>0</v>
      </c>
      <c r="I17" s="831">
        <v>1</v>
      </c>
      <c r="J17" s="831">
        <v>63.75</v>
      </c>
      <c r="K17" s="827">
        <v>1</v>
      </c>
      <c r="L17" s="831">
        <v>1</v>
      </c>
      <c r="M17" s="832">
        <v>63.75</v>
      </c>
    </row>
    <row r="18" spans="1:13" ht="14.45" customHeight="1" x14ac:dyDescent="0.2">
      <c r="A18" s="821" t="s">
        <v>2212</v>
      </c>
      <c r="B18" s="822" t="s">
        <v>4715</v>
      </c>
      <c r="C18" s="822" t="s">
        <v>4581</v>
      </c>
      <c r="D18" s="822" t="s">
        <v>3817</v>
      </c>
      <c r="E18" s="822" t="s">
        <v>4582</v>
      </c>
      <c r="F18" s="831"/>
      <c r="G18" s="831"/>
      <c r="H18" s="827">
        <v>0</v>
      </c>
      <c r="I18" s="831">
        <v>3</v>
      </c>
      <c r="J18" s="831">
        <v>1953.4499999999998</v>
      </c>
      <c r="K18" s="827">
        <v>1</v>
      </c>
      <c r="L18" s="831">
        <v>3</v>
      </c>
      <c r="M18" s="832">
        <v>1953.4499999999998</v>
      </c>
    </row>
    <row r="19" spans="1:13" ht="14.45" customHeight="1" x14ac:dyDescent="0.2">
      <c r="A19" s="821" t="s">
        <v>2212</v>
      </c>
      <c r="B19" s="822" t="s">
        <v>1946</v>
      </c>
      <c r="C19" s="822" t="s">
        <v>2145</v>
      </c>
      <c r="D19" s="822" t="s">
        <v>979</v>
      </c>
      <c r="E19" s="822" t="s">
        <v>2146</v>
      </c>
      <c r="F19" s="831"/>
      <c r="G19" s="831"/>
      <c r="H19" s="827">
        <v>0</v>
      </c>
      <c r="I19" s="831">
        <v>1</v>
      </c>
      <c r="J19" s="831">
        <v>117.55</v>
      </c>
      <c r="K19" s="827">
        <v>1</v>
      </c>
      <c r="L19" s="831">
        <v>1</v>
      </c>
      <c r="M19" s="832">
        <v>117.55</v>
      </c>
    </row>
    <row r="20" spans="1:13" ht="14.45" customHeight="1" x14ac:dyDescent="0.2">
      <c r="A20" s="821" t="s">
        <v>2212</v>
      </c>
      <c r="B20" s="822" t="s">
        <v>1946</v>
      </c>
      <c r="C20" s="822" t="s">
        <v>1947</v>
      </c>
      <c r="D20" s="822" t="s">
        <v>979</v>
      </c>
      <c r="E20" s="822" t="s">
        <v>674</v>
      </c>
      <c r="F20" s="831"/>
      <c r="G20" s="831"/>
      <c r="H20" s="827">
        <v>0</v>
      </c>
      <c r="I20" s="831">
        <v>1</v>
      </c>
      <c r="J20" s="831">
        <v>58.77</v>
      </c>
      <c r="K20" s="827">
        <v>1</v>
      </c>
      <c r="L20" s="831">
        <v>1</v>
      </c>
      <c r="M20" s="832">
        <v>58.77</v>
      </c>
    </row>
    <row r="21" spans="1:13" ht="14.45" customHeight="1" x14ac:dyDescent="0.2">
      <c r="A21" s="821" t="s">
        <v>2213</v>
      </c>
      <c r="B21" s="822" t="s">
        <v>1756</v>
      </c>
      <c r="C21" s="822" t="s">
        <v>4631</v>
      </c>
      <c r="D21" s="822" t="s">
        <v>2320</v>
      </c>
      <c r="E21" s="822" t="s">
        <v>4632</v>
      </c>
      <c r="F21" s="831">
        <v>1</v>
      </c>
      <c r="G21" s="831">
        <v>97.76</v>
      </c>
      <c r="H21" s="827">
        <v>1</v>
      </c>
      <c r="I21" s="831"/>
      <c r="J21" s="831"/>
      <c r="K21" s="827">
        <v>0</v>
      </c>
      <c r="L21" s="831">
        <v>1</v>
      </c>
      <c r="M21" s="832">
        <v>97.76</v>
      </c>
    </row>
    <row r="22" spans="1:13" ht="14.45" customHeight="1" x14ac:dyDescent="0.2">
      <c r="A22" s="821" t="s">
        <v>2213</v>
      </c>
      <c r="B22" s="822" t="s">
        <v>1985</v>
      </c>
      <c r="C22" s="822" t="s">
        <v>3007</v>
      </c>
      <c r="D22" s="822" t="s">
        <v>1271</v>
      </c>
      <c r="E22" s="822" t="s">
        <v>3008</v>
      </c>
      <c r="F22" s="831"/>
      <c r="G22" s="831"/>
      <c r="H22" s="827">
        <v>0</v>
      </c>
      <c r="I22" s="831">
        <v>7</v>
      </c>
      <c r="J22" s="831">
        <v>564.80999999999995</v>
      </c>
      <c r="K22" s="827">
        <v>1</v>
      </c>
      <c r="L22" s="831">
        <v>7</v>
      </c>
      <c r="M22" s="832">
        <v>564.80999999999995</v>
      </c>
    </row>
    <row r="23" spans="1:13" ht="14.45" customHeight="1" x14ac:dyDescent="0.2">
      <c r="A23" s="821" t="s">
        <v>2213</v>
      </c>
      <c r="B23" s="822" t="s">
        <v>1774</v>
      </c>
      <c r="C23" s="822" t="s">
        <v>2268</v>
      </c>
      <c r="D23" s="822" t="s">
        <v>764</v>
      </c>
      <c r="E23" s="822" t="s">
        <v>2269</v>
      </c>
      <c r="F23" s="831"/>
      <c r="G23" s="831"/>
      <c r="H23" s="827">
        <v>0</v>
      </c>
      <c r="I23" s="831">
        <v>1</v>
      </c>
      <c r="J23" s="831">
        <v>923.74</v>
      </c>
      <c r="K23" s="827">
        <v>1</v>
      </c>
      <c r="L23" s="831">
        <v>1</v>
      </c>
      <c r="M23" s="832">
        <v>923.74</v>
      </c>
    </row>
    <row r="24" spans="1:13" ht="14.45" customHeight="1" x14ac:dyDescent="0.2">
      <c r="A24" s="821" t="s">
        <v>2213</v>
      </c>
      <c r="B24" s="822" t="s">
        <v>1793</v>
      </c>
      <c r="C24" s="822" t="s">
        <v>1795</v>
      </c>
      <c r="D24" s="822" t="s">
        <v>665</v>
      </c>
      <c r="E24" s="822" t="s">
        <v>668</v>
      </c>
      <c r="F24" s="831"/>
      <c r="G24" s="831"/>
      <c r="H24" s="827">
        <v>0</v>
      </c>
      <c r="I24" s="831">
        <v>2</v>
      </c>
      <c r="J24" s="831">
        <v>76.08</v>
      </c>
      <c r="K24" s="827">
        <v>1</v>
      </c>
      <c r="L24" s="831">
        <v>2</v>
      </c>
      <c r="M24" s="832">
        <v>76.08</v>
      </c>
    </row>
    <row r="25" spans="1:13" ht="14.45" customHeight="1" x14ac:dyDescent="0.2">
      <c r="A25" s="821" t="s">
        <v>2213</v>
      </c>
      <c r="B25" s="822" t="s">
        <v>1805</v>
      </c>
      <c r="C25" s="822" t="s">
        <v>2324</v>
      </c>
      <c r="D25" s="822" t="s">
        <v>2291</v>
      </c>
      <c r="E25" s="822" t="s">
        <v>2325</v>
      </c>
      <c r="F25" s="831">
        <v>2</v>
      </c>
      <c r="G25" s="831">
        <v>414.54</v>
      </c>
      <c r="H25" s="827">
        <v>1</v>
      </c>
      <c r="I25" s="831"/>
      <c r="J25" s="831"/>
      <c r="K25" s="827">
        <v>0</v>
      </c>
      <c r="L25" s="831">
        <v>2</v>
      </c>
      <c r="M25" s="832">
        <v>414.54</v>
      </c>
    </row>
    <row r="26" spans="1:13" ht="14.45" customHeight="1" x14ac:dyDescent="0.2">
      <c r="A26" s="821" t="s">
        <v>2213</v>
      </c>
      <c r="B26" s="822" t="s">
        <v>1805</v>
      </c>
      <c r="C26" s="822" t="s">
        <v>2290</v>
      </c>
      <c r="D26" s="822" t="s">
        <v>2291</v>
      </c>
      <c r="E26" s="822" t="s">
        <v>2292</v>
      </c>
      <c r="F26" s="831">
        <v>3</v>
      </c>
      <c r="G26" s="831">
        <v>310.92</v>
      </c>
      <c r="H26" s="827">
        <v>1</v>
      </c>
      <c r="I26" s="831"/>
      <c r="J26" s="831"/>
      <c r="K26" s="827">
        <v>0</v>
      </c>
      <c r="L26" s="831">
        <v>3</v>
      </c>
      <c r="M26" s="832">
        <v>310.92</v>
      </c>
    </row>
    <row r="27" spans="1:13" ht="14.45" customHeight="1" x14ac:dyDescent="0.2">
      <c r="A27" s="821" t="s">
        <v>2213</v>
      </c>
      <c r="B27" s="822" t="s">
        <v>2114</v>
      </c>
      <c r="C27" s="822" t="s">
        <v>2378</v>
      </c>
      <c r="D27" s="822" t="s">
        <v>2379</v>
      </c>
      <c r="E27" s="822" t="s">
        <v>1521</v>
      </c>
      <c r="F27" s="831">
        <v>1</v>
      </c>
      <c r="G27" s="831">
        <v>258.41000000000003</v>
      </c>
      <c r="H27" s="827">
        <v>1</v>
      </c>
      <c r="I27" s="831"/>
      <c r="J27" s="831"/>
      <c r="K27" s="827">
        <v>0</v>
      </c>
      <c r="L27" s="831">
        <v>1</v>
      </c>
      <c r="M27" s="832">
        <v>258.41000000000003</v>
      </c>
    </row>
    <row r="28" spans="1:13" ht="14.45" customHeight="1" x14ac:dyDescent="0.2">
      <c r="A28" s="821" t="s">
        <v>2213</v>
      </c>
      <c r="B28" s="822" t="s">
        <v>1849</v>
      </c>
      <c r="C28" s="822" t="s">
        <v>1853</v>
      </c>
      <c r="D28" s="822" t="s">
        <v>1068</v>
      </c>
      <c r="E28" s="822" t="s">
        <v>1854</v>
      </c>
      <c r="F28" s="831"/>
      <c r="G28" s="831"/>
      <c r="H28" s="827">
        <v>0</v>
      </c>
      <c r="I28" s="831">
        <v>1</v>
      </c>
      <c r="J28" s="831">
        <v>154.36000000000001</v>
      </c>
      <c r="K28" s="827">
        <v>1</v>
      </c>
      <c r="L28" s="831">
        <v>1</v>
      </c>
      <c r="M28" s="832">
        <v>154.36000000000001</v>
      </c>
    </row>
    <row r="29" spans="1:13" ht="14.45" customHeight="1" x14ac:dyDescent="0.2">
      <c r="A29" s="821" t="s">
        <v>2213</v>
      </c>
      <c r="B29" s="822" t="s">
        <v>1893</v>
      </c>
      <c r="C29" s="822" t="s">
        <v>1899</v>
      </c>
      <c r="D29" s="822" t="s">
        <v>1900</v>
      </c>
      <c r="E29" s="822" t="s">
        <v>1901</v>
      </c>
      <c r="F29" s="831"/>
      <c r="G29" s="831"/>
      <c r="H29" s="827">
        <v>0</v>
      </c>
      <c r="I29" s="831">
        <v>6</v>
      </c>
      <c r="J29" s="831">
        <v>14620.18</v>
      </c>
      <c r="K29" s="827">
        <v>1</v>
      </c>
      <c r="L29" s="831">
        <v>6</v>
      </c>
      <c r="M29" s="832">
        <v>14620.18</v>
      </c>
    </row>
    <row r="30" spans="1:13" ht="14.45" customHeight="1" x14ac:dyDescent="0.2">
      <c r="A30" s="821" t="s">
        <v>2213</v>
      </c>
      <c r="B30" s="822" t="s">
        <v>4716</v>
      </c>
      <c r="C30" s="822" t="s">
        <v>2342</v>
      </c>
      <c r="D30" s="822" t="s">
        <v>2343</v>
      </c>
      <c r="E30" s="822" t="s">
        <v>2258</v>
      </c>
      <c r="F30" s="831"/>
      <c r="G30" s="831"/>
      <c r="H30" s="827">
        <v>0</v>
      </c>
      <c r="I30" s="831">
        <v>3</v>
      </c>
      <c r="J30" s="831">
        <v>197.96999999999997</v>
      </c>
      <c r="K30" s="827">
        <v>1</v>
      </c>
      <c r="L30" s="831">
        <v>3</v>
      </c>
      <c r="M30" s="832">
        <v>197.96999999999997</v>
      </c>
    </row>
    <row r="31" spans="1:13" ht="14.45" customHeight="1" x14ac:dyDescent="0.2">
      <c r="A31" s="821" t="s">
        <v>2213</v>
      </c>
      <c r="B31" s="822" t="s">
        <v>4717</v>
      </c>
      <c r="C31" s="822" t="s">
        <v>2385</v>
      </c>
      <c r="D31" s="822" t="s">
        <v>2386</v>
      </c>
      <c r="E31" s="822" t="s">
        <v>2387</v>
      </c>
      <c r="F31" s="831">
        <v>2</v>
      </c>
      <c r="G31" s="831">
        <v>1066.8599999999999</v>
      </c>
      <c r="H31" s="827">
        <v>1</v>
      </c>
      <c r="I31" s="831"/>
      <c r="J31" s="831"/>
      <c r="K31" s="827">
        <v>0</v>
      </c>
      <c r="L31" s="831">
        <v>2</v>
      </c>
      <c r="M31" s="832">
        <v>1066.8599999999999</v>
      </c>
    </row>
    <row r="32" spans="1:13" ht="14.45" customHeight="1" x14ac:dyDescent="0.2">
      <c r="A32" s="821" t="s">
        <v>2213</v>
      </c>
      <c r="B32" s="822" t="s">
        <v>4717</v>
      </c>
      <c r="C32" s="822" t="s">
        <v>2388</v>
      </c>
      <c r="D32" s="822" t="s">
        <v>2386</v>
      </c>
      <c r="E32" s="822" t="s">
        <v>2387</v>
      </c>
      <c r="F32" s="831"/>
      <c r="G32" s="831"/>
      <c r="H32" s="827">
        <v>0</v>
      </c>
      <c r="I32" s="831">
        <v>1</v>
      </c>
      <c r="J32" s="831">
        <v>533.42999999999995</v>
      </c>
      <c r="K32" s="827">
        <v>1</v>
      </c>
      <c r="L32" s="831">
        <v>1</v>
      </c>
      <c r="M32" s="832">
        <v>533.42999999999995</v>
      </c>
    </row>
    <row r="33" spans="1:13" ht="14.45" customHeight="1" x14ac:dyDescent="0.2">
      <c r="A33" s="821" t="s">
        <v>2213</v>
      </c>
      <c r="B33" s="822" t="s">
        <v>1946</v>
      </c>
      <c r="C33" s="822" t="s">
        <v>2145</v>
      </c>
      <c r="D33" s="822" t="s">
        <v>979</v>
      </c>
      <c r="E33" s="822" t="s">
        <v>2146</v>
      </c>
      <c r="F33" s="831"/>
      <c r="G33" s="831"/>
      <c r="H33" s="827">
        <v>0</v>
      </c>
      <c r="I33" s="831">
        <v>2</v>
      </c>
      <c r="J33" s="831">
        <v>235.1</v>
      </c>
      <c r="K33" s="827">
        <v>1</v>
      </c>
      <c r="L33" s="831">
        <v>2</v>
      </c>
      <c r="M33" s="832">
        <v>235.1</v>
      </c>
    </row>
    <row r="34" spans="1:13" ht="14.45" customHeight="1" x14ac:dyDescent="0.2">
      <c r="A34" s="821" t="s">
        <v>2213</v>
      </c>
      <c r="B34" s="822" t="s">
        <v>1760</v>
      </c>
      <c r="C34" s="822" t="s">
        <v>2485</v>
      </c>
      <c r="D34" s="822" t="s">
        <v>830</v>
      </c>
      <c r="E34" s="822" t="s">
        <v>2486</v>
      </c>
      <c r="F34" s="831"/>
      <c r="G34" s="831"/>
      <c r="H34" s="827">
        <v>0</v>
      </c>
      <c r="I34" s="831">
        <v>3</v>
      </c>
      <c r="J34" s="831">
        <v>1242.21</v>
      </c>
      <c r="K34" s="827">
        <v>1</v>
      </c>
      <c r="L34" s="831">
        <v>3</v>
      </c>
      <c r="M34" s="832">
        <v>1242.21</v>
      </c>
    </row>
    <row r="35" spans="1:13" ht="14.45" customHeight="1" x14ac:dyDescent="0.2">
      <c r="A35" s="821" t="s">
        <v>2214</v>
      </c>
      <c r="B35" s="822" t="s">
        <v>1774</v>
      </c>
      <c r="C35" s="822" t="s">
        <v>1777</v>
      </c>
      <c r="D35" s="822" t="s">
        <v>764</v>
      </c>
      <c r="E35" s="822" t="s">
        <v>1778</v>
      </c>
      <c r="F35" s="831"/>
      <c r="G35" s="831"/>
      <c r="H35" s="827">
        <v>0</v>
      </c>
      <c r="I35" s="831">
        <v>1</v>
      </c>
      <c r="J35" s="831">
        <v>490.89</v>
      </c>
      <c r="K35" s="827">
        <v>1</v>
      </c>
      <c r="L35" s="831">
        <v>1</v>
      </c>
      <c r="M35" s="832">
        <v>490.89</v>
      </c>
    </row>
    <row r="36" spans="1:13" ht="14.45" customHeight="1" x14ac:dyDescent="0.2">
      <c r="A36" s="821" t="s">
        <v>2215</v>
      </c>
      <c r="B36" s="822" t="s">
        <v>2006</v>
      </c>
      <c r="C36" s="822" t="s">
        <v>2406</v>
      </c>
      <c r="D36" s="822" t="s">
        <v>2008</v>
      </c>
      <c r="E36" s="822" t="s">
        <v>2407</v>
      </c>
      <c r="F36" s="831"/>
      <c r="G36" s="831"/>
      <c r="H36" s="827">
        <v>0</v>
      </c>
      <c r="I36" s="831">
        <v>1</v>
      </c>
      <c r="J36" s="831">
        <v>70.3</v>
      </c>
      <c r="K36" s="827">
        <v>1</v>
      </c>
      <c r="L36" s="831">
        <v>1</v>
      </c>
      <c r="M36" s="832">
        <v>70.3</v>
      </c>
    </row>
    <row r="37" spans="1:13" ht="14.45" customHeight="1" x14ac:dyDescent="0.2">
      <c r="A37" s="821" t="s">
        <v>2215</v>
      </c>
      <c r="B37" s="822" t="s">
        <v>4718</v>
      </c>
      <c r="C37" s="822" t="s">
        <v>2393</v>
      </c>
      <c r="D37" s="822" t="s">
        <v>2394</v>
      </c>
      <c r="E37" s="822" t="s">
        <v>2395</v>
      </c>
      <c r="F37" s="831"/>
      <c r="G37" s="831"/>
      <c r="H37" s="827">
        <v>0</v>
      </c>
      <c r="I37" s="831">
        <v>2</v>
      </c>
      <c r="J37" s="831">
        <v>239.4</v>
      </c>
      <c r="K37" s="827">
        <v>1</v>
      </c>
      <c r="L37" s="831">
        <v>2</v>
      </c>
      <c r="M37" s="832">
        <v>239.4</v>
      </c>
    </row>
    <row r="38" spans="1:13" ht="14.45" customHeight="1" x14ac:dyDescent="0.2">
      <c r="A38" s="821" t="s">
        <v>2215</v>
      </c>
      <c r="B38" s="822" t="s">
        <v>1916</v>
      </c>
      <c r="C38" s="822" t="s">
        <v>1917</v>
      </c>
      <c r="D38" s="822" t="s">
        <v>893</v>
      </c>
      <c r="E38" s="822" t="s">
        <v>895</v>
      </c>
      <c r="F38" s="831"/>
      <c r="G38" s="831"/>
      <c r="H38" s="827"/>
      <c r="I38" s="831">
        <v>4</v>
      </c>
      <c r="J38" s="831">
        <v>0</v>
      </c>
      <c r="K38" s="827"/>
      <c r="L38" s="831">
        <v>4</v>
      </c>
      <c r="M38" s="832">
        <v>0</v>
      </c>
    </row>
    <row r="39" spans="1:13" ht="14.45" customHeight="1" x14ac:dyDescent="0.2">
      <c r="A39" s="821" t="s">
        <v>2215</v>
      </c>
      <c r="B39" s="822" t="s">
        <v>4719</v>
      </c>
      <c r="C39" s="822" t="s">
        <v>2397</v>
      </c>
      <c r="D39" s="822" t="s">
        <v>2398</v>
      </c>
      <c r="E39" s="822" t="s">
        <v>2399</v>
      </c>
      <c r="F39" s="831">
        <v>1</v>
      </c>
      <c r="G39" s="831">
        <v>176.32</v>
      </c>
      <c r="H39" s="827">
        <v>1</v>
      </c>
      <c r="I39" s="831"/>
      <c r="J39" s="831"/>
      <c r="K39" s="827">
        <v>0</v>
      </c>
      <c r="L39" s="831">
        <v>1</v>
      </c>
      <c r="M39" s="832">
        <v>176.32</v>
      </c>
    </row>
    <row r="40" spans="1:13" ht="14.45" customHeight="1" x14ac:dyDescent="0.2">
      <c r="A40" s="821" t="s">
        <v>2216</v>
      </c>
      <c r="B40" s="822" t="s">
        <v>1770</v>
      </c>
      <c r="C40" s="822" t="s">
        <v>2093</v>
      </c>
      <c r="D40" s="822" t="s">
        <v>1772</v>
      </c>
      <c r="E40" s="822" t="s">
        <v>2094</v>
      </c>
      <c r="F40" s="831"/>
      <c r="G40" s="831"/>
      <c r="H40" s="827">
        <v>0</v>
      </c>
      <c r="I40" s="831">
        <v>4</v>
      </c>
      <c r="J40" s="831">
        <v>345.64</v>
      </c>
      <c r="K40" s="827">
        <v>1</v>
      </c>
      <c r="L40" s="831">
        <v>4</v>
      </c>
      <c r="M40" s="832">
        <v>345.64</v>
      </c>
    </row>
    <row r="41" spans="1:13" ht="14.45" customHeight="1" x14ac:dyDescent="0.2">
      <c r="A41" s="821" t="s">
        <v>2216</v>
      </c>
      <c r="B41" s="822" t="s">
        <v>1774</v>
      </c>
      <c r="C41" s="822" t="s">
        <v>2096</v>
      </c>
      <c r="D41" s="822" t="s">
        <v>764</v>
      </c>
      <c r="E41" s="822" t="s">
        <v>2097</v>
      </c>
      <c r="F41" s="831"/>
      <c r="G41" s="831"/>
      <c r="H41" s="827">
        <v>0</v>
      </c>
      <c r="I41" s="831">
        <v>2</v>
      </c>
      <c r="J41" s="831">
        <v>1472.66</v>
      </c>
      <c r="K41" s="827">
        <v>1</v>
      </c>
      <c r="L41" s="831">
        <v>2</v>
      </c>
      <c r="M41" s="832">
        <v>1472.66</v>
      </c>
    </row>
    <row r="42" spans="1:13" ht="14.45" customHeight="1" x14ac:dyDescent="0.2">
      <c r="A42" s="821" t="s">
        <v>2216</v>
      </c>
      <c r="B42" s="822" t="s">
        <v>1774</v>
      </c>
      <c r="C42" s="822" t="s">
        <v>1777</v>
      </c>
      <c r="D42" s="822" t="s">
        <v>764</v>
      </c>
      <c r="E42" s="822" t="s">
        <v>1778</v>
      </c>
      <c r="F42" s="831"/>
      <c r="G42" s="831"/>
      <c r="H42" s="827">
        <v>0</v>
      </c>
      <c r="I42" s="831">
        <v>2</v>
      </c>
      <c r="J42" s="831">
        <v>981.78</v>
      </c>
      <c r="K42" s="827">
        <v>1</v>
      </c>
      <c r="L42" s="831">
        <v>2</v>
      </c>
      <c r="M42" s="832">
        <v>981.78</v>
      </c>
    </row>
    <row r="43" spans="1:13" ht="14.45" customHeight="1" x14ac:dyDescent="0.2">
      <c r="A43" s="821" t="s">
        <v>2216</v>
      </c>
      <c r="B43" s="822" t="s">
        <v>1774</v>
      </c>
      <c r="C43" s="822" t="s">
        <v>2268</v>
      </c>
      <c r="D43" s="822" t="s">
        <v>764</v>
      </c>
      <c r="E43" s="822" t="s">
        <v>2269</v>
      </c>
      <c r="F43" s="831"/>
      <c r="G43" s="831"/>
      <c r="H43" s="827">
        <v>0</v>
      </c>
      <c r="I43" s="831">
        <v>2</v>
      </c>
      <c r="J43" s="831">
        <v>1847.48</v>
      </c>
      <c r="K43" s="827">
        <v>1</v>
      </c>
      <c r="L43" s="831">
        <v>2</v>
      </c>
      <c r="M43" s="832">
        <v>1847.48</v>
      </c>
    </row>
    <row r="44" spans="1:13" ht="14.45" customHeight="1" x14ac:dyDescent="0.2">
      <c r="A44" s="821" t="s">
        <v>2216</v>
      </c>
      <c r="B44" s="822" t="s">
        <v>1802</v>
      </c>
      <c r="C44" s="822" t="s">
        <v>3050</v>
      </c>
      <c r="D44" s="822" t="s">
        <v>673</v>
      </c>
      <c r="E44" s="822" t="s">
        <v>1190</v>
      </c>
      <c r="F44" s="831"/>
      <c r="G44" s="831"/>
      <c r="H44" s="827">
        <v>0</v>
      </c>
      <c r="I44" s="831">
        <v>1</v>
      </c>
      <c r="J44" s="831">
        <v>117.03</v>
      </c>
      <c r="K44" s="827">
        <v>1</v>
      </c>
      <c r="L44" s="831">
        <v>1</v>
      </c>
      <c r="M44" s="832">
        <v>117.03</v>
      </c>
    </row>
    <row r="45" spans="1:13" ht="14.45" customHeight="1" x14ac:dyDescent="0.2">
      <c r="A45" s="821" t="s">
        <v>2216</v>
      </c>
      <c r="B45" s="822" t="s">
        <v>1849</v>
      </c>
      <c r="C45" s="822" t="s">
        <v>1853</v>
      </c>
      <c r="D45" s="822" t="s">
        <v>1068</v>
      </c>
      <c r="E45" s="822" t="s">
        <v>1854</v>
      </c>
      <c r="F45" s="831"/>
      <c r="G45" s="831"/>
      <c r="H45" s="827">
        <v>0</v>
      </c>
      <c r="I45" s="831">
        <v>5</v>
      </c>
      <c r="J45" s="831">
        <v>771.80000000000007</v>
      </c>
      <c r="K45" s="827">
        <v>1</v>
      </c>
      <c r="L45" s="831">
        <v>5</v>
      </c>
      <c r="M45" s="832">
        <v>771.80000000000007</v>
      </c>
    </row>
    <row r="46" spans="1:13" ht="14.45" customHeight="1" x14ac:dyDescent="0.2">
      <c r="A46" s="821" t="s">
        <v>2216</v>
      </c>
      <c r="B46" s="822" t="s">
        <v>4718</v>
      </c>
      <c r="C46" s="822" t="s">
        <v>4255</v>
      </c>
      <c r="D46" s="822" t="s">
        <v>4256</v>
      </c>
      <c r="E46" s="822" t="s">
        <v>2395</v>
      </c>
      <c r="F46" s="831">
        <v>2</v>
      </c>
      <c r="G46" s="831">
        <v>112.12</v>
      </c>
      <c r="H46" s="827">
        <v>1</v>
      </c>
      <c r="I46" s="831"/>
      <c r="J46" s="831"/>
      <c r="K46" s="827">
        <v>0</v>
      </c>
      <c r="L46" s="831">
        <v>2</v>
      </c>
      <c r="M46" s="832">
        <v>112.12</v>
      </c>
    </row>
    <row r="47" spans="1:13" ht="14.45" customHeight="1" x14ac:dyDescent="0.2">
      <c r="A47" s="821" t="s">
        <v>2216</v>
      </c>
      <c r="B47" s="822" t="s">
        <v>1916</v>
      </c>
      <c r="C47" s="822" t="s">
        <v>1917</v>
      </c>
      <c r="D47" s="822" t="s">
        <v>893</v>
      </c>
      <c r="E47" s="822" t="s">
        <v>895</v>
      </c>
      <c r="F47" s="831"/>
      <c r="G47" s="831"/>
      <c r="H47" s="827"/>
      <c r="I47" s="831">
        <v>3</v>
      </c>
      <c r="J47" s="831">
        <v>0</v>
      </c>
      <c r="K47" s="827"/>
      <c r="L47" s="831">
        <v>3</v>
      </c>
      <c r="M47" s="832">
        <v>0</v>
      </c>
    </row>
    <row r="48" spans="1:13" ht="14.45" customHeight="1" x14ac:dyDescent="0.2">
      <c r="A48" s="821" t="s">
        <v>2216</v>
      </c>
      <c r="B48" s="822" t="s">
        <v>2142</v>
      </c>
      <c r="C48" s="822" t="s">
        <v>4254</v>
      </c>
      <c r="D48" s="822" t="s">
        <v>1153</v>
      </c>
      <c r="E48" s="822" t="s">
        <v>2144</v>
      </c>
      <c r="F48" s="831">
        <v>1</v>
      </c>
      <c r="G48" s="831">
        <v>0</v>
      </c>
      <c r="H48" s="827"/>
      <c r="I48" s="831"/>
      <c r="J48" s="831"/>
      <c r="K48" s="827"/>
      <c r="L48" s="831">
        <v>1</v>
      </c>
      <c r="M48" s="832">
        <v>0</v>
      </c>
    </row>
    <row r="49" spans="1:13" ht="14.45" customHeight="1" x14ac:dyDescent="0.2">
      <c r="A49" s="821" t="s">
        <v>2217</v>
      </c>
      <c r="B49" s="822" t="s">
        <v>1756</v>
      </c>
      <c r="C49" s="822" t="s">
        <v>1983</v>
      </c>
      <c r="D49" s="822" t="s">
        <v>1758</v>
      </c>
      <c r="E49" s="822" t="s">
        <v>1984</v>
      </c>
      <c r="F49" s="831"/>
      <c r="G49" s="831"/>
      <c r="H49" s="827">
        <v>0</v>
      </c>
      <c r="I49" s="831">
        <v>2</v>
      </c>
      <c r="J49" s="831">
        <v>205.86</v>
      </c>
      <c r="K49" s="827">
        <v>1</v>
      </c>
      <c r="L49" s="831">
        <v>2</v>
      </c>
      <c r="M49" s="832">
        <v>205.86</v>
      </c>
    </row>
    <row r="50" spans="1:13" ht="14.45" customHeight="1" x14ac:dyDescent="0.2">
      <c r="A50" s="821" t="s">
        <v>2217</v>
      </c>
      <c r="B50" s="822" t="s">
        <v>2098</v>
      </c>
      <c r="C50" s="822" t="s">
        <v>2443</v>
      </c>
      <c r="D50" s="822" t="s">
        <v>1439</v>
      </c>
      <c r="E50" s="822" t="s">
        <v>2444</v>
      </c>
      <c r="F50" s="831"/>
      <c r="G50" s="831"/>
      <c r="H50" s="827">
        <v>0</v>
      </c>
      <c r="I50" s="831">
        <v>3</v>
      </c>
      <c r="J50" s="831">
        <v>480.09000000000003</v>
      </c>
      <c r="K50" s="827">
        <v>1</v>
      </c>
      <c r="L50" s="831">
        <v>3</v>
      </c>
      <c r="M50" s="832">
        <v>480.09000000000003</v>
      </c>
    </row>
    <row r="51" spans="1:13" ht="14.45" customHeight="1" x14ac:dyDescent="0.2">
      <c r="A51" s="821" t="s">
        <v>2217</v>
      </c>
      <c r="B51" s="822" t="s">
        <v>1783</v>
      </c>
      <c r="C51" s="822" t="s">
        <v>1786</v>
      </c>
      <c r="D51" s="822" t="s">
        <v>770</v>
      </c>
      <c r="E51" s="822" t="s">
        <v>1787</v>
      </c>
      <c r="F51" s="831"/>
      <c r="G51" s="831"/>
      <c r="H51" s="827">
        <v>0</v>
      </c>
      <c r="I51" s="831">
        <v>1</v>
      </c>
      <c r="J51" s="831">
        <v>42.51</v>
      </c>
      <c r="K51" s="827">
        <v>1</v>
      </c>
      <c r="L51" s="831">
        <v>1</v>
      </c>
      <c r="M51" s="832">
        <v>42.51</v>
      </c>
    </row>
    <row r="52" spans="1:13" ht="14.45" customHeight="1" x14ac:dyDescent="0.2">
      <c r="A52" s="821" t="s">
        <v>2217</v>
      </c>
      <c r="B52" s="822" t="s">
        <v>1811</v>
      </c>
      <c r="C52" s="822" t="s">
        <v>1812</v>
      </c>
      <c r="D52" s="822" t="s">
        <v>922</v>
      </c>
      <c r="E52" s="822" t="s">
        <v>1813</v>
      </c>
      <c r="F52" s="831"/>
      <c r="G52" s="831"/>
      <c r="H52" s="827">
        <v>0</v>
      </c>
      <c r="I52" s="831">
        <v>1</v>
      </c>
      <c r="J52" s="831">
        <v>103.4</v>
      </c>
      <c r="K52" s="827">
        <v>1</v>
      </c>
      <c r="L52" s="831">
        <v>1</v>
      </c>
      <c r="M52" s="832">
        <v>103.4</v>
      </c>
    </row>
    <row r="53" spans="1:13" ht="14.45" customHeight="1" x14ac:dyDescent="0.2">
      <c r="A53" s="821" t="s">
        <v>2217</v>
      </c>
      <c r="B53" s="822" t="s">
        <v>1811</v>
      </c>
      <c r="C53" s="822" t="s">
        <v>2467</v>
      </c>
      <c r="D53" s="822" t="s">
        <v>922</v>
      </c>
      <c r="E53" s="822" t="s">
        <v>2468</v>
      </c>
      <c r="F53" s="831">
        <v>1</v>
      </c>
      <c r="G53" s="831">
        <v>103.4</v>
      </c>
      <c r="H53" s="827">
        <v>1</v>
      </c>
      <c r="I53" s="831"/>
      <c r="J53" s="831"/>
      <c r="K53" s="827">
        <v>0</v>
      </c>
      <c r="L53" s="831">
        <v>1</v>
      </c>
      <c r="M53" s="832">
        <v>103.4</v>
      </c>
    </row>
    <row r="54" spans="1:13" ht="14.45" customHeight="1" x14ac:dyDescent="0.2">
      <c r="A54" s="821" t="s">
        <v>2217</v>
      </c>
      <c r="B54" s="822" t="s">
        <v>1916</v>
      </c>
      <c r="C54" s="822" t="s">
        <v>1917</v>
      </c>
      <c r="D54" s="822" t="s">
        <v>893</v>
      </c>
      <c r="E54" s="822" t="s">
        <v>895</v>
      </c>
      <c r="F54" s="831"/>
      <c r="G54" s="831"/>
      <c r="H54" s="827"/>
      <c r="I54" s="831">
        <v>1</v>
      </c>
      <c r="J54" s="831">
        <v>0</v>
      </c>
      <c r="K54" s="827"/>
      <c r="L54" s="831">
        <v>1</v>
      </c>
      <c r="M54" s="832">
        <v>0</v>
      </c>
    </row>
    <row r="55" spans="1:13" ht="14.45" customHeight="1" x14ac:dyDescent="0.2">
      <c r="A55" s="821" t="s">
        <v>2217</v>
      </c>
      <c r="B55" s="822" t="s">
        <v>2072</v>
      </c>
      <c r="C55" s="822" t="s">
        <v>2138</v>
      </c>
      <c r="D55" s="822" t="s">
        <v>2074</v>
      </c>
      <c r="E55" s="822" t="s">
        <v>2139</v>
      </c>
      <c r="F55" s="831"/>
      <c r="G55" s="831"/>
      <c r="H55" s="827">
        <v>0</v>
      </c>
      <c r="I55" s="831">
        <v>5</v>
      </c>
      <c r="J55" s="831">
        <v>614.79999999999995</v>
      </c>
      <c r="K55" s="827">
        <v>1</v>
      </c>
      <c r="L55" s="831">
        <v>5</v>
      </c>
      <c r="M55" s="832">
        <v>614.79999999999995</v>
      </c>
    </row>
    <row r="56" spans="1:13" ht="14.45" customHeight="1" x14ac:dyDescent="0.2">
      <c r="A56" s="821" t="s">
        <v>2217</v>
      </c>
      <c r="B56" s="822" t="s">
        <v>1760</v>
      </c>
      <c r="C56" s="822" t="s">
        <v>2485</v>
      </c>
      <c r="D56" s="822" t="s">
        <v>830</v>
      </c>
      <c r="E56" s="822" t="s">
        <v>2486</v>
      </c>
      <c r="F56" s="831"/>
      <c r="G56" s="831"/>
      <c r="H56" s="827">
        <v>0</v>
      </c>
      <c r="I56" s="831">
        <v>2</v>
      </c>
      <c r="J56" s="831">
        <v>828.14</v>
      </c>
      <c r="K56" s="827">
        <v>1</v>
      </c>
      <c r="L56" s="831">
        <v>2</v>
      </c>
      <c r="M56" s="832">
        <v>828.14</v>
      </c>
    </row>
    <row r="57" spans="1:13" ht="14.45" customHeight="1" x14ac:dyDescent="0.2">
      <c r="A57" s="821" t="s">
        <v>2218</v>
      </c>
      <c r="B57" s="822" t="s">
        <v>1756</v>
      </c>
      <c r="C57" s="822" t="s">
        <v>1981</v>
      </c>
      <c r="D57" s="822" t="s">
        <v>1758</v>
      </c>
      <c r="E57" s="822" t="s">
        <v>1982</v>
      </c>
      <c r="F57" s="831"/>
      <c r="G57" s="831"/>
      <c r="H57" s="827">
        <v>0</v>
      </c>
      <c r="I57" s="831">
        <v>1</v>
      </c>
      <c r="J57" s="831">
        <v>13.68</v>
      </c>
      <c r="K57" s="827">
        <v>1</v>
      </c>
      <c r="L57" s="831">
        <v>1</v>
      </c>
      <c r="M57" s="832">
        <v>13.68</v>
      </c>
    </row>
    <row r="58" spans="1:13" ht="14.45" customHeight="1" x14ac:dyDescent="0.2">
      <c r="A58" s="821" t="s">
        <v>2218</v>
      </c>
      <c r="B58" s="822" t="s">
        <v>1774</v>
      </c>
      <c r="C58" s="822" t="s">
        <v>2096</v>
      </c>
      <c r="D58" s="822" t="s">
        <v>764</v>
      </c>
      <c r="E58" s="822" t="s">
        <v>2097</v>
      </c>
      <c r="F58" s="831"/>
      <c r="G58" s="831"/>
      <c r="H58" s="827">
        <v>0</v>
      </c>
      <c r="I58" s="831">
        <v>1</v>
      </c>
      <c r="J58" s="831">
        <v>736.33</v>
      </c>
      <c r="K58" s="827">
        <v>1</v>
      </c>
      <c r="L58" s="831">
        <v>1</v>
      </c>
      <c r="M58" s="832">
        <v>736.33</v>
      </c>
    </row>
    <row r="59" spans="1:13" ht="14.45" customHeight="1" x14ac:dyDescent="0.2">
      <c r="A59" s="821" t="s">
        <v>2218</v>
      </c>
      <c r="B59" s="822" t="s">
        <v>1774</v>
      </c>
      <c r="C59" s="822" t="s">
        <v>1777</v>
      </c>
      <c r="D59" s="822" t="s">
        <v>764</v>
      </c>
      <c r="E59" s="822" t="s">
        <v>1778</v>
      </c>
      <c r="F59" s="831"/>
      <c r="G59" s="831"/>
      <c r="H59" s="827">
        <v>0</v>
      </c>
      <c r="I59" s="831">
        <v>6</v>
      </c>
      <c r="J59" s="831">
        <v>2945.3399999999997</v>
      </c>
      <c r="K59" s="827">
        <v>1</v>
      </c>
      <c r="L59" s="831">
        <v>6</v>
      </c>
      <c r="M59" s="832">
        <v>2945.3399999999997</v>
      </c>
    </row>
    <row r="60" spans="1:13" ht="14.45" customHeight="1" x14ac:dyDescent="0.2">
      <c r="A60" s="821" t="s">
        <v>2218</v>
      </c>
      <c r="B60" s="822" t="s">
        <v>1774</v>
      </c>
      <c r="C60" s="822" t="s">
        <v>2268</v>
      </c>
      <c r="D60" s="822" t="s">
        <v>764</v>
      </c>
      <c r="E60" s="822" t="s">
        <v>2269</v>
      </c>
      <c r="F60" s="831"/>
      <c r="G60" s="831"/>
      <c r="H60" s="827">
        <v>0</v>
      </c>
      <c r="I60" s="831">
        <v>2</v>
      </c>
      <c r="J60" s="831">
        <v>1847.48</v>
      </c>
      <c r="K60" s="827">
        <v>1</v>
      </c>
      <c r="L60" s="831">
        <v>2</v>
      </c>
      <c r="M60" s="832">
        <v>1847.48</v>
      </c>
    </row>
    <row r="61" spans="1:13" ht="14.45" customHeight="1" x14ac:dyDescent="0.2">
      <c r="A61" s="821" t="s">
        <v>2218</v>
      </c>
      <c r="B61" s="822" t="s">
        <v>2098</v>
      </c>
      <c r="C61" s="822" t="s">
        <v>2099</v>
      </c>
      <c r="D61" s="822" t="s">
        <v>1439</v>
      </c>
      <c r="E61" s="822" t="s">
        <v>2100</v>
      </c>
      <c r="F61" s="831"/>
      <c r="G61" s="831"/>
      <c r="H61" s="827">
        <v>0</v>
      </c>
      <c r="I61" s="831">
        <v>1</v>
      </c>
      <c r="J61" s="831">
        <v>80.010000000000005</v>
      </c>
      <c r="K61" s="827">
        <v>1</v>
      </c>
      <c r="L61" s="831">
        <v>1</v>
      </c>
      <c r="M61" s="832">
        <v>80.010000000000005</v>
      </c>
    </row>
    <row r="62" spans="1:13" ht="14.45" customHeight="1" x14ac:dyDescent="0.2">
      <c r="A62" s="821" t="s">
        <v>2218</v>
      </c>
      <c r="B62" s="822" t="s">
        <v>1802</v>
      </c>
      <c r="C62" s="822" t="s">
        <v>2904</v>
      </c>
      <c r="D62" s="822" t="s">
        <v>2905</v>
      </c>
      <c r="E62" s="822" t="s">
        <v>1437</v>
      </c>
      <c r="F62" s="831">
        <v>1</v>
      </c>
      <c r="G62" s="831">
        <v>35.11</v>
      </c>
      <c r="H62" s="827">
        <v>1</v>
      </c>
      <c r="I62" s="831"/>
      <c r="J62" s="831"/>
      <c r="K62" s="827">
        <v>0</v>
      </c>
      <c r="L62" s="831">
        <v>1</v>
      </c>
      <c r="M62" s="832">
        <v>35.11</v>
      </c>
    </row>
    <row r="63" spans="1:13" ht="14.45" customHeight="1" x14ac:dyDescent="0.2">
      <c r="A63" s="821" t="s">
        <v>2218</v>
      </c>
      <c r="B63" s="822" t="s">
        <v>1824</v>
      </c>
      <c r="C63" s="822" t="s">
        <v>1825</v>
      </c>
      <c r="D63" s="822" t="s">
        <v>758</v>
      </c>
      <c r="E63" s="822" t="s">
        <v>1826</v>
      </c>
      <c r="F63" s="831"/>
      <c r="G63" s="831"/>
      <c r="H63" s="827">
        <v>0</v>
      </c>
      <c r="I63" s="831">
        <v>1</v>
      </c>
      <c r="J63" s="831">
        <v>100.1</v>
      </c>
      <c r="K63" s="827">
        <v>1</v>
      </c>
      <c r="L63" s="831">
        <v>1</v>
      </c>
      <c r="M63" s="832">
        <v>100.1</v>
      </c>
    </row>
    <row r="64" spans="1:13" ht="14.45" customHeight="1" x14ac:dyDescent="0.2">
      <c r="A64" s="821" t="s">
        <v>2218</v>
      </c>
      <c r="B64" s="822" t="s">
        <v>1849</v>
      </c>
      <c r="C64" s="822" t="s">
        <v>1853</v>
      </c>
      <c r="D64" s="822" t="s">
        <v>1068</v>
      </c>
      <c r="E64" s="822" t="s">
        <v>1854</v>
      </c>
      <c r="F64" s="831"/>
      <c r="G64" s="831"/>
      <c r="H64" s="827">
        <v>0</v>
      </c>
      <c r="I64" s="831">
        <v>4</v>
      </c>
      <c r="J64" s="831">
        <v>617.44000000000005</v>
      </c>
      <c r="K64" s="827">
        <v>1</v>
      </c>
      <c r="L64" s="831">
        <v>4</v>
      </c>
      <c r="M64" s="832">
        <v>617.44000000000005</v>
      </c>
    </row>
    <row r="65" spans="1:13" ht="14.45" customHeight="1" x14ac:dyDescent="0.2">
      <c r="A65" s="821" t="s">
        <v>2218</v>
      </c>
      <c r="B65" s="822" t="s">
        <v>4720</v>
      </c>
      <c r="C65" s="822" t="s">
        <v>2936</v>
      </c>
      <c r="D65" s="822" t="s">
        <v>2937</v>
      </c>
      <c r="E65" s="822" t="s">
        <v>2938</v>
      </c>
      <c r="F65" s="831"/>
      <c r="G65" s="831"/>
      <c r="H65" s="827">
        <v>0</v>
      </c>
      <c r="I65" s="831">
        <v>1</v>
      </c>
      <c r="J65" s="831">
        <v>141.25</v>
      </c>
      <c r="K65" s="827">
        <v>1</v>
      </c>
      <c r="L65" s="831">
        <v>1</v>
      </c>
      <c r="M65" s="832">
        <v>141.25</v>
      </c>
    </row>
    <row r="66" spans="1:13" ht="14.45" customHeight="1" x14ac:dyDescent="0.2">
      <c r="A66" s="821" t="s">
        <v>2218</v>
      </c>
      <c r="B66" s="822" t="s">
        <v>2142</v>
      </c>
      <c r="C66" s="822" t="s">
        <v>2898</v>
      </c>
      <c r="D66" s="822" t="s">
        <v>1421</v>
      </c>
      <c r="E66" s="822" t="s">
        <v>2899</v>
      </c>
      <c r="F66" s="831"/>
      <c r="G66" s="831"/>
      <c r="H66" s="827"/>
      <c r="I66" s="831">
        <v>1</v>
      </c>
      <c r="J66" s="831">
        <v>0</v>
      </c>
      <c r="K66" s="827"/>
      <c r="L66" s="831">
        <v>1</v>
      </c>
      <c r="M66" s="832">
        <v>0</v>
      </c>
    </row>
    <row r="67" spans="1:13" ht="14.45" customHeight="1" x14ac:dyDescent="0.2">
      <c r="A67" s="821" t="s">
        <v>2218</v>
      </c>
      <c r="B67" s="822" t="s">
        <v>1946</v>
      </c>
      <c r="C67" s="822" t="s">
        <v>2907</v>
      </c>
      <c r="D67" s="822" t="s">
        <v>979</v>
      </c>
      <c r="E67" s="822" t="s">
        <v>2908</v>
      </c>
      <c r="F67" s="831"/>
      <c r="G67" s="831"/>
      <c r="H67" s="827">
        <v>0</v>
      </c>
      <c r="I67" s="831">
        <v>1</v>
      </c>
      <c r="J67" s="831">
        <v>176.32</v>
      </c>
      <c r="K67" s="827">
        <v>1</v>
      </c>
      <c r="L67" s="831">
        <v>1</v>
      </c>
      <c r="M67" s="832">
        <v>176.32</v>
      </c>
    </row>
    <row r="68" spans="1:13" ht="14.45" customHeight="1" x14ac:dyDescent="0.2">
      <c r="A68" s="821" t="s">
        <v>2218</v>
      </c>
      <c r="B68" s="822" t="s">
        <v>1948</v>
      </c>
      <c r="C68" s="822" t="s">
        <v>1950</v>
      </c>
      <c r="D68" s="822" t="s">
        <v>1025</v>
      </c>
      <c r="E68" s="822" t="s">
        <v>1026</v>
      </c>
      <c r="F68" s="831"/>
      <c r="G68" s="831"/>
      <c r="H68" s="827">
        <v>0</v>
      </c>
      <c r="I68" s="831">
        <v>1</v>
      </c>
      <c r="J68" s="831">
        <v>360.9</v>
      </c>
      <c r="K68" s="827">
        <v>1</v>
      </c>
      <c r="L68" s="831">
        <v>1</v>
      </c>
      <c r="M68" s="832">
        <v>360.9</v>
      </c>
    </row>
    <row r="69" spans="1:13" ht="14.45" customHeight="1" x14ac:dyDescent="0.2">
      <c r="A69" s="821" t="s">
        <v>2218</v>
      </c>
      <c r="B69" s="822" t="s">
        <v>1760</v>
      </c>
      <c r="C69" s="822" t="s">
        <v>1988</v>
      </c>
      <c r="D69" s="822" t="s">
        <v>830</v>
      </c>
      <c r="E69" s="822" t="s">
        <v>1989</v>
      </c>
      <c r="F69" s="831"/>
      <c r="G69" s="831"/>
      <c r="H69" s="827">
        <v>0</v>
      </c>
      <c r="I69" s="831">
        <v>1</v>
      </c>
      <c r="J69" s="831">
        <v>165.63</v>
      </c>
      <c r="K69" s="827">
        <v>1</v>
      </c>
      <c r="L69" s="831">
        <v>1</v>
      </c>
      <c r="M69" s="832">
        <v>165.63</v>
      </c>
    </row>
    <row r="70" spans="1:13" ht="14.45" customHeight="1" x14ac:dyDescent="0.2">
      <c r="A70" s="821" t="s">
        <v>2219</v>
      </c>
      <c r="B70" s="822" t="s">
        <v>1756</v>
      </c>
      <c r="C70" s="822" t="s">
        <v>1983</v>
      </c>
      <c r="D70" s="822" t="s">
        <v>1758</v>
      </c>
      <c r="E70" s="822" t="s">
        <v>1984</v>
      </c>
      <c r="F70" s="831"/>
      <c r="G70" s="831"/>
      <c r="H70" s="827">
        <v>0</v>
      </c>
      <c r="I70" s="831">
        <v>1</v>
      </c>
      <c r="J70" s="831">
        <v>48.89</v>
      </c>
      <c r="K70" s="827">
        <v>1</v>
      </c>
      <c r="L70" s="831">
        <v>1</v>
      </c>
      <c r="M70" s="832">
        <v>48.89</v>
      </c>
    </row>
    <row r="71" spans="1:13" ht="14.45" customHeight="1" x14ac:dyDescent="0.2">
      <c r="A71" s="821" t="s">
        <v>2219</v>
      </c>
      <c r="B71" s="822" t="s">
        <v>1774</v>
      </c>
      <c r="C71" s="822" t="s">
        <v>2096</v>
      </c>
      <c r="D71" s="822" t="s">
        <v>764</v>
      </c>
      <c r="E71" s="822" t="s">
        <v>2097</v>
      </c>
      <c r="F71" s="831"/>
      <c r="G71" s="831"/>
      <c r="H71" s="827">
        <v>0</v>
      </c>
      <c r="I71" s="831">
        <v>2</v>
      </c>
      <c r="J71" s="831">
        <v>1472.66</v>
      </c>
      <c r="K71" s="827">
        <v>1</v>
      </c>
      <c r="L71" s="831">
        <v>2</v>
      </c>
      <c r="M71" s="832">
        <v>1472.66</v>
      </c>
    </row>
    <row r="72" spans="1:13" ht="14.45" customHeight="1" x14ac:dyDescent="0.2">
      <c r="A72" s="821" t="s">
        <v>2219</v>
      </c>
      <c r="B72" s="822" t="s">
        <v>1774</v>
      </c>
      <c r="C72" s="822" t="s">
        <v>1777</v>
      </c>
      <c r="D72" s="822" t="s">
        <v>764</v>
      </c>
      <c r="E72" s="822" t="s">
        <v>1778</v>
      </c>
      <c r="F72" s="831"/>
      <c r="G72" s="831"/>
      <c r="H72" s="827">
        <v>0</v>
      </c>
      <c r="I72" s="831">
        <v>1</v>
      </c>
      <c r="J72" s="831">
        <v>490.89</v>
      </c>
      <c r="K72" s="827">
        <v>1</v>
      </c>
      <c r="L72" s="831">
        <v>1</v>
      </c>
      <c r="M72" s="832">
        <v>490.89</v>
      </c>
    </row>
    <row r="73" spans="1:13" ht="14.45" customHeight="1" x14ac:dyDescent="0.2">
      <c r="A73" s="821" t="s">
        <v>2219</v>
      </c>
      <c r="B73" s="822" t="s">
        <v>1774</v>
      </c>
      <c r="C73" s="822" t="s">
        <v>4335</v>
      </c>
      <c r="D73" s="822" t="s">
        <v>764</v>
      </c>
      <c r="E73" s="822" t="s">
        <v>4336</v>
      </c>
      <c r="F73" s="831"/>
      <c r="G73" s="831"/>
      <c r="H73" s="827">
        <v>0</v>
      </c>
      <c r="I73" s="831">
        <v>1</v>
      </c>
      <c r="J73" s="831">
        <v>1154.68</v>
      </c>
      <c r="K73" s="827">
        <v>1</v>
      </c>
      <c r="L73" s="831">
        <v>1</v>
      </c>
      <c r="M73" s="832">
        <v>1154.68</v>
      </c>
    </row>
    <row r="74" spans="1:13" ht="14.45" customHeight="1" x14ac:dyDescent="0.2">
      <c r="A74" s="821" t="s">
        <v>2219</v>
      </c>
      <c r="B74" s="822" t="s">
        <v>1774</v>
      </c>
      <c r="C74" s="822" t="s">
        <v>2268</v>
      </c>
      <c r="D74" s="822" t="s">
        <v>764</v>
      </c>
      <c r="E74" s="822" t="s">
        <v>2269</v>
      </c>
      <c r="F74" s="831"/>
      <c r="G74" s="831"/>
      <c r="H74" s="827">
        <v>0</v>
      </c>
      <c r="I74" s="831">
        <v>1</v>
      </c>
      <c r="J74" s="831">
        <v>923.74</v>
      </c>
      <c r="K74" s="827">
        <v>1</v>
      </c>
      <c r="L74" s="831">
        <v>1</v>
      </c>
      <c r="M74" s="832">
        <v>923.74</v>
      </c>
    </row>
    <row r="75" spans="1:13" ht="14.45" customHeight="1" x14ac:dyDescent="0.2">
      <c r="A75" s="821" t="s">
        <v>2219</v>
      </c>
      <c r="B75" s="822" t="s">
        <v>1805</v>
      </c>
      <c r="C75" s="822" t="s">
        <v>4308</v>
      </c>
      <c r="D75" s="822" t="s">
        <v>4309</v>
      </c>
      <c r="E75" s="822" t="s">
        <v>3111</v>
      </c>
      <c r="F75" s="831">
        <v>1</v>
      </c>
      <c r="G75" s="831">
        <v>103.64</v>
      </c>
      <c r="H75" s="827">
        <v>1</v>
      </c>
      <c r="I75" s="831"/>
      <c r="J75" s="831"/>
      <c r="K75" s="827">
        <v>0</v>
      </c>
      <c r="L75" s="831">
        <v>1</v>
      </c>
      <c r="M75" s="832">
        <v>103.64</v>
      </c>
    </row>
    <row r="76" spans="1:13" ht="14.45" customHeight="1" x14ac:dyDescent="0.2">
      <c r="A76" s="821" t="s">
        <v>2219</v>
      </c>
      <c r="B76" s="822" t="s">
        <v>1817</v>
      </c>
      <c r="C76" s="822" t="s">
        <v>4311</v>
      </c>
      <c r="D76" s="822" t="s">
        <v>4312</v>
      </c>
      <c r="E76" s="822" t="s">
        <v>2908</v>
      </c>
      <c r="F76" s="831">
        <v>1</v>
      </c>
      <c r="G76" s="831">
        <v>82.7</v>
      </c>
      <c r="H76" s="827">
        <v>1</v>
      </c>
      <c r="I76" s="831"/>
      <c r="J76" s="831"/>
      <c r="K76" s="827">
        <v>0</v>
      </c>
      <c r="L76" s="831">
        <v>1</v>
      </c>
      <c r="M76" s="832">
        <v>82.7</v>
      </c>
    </row>
    <row r="77" spans="1:13" ht="14.45" customHeight="1" x14ac:dyDescent="0.2">
      <c r="A77" s="821" t="s">
        <v>2219</v>
      </c>
      <c r="B77" s="822" t="s">
        <v>1849</v>
      </c>
      <c r="C77" s="822" t="s">
        <v>1853</v>
      </c>
      <c r="D77" s="822" t="s">
        <v>1068</v>
      </c>
      <c r="E77" s="822" t="s">
        <v>1854</v>
      </c>
      <c r="F77" s="831"/>
      <c r="G77" s="831"/>
      <c r="H77" s="827">
        <v>0</v>
      </c>
      <c r="I77" s="831">
        <v>18</v>
      </c>
      <c r="J77" s="831">
        <v>2778.48</v>
      </c>
      <c r="K77" s="827">
        <v>1</v>
      </c>
      <c r="L77" s="831">
        <v>18</v>
      </c>
      <c r="M77" s="832">
        <v>2778.48</v>
      </c>
    </row>
    <row r="78" spans="1:13" ht="14.45" customHeight="1" x14ac:dyDescent="0.2">
      <c r="A78" s="821" t="s">
        <v>2219</v>
      </c>
      <c r="B78" s="822" t="s">
        <v>1861</v>
      </c>
      <c r="C78" s="822" t="s">
        <v>3963</v>
      </c>
      <c r="D78" s="822" t="s">
        <v>1371</v>
      </c>
      <c r="E78" s="822" t="s">
        <v>1186</v>
      </c>
      <c r="F78" s="831"/>
      <c r="G78" s="831"/>
      <c r="H78" s="827">
        <v>0</v>
      </c>
      <c r="I78" s="831">
        <v>1</v>
      </c>
      <c r="J78" s="831">
        <v>96.04</v>
      </c>
      <c r="K78" s="827">
        <v>1</v>
      </c>
      <c r="L78" s="831">
        <v>1</v>
      </c>
      <c r="M78" s="832">
        <v>96.04</v>
      </c>
    </row>
    <row r="79" spans="1:13" ht="14.45" customHeight="1" x14ac:dyDescent="0.2">
      <c r="A79" s="821" t="s">
        <v>2219</v>
      </c>
      <c r="B79" s="822" t="s">
        <v>1910</v>
      </c>
      <c r="C79" s="822" t="s">
        <v>4307</v>
      </c>
      <c r="D79" s="822" t="s">
        <v>637</v>
      </c>
      <c r="E79" s="822" t="s">
        <v>636</v>
      </c>
      <c r="F79" s="831"/>
      <c r="G79" s="831"/>
      <c r="H79" s="827">
        <v>0</v>
      </c>
      <c r="I79" s="831">
        <v>1</v>
      </c>
      <c r="J79" s="831">
        <v>72.55</v>
      </c>
      <c r="K79" s="827">
        <v>1</v>
      </c>
      <c r="L79" s="831">
        <v>1</v>
      </c>
      <c r="M79" s="832">
        <v>72.55</v>
      </c>
    </row>
    <row r="80" spans="1:13" ht="14.45" customHeight="1" x14ac:dyDescent="0.2">
      <c r="A80" s="821" t="s">
        <v>2219</v>
      </c>
      <c r="B80" s="822" t="s">
        <v>1916</v>
      </c>
      <c r="C80" s="822" t="s">
        <v>1917</v>
      </c>
      <c r="D80" s="822" t="s">
        <v>893</v>
      </c>
      <c r="E80" s="822" t="s">
        <v>895</v>
      </c>
      <c r="F80" s="831"/>
      <c r="G80" s="831"/>
      <c r="H80" s="827"/>
      <c r="I80" s="831">
        <v>36</v>
      </c>
      <c r="J80" s="831">
        <v>0</v>
      </c>
      <c r="K80" s="827"/>
      <c r="L80" s="831">
        <v>36</v>
      </c>
      <c r="M80" s="832">
        <v>0</v>
      </c>
    </row>
    <row r="81" spans="1:13" ht="14.45" customHeight="1" x14ac:dyDescent="0.2">
      <c r="A81" s="821" t="s">
        <v>2219</v>
      </c>
      <c r="B81" s="822" t="s">
        <v>4721</v>
      </c>
      <c r="C81" s="822" t="s">
        <v>4347</v>
      </c>
      <c r="D81" s="822" t="s">
        <v>3278</v>
      </c>
      <c r="E81" s="822" t="s">
        <v>4348</v>
      </c>
      <c r="F81" s="831">
        <v>3</v>
      </c>
      <c r="G81" s="831">
        <v>362.31</v>
      </c>
      <c r="H81" s="827">
        <v>1</v>
      </c>
      <c r="I81" s="831"/>
      <c r="J81" s="831"/>
      <c r="K81" s="827">
        <v>0</v>
      </c>
      <c r="L81" s="831">
        <v>3</v>
      </c>
      <c r="M81" s="832">
        <v>362.31</v>
      </c>
    </row>
    <row r="82" spans="1:13" ht="14.45" customHeight="1" x14ac:dyDescent="0.2">
      <c r="A82" s="821" t="s">
        <v>2219</v>
      </c>
      <c r="B82" s="822" t="s">
        <v>1930</v>
      </c>
      <c r="C82" s="822" t="s">
        <v>2183</v>
      </c>
      <c r="D82" s="822" t="s">
        <v>1932</v>
      </c>
      <c r="E82" s="822" t="s">
        <v>2184</v>
      </c>
      <c r="F82" s="831"/>
      <c r="G82" s="831"/>
      <c r="H82" s="827">
        <v>0</v>
      </c>
      <c r="I82" s="831">
        <v>1</v>
      </c>
      <c r="J82" s="831">
        <v>23.4</v>
      </c>
      <c r="K82" s="827">
        <v>1</v>
      </c>
      <c r="L82" s="831">
        <v>1</v>
      </c>
      <c r="M82" s="832">
        <v>23.4</v>
      </c>
    </row>
    <row r="83" spans="1:13" ht="14.45" customHeight="1" x14ac:dyDescent="0.2">
      <c r="A83" s="821" t="s">
        <v>2219</v>
      </c>
      <c r="B83" s="822" t="s">
        <v>1946</v>
      </c>
      <c r="C83" s="822" t="s">
        <v>2907</v>
      </c>
      <c r="D83" s="822" t="s">
        <v>979</v>
      </c>
      <c r="E83" s="822" t="s">
        <v>2908</v>
      </c>
      <c r="F83" s="831"/>
      <c r="G83" s="831"/>
      <c r="H83" s="827">
        <v>0</v>
      </c>
      <c r="I83" s="831">
        <v>1</v>
      </c>
      <c r="J83" s="831">
        <v>176.32</v>
      </c>
      <c r="K83" s="827">
        <v>1</v>
      </c>
      <c r="L83" s="831">
        <v>1</v>
      </c>
      <c r="M83" s="832">
        <v>176.32</v>
      </c>
    </row>
    <row r="84" spans="1:13" ht="14.45" customHeight="1" x14ac:dyDescent="0.2">
      <c r="A84" s="821" t="s">
        <v>2219</v>
      </c>
      <c r="B84" s="822" t="s">
        <v>1948</v>
      </c>
      <c r="C84" s="822" t="s">
        <v>4361</v>
      </c>
      <c r="D84" s="822" t="s">
        <v>4362</v>
      </c>
      <c r="E84" s="822" t="s">
        <v>767</v>
      </c>
      <c r="F84" s="831">
        <v>7</v>
      </c>
      <c r="G84" s="831">
        <v>1257.55</v>
      </c>
      <c r="H84" s="827">
        <v>1</v>
      </c>
      <c r="I84" s="831"/>
      <c r="J84" s="831"/>
      <c r="K84" s="827">
        <v>0</v>
      </c>
      <c r="L84" s="831">
        <v>7</v>
      </c>
      <c r="M84" s="832">
        <v>1257.55</v>
      </c>
    </row>
    <row r="85" spans="1:13" ht="14.45" customHeight="1" x14ac:dyDescent="0.2">
      <c r="A85" s="821" t="s">
        <v>2219</v>
      </c>
      <c r="B85" s="822" t="s">
        <v>1948</v>
      </c>
      <c r="C85" s="822" t="s">
        <v>1970</v>
      </c>
      <c r="D85" s="822" t="s">
        <v>1040</v>
      </c>
      <c r="E85" s="822" t="s">
        <v>769</v>
      </c>
      <c r="F85" s="831"/>
      <c r="G85" s="831"/>
      <c r="H85" s="827">
        <v>0</v>
      </c>
      <c r="I85" s="831">
        <v>7</v>
      </c>
      <c r="J85" s="831">
        <v>1257.55</v>
      </c>
      <c r="K85" s="827">
        <v>1</v>
      </c>
      <c r="L85" s="831">
        <v>7</v>
      </c>
      <c r="M85" s="832">
        <v>1257.55</v>
      </c>
    </row>
    <row r="86" spans="1:13" ht="14.45" customHeight="1" x14ac:dyDescent="0.2">
      <c r="A86" s="821" t="s">
        <v>2219</v>
      </c>
      <c r="B86" s="822" t="s">
        <v>1760</v>
      </c>
      <c r="C86" s="822" t="s">
        <v>1988</v>
      </c>
      <c r="D86" s="822" t="s">
        <v>830</v>
      </c>
      <c r="E86" s="822" t="s">
        <v>1989</v>
      </c>
      <c r="F86" s="831"/>
      <c r="G86" s="831"/>
      <c r="H86" s="827">
        <v>0</v>
      </c>
      <c r="I86" s="831">
        <v>1</v>
      </c>
      <c r="J86" s="831">
        <v>165.63</v>
      </c>
      <c r="K86" s="827">
        <v>1</v>
      </c>
      <c r="L86" s="831">
        <v>1</v>
      </c>
      <c r="M86" s="832">
        <v>165.63</v>
      </c>
    </row>
    <row r="87" spans="1:13" ht="14.45" customHeight="1" x14ac:dyDescent="0.2">
      <c r="A87" s="821" t="s">
        <v>2219</v>
      </c>
      <c r="B87" s="822" t="s">
        <v>1760</v>
      </c>
      <c r="C87" s="822" t="s">
        <v>2485</v>
      </c>
      <c r="D87" s="822" t="s">
        <v>830</v>
      </c>
      <c r="E87" s="822" t="s">
        <v>2486</v>
      </c>
      <c r="F87" s="831"/>
      <c r="G87" s="831"/>
      <c r="H87" s="827">
        <v>0</v>
      </c>
      <c r="I87" s="831">
        <v>2</v>
      </c>
      <c r="J87" s="831">
        <v>828.14</v>
      </c>
      <c r="K87" s="827">
        <v>1</v>
      </c>
      <c r="L87" s="831">
        <v>2</v>
      </c>
      <c r="M87" s="832">
        <v>828.14</v>
      </c>
    </row>
    <row r="88" spans="1:13" ht="14.45" customHeight="1" x14ac:dyDescent="0.2">
      <c r="A88" s="821" t="s">
        <v>2219</v>
      </c>
      <c r="B88" s="822" t="s">
        <v>4722</v>
      </c>
      <c r="C88" s="822" t="s">
        <v>4365</v>
      </c>
      <c r="D88" s="822" t="s">
        <v>4366</v>
      </c>
      <c r="E88" s="822" t="s">
        <v>4367</v>
      </c>
      <c r="F88" s="831"/>
      <c r="G88" s="831"/>
      <c r="H88" s="827"/>
      <c r="I88" s="831">
        <v>1</v>
      </c>
      <c r="J88" s="831">
        <v>0</v>
      </c>
      <c r="K88" s="827"/>
      <c r="L88" s="831">
        <v>1</v>
      </c>
      <c r="M88" s="832">
        <v>0</v>
      </c>
    </row>
    <row r="89" spans="1:13" ht="14.45" customHeight="1" x14ac:dyDescent="0.2">
      <c r="A89" s="821" t="s">
        <v>2220</v>
      </c>
      <c r="B89" s="822" t="s">
        <v>1756</v>
      </c>
      <c r="C89" s="822" t="s">
        <v>1981</v>
      </c>
      <c r="D89" s="822" t="s">
        <v>1758</v>
      </c>
      <c r="E89" s="822" t="s">
        <v>1982</v>
      </c>
      <c r="F89" s="831"/>
      <c r="G89" s="831"/>
      <c r="H89" s="827">
        <v>0</v>
      </c>
      <c r="I89" s="831">
        <v>3</v>
      </c>
      <c r="J89" s="831">
        <v>41.04</v>
      </c>
      <c r="K89" s="827">
        <v>1</v>
      </c>
      <c r="L89" s="831">
        <v>3</v>
      </c>
      <c r="M89" s="832">
        <v>41.04</v>
      </c>
    </row>
    <row r="90" spans="1:13" ht="14.45" customHeight="1" x14ac:dyDescent="0.2">
      <c r="A90" s="821" t="s">
        <v>2220</v>
      </c>
      <c r="B90" s="822" t="s">
        <v>1985</v>
      </c>
      <c r="C90" s="822" t="s">
        <v>3007</v>
      </c>
      <c r="D90" s="822" t="s">
        <v>1271</v>
      </c>
      <c r="E90" s="822" t="s">
        <v>3008</v>
      </c>
      <c r="F90" s="831"/>
      <c r="G90" s="831"/>
      <c r="H90" s="827">
        <v>0</v>
      </c>
      <c r="I90" s="831">
        <v>1</v>
      </c>
      <c r="J90" s="831">
        <v>54.75</v>
      </c>
      <c r="K90" s="827">
        <v>1</v>
      </c>
      <c r="L90" s="831">
        <v>1</v>
      </c>
      <c r="M90" s="832">
        <v>54.75</v>
      </c>
    </row>
    <row r="91" spans="1:13" ht="14.45" customHeight="1" x14ac:dyDescent="0.2">
      <c r="A91" s="821" t="s">
        <v>2220</v>
      </c>
      <c r="B91" s="822" t="s">
        <v>1762</v>
      </c>
      <c r="C91" s="822" t="s">
        <v>3020</v>
      </c>
      <c r="D91" s="822" t="s">
        <v>3021</v>
      </c>
      <c r="E91" s="822" t="s">
        <v>3022</v>
      </c>
      <c r="F91" s="831"/>
      <c r="G91" s="831"/>
      <c r="H91" s="827">
        <v>0</v>
      </c>
      <c r="I91" s="831">
        <v>2</v>
      </c>
      <c r="J91" s="831">
        <v>906.36</v>
      </c>
      <c r="K91" s="827">
        <v>1</v>
      </c>
      <c r="L91" s="831">
        <v>2</v>
      </c>
      <c r="M91" s="832">
        <v>906.36</v>
      </c>
    </row>
    <row r="92" spans="1:13" ht="14.45" customHeight="1" x14ac:dyDescent="0.2">
      <c r="A92" s="821" t="s">
        <v>2220</v>
      </c>
      <c r="B92" s="822" t="s">
        <v>1774</v>
      </c>
      <c r="C92" s="822" t="s">
        <v>2096</v>
      </c>
      <c r="D92" s="822" t="s">
        <v>764</v>
      </c>
      <c r="E92" s="822" t="s">
        <v>2097</v>
      </c>
      <c r="F92" s="831"/>
      <c r="G92" s="831"/>
      <c r="H92" s="827">
        <v>0</v>
      </c>
      <c r="I92" s="831">
        <v>5</v>
      </c>
      <c r="J92" s="831">
        <v>3681.65</v>
      </c>
      <c r="K92" s="827">
        <v>1</v>
      </c>
      <c r="L92" s="831">
        <v>5</v>
      </c>
      <c r="M92" s="832">
        <v>3681.65</v>
      </c>
    </row>
    <row r="93" spans="1:13" ht="14.45" customHeight="1" x14ac:dyDescent="0.2">
      <c r="A93" s="821" t="s">
        <v>2220</v>
      </c>
      <c r="B93" s="822" t="s">
        <v>1774</v>
      </c>
      <c r="C93" s="822" t="s">
        <v>1777</v>
      </c>
      <c r="D93" s="822" t="s">
        <v>764</v>
      </c>
      <c r="E93" s="822" t="s">
        <v>1778</v>
      </c>
      <c r="F93" s="831"/>
      <c r="G93" s="831"/>
      <c r="H93" s="827">
        <v>0</v>
      </c>
      <c r="I93" s="831">
        <v>20</v>
      </c>
      <c r="J93" s="831">
        <v>9817.8000000000011</v>
      </c>
      <c r="K93" s="827">
        <v>1</v>
      </c>
      <c r="L93" s="831">
        <v>20</v>
      </c>
      <c r="M93" s="832">
        <v>9817.8000000000011</v>
      </c>
    </row>
    <row r="94" spans="1:13" ht="14.45" customHeight="1" x14ac:dyDescent="0.2">
      <c r="A94" s="821" t="s">
        <v>2220</v>
      </c>
      <c r="B94" s="822" t="s">
        <v>1774</v>
      </c>
      <c r="C94" s="822" t="s">
        <v>1997</v>
      </c>
      <c r="D94" s="822" t="s">
        <v>1223</v>
      </c>
      <c r="E94" s="822" t="s">
        <v>1998</v>
      </c>
      <c r="F94" s="831"/>
      <c r="G94" s="831"/>
      <c r="H94" s="827">
        <v>0</v>
      </c>
      <c r="I94" s="831">
        <v>1</v>
      </c>
      <c r="J94" s="831">
        <v>1847.49</v>
      </c>
      <c r="K94" s="827">
        <v>1</v>
      </c>
      <c r="L94" s="831">
        <v>1</v>
      </c>
      <c r="M94" s="832">
        <v>1847.49</v>
      </c>
    </row>
    <row r="95" spans="1:13" ht="14.45" customHeight="1" x14ac:dyDescent="0.2">
      <c r="A95" s="821" t="s">
        <v>2220</v>
      </c>
      <c r="B95" s="822" t="s">
        <v>1774</v>
      </c>
      <c r="C95" s="822" t="s">
        <v>2268</v>
      </c>
      <c r="D95" s="822" t="s">
        <v>764</v>
      </c>
      <c r="E95" s="822" t="s">
        <v>2269</v>
      </c>
      <c r="F95" s="831"/>
      <c r="G95" s="831"/>
      <c r="H95" s="827">
        <v>0</v>
      </c>
      <c r="I95" s="831">
        <v>7</v>
      </c>
      <c r="J95" s="831">
        <v>6466.18</v>
      </c>
      <c r="K95" s="827">
        <v>1</v>
      </c>
      <c r="L95" s="831">
        <v>7</v>
      </c>
      <c r="M95" s="832">
        <v>6466.18</v>
      </c>
    </row>
    <row r="96" spans="1:13" ht="14.45" customHeight="1" x14ac:dyDescent="0.2">
      <c r="A96" s="821" t="s">
        <v>2220</v>
      </c>
      <c r="B96" s="822" t="s">
        <v>2098</v>
      </c>
      <c r="C96" s="822" t="s">
        <v>2443</v>
      </c>
      <c r="D96" s="822" t="s">
        <v>1439</v>
      </c>
      <c r="E96" s="822" t="s">
        <v>2444</v>
      </c>
      <c r="F96" s="831"/>
      <c r="G96" s="831"/>
      <c r="H96" s="827">
        <v>0</v>
      </c>
      <c r="I96" s="831">
        <v>1</v>
      </c>
      <c r="J96" s="831">
        <v>160.03</v>
      </c>
      <c r="K96" s="827">
        <v>1</v>
      </c>
      <c r="L96" s="831">
        <v>1</v>
      </c>
      <c r="M96" s="832">
        <v>160.03</v>
      </c>
    </row>
    <row r="97" spans="1:13" ht="14.45" customHeight="1" x14ac:dyDescent="0.2">
      <c r="A97" s="821" t="s">
        <v>2220</v>
      </c>
      <c r="B97" s="822" t="s">
        <v>1783</v>
      </c>
      <c r="C97" s="822" t="s">
        <v>2996</v>
      </c>
      <c r="D97" s="822" t="s">
        <v>2997</v>
      </c>
      <c r="E97" s="822" t="s">
        <v>1787</v>
      </c>
      <c r="F97" s="831">
        <v>1</v>
      </c>
      <c r="G97" s="831">
        <v>42.51</v>
      </c>
      <c r="H97" s="827">
        <v>1</v>
      </c>
      <c r="I97" s="831"/>
      <c r="J97" s="831"/>
      <c r="K97" s="827">
        <v>0</v>
      </c>
      <c r="L97" s="831">
        <v>1</v>
      </c>
      <c r="M97" s="832">
        <v>42.51</v>
      </c>
    </row>
    <row r="98" spans="1:13" ht="14.45" customHeight="1" x14ac:dyDescent="0.2">
      <c r="A98" s="821" t="s">
        <v>2220</v>
      </c>
      <c r="B98" s="822" t="s">
        <v>1849</v>
      </c>
      <c r="C98" s="822" t="s">
        <v>1853</v>
      </c>
      <c r="D98" s="822" t="s">
        <v>1068</v>
      </c>
      <c r="E98" s="822" t="s">
        <v>1854</v>
      </c>
      <c r="F98" s="831"/>
      <c r="G98" s="831"/>
      <c r="H98" s="827">
        <v>0</v>
      </c>
      <c r="I98" s="831">
        <v>9</v>
      </c>
      <c r="J98" s="831">
        <v>1389.2400000000002</v>
      </c>
      <c r="K98" s="827">
        <v>1</v>
      </c>
      <c r="L98" s="831">
        <v>9</v>
      </c>
      <c r="M98" s="832">
        <v>1389.2400000000002</v>
      </c>
    </row>
    <row r="99" spans="1:13" ht="14.45" customHeight="1" x14ac:dyDescent="0.2">
      <c r="A99" s="821" t="s">
        <v>2220</v>
      </c>
      <c r="B99" s="822" t="s">
        <v>1849</v>
      </c>
      <c r="C99" s="822" t="s">
        <v>3034</v>
      </c>
      <c r="D99" s="822" t="s">
        <v>1068</v>
      </c>
      <c r="E99" s="822" t="s">
        <v>1854</v>
      </c>
      <c r="F99" s="831">
        <v>1</v>
      </c>
      <c r="G99" s="831">
        <v>154.36000000000001</v>
      </c>
      <c r="H99" s="827">
        <v>1</v>
      </c>
      <c r="I99" s="831"/>
      <c r="J99" s="831"/>
      <c r="K99" s="827">
        <v>0</v>
      </c>
      <c r="L99" s="831">
        <v>1</v>
      </c>
      <c r="M99" s="832">
        <v>154.36000000000001</v>
      </c>
    </row>
    <row r="100" spans="1:13" ht="14.45" customHeight="1" x14ac:dyDescent="0.2">
      <c r="A100" s="821" t="s">
        <v>2220</v>
      </c>
      <c r="B100" s="822" t="s">
        <v>1861</v>
      </c>
      <c r="C100" s="822" t="s">
        <v>2992</v>
      </c>
      <c r="D100" s="822" t="s">
        <v>2993</v>
      </c>
      <c r="E100" s="822" t="s">
        <v>1184</v>
      </c>
      <c r="F100" s="831">
        <v>2</v>
      </c>
      <c r="G100" s="831">
        <v>96.02</v>
      </c>
      <c r="H100" s="827">
        <v>1</v>
      </c>
      <c r="I100" s="831"/>
      <c r="J100" s="831"/>
      <c r="K100" s="827">
        <v>0</v>
      </c>
      <c r="L100" s="831">
        <v>2</v>
      </c>
      <c r="M100" s="832">
        <v>96.02</v>
      </c>
    </row>
    <row r="101" spans="1:13" ht="14.45" customHeight="1" x14ac:dyDescent="0.2">
      <c r="A101" s="821" t="s">
        <v>2220</v>
      </c>
      <c r="B101" s="822" t="s">
        <v>1916</v>
      </c>
      <c r="C101" s="822" t="s">
        <v>1917</v>
      </c>
      <c r="D101" s="822" t="s">
        <v>893</v>
      </c>
      <c r="E101" s="822" t="s">
        <v>895</v>
      </c>
      <c r="F101" s="831"/>
      <c r="G101" s="831"/>
      <c r="H101" s="827"/>
      <c r="I101" s="831">
        <v>16</v>
      </c>
      <c r="J101" s="831">
        <v>0</v>
      </c>
      <c r="K101" s="827"/>
      <c r="L101" s="831">
        <v>16</v>
      </c>
      <c r="M101" s="832">
        <v>0</v>
      </c>
    </row>
    <row r="102" spans="1:13" ht="14.45" customHeight="1" x14ac:dyDescent="0.2">
      <c r="A102" s="821" t="s">
        <v>2220</v>
      </c>
      <c r="B102" s="822" t="s">
        <v>1934</v>
      </c>
      <c r="C102" s="822" t="s">
        <v>3032</v>
      </c>
      <c r="D102" s="822" t="s">
        <v>3033</v>
      </c>
      <c r="E102" s="822" t="s">
        <v>2071</v>
      </c>
      <c r="F102" s="831">
        <v>1</v>
      </c>
      <c r="G102" s="831">
        <v>0</v>
      </c>
      <c r="H102" s="827"/>
      <c r="I102" s="831"/>
      <c r="J102" s="831"/>
      <c r="K102" s="827"/>
      <c r="L102" s="831">
        <v>1</v>
      </c>
      <c r="M102" s="832">
        <v>0</v>
      </c>
    </row>
    <row r="103" spans="1:13" ht="14.45" customHeight="1" x14ac:dyDescent="0.2">
      <c r="A103" s="821" t="s">
        <v>2220</v>
      </c>
      <c r="B103" s="822" t="s">
        <v>1946</v>
      </c>
      <c r="C103" s="822" t="s">
        <v>2145</v>
      </c>
      <c r="D103" s="822" t="s">
        <v>979</v>
      </c>
      <c r="E103" s="822" t="s">
        <v>2146</v>
      </c>
      <c r="F103" s="831"/>
      <c r="G103" s="831"/>
      <c r="H103" s="827">
        <v>0</v>
      </c>
      <c r="I103" s="831">
        <v>1</v>
      </c>
      <c r="J103" s="831">
        <v>117.55</v>
      </c>
      <c r="K103" s="827">
        <v>1</v>
      </c>
      <c r="L103" s="831">
        <v>1</v>
      </c>
      <c r="M103" s="832">
        <v>117.55</v>
      </c>
    </row>
    <row r="104" spans="1:13" ht="14.45" customHeight="1" x14ac:dyDescent="0.2">
      <c r="A104" s="821" t="s">
        <v>2220</v>
      </c>
      <c r="B104" s="822" t="s">
        <v>1946</v>
      </c>
      <c r="C104" s="822" t="s">
        <v>2994</v>
      </c>
      <c r="D104" s="822" t="s">
        <v>979</v>
      </c>
      <c r="E104" s="822" t="s">
        <v>2995</v>
      </c>
      <c r="F104" s="831"/>
      <c r="G104" s="831"/>
      <c r="H104" s="827"/>
      <c r="I104" s="831">
        <v>1</v>
      </c>
      <c r="J104" s="831">
        <v>0</v>
      </c>
      <c r="K104" s="827"/>
      <c r="L104" s="831">
        <v>1</v>
      </c>
      <c r="M104" s="832">
        <v>0</v>
      </c>
    </row>
    <row r="105" spans="1:13" ht="14.45" customHeight="1" x14ac:dyDescent="0.2">
      <c r="A105" s="821" t="s">
        <v>2221</v>
      </c>
      <c r="B105" s="822" t="s">
        <v>1774</v>
      </c>
      <c r="C105" s="822" t="s">
        <v>1777</v>
      </c>
      <c r="D105" s="822" t="s">
        <v>764</v>
      </c>
      <c r="E105" s="822" t="s">
        <v>1778</v>
      </c>
      <c r="F105" s="831"/>
      <c r="G105" s="831"/>
      <c r="H105" s="827">
        <v>0</v>
      </c>
      <c r="I105" s="831">
        <v>1</v>
      </c>
      <c r="J105" s="831">
        <v>490.89</v>
      </c>
      <c r="K105" s="827">
        <v>1</v>
      </c>
      <c r="L105" s="831">
        <v>1</v>
      </c>
      <c r="M105" s="832">
        <v>490.89</v>
      </c>
    </row>
    <row r="106" spans="1:13" ht="14.45" customHeight="1" x14ac:dyDescent="0.2">
      <c r="A106" s="821" t="s">
        <v>2221</v>
      </c>
      <c r="B106" s="822" t="s">
        <v>1849</v>
      </c>
      <c r="C106" s="822" t="s">
        <v>1853</v>
      </c>
      <c r="D106" s="822" t="s">
        <v>1068</v>
      </c>
      <c r="E106" s="822" t="s">
        <v>1854</v>
      </c>
      <c r="F106" s="831"/>
      <c r="G106" s="831"/>
      <c r="H106" s="827">
        <v>0</v>
      </c>
      <c r="I106" s="831">
        <v>1</v>
      </c>
      <c r="J106" s="831">
        <v>154.36000000000001</v>
      </c>
      <c r="K106" s="827">
        <v>1</v>
      </c>
      <c r="L106" s="831">
        <v>1</v>
      </c>
      <c r="M106" s="832">
        <v>154.36000000000001</v>
      </c>
    </row>
    <row r="107" spans="1:13" ht="14.45" customHeight="1" x14ac:dyDescent="0.2">
      <c r="A107" s="821" t="s">
        <v>2222</v>
      </c>
      <c r="B107" s="822" t="s">
        <v>1985</v>
      </c>
      <c r="C107" s="822" t="s">
        <v>3007</v>
      </c>
      <c r="D107" s="822" t="s">
        <v>1271</v>
      </c>
      <c r="E107" s="822" t="s">
        <v>3008</v>
      </c>
      <c r="F107" s="831"/>
      <c r="G107" s="831"/>
      <c r="H107" s="827">
        <v>0</v>
      </c>
      <c r="I107" s="831">
        <v>12</v>
      </c>
      <c r="J107" s="831">
        <v>1020.12</v>
      </c>
      <c r="K107" s="827">
        <v>1</v>
      </c>
      <c r="L107" s="831">
        <v>12</v>
      </c>
      <c r="M107" s="832">
        <v>1020.12</v>
      </c>
    </row>
    <row r="108" spans="1:13" ht="14.45" customHeight="1" x14ac:dyDescent="0.2">
      <c r="A108" s="821" t="s">
        <v>2222</v>
      </c>
      <c r="B108" s="822" t="s">
        <v>4723</v>
      </c>
      <c r="C108" s="822" t="s">
        <v>3135</v>
      </c>
      <c r="D108" s="822" t="s">
        <v>726</v>
      </c>
      <c r="E108" s="822" t="s">
        <v>3136</v>
      </c>
      <c r="F108" s="831"/>
      <c r="G108" s="831"/>
      <c r="H108" s="827"/>
      <c r="I108" s="831">
        <v>1</v>
      </c>
      <c r="J108" s="831">
        <v>0</v>
      </c>
      <c r="K108" s="827"/>
      <c r="L108" s="831">
        <v>1</v>
      </c>
      <c r="M108" s="832">
        <v>0</v>
      </c>
    </row>
    <row r="109" spans="1:13" ht="14.45" customHeight="1" x14ac:dyDescent="0.2">
      <c r="A109" s="821" t="s">
        <v>2222</v>
      </c>
      <c r="B109" s="822" t="s">
        <v>1774</v>
      </c>
      <c r="C109" s="822" t="s">
        <v>1777</v>
      </c>
      <c r="D109" s="822" t="s">
        <v>764</v>
      </c>
      <c r="E109" s="822" t="s">
        <v>1778</v>
      </c>
      <c r="F109" s="831"/>
      <c r="G109" s="831"/>
      <c r="H109" s="827">
        <v>0</v>
      </c>
      <c r="I109" s="831">
        <v>1</v>
      </c>
      <c r="J109" s="831">
        <v>490.89</v>
      </c>
      <c r="K109" s="827">
        <v>1</v>
      </c>
      <c r="L109" s="831">
        <v>1</v>
      </c>
      <c r="M109" s="832">
        <v>490.89</v>
      </c>
    </row>
    <row r="110" spans="1:13" ht="14.45" customHeight="1" x14ac:dyDescent="0.2">
      <c r="A110" s="821" t="s">
        <v>2222</v>
      </c>
      <c r="B110" s="822" t="s">
        <v>1774</v>
      </c>
      <c r="C110" s="822" t="s">
        <v>2268</v>
      </c>
      <c r="D110" s="822" t="s">
        <v>764</v>
      </c>
      <c r="E110" s="822" t="s">
        <v>2269</v>
      </c>
      <c r="F110" s="831"/>
      <c r="G110" s="831"/>
      <c r="H110" s="827">
        <v>0</v>
      </c>
      <c r="I110" s="831">
        <v>3</v>
      </c>
      <c r="J110" s="831">
        <v>2771.2200000000003</v>
      </c>
      <c r="K110" s="827">
        <v>1</v>
      </c>
      <c r="L110" s="831">
        <v>3</v>
      </c>
      <c r="M110" s="832">
        <v>2771.2200000000003</v>
      </c>
    </row>
    <row r="111" spans="1:13" ht="14.45" customHeight="1" x14ac:dyDescent="0.2">
      <c r="A111" s="821" t="s">
        <v>2222</v>
      </c>
      <c r="B111" s="822" t="s">
        <v>1793</v>
      </c>
      <c r="C111" s="822" t="s">
        <v>2010</v>
      </c>
      <c r="D111" s="822" t="s">
        <v>1164</v>
      </c>
      <c r="E111" s="822" t="s">
        <v>667</v>
      </c>
      <c r="F111" s="831"/>
      <c r="G111" s="831"/>
      <c r="H111" s="827">
        <v>0</v>
      </c>
      <c r="I111" s="831">
        <v>2</v>
      </c>
      <c r="J111" s="831">
        <v>140.46</v>
      </c>
      <c r="K111" s="827">
        <v>1</v>
      </c>
      <c r="L111" s="831">
        <v>2</v>
      </c>
      <c r="M111" s="832">
        <v>140.46</v>
      </c>
    </row>
    <row r="112" spans="1:13" ht="14.45" customHeight="1" x14ac:dyDescent="0.2">
      <c r="A112" s="821" t="s">
        <v>2222</v>
      </c>
      <c r="B112" s="822" t="s">
        <v>1802</v>
      </c>
      <c r="C112" s="822" t="s">
        <v>3050</v>
      </c>
      <c r="D112" s="822" t="s">
        <v>673</v>
      </c>
      <c r="E112" s="822" t="s">
        <v>1190</v>
      </c>
      <c r="F112" s="831"/>
      <c r="G112" s="831"/>
      <c r="H112" s="827">
        <v>0</v>
      </c>
      <c r="I112" s="831">
        <v>3</v>
      </c>
      <c r="J112" s="831">
        <v>351.09000000000003</v>
      </c>
      <c r="K112" s="827">
        <v>1</v>
      </c>
      <c r="L112" s="831">
        <v>3</v>
      </c>
      <c r="M112" s="832">
        <v>351.09000000000003</v>
      </c>
    </row>
    <row r="113" spans="1:13" ht="14.45" customHeight="1" x14ac:dyDescent="0.2">
      <c r="A113" s="821" t="s">
        <v>2222</v>
      </c>
      <c r="B113" s="822" t="s">
        <v>2104</v>
      </c>
      <c r="C113" s="822" t="s">
        <v>3109</v>
      </c>
      <c r="D113" s="822" t="s">
        <v>3110</v>
      </c>
      <c r="E113" s="822" t="s">
        <v>3111</v>
      </c>
      <c r="F113" s="831">
        <v>1</v>
      </c>
      <c r="G113" s="831">
        <v>114.88</v>
      </c>
      <c r="H113" s="827">
        <v>1</v>
      </c>
      <c r="I113" s="831"/>
      <c r="J113" s="831"/>
      <c r="K113" s="827">
        <v>0</v>
      </c>
      <c r="L113" s="831">
        <v>1</v>
      </c>
      <c r="M113" s="832">
        <v>114.88</v>
      </c>
    </row>
    <row r="114" spans="1:13" ht="14.45" customHeight="1" x14ac:dyDescent="0.2">
      <c r="A114" s="821" t="s">
        <v>2222</v>
      </c>
      <c r="B114" s="822" t="s">
        <v>1836</v>
      </c>
      <c r="C114" s="822" t="s">
        <v>3138</v>
      </c>
      <c r="D114" s="822" t="s">
        <v>756</v>
      </c>
      <c r="E114" s="822" t="s">
        <v>2042</v>
      </c>
      <c r="F114" s="831">
        <v>2</v>
      </c>
      <c r="G114" s="831">
        <v>98.16</v>
      </c>
      <c r="H114" s="827">
        <v>1</v>
      </c>
      <c r="I114" s="831"/>
      <c r="J114" s="831"/>
      <c r="K114" s="827">
        <v>0</v>
      </c>
      <c r="L114" s="831">
        <v>2</v>
      </c>
      <c r="M114" s="832">
        <v>98.16</v>
      </c>
    </row>
    <row r="115" spans="1:13" ht="14.45" customHeight="1" x14ac:dyDescent="0.2">
      <c r="A115" s="821" t="s">
        <v>2222</v>
      </c>
      <c r="B115" s="822" t="s">
        <v>1836</v>
      </c>
      <c r="C115" s="822" t="s">
        <v>1840</v>
      </c>
      <c r="D115" s="822" t="s">
        <v>1838</v>
      </c>
      <c r="E115" s="822" t="s">
        <v>1841</v>
      </c>
      <c r="F115" s="831"/>
      <c r="G115" s="831"/>
      <c r="H115" s="827">
        <v>0</v>
      </c>
      <c r="I115" s="831">
        <v>1</v>
      </c>
      <c r="J115" s="831">
        <v>49.08</v>
      </c>
      <c r="K115" s="827">
        <v>1</v>
      </c>
      <c r="L115" s="831">
        <v>1</v>
      </c>
      <c r="M115" s="832">
        <v>49.08</v>
      </c>
    </row>
    <row r="116" spans="1:13" ht="14.45" customHeight="1" x14ac:dyDescent="0.2">
      <c r="A116" s="821" t="s">
        <v>2222</v>
      </c>
      <c r="B116" s="822" t="s">
        <v>1849</v>
      </c>
      <c r="C116" s="822" t="s">
        <v>1853</v>
      </c>
      <c r="D116" s="822" t="s">
        <v>1068</v>
      </c>
      <c r="E116" s="822" t="s">
        <v>1854</v>
      </c>
      <c r="F116" s="831"/>
      <c r="G116" s="831"/>
      <c r="H116" s="827">
        <v>0</v>
      </c>
      <c r="I116" s="831">
        <v>7</v>
      </c>
      <c r="J116" s="831">
        <v>1080.52</v>
      </c>
      <c r="K116" s="827">
        <v>1</v>
      </c>
      <c r="L116" s="831">
        <v>7</v>
      </c>
      <c r="M116" s="832">
        <v>1080.52</v>
      </c>
    </row>
    <row r="117" spans="1:13" ht="14.45" customHeight="1" x14ac:dyDescent="0.2">
      <c r="A117" s="821" t="s">
        <v>2222</v>
      </c>
      <c r="B117" s="822" t="s">
        <v>1910</v>
      </c>
      <c r="C117" s="822" t="s">
        <v>3043</v>
      </c>
      <c r="D117" s="822" t="s">
        <v>637</v>
      </c>
      <c r="E117" s="822" t="s">
        <v>3044</v>
      </c>
      <c r="F117" s="831"/>
      <c r="G117" s="831"/>
      <c r="H117" s="827">
        <v>0</v>
      </c>
      <c r="I117" s="831">
        <v>9</v>
      </c>
      <c r="J117" s="831">
        <v>587.52</v>
      </c>
      <c r="K117" s="827">
        <v>1</v>
      </c>
      <c r="L117" s="831">
        <v>9</v>
      </c>
      <c r="M117" s="832">
        <v>587.52</v>
      </c>
    </row>
    <row r="118" spans="1:13" ht="14.45" customHeight="1" x14ac:dyDescent="0.2">
      <c r="A118" s="821" t="s">
        <v>2222</v>
      </c>
      <c r="B118" s="822" t="s">
        <v>1930</v>
      </c>
      <c r="C118" s="822" t="s">
        <v>2183</v>
      </c>
      <c r="D118" s="822" t="s">
        <v>1932</v>
      </c>
      <c r="E118" s="822" t="s">
        <v>2184</v>
      </c>
      <c r="F118" s="831"/>
      <c r="G118" s="831"/>
      <c r="H118" s="827">
        <v>0</v>
      </c>
      <c r="I118" s="831">
        <v>4</v>
      </c>
      <c r="J118" s="831">
        <v>93.6</v>
      </c>
      <c r="K118" s="827">
        <v>1</v>
      </c>
      <c r="L118" s="831">
        <v>4</v>
      </c>
      <c r="M118" s="832">
        <v>93.6</v>
      </c>
    </row>
    <row r="119" spans="1:13" ht="14.45" customHeight="1" x14ac:dyDescent="0.2">
      <c r="A119" s="821" t="s">
        <v>2222</v>
      </c>
      <c r="B119" s="822" t="s">
        <v>1930</v>
      </c>
      <c r="C119" s="822" t="s">
        <v>1931</v>
      </c>
      <c r="D119" s="822" t="s">
        <v>1932</v>
      </c>
      <c r="E119" s="822" t="s">
        <v>1933</v>
      </c>
      <c r="F119" s="831"/>
      <c r="G119" s="831"/>
      <c r="H119" s="827">
        <v>0</v>
      </c>
      <c r="I119" s="831">
        <v>15</v>
      </c>
      <c r="J119" s="831">
        <v>175.65000000000003</v>
      </c>
      <c r="K119" s="827">
        <v>1</v>
      </c>
      <c r="L119" s="831">
        <v>15</v>
      </c>
      <c r="M119" s="832">
        <v>175.65000000000003</v>
      </c>
    </row>
    <row r="120" spans="1:13" ht="14.45" customHeight="1" x14ac:dyDescent="0.2">
      <c r="A120" s="821" t="s">
        <v>2222</v>
      </c>
      <c r="B120" s="822" t="s">
        <v>1934</v>
      </c>
      <c r="C120" s="822" t="s">
        <v>3121</v>
      </c>
      <c r="D120" s="822" t="s">
        <v>3122</v>
      </c>
      <c r="E120" s="822" t="s">
        <v>1940</v>
      </c>
      <c r="F120" s="831">
        <v>1</v>
      </c>
      <c r="G120" s="831">
        <v>0</v>
      </c>
      <c r="H120" s="827"/>
      <c r="I120" s="831"/>
      <c r="J120" s="831"/>
      <c r="K120" s="827"/>
      <c r="L120" s="831">
        <v>1</v>
      </c>
      <c r="M120" s="832">
        <v>0</v>
      </c>
    </row>
    <row r="121" spans="1:13" ht="14.45" customHeight="1" x14ac:dyDescent="0.2">
      <c r="A121" s="821" t="s">
        <v>2222</v>
      </c>
      <c r="B121" s="822" t="s">
        <v>4719</v>
      </c>
      <c r="C121" s="822" t="s">
        <v>3053</v>
      </c>
      <c r="D121" s="822" t="s">
        <v>3054</v>
      </c>
      <c r="E121" s="822" t="s">
        <v>2931</v>
      </c>
      <c r="F121" s="831"/>
      <c r="G121" s="831"/>
      <c r="H121" s="827">
        <v>0</v>
      </c>
      <c r="I121" s="831">
        <v>1</v>
      </c>
      <c r="J121" s="831">
        <v>176.32</v>
      </c>
      <c r="K121" s="827">
        <v>1</v>
      </c>
      <c r="L121" s="831">
        <v>1</v>
      </c>
      <c r="M121" s="832">
        <v>176.32</v>
      </c>
    </row>
    <row r="122" spans="1:13" ht="14.45" customHeight="1" x14ac:dyDescent="0.2">
      <c r="A122" s="821" t="s">
        <v>2224</v>
      </c>
      <c r="B122" s="822" t="s">
        <v>1774</v>
      </c>
      <c r="C122" s="822" t="s">
        <v>1777</v>
      </c>
      <c r="D122" s="822" t="s">
        <v>764</v>
      </c>
      <c r="E122" s="822" t="s">
        <v>1778</v>
      </c>
      <c r="F122" s="831"/>
      <c r="G122" s="831"/>
      <c r="H122" s="827">
        <v>0</v>
      </c>
      <c r="I122" s="831">
        <v>1</v>
      </c>
      <c r="J122" s="831">
        <v>490.89</v>
      </c>
      <c r="K122" s="827">
        <v>1</v>
      </c>
      <c r="L122" s="831">
        <v>1</v>
      </c>
      <c r="M122" s="832">
        <v>490.89</v>
      </c>
    </row>
    <row r="123" spans="1:13" ht="14.45" customHeight="1" x14ac:dyDescent="0.2">
      <c r="A123" s="821" t="s">
        <v>2224</v>
      </c>
      <c r="B123" s="822" t="s">
        <v>1849</v>
      </c>
      <c r="C123" s="822" t="s">
        <v>1853</v>
      </c>
      <c r="D123" s="822" t="s">
        <v>1068</v>
      </c>
      <c r="E123" s="822" t="s">
        <v>1854</v>
      </c>
      <c r="F123" s="831"/>
      <c r="G123" s="831"/>
      <c r="H123" s="827">
        <v>0</v>
      </c>
      <c r="I123" s="831">
        <v>2</v>
      </c>
      <c r="J123" s="831">
        <v>308.72000000000003</v>
      </c>
      <c r="K123" s="827">
        <v>1</v>
      </c>
      <c r="L123" s="831">
        <v>2</v>
      </c>
      <c r="M123" s="832">
        <v>308.72000000000003</v>
      </c>
    </row>
    <row r="124" spans="1:13" ht="14.45" customHeight="1" x14ac:dyDescent="0.2">
      <c r="A124" s="821" t="s">
        <v>2225</v>
      </c>
      <c r="B124" s="822" t="s">
        <v>1756</v>
      </c>
      <c r="C124" s="822" t="s">
        <v>1983</v>
      </c>
      <c r="D124" s="822" t="s">
        <v>1758</v>
      </c>
      <c r="E124" s="822" t="s">
        <v>1984</v>
      </c>
      <c r="F124" s="831"/>
      <c r="G124" s="831"/>
      <c r="H124" s="827">
        <v>0</v>
      </c>
      <c r="I124" s="831">
        <v>7</v>
      </c>
      <c r="J124" s="831">
        <v>396.27</v>
      </c>
      <c r="K124" s="827">
        <v>1</v>
      </c>
      <c r="L124" s="831">
        <v>7</v>
      </c>
      <c r="M124" s="832">
        <v>396.27</v>
      </c>
    </row>
    <row r="125" spans="1:13" ht="14.45" customHeight="1" x14ac:dyDescent="0.2">
      <c r="A125" s="821" t="s">
        <v>2225</v>
      </c>
      <c r="B125" s="822" t="s">
        <v>1985</v>
      </c>
      <c r="C125" s="822" t="s">
        <v>3007</v>
      </c>
      <c r="D125" s="822" t="s">
        <v>1271</v>
      </c>
      <c r="E125" s="822" t="s">
        <v>3008</v>
      </c>
      <c r="F125" s="831"/>
      <c r="G125" s="831"/>
      <c r="H125" s="827">
        <v>0</v>
      </c>
      <c r="I125" s="831">
        <v>2</v>
      </c>
      <c r="J125" s="831">
        <v>109.5</v>
      </c>
      <c r="K125" s="827">
        <v>1</v>
      </c>
      <c r="L125" s="831">
        <v>2</v>
      </c>
      <c r="M125" s="832">
        <v>109.5</v>
      </c>
    </row>
    <row r="126" spans="1:13" ht="14.45" customHeight="1" x14ac:dyDescent="0.2">
      <c r="A126" s="821" t="s">
        <v>2225</v>
      </c>
      <c r="B126" s="822" t="s">
        <v>1774</v>
      </c>
      <c r="C126" s="822" t="s">
        <v>3233</v>
      </c>
      <c r="D126" s="822" t="s">
        <v>1223</v>
      </c>
      <c r="E126" s="822" t="s">
        <v>3234</v>
      </c>
      <c r="F126" s="831"/>
      <c r="G126" s="831"/>
      <c r="H126" s="827">
        <v>0</v>
      </c>
      <c r="I126" s="831">
        <v>1</v>
      </c>
      <c r="J126" s="831">
        <v>1385.62</v>
      </c>
      <c r="K126" s="827">
        <v>1</v>
      </c>
      <c r="L126" s="831">
        <v>1</v>
      </c>
      <c r="M126" s="832">
        <v>1385.62</v>
      </c>
    </row>
    <row r="127" spans="1:13" ht="14.45" customHeight="1" x14ac:dyDescent="0.2">
      <c r="A127" s="821" t="s">
        <v>2225</v>
      </c>
      <c r="B127" s="822" t="s">
        <v>1774</v>
      </c>
      <c r="C127" s="822" t="s">
        <v>2096</v>
      </c>
      <c r="D127" s="822" t="s">
        <v>764</v>
      </c>
      <c r="E127" s="822" t="s">
        <v>2097</v>
      </c>
      <c r="F127" s="831"/>
      <c r="G127" s="831"/>
      <c r="H127" s="827">
        <v>0</v>
      </c>
      <c r="I127" s="831">
        <v>6</v>
      </c>
      <c r="J127" s="831">
        <v>4417.9800000000005</v>
      </c>
      <c r="K127" s="827">
        <v>1</v>
      </c>
      <c r="L127" s="831">
        <v>6</v>
      </c>
      <c r="M127" s="832">
        <v>4417.9800000000005</v>
      </c>
    </row>
    <row r="128" spans="1:13" ht="14.45" customHeight="1" x14ac:dyDescent="0.2">
      <c r="A128" s="821" t="s">
        <v>2225</v>
      </c>
      <c r="B128" s="822" t="s">
        <v>1774</v>
      </c>
      <c r="C128" s="822" t="s">
        <v>1777</v>
      </c>
      <c r="D128" s="822" t="s">
        <v>764</v>
      </c>
      <c r="E128" s="822" t="s">
        <v>1778</v>
      </c>
      <c r="F128" s="831"/>
      <c r="G128" s="831"/>
      <c r="H128" s="827">
        <v>0</v>
      </c>
      <c r="I128" s="831">
        <v>4</v>
      </c>
      <c r="J128" s="831">
        <v>1963.56</v>
      </c>
      <c r="K128" s="827">
        <v>1</v>
      </c>
      <c r="L128" s="831">
        <v>4</v>
      </c>
      <c r="M128" s="832">
        <v>1963.56</v>
      </c>
    </row>
    <row r="129" spans="1:13" ht="14.45" customHeight="1" x14ac:dyDescent="0.2">
      <c r="A129" s="821" t="s">
        <v>2225</v>
      </c>
      <c r="B129" s="822" t="s">
        <v>1774</v>
      </c>
      <c r="C129" s="822" t="s">
        <v>2268</v>
      </c>
      <c r="D129" s="822" t="s">
        <v>764</v>
      </c>
      <c r="E129" s="822" t="s">
        <v>2269</v>
      </c>
      <c r="F129" s="831"/>
      <c r="G129" s="831"/>
      <c r="H129" s="827">
        <v>0</v>
      </c>
      <c r="I129" s="831">
        <v>2</v>
      </c>
      <c r="J129" s="831">
        <v>1847.48</v>
      </c>
      <c r="K129" s="827">
        <v>1</v>
      </c>
      <c r="L129" s="831">
        <v>2</v>
      </c>
      <c r="M129" s="832">
        <v>1847.48</v>
      </c>
    </row>
    <row r="130" spans="1:13" ht="14.45" customHeight="1" x14ac:dyDescent="0.2">
      <c r="A130" s="821" t="s">
        <v>2225</v>
      </c>
      <c r="B130" s="822" t="s">
        <v>1999</v>
      </c>
      <c r="C130" s="822" t="s">
        <v>2313</v>
      </c>
      <c r="D130" s="822" t="s">
        <v>2001</v>
      </c>
      <c r="E130" s="822" t="s">
        <v>2314</v>
      </c>
      <c r="F130" s="831"/>
      <c r="G130" s="831"/>
      <c r="H130" s="827">
        <v>0</v>
      </c>
      <c r="I130" s="831">
        <v>2</v>
      </c>
      <c r="J130" s="831">
        <v>373.74</v>
      </c>
      <c r="K130" s="827">
        <v>1</v>
      </c>
      <c r="L130" s="831">
        <v>2</v>
      </c>
      <c r="M130" s="832">
        <v>373.74</v>
      </c>
    </row>
    <row r="131" spans="1:13" ht="14.45" customHeight="1" x14ac:dyDescent="0.2">
      <c r="A131" s="821" t="s">
        <v>2225</v>
      </c>
      <c r="B131" s="822" t="s">
        <v>2027</v>
      </c>
      <c r="C131" s="822" t="s">
        <v>4552</v>
      </c>
      <c r="D131" s="822" t="s">
        <v>4553</v>
      </c>
      <c r="E131" s="822" t="s">
        <v>4554</v>
      </c>
      <c r="F131" s="831">
        <v>3</v>
      </c>
      <c r="G131" s="831">
        <v>290.39999999999998</v>
      </c>
      <c r="H131" s="827">
        <v>1</v>
      </c>
      <c r="I131" s="831"/>
      <c r="J131" s="831"/>
      <c r="K131" s="827">
        <v>0</v>
      </c>
      <c r="L131" s="831">
        <v>3</v>
      </c>
      <c r="M131" s="832">
        <v>290.39999999999998</v>
      </c>
    </row>
    <row r="132" spans="1:13" ht="14.45" customHeight="1" x14ac:dyDescent="0.2">
      <c r="A132" s="821" t="s">
        <v>2225</v>
      </c>
      <c r="B132" s="822" t="s">
        <v>1916</v>
      </c>
      <c r="C132" s="822" t="s">
        <v>1917</v>
      </c>
      <c r="D132" s="822" t="s">
        <v>893</v>
      </c>
      <c r="E132" s="822" t="s">
        <v>895</v>
      </c>
      <c r="F132" s="831"/>
      <c r="G132" s="831"/>
      <c r="H132" s="827"/>
      <c r="I132" s="831">
        <v>11</v>
      </c>
      <c r="J132" s="831">
        <v>0</v>
      </c>
      <c r="K132" s="827"/>
      <c r="L132" s="831">
        <v>11</v>
      </c>
      <c r="M132" s="832">
        <v>0</v>
      </c>
    </row>
    <row r="133" spans="1:13" ht="14.45" customHeight="1" x14ac:dyDescent="0.2">
      <c r="A133" s="821" t="s">
        <v>2225</v>
      </c>
      <c r="B133" s="822" t="s">
        <v>1930</v>
      </c>
      <c r="C133" s="822" t="s">
        <v>2183</v>
      </c>
      <c r="D133" s="822" t="s">
        <v>1932</v>
      </c>
      <c r="E133" s="822" t="s">
        <v>2184</v>
      </c>
      <c r="F133" s="831"/>
      <c r="G133" s="831"/>
      <c r="H133" s="827">
        <v>0</v>
      </c>
      <c r="I133" s="831">
        <v>1</v>
      </c>
      <c r="J133" s="831">
        <v>23.4</v>
      </c>
      <c r="K133" s="827">
        <v>1</v>
      </c>
      <c r="L133" s="831">
        <v>1</v>
      </c>
      <c r="M133" s="832">
        <v>23.4</v>
      </c>
    </row>
    <row r="134" spans="1:13" ht="14.45" customHeight="1" x14ac:dyDescent="0.2">
      <c r="A134" s="821" t="s">
        <v>2225</v>
      </c>
      <c r="B134" s="822" t="s">
        <v>1934</v>
      </c>
      <c r="C134" s="822" t="s">
        <v>2070</v>
      </c>
      <c r="D134" s="822" t="s">
        <v>981</v>
      </c>
      <c r="E134" s="822" t="s">
        <v>2071</v>
      </c>
      <c r="F134" s="831"/>
      <c r="G134" s="831"/>
      <c r="H134" s="827"/>
      <c r="I134" s="831">
        <v>1</v>
      </c>
      <c r="J134" s="831">
        <v>0</v>
      </c>
      <c r="K134" s="827"/>
      <c r="L134" s="831">
        <v>1</v>
      </c>
      <c r="M134" s="832">
        <v>0</v>
      </c>
    </row>
    <row r="135" spans="1:13" ht="14.45" customHeight="1" x14ac:dyDescent="0.2">
      <c r="A135" s="821" t="s">
        <v>2225</v>
      </c>
      <c r="B135" s="822" t="s">
        <v>4714</v>
      </c>
      <c r="C135" s="822" t="s">
        <v>3908</v>
      </c>
      <c r="D135" s="822" t="s">
        <v>3909</v>
      </c>
      <c r="E135" s="822" t="s">
        <v>3910</v>
      </c>
      <c r="F135" s="831"/>
      <c r="G135" s="831"/>
      <c r="H135" s="827"/>
      <c r="I135" s="831">
        <v>1</v>
      </c>
      <c r="J135" s="831">
        <v>0</v>
      </c>
      <c r="K135" s="827"/>
      <c r="L135" s="831">
        <v>1</v>
      </c>
      <c r="M135" s="832">
        <v>0</v>
      </c>
    </row>
    <row r="136" spans="1:13" ht="14.45" customHeight="1" x14ac:dyDescent="0.2">
      <c r="A136" s="821" t="s">
        <v>2225</v>
      </c>
      <c r="B136" s="822" t="s">
        <v>1941</v>
      </c>
      <c r="C136" s="822" t="s">
        <v>4538</v>
      </c>
      <c r="D136" s="822" t="s">
        <v>1166</v>
      </c>
      <c r="E136" s="822" t="s">
        <v>2078</v>
      </c>
      <c r="F136" s="831"/>
      <c r="G136" s="831"/>
      <c r="H136" s="827">
        <v>0</v>
      </c>
      <c r="I136" s="831">
        <v>1</v>
      </c>
      <c r="J136" s="831">
        <v>103.8</v>
      </c>
      <c r="K136" s="827">
        <v>1</v>
      </c>
      <c r="L136" s="831">
        <v>1</v>
      </c>
      <c r="M136" s="832">
        <v>103.8</v>
      </c>
    </row>
    <row r="137" spans="1:13" ht="14.45" customHeight="1" x14ac:dyDescent="0.2">
      <c r="A137" s="821" t="s">
        <v>2225</v>
      </c>
      <c r="B137" s="822" t="s">
        <v>1944</v>
      </c>
      <c r="C137" s="822" t="s">
        <v>2141</v>
      </c>
      <c r="D137" s="822" t="s">
        <v>1361</v>
      </c>
      <c r="E137" s="822" t="s">
        <v>1362</v>
      </c>
      <c r="F137" s="831"/>
      <c r="G137" s="831"/>
      <c r="H137" s="827">
        <v>0</v>
      </c>
      <c r="I137" s="831">
        <v>1</v>
      </c>
      <c r="J137" s="831">
        <v>63.75</v>
      </c>
      <c r="K137" s="827">
        <v>1</v>
      </c>
      <c r="L137" s="831">
        <v>1</v>
      </c>
      <c r="M137" s="832">
        <v>63.75</v>
      </c>
    </row>
    <row r="138" spans="1:13" ht="14.45" customHeight="1" x14ac:dyDescent="0.2">
      <c r="A138" s="821" t="s">
        <v>2225</v>
      </c>
      <c r="B138" s="822" t="s">
        <v>4724</v>
      </c>
      <c r="C138" s="822" t="s">
        <v>4561</v>
      </c>
      <c r="D138" s="822" t="s">
        <v>4562</v>
      </c>
      <c r="E138" s="822" t="s">
        <v>4563</v>
      </c>
      <c r="F138" s="831">
        <v>2</v>
      </c>
      <c r="G138" s="831">
        <v>1374.04</v>
      </c>
      <c r="H138" s="827">
        <v>1</v>
      </c>
      <c r="I138" s="831"/>
      <c r="J138" s="831"/>
      <c r="K138" s="827">
        <v>0</v>
      </c>
      <c r="L138" s="831">
        <v>2</v>
      </c>
      <c r="M138" s="832">
        <v>1374.04</v>
      </c>
    </row>
    <row r="139" spans="1:13" ht="14.45" customHeight="1" x14ac:dyDescent="0.2">
      <c r="A139" s="821" t="s">
        <v>2225</v>
      </c>
      <c r="B139" s="822" t="s">
        <v>1946</v>
      </c>
      <c r="C139" s="822" t="s">
        <v>2907</v>
      </c>
      <c r="D139" s="822" t="s">
        <v>979</v>
      </c>
      <c r="E139" s="822" t="s">
        <v>2908</v>
      </c>
      <c r="F139" s="831"/>
      <c r="G139" s="831"/>
      <c r="H139" s="827">
        <v>0</v>
      </c>
      <c r="I139" s="831">
        <v>1</v>
      </c>
      <c r="J139" s="831">
        <v>176.32</v>
      </c>
      <c r="K139" s="827">
        <v>1</v>
      </c>
      <c r="L139" s="831">
        <v>1</v>
      </c>
      <c r="M139" s="832">
        <v>176.32</v>
      </c>
    </row>
    <row r="140" spans="1:13" ht="14.45" customHeight="1" x14ac:dyDescent="0.2">
      <c r="A140" s="821" t="s">
        <v>2225</v>
      </c>
      <c r="B140" s="822" t="s">
        <v>4719</v>
      </c>
      <c r="C140" s="822" t="s">
        <v>3053</v>
      </c>
      <c r="D140" s="822" t="s">
        <v>3054</v>
      </c>
      <c r="E140" s="822" t="s">
        <v>2931</v>
      </c>
      <c r="F140" s="831"/>
      <c r="G140" s="831"/>
      <c r="H140" s="827">
        <v>0</v>
      </c>
      <c r="I140" s="831">
        <v>2</v>
      </c>
      <c r="J140" s="831">
        <v>352.64</v>
      </c>
      <c r="K140" s="827">
        <v>1</v>
      </c>
      <c r="L140" s="831">
        <v>2</v>
      </c>
      <c r="M140" s="832">
        <v>352.64</v>
      </c>
    </row>
    <row r="141" spans="1:13" ht="14.45" customHeight="1" x14ac:dyDescent="0.2">
      <c r="A141" s="821" t="s">
        <v>2225</v>
      </c>
      <c r="B141" s="822" t="s">
        <v>1948</v>
      </c>
      <c r="C141" s="822" t="s">
        <v>3827</v>
      </c>
      <c r="D141" s="822" t="s">
        <v>3828</v>
      </c>
      <c r="E141" s="822" t="s">
        <v>767</v>
      </c>
      <c r="F141" s="831"/>
      <c r="G141" s="831"/>
      <c r="H141" s="827">
        <v>0</v>
      </c>
      <c r="I141" s="831">
        <v>2</v>
      </c>
      <c r="J141" s="831">
        <v>359.3</v>
      </c>
      <c r="K141" s="827">
        <v>1</v>
      </c>
      <c r="L141" s="831">
        <v>2</v>
      </c>
      <c r="M141" s="832">
        <v>359.3</v>
      </c>
    </row>
    <row r="142" spans="1:13" ht="14.45" customHeight="1" x14ac:dyDescent="0.2">
      <c r="A142" s="821" t="s">
        <v>2225</v>
      </c>
      <c r="B142" s="822" t="s">
        <v>1948</v>
      </c>
      <c r="C142" s="822" t="s">
        <v>1964</v>
      </c>
      <c r="D142" s="822" t="s">
        <v>1027</v>
      </c>
      <c r="E142" s="822" t="s">
        <v>767</v>
      </c>
      <c r="F142" s="831"/>
      <c r="G142" s="831"/>
      <c r="H142" s="827">
        <v>0</v>
      </c>
      <c r="I142" s="831">
        <v>7</v>
      </c>
      <c r="J142" s="831">
        <v>1257.55</v>
      </c>
      <c r="K142" s="827">
        <v>1</v>
      </c>
      <c r="L142" s="831">
        <v>7</v>
      </c>
      <c r="M142" s="832">
        <v>1257.55</v>
      </c>
    </row>
    <row r="143" spans="1:13" ht="14.45" customHeight="1" x14ac:dyDescent="0.2">
      <c r="A143" s="821" t="s">
        <v>2225</v>
      </c>
      <c r="B143" s="822" t="s">
        <v>1948</v>
      </c>
      <c r="C143" s="822" t="s">
        <v>2085</v>
      </c>
      <c r="D143" s="822" t="s">
        <v>1386</v>
      </c>
      <c r="E143" s="822" t="s">
        <v>767</v>
      </c>
      <c r="F143" s="831"/>
      <c r="G143" s="831"/>
      <c r="H143" s="827">
        <v>0</v>
      </c>
      <c r="I143" s="831">
        <v>7</v>
      </c>
      <c r="J143" s="831">
        <v>1257.55</v>
      </c>
      <c r="K143" s="827">
        <v>1</v>
      </c>
      <c r="L143" s="831">
        <v>7</v>
      </c>
      <c r="M143" s="832">
        <v>1257.55</v>
      </c>
    </row>
    <row r="144" spans="1:13" ht="14.45" customHeight="1" x14ac:dyDescent="0.2">
      <c r="A144" s="821" t="s">
        <v>2225</v>
      </c>
      <c r="B144" s="822" t="s">
        <v>1948</v>
      </c>
      <c r="C144" s="822" t="s">
        <v>1963</v>
      </c>
      <c r="D144" s="822" t="s">
        <v>1029</v>
      </c>
      <c r="E144" s="822" t="s">
        <v>767</v>
      </c>
      <c r="F144" s="831"/>
      <c r="G144" s="831"/>
      <c r="H144" s="827">
        <v>0</v>
      </c>
      <c r="I144" s="831">
        <v>2</v>
      </c>
      <c r="J144" s="831">
        <v>359.3</v>
      </c>
      <c r="K144" s="827">
        <v>1</v>
      </c>
      <c r="L144" s="831">
        <v>2</v>
      </c>
      <c r="M144" s="832">
        <v>359.3</v>
      </c>
    </row>
    <row r="145" spans="1:13" ht="14.45" customHeight="1" x14ac:dyDescent="0.2">
      <c r="A145" s="821" t="s">
        <v>2225</v>
      </c>
      <c r="B145" s="822" t="s">
        <v>1948</v>
      </c>
      <c r="C145" s="822" t="s">
        <v>2150</v>
      </c>
      <c r="D145" s="822" t="s">
        <v>2151</v>
      </c>
      <c r="E145" s="822" t="s">
        <v>1547</v>
      </c>
      <c r="F145" s="831"/>
      <c r="G145" s="831"/>
      <c r="H145" s="827">
        <v>0</v>
      </c>
      <c r="I145" s="831">
        <v>2</v>
      </c>
      <c r="J145" s="831">
        <v>467.92</v>
      </c>
      <c r="K145" s="827">
        <v>1</v>
      </c>
      <c r="L145" s="831">
        <v>2</v>
      </c>
      <c r="M145" s="832">
        <v>467.92</v>
      </c>
    </row>
    <row r="146" spans="1:13" ht="14.45" customHeight="1" x14ac:dyDescent="0.2">
      <c r="A146" s="821" t="s">
        <v>2225</v>
      </c>
      <c r="B146" s="822" t="s">
        <v>1948</v>
      </c>
      <c r="C146" s="822" t="s">
        <v>1978</v>
      </c>
      <c r="D146" s="822" t="s">
        <v>1979</v>
      </c>
      <c r="E146" s="822" t="s">
        <v>767</v>
      </c>
      <c r="F146" s="831"/>
      <c r="G146" s="831"/>
      <c r="H146" s="827">
        <v>0</v>
      </c>
      <c r="I146" s="831">
        <v>2</v>
      </c>
      <c r="J146" s="831">
        <v>359.3</v>
      </c>
      <c r="K146" s="827">
        <v>1</v>
      </c>
      <c r="L146" s="831">
        <v>2</v>
      </c>
      <c r="M146" s="832">
        <v>359.3</v>
      </c>
    </row>
    <row r="147" spans="1:13" ht="14.45" customHeight="1" x14ac:dyDescent="0.2">
      <c r="A147" s="821" t="s">
        <v>2225</v>
      </c>
      <c r="B147" s="822" t="s">
        <v>1948</v>
      </c>
      <c r="C147" s="822" t="s">
        <v>4572</v>
      </c>
      <c r="D147" s="822" t="s">
        <v>4573</v>
      </c>
      <c r="E147" s="822" t="s">
        <v>769</v>
      </c>
      <c r="F147" s="831">
        <v>7</v>
      </c>
      <c r="G147" s="831">
        <v>1091.79</v>
      </c>
      <c r="H147" s="827">
        <v>1</v>
      </c>
      <c r="I147" s="831"/>
      <c r="J147" s="831"/>
      <c r="K147" s="827">
        <v>0</v>
      </c>
      <c r="L147" s="831">
        <v>7</v>
      </c>
      <c r="M147" s="832">
        <v>1091.79</v>
      </c>
    </row>
    <row r="148" spans="1:13" ht="14.45" customHeight="1" x14ac:dyDescent="0.2">
      <c r="A148" s="821" t="s">
        <v>2225</v>
      </c>
      <c r="B148" s="822" t="s">
        <v>1948</v>
      </c>
      <c r="C148" s="822" t="s">
        <v>4570</v>
      </c>
      <c r="D148" s="822" t="s">
        <v>4571</v>
      </c>
      <c r="E148" s="822" t="s">
        <v>769</v>
      </c>
      <c r="F148" s="831">
        <v>7</v>
      </c>
      <c r="G148" s="831">
        <v>1091.79</v>
      </c>
      <c r="H148" s="827">
        <v>1</v>
      </c>
      <c r="I148" s="831"/>
      <c r="J148" s="831"/>
      <c r="K148" s="827">
        <v>0</v>
      </c>
      <c r="L148" s="831">
        <v>7</v>
      </c>
      <c r="M148" s="832">
        <v>1091.79</v>
      </c>
    </row>
    <row r="149" spans="1:13" ht="14.45" customHeight="1" x14ac:dyDescent="0.2">
      <c r="A149" s="821" t="s">
        <v>2225</v>
      </c>
      <c r="B149" s="822" t="s">
        <v>4725</v>
      </c>
      <c r="C149" s="822" t="s">
        <v>4557</v>
      </c>
      <c r="D149" s="822" t="s">
        <v>4558</v>
      </c>
      <c r="E149" s="822" t="s">
        <v>4559</v>
      </c>
      <c r="F149" s="831"/>
      <c r="G149" s="831"/>
      <c r="H149" s="827">
        <v>0</v>
      </c>
      <c r="I149" s="831">
        <v>2</v>
      </c>
      <c r="J149" s="831">
        <v>20505.5</v>
      </c>
      <c r="K149" s="827">
        <v>1</v>
      </c>
      <c r="L149" s="831">
        <v>2</v>
      </c>
      <c r="M149" s="832">
        <v>20505.5</v>
      </c>
    </row>
    <row r="150" spans="1:13" ht="14.45" customHeight="1" x14ac:dyDescent="0.2">
      <c r="A150" s="821" t="s">
        <v>2225</v>
      </c>
      <c r="B150" s="822" t="s">
        <v>1760</v>
      </c>
      <c r="C150" s="822" t="s">
        <v>2485</v>
      </c>
      <c r="D150" s="822" t="s">
        <v>830</v>
      </c>
      <c r="E150" s="822" t="s">
        <v>2486</v>
      </c>
      <c r="F150" s="831"/>
      <c r="G150" s="831"/>
      <c r="H150" s="827">
        <v>0</v>
      </c>
      <c r="I150" s="831">
        <v>4</v>
      </c>
      <c r="J150" s="831">
        <v>1656.28</v>
      </c>
      <c r="K150" s="827">
        <v>1</v>
      </c>
      <c r="L150" s="831">
        <v>4</v>
      </c>
      <c r="M150" s="832">
        <v>1656.28</v>
      </c>
    </row>
    <row r="151" spans="1:13" ht="14.45" customHeight="1" x14ac:dyDescent="0.2">
      <c r="A151" s="821" t="s">
        <v>2225</v>
      </c>
      <c r="B151" s="822" t="s">
        <v>4726</v>
      </c>
      <c r="C151" s="822" t="s">
        <v>4568</v>
      </c>
      <c r="D151" s="822" t="s">
        <v>4119</v>
      </c>
      <c r="E151" s="822" t="s">
        <v>4569</v>
      </c>
      <c r="F151" s="831">
        <v>1</v>
      </c>
      <c r="G151" s="831">
        <v>50.32</v>
      </c>
      <c r="H151" s="827">
        <v>1</v>
      </c>
      <c r="I151" s="831"/>
      <c r="J151" s="831"/>
      <c r="K151" s="827">
        <v>0</v>
      </c>
      <c r="L151" s="831">
        <v>1</v>
      </c>
      <c r="M151" s="832">
        <v>50.32</v>
      </c>
    </row>
    <row r="152" spans="1:13" ht="14.45" customHeight="1" x14ac:dyDescent="0.2">
      <c r="A152" s="821" t="s">
        <v>2226</v>
      </c>
      <c r="B152" s="822" t="s">
        <v>1849</v>
      </c>
      <c r="C152" s="822" t="s">
        <v>1853</v>
      </c>
      <c r="D152" s="822" t="s">
        <v>1068</v>
      </c>
      <c r="E152" s="822" t="s">
        <v>1854</v>
      </c>
      <c r="F152" s="831"/>
      <c r="G152" s="831"/>
      <c r="H152" s="827">
        <v>0</v>
      </c>
      <c r="I152" s="831">
        <v>1</v>
      </c>
      <c r="J152" s="831">
        <v>154.36000000000001</v>
      </c>
      <c r="K152" s="827">
        <v>1</v>
      </c>
      <c r="L152" s="831">
        <v>1</v>
      </c>
      <c r="M152" s="832">
        <v>154.36000000000001</v>
      </c>
    </row>
    <row r="153" spans="1:13" ht="14.45" customHeight="1" x14ac:dyDescent="0.2">
      <c r="A153" s="821" t="s">
        <v>2227</v>
      </c>
      <c r="B153" s="822" t="s">
        <v>1756</v>
      </c>
      <c r="C153" s="822" t="s">
        <v>3239</v>
      </c>
      <c r="D153" s="822" t="s">
        <v>3240</v>
      </c>
      <c r="E153" s="822" t="s">
        <v>3241</v>
      </c>
      <c r="F153" s="831">
        <v>1</v>
      </c>
      <c r="G153" s="831">
        <v>82.12</v>
      </c>
      <c r="H153" s="827">
        <v>1</v>
      </c>
      <c r="I153" s="831"/>
      <c r="J153" s="831"/>
      <c r="K153" s="827">
        <v>0</v>
      </c>
      <c r="L153" s="831">
        <v>1</v>
      </c>
      <c r="M153" s="832">
        <v>82.12</v>
      </c>
    </row>
    <row r="154" spans="1:13" ht="14.45" customHeight="1" x14ac:dyDescent="0.2">
      <c r="A154" s="821" t="s">
        <v>2227</v>
      </c>
      <c r="B154" s="822" t="s">
        <v>1756</v>
      </c>
      <c r="C154" s="822" t="s">
        <v>1983</v>
      </c>
      <c r="D154" s="822" t="s">
        <v>1758</v>
      </c>
      <c r="E154" s="822" t="s">
        <v>1984</v>
      </c>
      <c r="F154" s="831"/>
      <c r="G154" s="831"/>
      <c r="H154" s="827">
        <v>0</v>
      </c>
      <c r="I154" s="831">
        <v>4</v>
      </c>
      <c r="J154" s="831">
        <v>249.60000000000002</v>
      </c>
      <c r="K154" s="827">
        <v>1</v>
      </c>
      <c r="L154" s="831">
        <v>4</v>
      </c>
      <c r="M154" s="832">
        <v>249.60000000000002</v>
      </c>
    </row>
    <row r="155" spans="1:13" ht="14.45" customHeight="1" x14ac:dyDescent="0.2">
      <c r="A155" s="821" t="s">
        <v>2227</v>
      </c>
      <c r="B155" s="822" t="s">
        <v>4723</v>
      </c>
      <c r="C155" s="822" t="s">
        <v>2283</v>
      </c>
      <c r="D155" s="822" t="s">
        <v>726</v>
      </c>
      <c r="E155" s="822" t="s">
        <v>2284</v>
      </c>
      <c r="F155" s="831"/>
      <c r="G155" s="831"/>
      <c r="H155" s="827"/>
      <c r="I155" s="831">
        <v>4</v>
      </c>
      <c r="J155" s="831">
        <v>0</v>
      </c>
      <c r="K155" s="827"/>
      <c r="L155" s="831">
        <v>4</v>
      </c>
      <c r="M155" s="832">
        <v>0</v>
      </c>
    </row>
    <row r="156" spans="1:13" ht="14.45" customHeight="1" x14ac:dyDescent="0.2">
      <c r="A156" s="821" t="s">
        <v>2227</v>
      </c>
      <c r="B156" s="822" t="s">
        <v>1774</v>
      </c>
      <c r="C156" s="822" t="s">
        <v>3233</v>
      </c>
      <c r="D156" s="822" t="s">
        <v>1223</v>
      </c>
      <c r="E156" s="822" t="s">
        <v>3234</v>
      </c>
      <c r="F156" s="831"/>
      <c r="G156" s="831"/>
      <c r="H156" s="827">
        <v>0</v>
      </c>
      <c r="I156" s="831">
        <v>1</v>
      </c>
      <c r="J156" s="831">
        <v>1385.62</v>
      </c>
      <c r="K156" s="827">
        <v>1</v>
      </c>
      <c r="L156" s="831">
        <v>1</v>
      </c>
      <c r="M156" s="832">
        <v>1385.62</v>
      </c>
    </row>
    <row r="157" spans="1:13" ht="14.45" customHeight="1" x14ac:dyDescent="0.2">
      <c r="A157" s="821" t="s">
        <v>2227</v>
      </c>
      <c r="B157" s="822" t="s">
        <v>1783</v>
      </c>
      <c r="C157" s="822" t="s">
        <v>3196</v>
      </c>
      <c r="D157" s="822" t="s">
        <v>770</v>
      </c>
      <c r="E157" s="822" t="s">
        <v>3197</v>
      </c>
      <c r="F157" s="831"/>
      <c r="G157" s="831"/>
      <c r="H157" s="827">
        <v>0</v>
      </c>
      <c r="I157" s="831">
        <v>1</v>
      </c>
      <c r="J157" s="831">
        <v>85.02</v>
      </c>
      <c r="K157" s="827">
        <v>1</v>
      </c>
      <c r="L157" s="831">
        <v>1</v>
      </c>
      <c r="M157" s="832">
        <v>85.02</v>
      </c>
    </row>
    <row r="158" spans="1:13" ht="14.45" customHeight="1" x14ac:dyDescent="0.2">
      <c r="A158" s="821" t="s">
        <v>2227</v>
      </c>
      <c r="B158" s="822" t="s">
        <v>1802</v>
      </c>
      <c r="C158" s="822" t="s">
        <v>1804</v>
      </c>
      <c r="D158" s="822" t="s">
        <v>673</v>
      </c>
      <c r="E158" s="822" t="s">
        <v>674</v>
      </c>
      <c r="F158" s="831"/>
      <c r="G158" s="831"/>
      <c r="H158" s="827">
        <v>0</v>
      </c>
      <c r="I158" s="831">
        <v>1</v>
      </c>
      <c r="J158" s="831">
        <v>70.23</v>
      </c>
      <c r="K158" s="827">
        <v>1</v>
      </c>
      <c r="L158" s="831">
        <v>1</v>
      </c>
      <c r="M158" s="832">
        <v>70.23</v>
      </c>
    </row>
    <row r="159" spans="1:13" ht="14.45" customHeight="1" x14ac:dyDescent="0.2">
      <c r="A159" s="821" t="s">
        <v>2227</v>
      </c>
      <c r="B159" s="822" t="s">
        <v>1849</v>
      </c>
      <c r="C159" s="822" t="s">
        <v>1853</v>
      </c>
      <c r="D159" s="822" t="s">
        <v>1068</v>
      </c>
      <c r="E159" s="822" t="s">
        <v>1854</v>
      </c>
      <c r="F159" s="831"/>
      <c r="G159" s="831"/>
      <c r="H159" s="827">
        <v>0</v>
      </c>
      <c r="I159" s="831">
        <v>5</v>
      </c>
      <c r="J159" s="831">
        <v>771.80000000000007</v>
      </c>
      <c r="K159" s="827">
        <v>1</v>
      </c>
      <c r="L159" s="831">
        <v>5</v>
      </c>
      <c r="M159" s="832">
        <v>771.80000000000007</v>
      </c>
    </row>
    <row r="160" spans="1:13" ht="14.45" customHeight="1" x14ac:dyDescent="0.2">
      <c r="A160" s="821" t="s">
        <v>2227</v>
      </c>
      <c r="B160" s="822" t="s">
        <v>1861</v>
      </c>
      <c r="C160" s="822" t="s">
        <v>3156</v>
      </c>
      <c r="D160" s="822" t="s">
        <v>1371</v>
      </c>
      <c r="E160" s="822" t="s">
        <v>1184</v>
      </c>
      <c r="F160" s="831"/>
      <c r="G160" s="831"/>
      <c r="H160" s="827">
        <v>0</v>
      </c>
      <c r="I160" s="831">
        <v>2</v>
      </c>
      <c r="J160" s="831">
        <v>96.02</v>
      </c>
      <c r="K160" s="827">
        <v>1</v>
      </c>
      <c r="L160" s="831">
        <v>2</v>
      </c>
      <c r="M160" s="832">
        <v>96.02</v>
      </c>
    </row>
    <row r="161" spans="1:13" ht="14.45" customHeight="1" x14ac:dyDescent="0.2">
      <c r="A161" s="821" t="s">
        <v>2227</v>
      </c>
      <c r="B161" s="822" t="s">
        <v>1916</v>
      </c>
      <c r="C161" s="822" t="s">
        <v>1917</v>
      </c>
      <c r="D161" s="822" t="s">
        <v>893</v>
      </c>
      <c r="E161" s="822" t="s">
        <v>895</v>
      </c>
      <c r="F161" s="831"/>
      <c r="G161" s="831"/>
      <c r="H161" s="827"/>
      <c r="I161" s="831">
        <v>20</v>
      </c>
      <c r="J161" s="831">
        <v>0</v>
      </c>
      <c r="K161" s="827"/>
      <c r="L161" s="831">
        <v>20</v>
      </c>
      <c r="M161" s="832">
        <v>0</v>
      </c>
    </row>
    <row r="162" spans="1:13" ht="14.45" customHeight="1" x14ac:dyDescent="0.2">
      <c r="A162" s="821" t="s">
        <v>2227</v>
      </c>
      <c r="B162" s="822" t="s">
        <v>4721</v>
      </c>
      <c r="C162" s="822" t="s">
        <v>3277</v>
      </c>
      <c r="D162" s="822" t="s">
        <v>3278</v>
      </c>
      <c r="E162" s="822" t="s">
        <v>3279</v>
      </c>
      <c r="F162" s="831">
        <v>10</v>
      </c>
      <c r="G162" s="831">
        <v>603.9</v>
      </c>
      <c r="H162" s="827">
        <v>1</v>
      </c>
      <c r="I162" s="831"/>
      <c r="J162" s="831"/>
      <c r="K162" s="827">
        <v>0</v>
      </c>
      <c r="L162" s="831">
        <v>10</v>
      </c>
      <c r="M162" s="832">
        <v>603.9</v>
      </c>
    </row>
    <row r="163" spans="1:13" ht="14.45" customHeight="1" x14ac:dyDescent="0.2">
      <c r="A163" s="821" t="s">
        <v>2227</v>
      </c>
      <c r="B163" s="822" t="s">
        <v>1930</v>
      </c>
      <c r="C163" s="822" t="s">
        <v>2183</v>
      </c>
      <c r="D163" s="822" t="s">
        <v>1932</v>
      </c>
      <c r="E163" s="822" t="s">
        <v>2184</v>
      </c>
      <c r="F163" s="831"/>
      <c r="G163" s="831"/>
      <c r="H163" s="827">
        <v>0</v>
      </c>
      <c r="I163" s="831">
        <v>6</v>
      </c>
      <c r="J163" s="831">
        <v>140.39999999999998</v>
      </c>
      <c r="K163" s="827">
        <v>1</v>
      </c>
      <c r="L163" s="831">
        <v>6</v>
      </c>
      <c r="M163" s="832">
        <v>140.39999999999998</v>
      </c>
    </row>
    <row r="164" spans="1:13" ht="14.45" customHeight="1" x14ac:dyDescent="0.2">
      <c r="A164" s="821" t="s">
        <v>2227</v>
      </c>
      <c r="B164" s="822" t="s">
        <v>1930</v>
      </c>
      <c r="C164" s="822" t="s">
        <v>3152</v>
      </c>
      <c r="D164" s="822" t="s">
        <v>1932</v>
      </c>
      <c r="E164" s="822" t="s">
        <v>3153</v>
      </c>
      <c r="F164" s="831"/>
      <c r="G164" s="831"/>
      <c r="H164" s="827">
        <v>0</v>
      </c>
      <c r="I164" s="831">
        <v>4</v>
      </c>
      <c r="J164" s="831">
        <v>187.24</v>
      </c>
      <c r="K164" s="827">
        <v>1</v>
      </c>
      <c r="L164" s="831">
        <v>4</v>
      </c>
      <c r="M164" s="832">
        <v>187.24</v>
      </c>
    </row>
    <row r="165" spans="1:13" ht="14.45" customHeight="1" x14ac:dyDescent="0.2">
      <c r="A165" s="821" t="s">
        <v>2227</v>
      </c>
      <c r="B165" s="822" t="s">
        <v>1930</v>
      </c>
      <c r="C165" s="822" t="s">
        <v>3154</v>
      </c>
      <c r="D165" s="822" t="s">
        <v>3155</v>
      </c>
      <c r="E165" s="822" t="s">
        <v>2184</v>
      </c>
      <c r="F165" s="831">
        <v>2</v>
      </c>
      <c r="G165" s="831">
        <v>46.8</v>
      </c>
      <c r="H165" s="827">
        <v>1</v>
      </c>
      <c r="I165" s="831"/>
      <c r="J165" s="831"/>
      <c r="K165" s="827">
        <v>0</v>
      </c>
      <c r="L165" s="831">
        <v>2</v>
      </c>
      <c r="M165" s="832">
        <v>46.8</v>
      </c>
    </row>
    <row r="166" spans="1:13" ht="14.45" customHeight="1" x14ac:dyDescent="0.2">
      <c r="A166" s="821" t="s">
        <v>2227</v>
      </c>
      <c r="B166" s="822" t="s">
        <v>1934</v>
      </c>
      <c r="C166" s="822" t="s">
        <v>3302</v>
      </c>
      <c r="D166" s="822" t="s">
        <v>3303</v>
      </c>
      <c r="E166" s="822" t="s">
        <v>3304</v>
      </c>
      <c r="F166" s="831">
        <v>1</v>
      </c>
      <c r="G166" s="831">
        <v>0</v>
      </c>
      <c r="H166" s="827"/>
      <c r="I166" s="831"/>
      <c r="J166" s="831"/>
      <c r="K166" s="827"/>
      <c r="L166" s="831">
        <v>1</v>
      </c>
      <c r="M166" s="832">
        <v>0</v>
      </c>
    </row>
    <row r="167" spans="1:13" ht="14.45" customHeight="1" x14ac:dyDescent="0.2">
      <c r="A167" s="821" t="s">
        <v>2227</v>
      </c>
      <c r="B167" s="822" t="s">
        <v>1934</v>
      </c>
      <c r="C167" s="822" t="s">
        <v>3121</v>
      </c>
      <c r="D167" s="822" t="s">
        <v>3122</v>
      </c>
      <c r="E167" s="822" t="s">
        <v>1940</v>
      </c>
      <c r="F167" s="831">
        <v>2</v>
      </c>
      <c r="G167" s="831">
        <v>0</v>
      </c>
      <c r="H167" s="827"/>
      <c r="I167" s="831"/>
      <c r="J167" s="831"/>
      <c r="K167" s="827"/>
      <c r="L167" s="831">
        <v>2</v>
      </c>
      <c r="M167" s="832">
        <v>0</v>
      </c>
    </row>
    <row r="168" spans="1:13" ht="14.45" customHeight="1" x14ac:dyDescent="0.2">
      <c r="A168" s="821" t="s">
        <v>2227</v>
      </c>
      <c r="B168" s="822" t="s">
        <v>1934</v>
      </c>
      <c r="C168" s="822" t="s">
        <v>1935</v>
      </c>
      <c r="D168" s="822" t="s">
        <v>981</v>
      </c>
      <c r="E168" s="822" t="s">
        <v>1936</v>
      </c>
      <c r="F168" s="831"/>
      <c r="G168" s="831"/>
      <c r="H168" s="827"/>
      <c r="I168" s="831">
        <v>20</v>
      </c>
      <c r="J168" s="831">
        <v>0</v>
      </c>
      <c r="K168" s="827"/>
      <c r="L168" s="831">
        <v>20</v>
      </c>
      <c r="M168" s="832">
        <v>0</v>
      </c>
    </row>
    <row r="169" spans="1:13" ht="14.45" customHeight="1" x14ac:dyDescent="0.2">
      <c r="A169" s="821" t="s">
        <v>2227</v>
      </c>
      <c r="B169" s="822" t="s">
        <v>1934</v>
      </c>
      <c r="C169" s="822" t="s">
        <v>2070</v>
      </c>
      <c r="D169" s="822" t="s">
        <v>981</v>
      </c>
      <c r="E169" s="822" t="s">
        <v>2071</v>
      </c>
      <c r="F169" s="831"/>
      <c r="G169" s="831"/>
      <c r="H169" s="827"/>
      <c r="I169" s="831">
        <v>2</v>
      </c>
      <c r="J169" s="831">
        <v>0</v>
      </c>
      <c r="K169" s="827"/>
      <c r="L169" s="831">
        <v>2</v>
      </c>
      <c r="M169" s="832">
        <v>0</v>
      </c>
    </row>
    <row r="170" spans="1:13" ht="14.45" customHeight="1" x14ac:dyDescent="0.2">
      <c r="A170" s="821" t="s">
        <v>2227</v>
      </c>
      <c r="B170" s="822" t="s">
        <v>4714</v>
      </c>
      <c r="C170" s="822" t="s">
        <v>3299</v>
      </c>
      <c r="D170" s="822" t="s">
        <v>3300</v>
      </c>
      <c r="E170" s="822" t="s">
        <v>3301</v>
      </c>
      <c r="F170" s="831"/>
      <c r="G170" s="831"/>
      <c r="H170" s="827"/>
      <c r="I170" s="831">
        <v>2</v>
      </c>
      <c r="J170" s="831">
        <v>0</v>
      </c>
      <c r="K170" s="827"/>
      <c r="L170" s="831">
        <v>2</v>
      </c>
      <c r="M170" s="832">
        <v>0</v>
      </c>
    </row>
    <row r="171" spans="1:13" ht="14.45" customHeight="1" x14ac:dyDescent="0.2">
      <c r="A171" s="821" t="s">
        <v>2227</v>
      </c>
      <c r="B171" s="822" t="s">
        <v>1944</v>
      </c>
      <c r="C171" s="822" t="s">
        <v>1945</v>
      </c>
      <c r="D171" s="822" t="s">
        <v>973</v>
      </c>
      <c r="E171" s="822" t="s">
        <v>974</v>
      </c>
      <c r="F171" s="831"/>
      <c r="G171" s="831"/>
      <c r="H171" s="827">
        <v>0</v>
      </c>
      <c r="I171" s="831">
        <v>2</v>
      </c>
      <c r="J171" s="831">
        <v>51</v>
      </c>
      <c r="K171" s="827">
        <v>1</v>
      </c>
      <c r="L171" s="831">
        <v>2</v>
      </c>
      <c r="M171" s="832">
        <v>51</v>
      </c>
    </row>
    <row r="172" spans="1:13" ht="14.45" customHeight="1" x14ac:dyDescent="0.2">
      <c r="A172" s="821" t="s">
        <v>2227</v>
      </c>
      <c r="B172" s="822" t="s">
        <v>4727</v>
      </c>
      <c r="C172" s="822" t="s">
        <v>3146</v>
      </c>
      <c r="D172" s="822" t="s">
        <v>3147</v>
      </c>
      <c r="E172" s="822" t="s">
        <v>3148</v>
      </c>
      <c r="F172" s="831">
        <v>2</v>
      </c>
      <c r="G172" s="831">
        <v>0</v>
      </c>
      <c r="H172" s="827"/>
      <c r="I172" s="831"/>
      <c r="J172" s="831"/>
      <c r="K172" s="827"/>
      <c r="L172" s="831">
        <v>2</v>
      </c>
      <c r="M172" s="832">
        <v>0</v>
      </c>
    </row>
    <row r="173" spans="1:13" ht="14.45" customHeight="1" x14ac:dyDescent="0.2">
      <c r="A173" s="821" t="s">
        <v>2227</v>
      </c>
      <c r="B173" s="822" t="s">
        <v>4727</v>
      </c>
      <c r="C173" s="822" t="s">
        <v>3149</v>
      </c>
      <c r="D173" s="822" t="s">
        <v>3147</v>
      </c>
      <c r="E173" s="822" t="s">
        <v>3148</v>
      </c>
      <c r="F173" s="831">
        <v>2</v>
      </c>
      <c r="G173" s="831">
        <v>0</v>
      </c>
      <c r="H173" s="827"/>
      <c r="I173" s="831"/>
      <c r="J173" s="831"/>
      <c r="K173" s="827"/>
      <c r="L173" s="831">
        <v>2</v>
      </c>
      <c r="M173" s="832">
        <v>0</v>
      </c>
    </row>
    <row r="174" spans="1:13" ht="14.45" customHeight="1" x14ac:dyDescent="0.2">
      <c r="A174" s="821" t="s">
        <v>2227</v>
      </c>
      <c r="B174" s="822" t="s">
        <v>4728</v>
      </c>
      <c r="C174" s="822" t="s">
        <v>3225</v>
      </c>
      <c r="D174" s="822" t="s">
        <v>3226</v>
      </c>
      <c r="E174" s="822" t="s">
        <v>1810</v>
      </c>
      <c r="F174" s="831">
        <v>2</v>
      </c>
      <c r="G174" s="831">
        <v>0</v>
      </c>
      <c r="H174" s="827"/>
      <c r="I174" s="831"/>
      <c r="J174" s="831"/>
      <c r="K174" s="827"/>
      <c r="L174" s="831">
        <v>2</v>
      </c>
      <c r="M174" s="832">
        <v>0</v>
      </c>
    </row>
    <row r="175" spans="1:13" ht="14.45" customHeight="1" x14ac:dyDescent="0.2">
      <c r="A175" s="821" t="s">
        <v>2227</v>
      </c>
      <c r="B175" s="822" t="s">
        <v>1948</v>
      </c>
      <c r="C175" s="822" t="s">
        <v>3322</v>
      </c>
      <c r="D175" s="822" t="s">
        <v>1546</v>
      </c>
      <c r="E175" s="822" t="s">
        <v>1547</v>
      </c>
      <c r="F175" s="831"/>
      <c r="G175" s="831"/>
      <c r="H175" s="827"/>
      <c r="I175" s="831">
        <v>10</v>
      </c>
      <c r="J175" s="831">
        <v>0</v>
      </c>
      <c r="K175" s="827"/>
      <c r="L175" s="831">
        <v>10</v>
      </c>
      <c r="M175" s="832">
        <v>0</v>
      </c>
    </row>
    <row r="176" spans="1:13" ht="14.45" customHeight="1" x14ac:dyDescent="0.2">
      <c r="A176" s="821" t="s">
        <v>2227</v>
      </c>
      <c r="B176" s="822" t="s">
        <v>1948</v>
      </c>
      <c r="C176" s="822" t="s">
        <v>1964</v>
      </c>
      <c r="D176" s="822" t="s">
        <v>1027</v>
      </c>
      <c r="E176" s="822" t="s">
        <v>767</v>
      </c>
      <c r="F176" s="831"/>
      <c r="G176" s="831"/>
      <c r="H176" s="827">
        <v>0</v>
      </c>
      <c r="I176" s="831">
        <v>10</v>
      </c>
      <c r="J176" s="831">
        <v>1796.5</v>
      </c>
      <c r="K176" s="827">
        <v>1</v>
      </c>
      <c r="L176" s="831">
        <v>10</v>
      </c>
      <c r="M176" s="832">
        <v>1796.5</v>
      </c>
    </row>
    <row r="177" spans="1:13" ht="14.45" customHeight="1" x14ac:dyDescent="0.2">
      <c r="A177" s="821" t="s">
        <v>2227</v>
      </c>
      <c r="B177" s="822" t="s">
        <v>1760</v>
      </c>
      <c r="C177" s="822" t="s">
        <v>2485</v>
      </c>
      <c r="D177" s="822" t="s">
        <v>830</v>
      </c>
      <c r="E177" s="822" t="s">
        <v>2486</v>
      </c>
      <c r="F177" s="831"/>
      <c r="G177" s="831"/>
      <c r="H177" s="827">
        <v>0</v>
      </c>
      <c r="I177" s="831">
        <v>12</v>
      </c>
      <c r="J177" s="831">
        <v>4968.84</v>
      </c>
      <c r="K177" s="827">
        <v>1</v>
      </c>
      <c r="L177" s="831">
        <v>12</v>
      </c>
      <c r="M177" s="832">
        <v>4968.84</v>
      </c>
    </row>
    <row r="178" spans="1:13" ht="14.45" customHeight="1" x14ac:dyDescent="0.2">
      <c r="A178" s="821" t="s">
        <v>2227</v>
      </c>
      <c r="B178" s="822" t="s">
        <v>1760</v>
      </c>
      <c r="C178" s="822" t="s">
        <v>1990</v>
      </c>
      <c r="D178" s="822" t="s">
        <v>830</v>
      </c>
      <c r="E178" s="822" t="s">
        <v>1258</v>
      </c>
      <c r="F178" s="831"/>
      <c r="G178" s="831"/>
      <c r="H178" s="827">
        <v>0</v>
      </c>
      <c r="I178" s="831">
        <v>1</v>
      </c>
      <c r="J178" s="831">
        <v>165.63</v>
      </c>
      <c r="K178" s="827">
        <v>1</v>
      </c>
      <c r="L178" s="831">
        <v>1</v>
      </c>
      <c r="M178" s="832">
        <v>165.63</v>
      </c>
    </row>
    <row r="179" spans="1:13" ht="14.45" customHeight="1" x14ac:dyDescent="0.2">
      <c r="A179" s="821" t="s">
        <v>2228</v>
      </c>
      <c r="B179" s="822" t="s">
        <v>1802</v>
      </c>
      <c r="C179" s="822" t="s">
        <v>1803</v>
      </c>
      <c r="D179" s="822" t="s">
        <v>673</v>
      </c>
      <c r="E179" s="822" t="s">
        <v>676</v>
      </c>
      <c r="F179" s="831"/>
      <c r="G179" s="831"/>
      <c r="H179" s="827">
        <v>0</v>
      </c>
      <c r="I179" s="831">
        <v>3</v>
      </c>
      <c r="J179" s="831">
        <v>52.679999999999993</v>
      </c>
      <c r="K179" s="827">
        <v>1</v>
      </c>
      <c r="L179" s="831">
        <v>3</v>
      </c>
      <c r="M179" s="832">
        <v>52.679999999999993</v>
      </c>
    </row>
    <row r="180" spans="1:13" ht="14.45" customHeight="1" x14ac:dyDescent="0.2">
      <c r="A180" s="821" t="s">
        <v>2228</v>
      </c>
      <c r="B180" s="822" t="s">
        <v>1824</v>
      </c>
      <c r="C180" s="822" t="s">
        <v>3576</v>
      </c>
      <c r="D180" s="822" t="s">
        <v>3577</v>
      </c>
      <c r="E180" s="822" t="s">
        <v>3578</v>
      </c>
      <c r="F180" s="831">
        <v>1</v>
      </c>
      <c r="G180" s="831">
        <v>333.68</v>
      </c>
      <c r="H180" s="827">
        <v>1</v>
      </c>
      <c r="I180" s="831"/>
      <c r="J180" s="831"/>
      <c r="K180" s="827">
        <v>0</v>
      </c>
      <c r="L180" s="831">
        <v>1</v>
      </c>
      <c r="M180" s="832">
        <v>333.68</v>
      </c>
    </row>
    <row r="181" spans="1:13" ht="14.45" customHeight="1" x14ac:dyDescent="0.2">
      <c r="A181" s="821" t="s">
        <v>2228</v>
      </c>
      <c r="B181" s="822" t="s">
        <v>1836</v>
      </c>
      <c r="C181" s="822" t="s">
        <v>3581</v>
      </c>
      <c r="D181" s="822" t="s">
        <v>756</v>
      </c>
      <c r="E181" s="822" t="s">
        <v>3582</v>
      </c>
      <c r="F181" s="831">
        <v>1</v>
      </c>
      <c r="G181" s="831">
        <v>74.08</v>
      </c>
      <c r="H181" s="827">
        <v>1</v>
      </c>
      <c r="I181" s="831"/>
      <c r="J181" s="831"/>
      <c r="K181" s="827">
        <v>0</v>
      </c>
      <c r="L181" s="831">
        <v>1</v>
      </c>
      <c r="M181" s="832">
        <v>74.08</v>
      </c>
    </row>
    <row r="182" spans="1:13" ht="14.45" customHeight="1" x14ac:dyDescent="0.2">
      <c r="A182" s="821" t="s">
        <v>2228</v>
      </c>
      <c r="B182" s="822" t="s">
        <v>1836</v>
      </c>
      <c r="C182" s="822" t="s">
        <v>3583</v>
      </c>
      <c r="D182" s="822" t="s">
        <v>756</v>
      </c>
      <c r="E182" s="822" t="s">
        <v>3584</v>
      </c>
      <c r="F182" s="831">
        <v>1</v>
      </c>
      <c r="G182" s="831">
        <v>168.36</v>
      </c>
      <c r="H182" s="827">
        <v>1</v>
      </c>
      <c r="I182" s="831"/>
      <c r="J182" s="831"/>
      <c r="K182" s="827">
        <v>0</v>
      </c>
      <c r="L182" s="831">
        <v>1</v>
      </c>
      <c r="M182" s="832">
        <v>168.36</v>
      </c>
    </row>
    <row r="183" spans="1:13" ht="14.45" customHeight="1" x14ac:dyDescent="0.2">
      <c r="A183" s="821" t="s">
        <v>2228</v>
      </c>
      <c r="B183" s="822" t="s">
        <v>1836</v>
      </c>
      <c r="C183" s="822" t="s">
        <v>3585</v>
      </c>
      <c r="D183" s="822" t="s">
        <v>756</v>
      </c>
      <c r="E183" s="822" t="s">
        <v>3586</v>
      </c>
      <c r="F183" s="831">
        <v>1</v>
      </c>
      <c r="G183" s="831">
        <v>126.27</v>
      </c>
      <c r="H183" s="827">
        <v>1</v>
      </c>
      <c r="I183" s="831"/>
      <c r="J183" s="831"/>
      <c r="K183" s="827">
        <v>0</v>
      </c>
      <c r="L183" s="831">
        <v>1</v>
      </c>
      <c r="M183" s="832">
        <v>126.27</v>
      </c>
    </row>
    <row r="184" spans="1:13" ht="14.45" customHeight="1" x14ac:dyDescent="0.2">
      <c r="A184" s="821" t="s">
        <v>2228</v>
      </c>
      <c r="B184" s="822" t="s">
        <v>1836</v>
      </c>
      <c r="C184" s="822" t="s">
        <v>3587</v>
      </c>
      <c r="D184" s="822" t="s">
        <v>756</v>
      </c>
      <c r="E184" s="822" t="s">
        <v>3586</v>
      </c>
      <c r="F184" s="831"/>
      <c r="G184" s="831"/>
      <c r="H184" s="827">
        <v>0</v>
      </c>
      <c r="I184" s="831">
        <v>1</v>
      </c>
      <c r="J184" s="831">
        <v>126.27</v>
      </c>
      <c r="K184" s="827">
        <v>1</v>
      </c>
      <c r="L184" s="831">
        <v>1</v>
      </c>
      <c r="M184" s="832">
        <v>126.27</v>
      </c>
    </row>
    <row r="185" spans="1:13" ht="14.45" customHeight="1" x14ac:dyDescent="0.2">
      <c r="A185" s="821" t="s">
        <v>2228</v>
      </c>
      <c r="B185" s="822" t="s">
        <v>1849</v>
      </c>
      <c r="C185" s="822" t="s">
        <v>1853</v>
      </c>
      <c r="D185" s="822" t="s">
        <v>1068</v>
      </c>
      <c r="E185" s="822" t="s">
        <v>1854</v>
      </c>
      <c r="F185" s="831"/>
      <c r="G185" s="831"/>
      <c r="H185" s="827">
        <v>0</v>
      </c>
      <c r="I185" s="831">
        <v>1</v>
      </c>
      <c r="J185" s="831">
        <v>154.36000000000001</v>
      </c>
      <c r="K185" s="827">
        <v>1</v>
      </c>
      <c r="L185" s="831">
        <v>1</v>
      </c>
      <c r="M185" s="832">
        <v>154.36000000000001</v>
      </c>
    </row>
    <row r="186" spans="1:13" ht="14.45" customHeight="1" x14ac:dyDescent="0.2">
      <c r="A186" s="821" t="s">
        <v>2228</v>
      </c>
      <c r="B186" s="822" t="s">
        <v>1849</v>
      </c>
      <c r="C186" s="822" t="s">
        <v>1855</v>
      </c>
      <c r="D186" s="822" t="s">
        <v>1856</v>
      </c>
      <c r="E186" s="822" t="s">
        <v>1857</v>
      </c>
      <c r="F186" s="831"/>
      <c r="G186" s="831"/>
      <c r="H186" s="827">
        <v>0</v>
      </c>
      <c r="I186" s="831">
        <v>1</v>
      </c>
      <c r="J186" s="831">
        <v>149.52000000000001</v>
      </c>
      <c r="K186" s="827">
        <v>1</v>
      </c>
      <c r="L186" s="831">
        <v>1</v>
      </c>
      <c r="M186" s="832">
        <v>149.52000000000001</v>
      </c>
    </row>
    <row r="187" spans="1:13" ht="14.45" customHeight="1" x14ac:dyDescent="0.2">
      <c r="A187" s="821" t="s">
        <v>2228</v>
      </c>
      <c r="B187" s="822" t="s">
        <v>1916</v>
      </c>
      <c r="C187" s="822" t="s">
        <v>1917</v>
      </c>
      <c r="D187" s="822" t="s">
        <v>893</v>
      </c>
      <c r="E187" s="822" t="s">
        <v>895</v>
      </c>
      <c r="F187" s="831"/>
      <c r="G187" s="831"/>
      <c r="H187" s="827"/>
      <c r="I187" s="831">
        <v>5</v>
      </c>
      <c r="J187" s="831">
        <v>0</v>
      </c>
      <c r="K187" s="827"/>
      <c r="L187" s="831">
        <v>5</v>
      </c>
      <c r="M187" s="832">
        <v>0</v>
      </c>
    </row>
    <row r="188" spans="1:13" ht="14.45" customHeight="1" x14ac:dyDescent="0.2">
      <c r="A188" s="821" t="s">
        <v>2228</v>
      </c>
      <c r="B188" s="822" t="s">
        <v>1930</v>
      </c>
      <c r="C188" s="822" t="s">
        <v>2183</v>
      </c>
      <c r="D188" s="822" t="s">
        <v>1932</v>
      </c>
      <c r="E188" s="822" t="s">
        <v>2184</v>
      </c>
      <c r="F188" s="831"/>
      <c r="G188" s="831"/>
      <c r="H188" s="827">
        <v>0</v>
      </c>
      <c r="I188" s="831">
        <v>2</v>
      </c>
      <c r="J188" s="831">
        <v>46.8</v>
      </c>
      <c r="K188" s="827">
        <v>1</v>
      </c>
      <c r="L188" s="831">
        <v>2</v>
      </c>
      <c r="M188" s="832">
        <v>46.8</v>
      </c>
    </row>
    <row r="189" spans="1:13" ht="14.45" customHeight="1" x14ac:dyDescent="0.2">
      <c r="A189" s="821" t="s">
        <v>2228</v>
      </c>
      <c r="B189" s="822" t="s">
        <v>1934</v>
      </c>
      <c r="C189" s="822" t="s">
        <v>3579</v>
      </c>
      <c r="D189" s="822" t="s">
        <v>3580</v>
      </c>
      <c r="E189" s="822" t="s">
        <v>3304</v>
      </c>
      <c r="F189" s="831">
        <v>1</v>
      </c>
      <c r="G189" s="831">
        <v>0</v>
      </c>
      <c r="H189" s="827"/>
      <c r="I189" s="831"/>
      <c r="J189" s="831"/>
      <c r="K189" s="827"/>
      <c r="L189" s="831">
        <v>1</v>
      </c>
      <c r="M189" s="832">
        <v>0</v>
      </c>
    </row>
    <row r="190" spans="1:13" ht="14.45" customHeight="1" x14ac:dyDescent="0.2">
      <c r="A190" s="821" t="s">
        <v>2228</v>
      </c>
      <c r="B190" s="822" t="s">
        <v>1934</v>
      </c>
      <c r="C190" s="822" t="s">
        <v>1935</v>
      </c>
      <c r="D190" s="822" t="s">
        <v>981</v>
      </c>
      <c r="E190" s="822" t="s">
        <v>1936</v>
      </c>
      <c r="F190" s="831"/>
      <c r="G190" s="831"/>
      <c r="H190" s="827"/>
      <c r="I190" s="831">
        <v>3</v>
      </c>
      <c r="J190" s="831">
        <v>0</v>
      </c>
      <c r="K190" s="827"/>
      <c r="L190" s="831">
        <v>3</v>
      </c>
      <c r="M190" s="832">
        <v>0</v>
      </c>
    </row>
    <row r="191" spans="1:13" ht="14.45" customHeight="1" x14ac:dyDescent="0.2">
      <c r="A191" s="821" t="s">
        <v>2229</v>
      </c>
      <c r="B191" s="822" t="s">
        <v>1948</v>
      </c>
      <c r="C191" s="822" t="s">
        <v>3322</v>
      </c>
      <c r="D191" s="822" t="s">
        <v>1546</v>
      </c>
      <c r="E191" s="822" t="s">
        <v>1547</v>
      </c>
      <c r="F191" s="831"/>
      <c r="G191" s="831"/>
      <c r="H191" s="827">
        <v>0</v>
      </c>
      <c r="I191" s="831">
        <v>41</v>
      </c>
      <c r="J191" s="831">
        <v>9592.36</v>
      </c>
      <c r="K191" s="827">
        <v>1</v>
      </c>
      <c r="L191" s="831">
        <v>41</v>
      </c>
      <c r="M191" s="832">
        <v>9592.36</v>
      </c>
    </row>
    <row r="192" spans="1:13" ht="14.45" customHeight="1" x14ac:dyDescent="0.2">
      <c r="A192" s="821" t="s">
        <v>2229</v>
      </c>
      <c r="B192" s="822" t="s">
        <v>1948</v>
      </c>
      <c r="C192" s="822" t="s">
        <v>2081</v>
      </c>
      <c r="D192" s="822" t="s">
        <v>1010</v>
      </c>
      <c r="E192" s="822" t="s">
        <v>1383</v>
      </c>
      <c r="F192" s="831"/>
      <c r="G192" s="831"/>
      <c r="H192" s="827">
        <v>0</v>
      </c>
      <c r="I192" s="831">
        <v>11</v>
      </c>
      <c r="J192" s="831">
        <v>241.56</v>
      </c>
      <c r="K192" s="827">
        <v>1</v>
      </c>
      <c r="L192" s="831">
        <v>11</v>
      </c>
      <c r="M192" s="832">
        <v>241.56</v>
      </c>
    </row>
    <row r="193" spans="1:13" ht="14.45" customHeight="1" x14ac:dyDescent="0.2">
      <c r="A193" s="821" t="s">
        <v>2229</v>
      </c>
      <c r="B193" s="822" t="s">
        <v>1948</v>
      </c>
      <c r="C193" s="822" t="s">
        <v>2082</v>
      </c>
      <c r="D193" s="822" t="s">
        <v>1011</v>
      </c>
      <c r="E193" s="822" t="s">
        <v>1383</v>
      </c>
      <c r="F193" s="831"/>
      <c r="G193" s="831"/>
      <c r="H193" s="827">
        <v>0</v>
      </c>
      <c r="I193" s="831">
        <v>9</v>
      </c>
      <c r="J193" s="831">
        <v>197.64000000000001</v>
      </c>
      <c r="K193" s="827">
        <v>1</v>
      </c>
      <c r="L193" s="831">
        <v>9</v>
      </c>
      <c r="M193" s="832">
        <v>197.64000000000001</v>
      </c>
    </row>
    <row r="194" spans="1:13" ht="14.45" customHeight="1" x14ac:dyDescent="0.2">
      <c r="A194" s="821" t="s">
        <v>2229</v>
      </c>
      <c r="B194" s="822" t="s">
        <v>1948</v>
      </c>
      <c r="C194" s="822" t="s">
        <v>2086</v>
      </c>
      <c r="D194" s="822" t="s">
        <v>1388</v>
      </c>
      <c r="E194" s="822" t="s">
        <v>1014</v>
      </c>
      <c r="F194" s="831"/>
      <c r="G194" s="831"/>
      <c r="H194" s="827">
        <v>0</v>
      </c>
      <c r="I194" s="831">
        <v>3</v>
      </c>
      <c r="J194" s="831">
        <v>359.31</v>
      </c>
      <c r="K194" s="827">
        <v>1</v>
      </c>
      <c r="L194" s="831">
        <v>3</v>
      </c>
      <c r="M194" s="832">
        <v>359.31</v>
      </c>
    </row>
    <row r="195" spans="1:13" ht="14.45" customHeight="1" x14ac:dyDescent="0.2">
      <c r="A195" s="821" t="s">
        <v>2229</v>
      </c>
      <c r="B195" s="822" t="s">
        <v>1948</v>
      </c>
      <c r="C195" s="822" t="s">
        <v>2150</v>
      </c>
      <c r="D195" s="822" t="s">
        <v>2151</v>
      </c>
      <c r="E195" s="822" t="s">
        <v>1547</v>
      </c>
      <c r="F195" s="831"/>
      <c r="G195" s="831"/>
      <c r="H195" s="827">
        <v>0</v>
      </c>
      <c r="I195" s="831">
        <v>9</v>
      </c>
      <c r="J195" s="831">
        <v>2105.64</v>
      </c>
      <c r="K195" s="827">
        <v>1</v>
      </c>
      <c r="L195" s="831">
        <v>9</v>
      </c>
      <c r="M195" s="832">
        <v>2105.64</v>
      </c>
    </row>
    <row r="196" spans="1:13" ht="14.45" customHeight="1" x14ac:dyDescent="0.2">
      <c r="A196" s="821" t="s">
        <v>2229</v>
      </c>
      <c r="B196" s="822" t="s">
        <v>1948</v>
      </c>
      <c r="C196" s="822" t="s">
        <v>1968</v>
      </c>
      <c r="D196" s="822" t="s">
        <v>1009</v>
      </c>
      <c r="E196" s="822" t="s">
        <v>769</v>
      </c>
      <c r="F196" s="831"/>
      <c r="G196" s="831"/>
      <c r="H196" s="827">
        <v>0</v>
      </c>
      <c r="I196" s="831">
        <v>10</v>
      </c>
      <c r="J196" s="831">
        <v>878.19999999999993</v>
      </c>
      <c r="K196" s="827">
        <v>1</v>
      </c>
      <c r="L196" s="831">
        <v>10</v>
      </c>
      <c r="M196" s="832">
        <v>878.19999999999993</v>
      </c>
    </row>
    <row r="197" spans="1:13" ht="14.45" customHeight="1" x14ac:dyDescent="0.2">
      <c r="A197" s="821" t="s">
        <v>2229</v>
      </c>
      <c r="B197" s="822" t="s">
        <v>1948</v>
      </c>
      <c r="C197" s="822" t="s">
        <v>4610</v>
      </c>
      <c r="D197" s="822" t="s">
        <v>4611</v>
      </c>
      <c r="E197" s="822" t="s">
        <v>4612</v>
      </c>
      <c r="F197" s="831">
        <v>4</v>
      </c>
      <c r="G197" s="831">
        <v>197.6</v>
      </c>
      <c r="H197" s="827">
        <v>1</v>
      </c>
      <c r="I197" s="831"/>
      <c r="J197" s="831"/>
      <c r="K197" s="827">
        <v>0</v>
      </c>
      <c r="L197" s="831">
        <v>4</v>
      </c>
      <c r="M197" s="832">
        <v>197.6</v>
      </c>
    </row>
    <row r="198" spans="1:13" ht="14.45" customHeight="1" x14ac:dyDescent="0.2">
      <c r="A198" s="821" t="s">
        <v>2229</v>
      </c>
      <c r="B198" s="822" t="s">
        <v>1948</v>
      </c>
      <c r="C198" s="822" t="s">
        <v>3829</v>
      </c>
      <c r="D198" s="822" t="s">
        <v>3830</v>
      </c>
      <c r="E198" s="822" t="s">
        <v>769</v>
      </c>
      <c r="F198" s="831">
        <v>3</v>
      </c>
      <c r="G198" s="831">
        <v>538.95000000000005</v>
      </c>
      <c r="H198" s="827">
        <v>1</v>
      </c>
      <c r="I198" s="831"/>
      <c r="J198" s="831"/>
      <c r="K198" s="827">
        <v>0</v>
      </c>
      <c r="L198" s="831">
        <v>3</v>
      </c>
      <c r="M198" s="832">
        <v>538.95000000000005</v>
      </c>
    </row>
    <row r="199" spans="1:13" ht="14.45" customHeight="1" x14ac:dyDescent="0.2">
      <c r="A199" s="821" t="s">
        <v>2229</v>
      </c>
      <c r="B199" s="822" t="s">
        <v>1948</v>
      </c>
      <c r="C199" s="822" t="s">
        <v>1961</v>
      </c>
      <c r="D199" s="822" t="s">
        <v>1962</v>
      </c>
      <c r="E199" s="822" t="s">
        <v>769</v>
      </c>
      <c r="F199" s="831">
        <v>4</v>
      </c>
      <c r="G199" s="831">
        <v>718.6</v>
      </c>
      <c r="H199" s="827">
        <v>1</v>
      </c>
      <c r="I199" s="831"/>
      <c r="J199" s="831"/>
      <c r="K199" s="827">
        <v>0</v>
      </c>
      <c r="L199" s="831">
        <v>4</v>
      </c>
      <c r="M199" s="832">
        <v>718.6</v>
      </c>
    </row>
    <row r="200" spans="1:13" ht="14.45" customHeight="1" x14ac:dyDescent="0.2">
      <c r="A200" s="821" t="s">
        <v>2229</v>
      </c>
      <c r="B200" s="822" t="s">
        <v>1948</v>
      </c>
      <c r="C200" s="822" t="s">
        <v>1959</v>
      </c>
      <c r="D200" s="822" t="s">
        <v>1960</v>
      </c>
      <c r="E200" s="822" t="s">
        <v>769</v>
      </c>
      <c r="F200" s="831">
        <v>3</v>
      </c>
      <c r="G200" s="831">
        <v>538.95000000000005</v>
      </c>
      <c r="H200" s="827">
        <v>1</v>
      </c>
      <c r="I200" s="831"/>
      <c r="J200" s="831"/>
      <c r="K200" s="827">
        <v>0</v>
      </c>
      <c r="L200" s="831">
        <v>3</v>
      </c>
      <c r="M200" s="832">
        <v>538.95000000000005</v>
      </c>
    </row>
    <row r="201" spans="1:13" ht="14.45" customHeight="1" x14ac:dyDescent="0.2">
      <c r="A201" s="821" t="s">
        <v>2229</v>
      </c>
      <c r="B201" s="822" t="s">
        <v>1948</v>
      </c>
      <c r="C201" s="822" t="s">
        <v>4608</v>
      </c>
      <c r="D201" s="822" t="s">
        <v>4609</v>
      </c>
      <c r="E201" s="822" t="s">
        <v>767</v>
      </c>
      <c r="F201" s="831">
        <v>5</v>
      </c>
      <c r="G201" s="831">
        <v>916.55</v>
      </c>
      <c r="H201" s="827">
        <v>1</v>
      </c>
      <c r="I201" s="831"/>
      <c r="J201" s="831"/>
      <c r="K201" s="827">
        <v>0</v>
      </c>
      <c r="L201" s="831">
        <v>5</v>
      </c>
      <c r="M201" s="832">
        <v>916.55</v>
      </c>
    </row>
    <row r="202" spans="1:13" ht="14.45" customHeight="1" x14ac:dyDescent="0.2">
      <c r="A202" s="821" t="s">
        <v>2231</v>
      </c>
      <c r="B202" s="822" t="s">
        <v>1774</v>
      </c>
      <c r="C202" s="822" t="s">
        <v>3645</v>
      </c>
      <c r="D202" s="822" t="s">
        <v>764</v>
      </c>
      <c r="E202" s="822" t="s">
        <v>3646</v>
      </c>
      <c r="F202" s="831"/>
      <c r="G202" s="831"/>
      <c r="H202" s="827">
        <v>0</v>
      </c>
      <c r="I202" s="831">
        <v>1</v>
      </c>
      <c r="J202" s="831">
        <v>368.16</v>
      </c>
      <c r="K202" s="827">
        <v>1</v>
      </c>
      <c r="L202" s="831">
        <v>1</v>
      </c>
      <c r="M202" s="832">
        <v>368.16</v>
      </c>
    </row>
    <row r="203" spans="1:13" ht="14.45" customHeight="1" x14ac:dyDescent="0.2">
      <c r="A203" s="821" t="s">
        <v>2231</v>
      </c>
      <c r="B203" s="822" t="s">
        <v>1774</v>
      </c>
      <c r="C203" s="822" t="s">
        <v>2096</v>
      </c>
      <c r="D203" s="822" t="s">
        <v>764</v>
      </c>
      <c r="E203" s="822" t="s">
        <v>2097</v>
      </c>
      <c r="F203" s="831"/>
      <c r="G203" s="831"/>
      <c r="H203" s="827">
        <v>0</v>
      </c>
      <c r="I203" s="831">
        <v>1</v>
      </c>
      <c r="J203" s="831">
        <v>736.33</v>
      </c>
      <c r="K203" s="827">
        <v>1</v>
      </c>
      <c r="L203" s="831">
        <v>1</v>
      </c>
      <c r="M203" s="832">
        <v>736.33</v>
      </c>
    </row>
    <row r="204" spans="1:13" ht="14.45" customHeight="1" x14ac:dyDescent="0.2">
      <c r="A204" s="821" t="s">
        <v>2231</v>
      </c>
      <c r="B204" s="822" t="s">
        <v>1849</v>
      </c>
      <c r="C204" s="822" t="s">
        <v>1853</v>
      </c>
      <c r="D204" s="822" t="s">
        <v>1068</v>
      </c>
      <c r="E204" s="822" t="s">
        <v>1854</v>
      </c>
      <c r="F204" s="831"/>
      <c r="G204" s="831"/>
      <c r="H204" s="827">
        <v>0</v>
      </c>
      <c r="I204" s="831">
        <v>1</v>
      </c>
      <c r="J204" s="831">
        <v>154.36000000000001</v>
      </c>
      <c r="K204" s="827">
        <v>1</v>
      </c>
      <c r="L204" s="831">
        <v>1</v>
      </c>
      <c r="M204" s="832">
        <v>154.36000000000001</v>
      </c>
    </row>
    <row r="205" spans="1:13" ht="14.45" customHeight="1" x14ac:dyDescent="0.2">
      <c r="A205" s="821" t="s">
        <v>2231</v>
      </c>
      <c r="B205" s="822" t="s">
        <v>1916</v>
      </c>
      <c r="C205" s="822" t="s">
        <v>1917</v>
      </c>
      <c r="D205" s="822" t="s">
        <v>893</v>
      </c>
      <c r="E205" s="822" t="s">
        <v>895</v>
      </c>
      <c r="F205" s="831"/>
      <c r="G205" s="831"/>
      <c r="H205" s="827"/>
      <c r="I205" s="831">
        <v>1</v>
      </c>
      <c r="J205" s="831">
        <v>0</v>
      </c>
      <c r="K205" s="827"/>
      <c r="L205" s="831">
        <v>1</v>
      </c>
      <c r="M205" s="832">
        <v>0</v>
      </c>
    </row>
    <row r="206" spans="1:13" ht="14.45" customHeight="1" x14ac:dyDescent="0.2">
      <c r="A206" s="821" t="s">
        <v>2232</v>
      </c>
      <c r="B206" s="822" t="s">
        <v>1774</v>
      </c>
      <c r="C206" s="822" t="s">
        <v>2096</v>
      </c>
      <c r="D206" s="822" t="s">
        <v>764</v>
      </c>
      <c r="E206" s="822" t="s">
        <v>2097</v>
      </c>
      <c r="F206" s="831"/>
      <c r="G206" s="831"/>
      <c r="H206" s="827">
        <v>0</v>
      </c>
      <c r="I206" s="831">
        <v>2</v>
      </c>
      <c r="J206" s="831">
        <v>1472.66</v>
      </c>
      <c r="K206" s="827">
        <v>1</v>
      </c>
      <c r="L206" s="831">
        <v>2</v>
      </c>
      <c r="M206" s="832">
        <v>1472.66</v>
      </c>
    </row>
    <row r="207" spans="1:13" ht="14.45" customHeight="1" x14ac:dyDescent="0.2">
      <c r="A207" s="821" t="s">
        <v>2232</v>
      </c>
      <c r="B207" s="822" t="s">
        <v>1774</v>
      </c>
      <c r="C207" s="822" t="s">
        <v>1777</v>
      </c>
      <c r="D207" s="822" t="s">
        <v>764</v>
      </c>
      <c r="E207" s="822" t="s">
        <v>1778</v>
      </c>
      <c r="F207" s="831"/>
      <c r="G207" s="831"/>
      <c r="H207" s="827">
        <v>0</v>
      </c>
      <c r="I207" s="831">
        <v>3</v>
      </c>
      <c r="J207" s="831">
        <v>1472.67</v>
      </c>
      <c r="K207" s="827">
        <v>1</v>
      </c>
      <c r="L207" s="831">
        <v>3</v>
      </c>
      <c r="M207" s="832">
        <v>1472.67</v>
      </c>
    </row>
    <row r="208" spans="1:13" ht="14.45" customHeight="1" x14ac:dyDescent="0.2">
      <c r="A208" s="821" t="s">
        <v>2232</v>
      </c>
      <c r="B208" s="822" t="s">
        <v>1999</v>
      </c>
      <c r="C208" s="822" t="s">
        <v>3715</v>
      </c>
      <c r="D208" s="822" t="s">
        <v>3716</v>
      </c>
      <c r="E208" s="822" t="s">
        <v>3717</v>
      </c>
      <c r="F208" s="831">
        <v>1</v>
      </c>
      <c r="G208" s="831">
        <v>300.33</v>
      </c>
      <c r="H208" s="827">
        <v>1</v>
      </c>
      <c r="I208" s="831"/>
      <c r="J208" s="831"/>
      <c r="K208" s="827">
        <v>0</v>
      </c>
      <c r="L208" s="831">
        <v>1</v>
      </c>
      <c r="M208" s="832">
        <v>300.33</v>
      </c>
    </row>
    <row r="209" spans="1:13" ht="14.45" customHeight="1" x14ac:dyDescent="0.2">
      <c r="A209" s="821" t="s">
        <v>2232</v>
      </c>
      <c r="B209" s="822" t="s">
        <v>1783</v>
      </c>
      <c r="C209" s="822" t="s">
        <v>1786</v>
      </c>
      <c r="D209" s="822" t="s">
        <v>770</v>
      </c>
      <c r="E209" s="822" t="s">
        <v>1787</v>
      </c>
      <c r="F209" s="831"/>
      <c r="G209" s="831"/>
      <c r="H209" s="827">
        <v>0</v>
      </c>
      <c r="I209" s="831">
        <v>1</v>
      </c>
      <c r="J209" s="831">
        <v>42.51</v>
      </c>
      <c r="K209" s="827">
        <v>1</v>
      </c>
      <c r="L209" s="831">
        <v>1</v>
      </c>
      <c r="M209" s="832">
        <v>42.51</v>
      </c>
    </row>
    <row r="210" spans="1:13" ht="14.45" customHeight="1" x14ac:dyDescent="0.2">
      <c r="A210" s="821" t="s">
        <v>2232</v>
      </c>
      <c r="B210" s="822" t="s">
        <v>1793</v>
      </c>
      <c r="C210" s="822" t="s">
        <v>3780</v>
      </c>
      <c r="D210" s="822" t="s">
        <v>665</v>
      </c>
      <c r="E210" s="822" t="s">
        <v>668</v>
      </c>
      <c r="F210" s="831">
        <v>1</v>
      </c>
      <c r="G210" s="831">
        <v>38.04</v>
      </c>
      <c r="H210" s="827">
        <v>1</v>
      </c>
      <c r="I210" s="831"/>
      <c r="J210" s="831"/>
      <c r="K210" s="827">
        <v>0</v>
      </c>
      <c r="L210" s="831">
        <v>1</v>
      </c>
      <c r="M210" s="832">
        <v>38.04</v>
      </c>
    </row>
    <row r="211" spans="1:13" ht="14.45" customHeight="1" x14ac:dyDescent="0.2">
      <c r="A211" s="821" t="s">
        <v>2232</v>
      </c>
      <c r="B211" s="822" t="s">
        <v>2104</v>
      </c>
      <c r="C211" s="822" t="s">
        <v>4476</v>
      </c>
      <c r="D211" s="822" t="s">
        <v>2106</v>
      </c>
      <c r="E211" s="822" t="s">
        <v>2325</v>
      </c>
      <c r="F211" s="831"/>
      <c r="G211" s="831"/>
      <c r="H211" s="827">
        <v>0</v>
      </c>
      <c r="I211" s="831">
        <v>1</v>
      </c>
      <c r="J211" s="831">
        <v>229.76</v>
      </c>
      <c r="K211" s="827">
        <v>1</v>
      </c>
      <c r="L211" s="831">
        <v>1</v>
      </c>
      <c r="M211" s="832">
        <v>229.76</v>
      </c>
    </row>
    <row r="212" spans="1:13" ht="14.45" customHeight="1" x14ac:dyDescent="0.2">
      <c r="A212" s="821" t="s">
        <v>2232</v>
      </c>
      <c r="B212" s="822" t="s">
        <v>4729</v>
      </c>
      <c r="C212" s="822" t="s">
        <v>4477</v>
      </c>
      <c r="D212" s="822" t="s">
        <v>4478</v>
      </c>
      <c r="E212" s="822" t="s">
        <v>4479</v>
      </c>
      <c r="F212" s="831">
        <v>1</v>
      </c>
      <c r="G212" s="831">
        <v>279.52999999999997</v>
      </c>
      <c r="H212" s="827">
        <v>1</v>
      </c>
      <c r="I212" s="831"/>
      <c r="J212" s="831"/>
      <c r="K212" s="827">
        <v>0</v>
      </c>
      <c r="L212" s="831">
        <v>1</v>
      </c>
      <c r="M212" s="832">
        <v>279.52999999999997</v>
      </c>
    </row>
    <row r="213" spans="1:13" ht="14.45" customHeight="1" x14ac:dyDescent="0.2">
      <c r="A213" s="821" t="s">
        <v>2232</v>
      </c>
      <c r="B213" s="822" t="s">
        <v>1849</v>
      </c>
      <c r="C213" s="822" t="s">
        <v>1853</v>
      </c>
      <c r="D213" s="822" t="s">
        <v>1068</v>
      </c>
      <c r="E213" s="822" t="s">
        <v>1854</v>
      </c>
      <c r="F213" s="831"/>
      <c r="G213" s="831"/>
      <c r="H213" s="827">
        <v>0</v>
      </c>
      <c r="I213" s="831">
        <v>6</v>
      </c>
      <c r="J213" s="831">
        <v>926.16000000000008</v>
      </c>
      <c r="K213" s="827">
        <v>1</v>
      </c>
      <c r="L213" s="831">
        <v>6</v>
      </c>
      <c r="M213" s="832">
        <v>926.16000000000008</v>
      </c>
    </row>
    <row r="214" spans="1:13" ht="14.45" customHeight="1" x14ac:dyDescent="0.2">
      <c r="A214" s="821" t="s">
        <v>2232</v>
      </c>
      <c r="B214" s="822" t="s">
        <v>1849</v>
      </c>
      <c r="C214" s="822" t="s">
        <v>4171</v>
      </c>
      <c r="D214" s="822" t="s">
        <v>4172</v>
      </c>
      <c r="E214" s="822" t="s">
        <v>4173</v>
      </c>
      <c r="F214" s="831">
        <v>1</v>
      </c>
      <c r="G214" s="831">
        <v>154.36000000000001</v>
      </c>
      <c r="H214" s="827">
        <v>1</v>
      </c>
      <c r="I214" s="831"/>
      <c r="J214" s="831"/>
      <c r="K214" s="827">
        <v>0</v>
      </c>
      <c r="L214" s="831">
        <v>1</v>
      </c>
      <c r="M214" s="832">
        <v>154.36000000000001</v>
      </c>
    </row>
    <row r="215" spans="1:13" ht="14.45" customHeight="1" x14ac:dyDescent="0.2">
      <c r="A215" s="821" t="s">
        <v>2232</v>
      </c>
      <c r="B215" s="822" t="s">
        <v>1861</v>
      </c>
      <c r="C215" s="822" t="s">
        <v>4450</v>
      </c>
      <c r="D215" s="822" t="s">
        <v>2993</v>
      </c>
      <c r="E215" s="822" t="s">
        <v>1186</v>
      </c>
      <c r="F215" s="831">
        <v>1</v>
      </c>
      <c r="G215" s="831">
        <v>96.04</v>
      </c>
      <c r="H215" s="827">
        <v>1</v>
      </c>
      <c r="I215" s="831"/>
      <c r="J215" s="831"/>
      <c r="K215" s="827">
        <v>0</v>
      </c>
      <c r="L215" s="831">
        <v>1</v>
      </c>
      <c r="M215" s="832">
        <v>96.04</v>
      </c>
    </row>
    <row r="216" spans="1:13" ht="14.45" customHeight="1" x14ac:dyDescent="0.2">
      <c r="A216" s="821" t="s">
        <v>2232</v>
      </c>
      <c r="B216" s="822" t="s">
        <v>1861</v>
      </c>
      <c r="C216" s="822" t="s">
        <v>3156</v>
      </c>
      <c r="D216" s="822" t="s">
        <v>1371</v>
      </c>
      <c r="E216" s="822" t="s">
        <v>1184</v>
      </c>
      <c r="F216" s="831"/>
      <c r="G216" s="831"/>
      <c r="H216" s="827">
        <v>0</v>
      </c>
      <c r="I216" s="831">
        <v>1</v>
      </c>
      <c r="J216" s="831">
        <v>48.01</v>
      </c>
      <c r="K216" s="827">
        <v>1</v>
      </c>
      <c r="L216" s="831">
        <v>1</v>
      </c>
      <c r="M216" s="832">
        <v>48.01</v>
      </c>
    </row>
    <row r="217" spans="1:13" ht="14.45" customHeight="1" x14ac:dyDescent="0.2">
      <c r="A217" s="821" t="s">
        <v>2232</v>
      </c>
      <c r="B217" s="822" t="s">
        <v>1861</v>
      </c>
      <c r="C217" s="822" t="s">
        <v>3963</v>
      </c>
      <c r="D217" s="822" t="s">
        <v>1371</v>
      </c>
      <c r="E217" s="822" t="s">
        <v>1186</v>
      </c>
      <c r="F217" s="831"/>
      <c r="G217" s="831"/>
      <c r="H217" s="827">
        <v>0</v>
      </c>
      <c r="I217" s="831">
        <v>3</v>
      </c>
      <c r="J217" s="831">
        <v>288.12</v>
      </c>
      <c r="K217" s="827">
        <v>1</v>
      </c>
      <c r="L217" s="831">
        <v>3</v>
      </c>
      <c r="M217" s="832">
        <v>288.12</v>
      </c>
    </row>
    <row r="218" spans="1:13" ht="14.45" customHeight="1" x14ac:dyDescent="0.2">
      <c r="A218" s="821" t="s">
        <v>2232</v>
      </c>
      <c r="B218" s="822" t="s">
        <v>1861</v>
      </c>
      <c r="C218" s="822" t="s">
        <v>4451</v>
      </c>
      <c r="D218" s="822" t="s">
        <v>2993</v>
      </c>
      <c r="E218" s="822" t="s">
        <v>1372</v>
      </c>
      <c r="F218" s="831">
        <v>1</v>
      </c>
      <c r="G218" s="831">
        <v>134.44999999999999</v>
      </c>
      <c r="H218" s="827">
        <v>1</v>
      </c>
      <c r="I218" s="831"/>
      <c r="J218" s="831"/>
      <c r="K218" s="827">
        <v>0</v>
      </c>
      <c r="L218" s="831">
        <v>1</v>
      </c>
      <c r="M218" s="832">
        <v>134.44999999999999</v>
      </c>
    </row>
    <row r="219" spans="1:13" ht="14.45" customHeight="1" x14ac:dyDescent="0.2">
      <c r="A219" s="821" t="s">
        <v>2232</v>
      </c>
      <c r="B219" s="822" t="s">
        <v>4730</v>
      </c>
      <c r="C219" s="822" t="s">
        <v>4455</v>
      </c>
      <c r="D219" s="822" t="s">
        <v>4456</v>
      </c>
      <c r="E219" s="822" t="s">
        <v>4457</v>
      </c>
      <c r="F219" s="831"/>
      <c r="G219" s="831"/>
      <c r="H219" s="827">
        <v>0</v>
      </c>
      <c r="I219" s="831">
        <v>1</v>
      </c>
      <c r="J219" s="831">
        <v>386.73</v>
      </c>
      <c r="K219" s="827">
        <v>1</v>
      </c>
      <c r="L219" s="831">
        <v>1</v>
      </c>
      <c r="M219" s="832">
        <v>386.73</v>
      </c>
    </row>
    <row r="220" spans="1:13" ht="14.45" customHeight="1" x14ac:dyDescent="0.2">
      <c r="A220" s="821" t="s">
        <v>2232</v>
      </c>
      <c r="B220" s="822" t="s">
        <v>4730</v>
      </c>
      <c r="C220" s="822" t="s">
        <v>4458</v>
      </c>
      <c r="D220" s="822" t="s">
        <v>4456</v>
      </c>
      <c r="E220" s="822" t="s">
        <v>4459</v>
      </c>
      <c r="F220" s="831">
        <v>1</v>
      </c>
      <c r="G220" s="831">
        <v>773.45</v>
      </c>
      <c r="H220" s="827">
        <v>1</v>
      </c>
      <c r="I220" s="831"/>
      <c r="J220" s="831"/>
      <c r="K220" s="827">
        <v>0</v>
      </c>
      <c r="L220" s="831">
        <v>1</v>
      </c>
      <c r="M220" s="832">
        <v>773.45</v>
      </c>
    </row>
    <row r="221" spans="1:13" ht="14.45" customHeight="1" x14ac:dyDescent="0.2">
      <c r="A221" s="821" t="s">
        <v>2232</v>
      </c>
      <c r="B221" s="822" t="s">
        <v>1910</v>
      </c>
      <c r="C221" s="822" t="s">
        <v>4446</v>
      </c>
      <c r="D221" s="822" t="s">
        <v>4447</v>
      </c>
      <c r="E221" s="822" t="s">
        <v>4021</v>
      </c>
      <c r="F221" s="831">
        <v>1</v>
      </c>
      <c r="G221" s="831">
        <v>36.270000000000003</v>
      </c>
      <c r="H221" s="827">
        <v>1</v>
      </c>
      <c r="I221" s="831"/>
      <c r="J221" s="831"/>
      <c r="K221" s="827">
        <v>0</v>
      </c>
      <c r="L221" s="831">
        <v>1</v>
      </c>
      <c r="M221" s="832">
        <v>36.270000000000003</v>
      </c>
    </row>
    <row r="222" spans="1:13" ht="14.45" customHeight="1" x14ac:dyDescent="0.2">
      <c r="A222" s="821" t="s">
        <v>2232</v>
      </c>
      <c r="B222" s="822" t="s">
        <v>1916</v>
      </c>
      <c r="C222" s="822" t="s">
        <v>1917</v>
      </c>
      <c r="D222" s="822" t="s">
        <v>893</v>
      </c>
      <c r="E222" s="822" t="s">
        <v>895</v>
      </c>
      <c r="F222" s="831"/>
      <c r="G222" s="831"/>
      <c r="H222" s="827"/>
      <c r="I222" s="831">
        <v>11</v>
      </c>
      <c r="J222" s="831">
        <v>0</v>
      </c>
      <c r="K222" s="827"/>
      <c r="L222" s="831">
        <v>11</v>
      </c>
      <c r="M222" s="832">
        <v>0</v>
      </c>
    </row>
    <row r="223" spans="1:13" ht="14.45" customHeight="1" x14ac:dyDescent="0.2">
      <c r="A223" s="821" t="s">
        <v>2232</v>
      </c>
      <c r="B223" s="822" t="s">
        <v>1930</v>
      </c>
      <c r="C223" s="822" t="s">
        <v>2183</v>
      </c>
      <c r="D223" s="822" t="s">
        <v>1932</v>
      </c>
      <c r="E223" s="822" t="s">
        <v>2184</v>
      </c>
      <c r="F223" s="831"/>
      <c r="G223" s="831"/>
      <c r="H223" s="827">
        <v>0</v>
      </c>
      <c r="I223" s="831">
        <v>1</v>
      </c>
      <c r="J223" s="831">
        <v>23.4</v>
      </c>
      <c r="K223" s="827">
        <v>1</v>
      </c>
      <c r="L223" s="831">
        <v>1</v>
      </c>
      <c r="M223" s="832">
        <v>23.4</v>
      </c>
    </row>
    <row r="224" spans="1:13" ht="14.45" customHeight="1" x14ac:dyDescent="0.2">
      <c r="A224" s="821" t="s">
        <v>2232</v>
      </c>
      <c r="B224" s="822" t="s">
        <v>2072</v>
      </c>
      <c r="C224" s="822" t="s">
        <v>2138</v>
      </c>
      <c r="D224" s="822" t="s">
        <v>2074</v>
      </c>
      <c r="E224" s="822" t="s">
        <v>2139</v>
      </c>
      <c r="F224" s="831"/>
      <c r="G224" s="831"/>
      <c r="H224" s="827">
        <v>0</v>
      </c>
      <c r="I224" s="831">
        <v>2</v>
      </c>
      <c r="J224" s="831">
        <v>245.92</v>
      </c>
      <c r="K224" s="827">
        <v>1</v>
      </c>
      <c r="L224" s="831">
        <v>2</v>
      </c>
      <c r="M224" s="832">
        <v>245.92</v>
      </c>
    </row>
    <row r="225" spans="1:13" ht="14.45" customHeight="1" x14ac:dyDescent="0.2">
      <c r="A225" s="821" t="s">
        <v>2232</v>
      </c>
      <c r="B225" s="822" t="s">
        <v>1946</v>
      </c>
      <c r="C225" s="822" t="s">
        <v>2145</v>
      </c>
      <c r="D225" s="822" t="s">
        <v>979</v>
      </c>
      <c r="E225" s="822" t="s">
        <v>2146</v>
      </c>
      <c r="F225" s="831"/>
      <c r="G225" s="831"/>
      <c r="H225" s="827">
        <v>0</v>
      </c>
      <c r="I225" s="831">
        <v>1</v>
      </c>
      <c r="J225" s="831">
        <v>117.55</v>
      </c>
      <c r="K225" s="827">
        <v>1</v>
      </c>
      <c r="L225" s="831">
        <v>1</v>
      </c>
      <c r="M225" s="832">
        <v>117.55</v>
      </c>
    </row>
    <row r="226" spans="1:13" ht="14.45" customHeight="1" x14ac:dyDescent="0.2">
      <c r="A226" s="821" t="s">
        <v>2233</v>
      </c>
      <c r="B226" s="822" t="s">
        <v>1756</v>
      </c>
      <c r="C226" s="822" t="s">
        <v>1983</v>
      </c>
      <c r="D226" s="822" t="s">
        <v>1758</v>
      </c>
      <c r="E226" s="822" t="s">
        <v>1984</v>
      </c>
      <c r="F226" s="831"/>
      <c r="G226" s="831"/>
      <c r="H226" s="827">
        <v>0</v>
      </c>
      <c r="I226" s="831">
        <v>6</v>
      </c>
      <c r="J226" s="831">
        <v>509.5</v>
      </c>
      <c r="K226" s="827">
        <v>1</v>
      </c>
      <c r="L226" s="831">
        <v>6</v>
      </c>
      <c r="M226" s="832">
        <v>509.5</v>
      </c>
    </row>
    <row r="227" spans="1:13" ht="14.45" customHeight="1" x14ac:dyDescent="0.2">
      <c r="A227" s="821" t="s">
        <v>2233</v>
      </c>
      <c r="B227" s="822" t="s">
        <v>1774</v>
      </c>
      <c r="C227" s="822" t="s">
        <v>3645</v>
      </c>
      <c r="D227" s="822" t="s">
        <v>764</v>
      </c>
      <c r="E227" s="822" t="s">
        <v>3646</v>
      </c>
      <c r="F227" s="831"/>
      <c r="G227" s="831"/>
      <c r="H227" s="827">
        <v>0</v>
      </c>
      <c r="I227" s="831">
        <v>1</v>
      </c>
      <c r="J227" s="831">
        <v>368.16</v>
      </c>
      <c r="K227" s="827">
        <v>1</v>
      </c>
      <c r="L227" s="831">
        <v>1</v>
      </c>
      <c r="M227" s="832">
        <v>368.16</v>
      </c>
    </row>
    <row r="228" spans="1:13" ht="14.45" customHeight="1" x14ac:dyDescent="0.2">
      <c r="A228" s="821" t="s">
        <v>2233</v>
      </c>
      <c r="B228" s="822" t="s">
        <v>1774</v>
      </c>
      <c r="C228" s="822" t="s">
        <v>2096</v>
      </c>
      <c r="D228" s="822" t="s">
        <v>764</v>
      </c>
      <c r="E228" s="822" t="s">
        <v>2097</v>
      </c>
      <c r="F228" s="831"/>
      <c r="G228" s="831"/>
      <c r="H228" s="827">
        <v>0</v>
      </c>
      <c r="I228" s="831">
        <v>5</v>
      </c>
      <c r="J228" s="831">
        <v>3681.6500000000005</v>
      </c>
      <c r="K228" s="827">
        <v>1</v>
      </c>
      <c r="L228" s="831">
        <v>5</v>
      </c>
      <c r="M228" s="832">
        <v>3681.6500000000005</v>
      </c>
    </row>
    <row r="229" spans="1:13" ht="14.45" customHeight="1" x14ac:dyDescent="0.2">
      <c r="A229" s="821" t="s">
        <v>2233</v>
      </c>
      <c r="B229" s="822" t="s">
        <v>1774</v>
      </c>
      <c r="C229" s="822" t="s">
        <v>1777</v>
      </c>
      <c r="D229" s="822" t="s">
        <v>764</v>
      </c>
      <c r="E229" s="822" t="s">
        <v>1778</v>
      </c>
      <c r="F229" s="831"/>
      <c r="G229" s="831"/>
      <c r="H229" s="827">
        <v>0</v>
      </c>
      <c r="I229" s="831">
        <v>14</v>
      </c>
      <c r="J229" s="831">
        <v>6872.46</v>
      </c>
      <c r="K229" s="827">
        <v>1</v>
      </c>
      <c r="L229" s="831">
        <v>14</v>
      </c>
      <c r="M229" s="832">
        <v>6872.46</v>
      </c>
    </row>
    <row r="230" spans="1:13" ht="14.45" customHeight="1" x14ac:dyDescent="0.2">
      <c r="A230" s="821" t="s">
        <v>2233</v>
      </c>
      <c r="B230" s="822" t="s">
        <v>1774</v>
      </c>
      <c r="C230" s="822" t="s">
        <v>2268</v>
      </c>
      <c r="D230" s="822" t="s">
        <v>764</v>
      </c>
      <c r="E230" s="822" t="s">
        <v>2269</v>
      </c>
      <c r="F230" s="831"/>
      <c r="G230" s="831"/>
      <c r="H230" s="827">
        <v>0</v>
      </c>
      <c r="I230" s="831">
        <v>1</v>
      </c>
      <c r="J230" s="831">
        <v>923.74</v>
      </c>
      <c r="K230" s="827">
        <v>1</v>
      </c>
      <c r="L230" s="831">
        <v>1</v>
      </c>
      <c r="M230" s="832">
        <v>923.74</v>
      </c>
    </row>
    <row r="231" spans="1:13" ht="14.45" customHeight="1" x14ac:dyDescent="0.2">
      <c r="A231" s="821" t="s">
        <v>2233</v>
      </c>
      <c r="B231" s="822" t="s">
        <v>1849</v>
      </c>
      <c r="C231" s="822" t="s">
        <v>1853</v>
      </c>
      <c r="D231" s="822" t="s">
        <v>1068</v>
      </c>
      <c r="E231" s="822" t="s">
        <v>1854</v>
      </c>
      <c r="F231" s="831"/>
      <c r="G231" s="831"/>
      <c r="H231" s="827">
        <v>0</v>
      </c>
      <c r="I231" s="831">
        <v>6</v>
      </c>
      <c r="J231" s="831">
        <v>926.16000000000008</v>
      </c>
      <c r="K231" s="827">
        <v>1</v>
      </c>
      <c r="L231" s="831">
        <v>6</v>
      </c>
      <c r="M231" s="832">
        <v>926.16000000000008</v>
      </c>
    </row>
    <row r="232" spans="1:13" ht="14.45" customHeight="1" x14ac:dyDescent="0.2">
      <c r="A232" s="821" t="s">
        <v>2233</v>
      </c>
      <c r="B232" s="822" t="s">
        <v>1916</v>
      </c>
      <c r="C232" s="822" t="s">
        <v>1917</v>
      </c>
      <c r="D232" s="822" t="s">
        <v>893</v>
      </c>
      <c r="E232" s="822" t="s">
        <v>895</v>
      </c>
      <c r="F232" s="831"/>
      <c r="G232" s="831"/>
      <c r="H232" s="827"/>
      <c r="I232" s="831">
        <v>4</v>
      </c>
      <c r="J232" s="831">
        <v>0</v>
      </c>
      <c r="K232" s="827"/>
      <c r="L232" s="831">
        <v>4</v>
      </c>
      <c r="M232" s="832">
        <v>0</v>
      </c>
    </row>
    <row r="233" spans="1:13" ht="14.45" customHeight="1" x14ac:dyDescent="0.2">
      <c r="A233" s="821" t="s">
        <v>2233</v>
      </c>
      <c r="B233" s="822" t="s">
        <v>2068</v>
      </c>
      <c r="C233" s="822" t="s">
        <v>3652</v>
      </c>
      <c r="D233" s="822" t="s">
        <v>1323</v>
      </c>
      <c r="E233" s="822" t="s">
        <v>3653</v>
      </c>
      <c r="F233" s="831"/>
      <c r="G233" s="831"/>
      <c r="H233" s="827">
        <v>0</v>
      </c>
      <c r="I233" s="831">
        <v>8</v>
      </c>
      <c r="J233" s="831">
        <v>20585.759999999998</v>
      </c>
      <c r="K233" s="827">
        <v>1</v>
      </c>
      <c r="L233" s="831">
        <v>8</v>
      </c>
      <c r="M233" s="832">
        <v>20585.759999999998</v>
      </c>
    </row>
    <row r="234" spans="1:13" ht="14.45" customHeight="1" x14ac:dyDescent="0.2">
      <c r="A234" s="821" t="s">
        <v>2234</v>
      </c>
      <c r="B234" s="822" t="s">
        <v>1756</v>
      </c>
      <c r="C234" s="822" t="s">
        <v>1983</v>
      </c>
      <c r="D234" s="822" t="s">
        <v>1758</v>
      </c>
      <c r="E234" s="822" t="s">
        <v>1984</v>
      </c>
      <c r="F234" s="831"/>
      <c r="G234" s="831"/>
      <c r="H234" s="827">
        <v>0</v>
      </c>
      <c r="I234" s="831">
        <v>7</v>
      </c>
      <c r="J234" s="831">
        <v>612.43000000000006</v>
      </c>
      <c r="K234" s="827">
        <v>1</v>
      </c>
      <c r="L234" s="831">
        <v>7</v>
      </c>
      <c r="M234" s="832">
        <v>612.43000000000006</v>
      </c>
    </row>
    <row r="235" spans="1:13" ht="14.45" customHeight="1" x14ac:dyDescent="0.2">
      <c r="A235" s="821" t="s">
        <v>2234</v>
      </c>
      <c r="B235" s="822" t="s">
        <v>1985</v>
      </c>
      <c r="C235" s="822" t="s">
        <v>3007</v>
      </c>
      <c r="D235" s="822" t="s">
        <v>1271</v>
      </c>
      <c r="E235" s="822" t="s">
        <v>3008</v>
      </c>
      <c r="F235" s="831"/>
      <c r="G235" s="831"/>
      <c r="H235" s="827">
        <v>0</v>
      </c>
      <c r="I235" s="831">
        <v>3</v>
      </c>
      <c r="J235" s="831">
        <v>345.81</v>
      </c>
      <c r="K235" s="827">
        <v>1</v>
      </c>
      <c r="L235" s="831">
        <v>3</v>
      </c>
      <c r="M235" s="832">
        <v>345.81</v>
      </c>
    </row>
    <row r="236" spans="1:13" ht="14.45" customHeight="1" x14ac:dyDescent="0.2">
      <c r="A236" s="821" t="s">
        <v>2234</v>
      </c>
      <c r="B236" s="822" t="s">
        <v>4723</v>
      </c>
      <c r="C236" s="822" t="s">
        <v>3135</v>
      </c>
      <c r="D236" s="822" t="s">
        <v>726</v>
      </c>
      <c r="E236" s="822" t="s">
        <v>3136</v>
      </c>
      <c r="F236" s="831"/>
      <c r="G236" s="831"/>
      <c r="H236" s="827"/>
      <c r="I236" s="831">
        <v>1</v>
      </c>
      <c r="J236" s="831">
        <v>0</v>
      </c>
      <c r="K236" s="827"/>
      <c r="L236" s="831">
        <v>1</v>
      </c>
      <c r="M236" s="832">
        <v>0</v>
      </c>
    </row>
    <row r="237" spans="1:13" ht="14.45" customHeight="1" x14ac:dyDescent="0.2">
      <c r="A237" s="821" t="s">
        <v>2234</v>
      </c>
      <c r="B237" s="822" t="s">
        <v>1774</v>
      </c>
      <c r="C237" s="822" t="s">
        <v>2096</v>
      </c>
      <c r="D237" s="822" t="s">
        <v>764</v>
      </c>
      <c r="E237" s="822" t="s">
        <v>2097</v>
      </c>
      <c r="F237" s="831"/>
      <c r="G237" s="831"/>
      <c r="H237" s="827">
        <v>0</v>
      </c>
      <c r="I237" s="831">
        <v>2</v>
      </c>
      <c r="J237" s="831">
        <v>1472.66</v>
      </c>
      <c r="K237" s="827">
        <v>1</v>
      </c>
      <c r="L237" s="831">
        <v>2</v>
      </c>
      <c r="M237" s="832">
        <v>1472.66</v>
      </c>
    </row>
    <row r="238" spans="1:13" ht="14.45" customHeight="1" x14ac:dyDescent="0.2">
      <c r="A238" s="821" t="s">
        <v>2234</v>
      </c>
      <c r="B238" s="822" t="s">
        <v>1774</v>
      </c>
      <c r="C238" s="822" t="s">
        <v>1777</v>
      </c>
      <c r="D238" s="822" t="s">
        <v>764</v>
      </c>
      <c r="E238" s="822" t="s">
        <v>1778</v>
      </c>
      <c r="F238" s="831"/>
      <c r="G238" s="831"/>
      <c r="H238" s="827">
        <v>0</v>
      </c>
      <c r="I238" s="831">
        <v>4</v>
      </c>
      <c r="J238" s="831">
        <v>1963.56</v>
      </c>
      <c r="K238" s="827">
        <v>1</v>
      </c>
      <c r="L238" s="831">
        <v>4</v>
      </c>
      <c r="M238" s="832">
        <v>1963.56</v>
      </c>
    </row>
    <row r="239" spans="1:13" ht="14.45" customHeight="1" x14ac:dyDescent="0.2">
      <c r="A239" s="821" t="s">
        <v>2234</v>
      </c>
      <c r="B239" s="822" t="s">
        <v>4731</v>
      </c>
      <c r="C239" s="822" t="s">
        <v>3693</v>
      </c>
      <c r="D239" s="822" t="s">
        <v>3694</v>
      </c>
      <c r="E239" s="822" t="s">
        <v>3695</v>
      </c>
      <c r="F239" s="831"/>
      <c r="G239" s="831"/>
      <c r="H239" s="827">
        <v>0</v>
      </c>
      <c r="I239" s="831">
        <v>1</v>
      </c>
      <c r="J239" s="831">
        <v>131.86000000000001</v>
      </c>
      <c r="K239" s="827">
        <v>1</v>
      </c>
      <c r="L239" s="831">
        <v>1</v>
      </c>
      <c r="M239" s="832">
        <v>131.86000000000001</v>
      </c>
    </row>
    <row r="240" spans="1:13" ht="14.45" customHeight="1" x14ac:dyDescent="0.2">
      <c r="A240" s="821" t="s">
        <v>2234</v>
      </c>
      <c r="B240" s="822" t="s">
        <v>1824</v>
      </c>
      <c r="C240" s="822" t="s">
        <v>1825</v>
      </c>
      <c r="D240" s="822" t="s">
        <v>758</v>
      </c>
      <c r="E240" s="822" t="s">
        <v>1826</v>
      </c>
      <c r="F240" s="831"/>
      <c r="G240" s="831"/>
      <c r="H240" s="827">
        <v>0</v>
      </c>
      <c r="I240" s="831">
        <v>1</v>
      </c>
      <c r="J240" s="831">
        <v>100.1</v>
      </c>
      <c r="K240" s="827">
        <v>1</v>
      </c>
      <c r="L240" s="831">
        <v>1</v>
      </c>
      <c r="M240" s="832">
        <v>100.1</v>
      </c>
    </row>
    <row r="241" spans="1:13" ht="14.45" customHeight="1" x14ac:dyDescent="0.2">
      <c r="A241" s="821" t="s">
        <v>2234</v>
      </c>
      <c r="B241" s="822" t="s">
        <v>1849</v>
      </c>
      <c r="C241" s="822" t="s">
        <v>1853</v>
      </c>
      <c r="D241" s="822" t="s">
        <v>1068</v>
      </c>
      <c r="E241" s="822" t="s">
        <v>1854</v>
      </c>
      <c r="F241" s="831"/>
      <c r="G241" s="831"/>
      <c r="H241" s="827">
        <v>0</v>
      </c>
      <c r="I241" s="831">
        <v>4</v>
      </c>
      <c r="J241" s="831">
        <v>617.44000000000005</v>
      </c>
      <c r="K241" s="827">
        <v>1</v>
      </c>
      <c r="L241" s="831">
        <v>4</v>
      </c>
      <c r="M241" s="832">
        <v>617.44000000000005</v>
      </c>
    </row>
    <row r="242" spans="1:13" ht="14.45" customHeight="1" x14ac:dyDescent="0.2">
      <c r="A242" s="821" t="s">
        <v>2234</v>
      </c>
      <c r="B242" s="822" t="s">
        <v>4718</v>
      </c>
      <c r="C242" s="822" t="s">
        <v>2393</v>
      </c>
      <c r="D242" s="822" t="s">
        <v>2394</v>
      </c>
      <c r="E242" s="822" t="s">
        <v>2395</v>
      </c>
      <c r="F242" s="831"/>
      <c r="G242" s="831"/>
      <c r="H242" s="827">
        <v>0</v>
      </c>
      <c r="I242" s="831">
        <v>1</v>
      </c>
      <c r="J242" s="831">
        <v>119.7</v>
      </c>
      <c r="K242" s="827">
        <v>1</v>
      </c>
      <c r="L242" s="831">
        <v>1</v>
      </c>
      <c r="M242" s="832">
        <v>119.7</v>
      </c>
    </row>
    <row r="243" spans="1:13" ht="14.45" customHeight="1" x14ac:dyDescent="0.2">
      <c r="A243" s="821" t="s">
        <v>2234</v>
      </c>
      <c r="B243" s="822" t="s">
        <v>1916</v>
      </c>
      <c r="C243" s="822" t="s">
        <v>1917</v>
      </c>
      <c r="D243" s="822" t="s">
        <v>893</v>
      </c>
      <c r="E243" s="822" t="s">
        <v>895</v>
      </c>
      <c r="F243" s="831"/>
      <c r="G243" s="831"/>
      <c r="H243" s="827"/>
      <c r="I243" s="831">
        <v>11</v>
      </c>
      <c r="J243" s="831">
        <v>0</v>
      </c>
      <c r="K243" s="827"/>
      <c r="L243" s="831">
        <v>11</v>
      </c>
      <c r="M243" s="832">
        <v>0</v>
      </c>
    </row>
    <row r="244" spans="1:13" ht="14.45" customHeight="1" x14ac:dyDescent="0.2">
      <c r="A244" s="821" t="s">
        <v>2234</v>
      </c>
      <c r="B244" s="822" t="s">
        <v>1948</v>
      </c>
      <c r="C244" s="822" t="s">
        <v>2150</v>
      </c>
      <c r="D244" s="822" t="s">
        <v>2151</v>
      </c>
      <c r="E244" s="822" t="s">
        <v>1547</v>
      </c>
      <c r="F244" s="831"/>
      <c r="G244" s="831"/>
      <c r="H244" s="827">
        <v>0</v>
      </c>
      <c r="I244" s="831">
        <v>3</v>
      </c>
      <c r="J244" s="831">
        <v>701.88</v>
      </c>
      <c r="K244" s="827">
        <v>1</v>
      </c>
      <c r="L244" s="831">
        <v>3</v>
      </c>
      <c r="M244" s="832">
        <v>701.88</v>
      </c>
    </row>
    <row r="245" spans="1:13" ht="14.45" customHeight="1" x14ac:dyDescent="0.2">
      <c r="A245" s="821" t="s">
        <v>2234</v>
      </c>
      <c r="B245" s="822" t="s">
        <v>1760</v>
      </c>
      <c r="C245" s="822" t="s">
        <v>2485</v>
      </c>
      <c r="D245" s="822" t="s">
        <v>830</v>
      </c>
      <c r="E245" s="822" t="s">
        <v>2486</v>
      </c>
      <c r="F245" s="831"/>
      <c r="G245" s="831"/>
      <c r="H245" s="827">
        <v>0</v>
      </c>
      <c r="I245" s="831">
        <v>12</v>
      </c>
      <c r="J245" s="831">
        <v>4968.84</v>
      </c>
      <c r="K245" s="827">
        <v>1</v>
      </c>
      <c r="L245" s="831">
        <v>12</v>
      </c>
      <c r="M245" s="832">
        <v>4968.84</v>
      </c>
    </row>
    <row r="246" spans="1:13" ht="14.45" customHeight="1" x14ac:dyDescent="0.2">
      <c r="A246" s="821" t="s">
        <v>2236</v>
      </c>
      <c r="B246" s="822" t="s">
        <v>1999</v>
      </c>
      <c r="C246" s="822" t="s">
        <v>3715</v>
      </c>
      <c r="D246" s="822" t="s">
        <v>3716</v>
      </c>
      <c r="E246" s="822" t="s">
        <v>3717</v>
      </c>
      <c r="F246" s="831">
        <v>2</v>
      </c>
      <c r="G246" s="831">
        <v>600.66</v>
      </c>
      <c r="H246" s="827">
        <v>1</v>
      </c>
      <c r="I246" s="831"/>
      <c r="J246" s="831"/>
      <c r="K246" s="827">
        <v>0</v>
      </c>
      <c r="L246" s="831">
        <v>2</v>
      </c>
      <c r="M246" s="832">
        <v>600.66</v>
      </c>
    </row>
    <row r="247" spans="1:13" ht="14.45" customHeight="1" x14ac:dyDescent="0.2">
      <c r="A247" s="821" t="s">
        <v>2236</v>
      </c>
      <c r="B247" s="822" t="s">
        <v>1836</v>
      </c>
      <c r="C247" s="822" t="s">
        <v>2039</v>
      </c>
      <c r="D247" s="822" t="s">
        <v>1838</v>
      </c>
      <c r="E247" s="822" t="s">
        <v>2040</v>
      </c>
      <c r="F247" s="831"/>
      <c r="G247" s="831"/>
      <c r="H247" s="827">
        <v>0</v>
      </c>
      <c r="I247" s="831">
        <v>1</v>
      </c>
      <c r="J247" s="831">
        <v>63.14</v>
      </c>
      <c r="K247" s="827">
        <v>1</v>
      </c>
      <c r="L247" s="831">
        <v>1</v>
      </c>
      <c r="M247" s="832">
        <v>63.14</v>
      </c>
    </row>
    <row r="248" spans="1:13" ht="14.45" customHeight="1" x14ac:dyDescent="0.2">
      <c r="A248" s="821" t="s">
        <v>2236</v>
      </c>
      <c r="B248" s="822" t="s">
        <v>1934</v>
      </c>
      <c r="C248" s="822" t="s">
        <v>1935</v>
      </c>
      <c r="D248" s="822" t="s">
        <v>981</v>
      </c>
      <c r="E248" s="822" t="s">
        <v>1936</v>
      </c>
      <c r="F248" s="831"/>
      <c r="G248" s="831"/>
      <c r="H248" s="827"/>
      <c r="I248" s="831">
        <v>2</v>
      </c>
      <c r="J248" s="831">
        <v>0</v>
      </c>
      <c r="K248" s="827"/>
      <c r="L248" s="831">
        <v>2</v>
      </c>
      <c r="M248" s="832">
        <v>0</v>
      </c>
    </row>
    <row r="249" spans="1:13" ht="14.45" customHeight="1" x14ac:dyDescent="0.2">
      <c r="A249" s="821" t="s">
        <v>2236</v>
      </c>
      <c r="B249" s="822" t="s">
        <v>1934</v>
      </c>
      <c r="C249" s="822" t="s">
        <v>3727</v>
      </c>
      <c r="D249" s="822" t="s">
        <v>3728</v>
      </c>
      <c r="E249" s="822" t="s">
        <v>3304</v>
      </c>
      <c r="F249" s="831">
        <v>1</v>
      </c>
      <c r="G249" s="831">
        <v>0</v>
      </c>
      <c r="H249" s="827"/>
      <c r="I249" s="831"/>
      <c r="J249" s="831"/>
      <c r="K249" s="827"/>
      <c r="L249" s="831">
        <v>1</v>
      </c>
      <c r="M249" s="832">
        <v>0</v>
      </c>
    </row>
    <row r="250" spans="1:13" ht="14.45" customHeight="1" x14ac:dyDescent="0.2">
      <c r="A250" s="821" t="s">
        <v>2237</v>
      </c>
      <c r="B250" s="822" t="s">
        <v>1774</v>
      </c>
      <c r="C250" s="822" t="s">
        <v>4513</v>
      </c>
      <c r="D250" s="822" t="s">
        <v>1223</v>
      </c>
      <c r="E250" s="822" t="s">
        <v>4514</v>
      </c>
      <c r="F250" s="831"/>
      <c r="G250" s="831"/>
      <c r="H250" s="827">
        <v>0</v>
      </c>
      <c r="I250" s="831">
        <v>1</v>
      </c>
      <c r="J250" s="831">
        <v>2309.36</v>
      </c>
      <c r="K250" s="827">
        <v>1</v>
      </c>
      <c r="L250" s="831">
        <v>1</v>
      </c>
      <c r="M250" s="832">
        <v>2309.36</v>
      </c>
    </row>
    <row r="251" spans="1:13" ht="14.45" customHeight="1" x14ac:dyDescent="0.2">
      <c r="A251" s="821" t="s">
        <v>2237</v>
      </c>
      <c r="B251" s="822" t="s">
        <v>1774</v>
      </c>
      <c r="C251" s="822" t="s">
        <v>2096</v>
      </c>
      <c r="D251" s="822" t="s">
        <v>764</v>
      </c>
      <c r="E251" s="822" t="s">
        <v>2097</v>
      </c>
      <c r="F251" s="831"/>
      <c r="G251" s="831"/>
      <c r="H251" s="827">
        <v>0</v>
      </c>
      <c r="I251" s="831">
        <v>4</v>
      </c>
      <c r="J251" s="831">
        <v>2945.32</v>
      </c>
      <c r="K251" s="827">
        <v>1</v>
      </c>
      <c r="L251" s="831">
        <v>4</v>
      </c>
      <c r="M251" s="832">
        <v>2945.32</v>
      </c>
    </row>
    <row r="252" spans="1:13" ht="14.45" customHeight="1" x14ac:dyDescent="0.2">
      <c r="A252" s="821" t="s">
        <v>2237</v>
      </c>
      <c r="B252" s="822" t="s">
        <v>1774</v>
      </c>
      <c r="C252" s="822" t="s">
        <v>1777</v>
      </c>
      <c r="D252" s="822" t="s">
        <v>764</v>
      </c>
      <c r="E252" s="822" t="s">
        <v>1778</v>
      </c>
      <c r="F252" s="831"/>
      <c r="G252" s="831"/>
      <c r="H252" s="827">
        <v>0</v>
      </c>
      <c r="I252" s="831">
        <v>2</v>
      </c>
      <c r="J252" s="831">
        <v>981.78</v>
      </c>
      <c r="K252" s="827">
        <v>1</v>
      </c>
      <c r="L252" s="831">
        <v>2</v>
      </c>
      <c r="M252" s="832">
        <v>981.78</v>
      </c>
    </row>
    <row r="253" spans="1:13" ht="14.45" customHeight="1" x14ac:dyDescent="0.2">
      <c r="A253" s="821" t="s">
        <v>2237</v>
      </c>
      <c r="B253" s="822" t="s">
        <v>1774</v>
      </c>
      <c r="C253" s="822" t="s">
        <v>4335</v>
      </c>
      <c r="D253" s="822" t="s">
        <v>764</v>
      </c>
      <c r="E253" s="822" t="s">
        <v>4336</v>
      </c>
      <c r="F253" s="831"/>
      <c r="G253" s="831"/>
      <c r="H253" s="827">
        <v>0</v>
      </c>
      <c r="I253" s="831">
        <v>1</v>
      </c>
      <c r="J253" s="831">
        <v>1154.68</v>
      </c>
      <c r="K253" s="827">
        <v>1</v>
      </c>
      <c r="L253" s="831">
        <v>1</v>
      </c>
      <c r="M253" s="832">
        <v>1154.68</v>
      </c>
    </row>
    <row r="254" spans="1:13" ht="14.45" customHeight="1" x14ac:dyDescent="0.2">
      <c r="A254" s="821" t="s">
        <v>2237</v>
      </c>
      <c r="B254" s="822" t="s">
        <v>1849</v>
      </c>
      <c r="C254" s="822" t="s">
        <v>1853</v>
      </c>
      <c r="D254" s="822" t="s">
        <v>1068</v>
      </c>
      <c r="E254" s="822" t="s">
        <v>1854</v>
      </c>
      <c r="F254" s="831"/>
      <c r="G254" s="831"/>
      <c r="H254" s="827">
        <v>0</v>
      </c>
      <c r="I254" s="831">
        <v>4</v>
      </c>
      <c r="J254" s="831">
        <v>617.44000000000005</v>
      </c>
      <c r="K254" s="827">
        <v>1</v>
      </c>
      <c r="L254" s="831">
        <v>4</v>
      </c>
      <c r="M254" s="832">
        <v>617.44000000000005</v>
      </c>
    </row>
    <row r="255" spans="1:13" ht="14.45" customHeight="1" x14ac:dyDescent="0.2">
      <c r="A255" s="821" t="s">
        <v>2237</v>
      </c>
      <c r="B255" s="822" t="s">
        <v>1916</v>
      </c>
      <c r="C255" s="822" t="s">
        <v>1917</v>
      </c>
      <c r="D255" s="822" t="s">
        <v>893</v>
      </c>
      <c r="E255" s="822" t="s">
        <v>895</v>
      </c>
      <c r="F255" s="831"/>
      <c r="G255" s="831"/>
      <c r="H255" s="827"/>
      <c r="I255" s="831">
        <v>9</v>
      </c>
      <c r="J255" s="831">
        <v>0</v>
      </c>
      <c r="K255" s="827"/>
      <c r="L255" s="831">
        <v>9</v>
      </c>
      <c r="M255" s="832">
        <v>0</v>
      </c>
    </row>
    <row r="256" spans="1:13" ht="14.45" customHeight="1" x14ac:dyDescent="0.2">
      <c r="A256" s="821" t="s">
        <v>2237</v>
      </c>
      <c r="B256" s="822" t="s">
        <v>1934</v>
      </c>
      <c r="C256" s="822" t="s">
        <v>2070</v>
      </c>
      <c r="D256" s="822" t="s">
        <v>981</v>
      </c>
      <c r="E256" s="822" t="s">
        <v>2071</v>
      </c>
      <c r="F256" s="831"/>
      <c r="G256" s="831"/>
      <c r="H256" s="827"/>
      <c r="I256" s="831">
        <v>1</v>
      </c>
      <c r="J256" s="831">
        <v>0</v>
      </c>
      <c r="K256" s="827"/>
      <c r="L256" s="831">
        <v>1</v>
      </c>
      <c r="M256" s="832">
        <v>0</v>
      </c>
    </row>
    <row r="257" spans="1:13" ht="14.45" customHeight="1" x14ac:dyDescent="0.2">
      <c r="A257" s="821" t="s">
        <v>2237</v>
      </c>
      <c r="B257" s="822" t="s">
        <v>2072</v>
      </c>
      <c r="C257" s="822" t="s">
        <v>2138</v>
      </c>
      <c r="D257" s="822" t="s">
        <v>2074</v>
      </c>
      <c r="E257" s="822" t="s">
        <v>2139</v>
      </c>
      <c r="F257" s="831"/>
      <c r="G257" s="831"/>
      <c r="H257" s="827">
        <v>0</v>
      </c>
      <c r="I257" s="831">
        <v>1</v>
      </c>
      <c r="J257" s="831">
        <v>122.96</v>
      </c>
      <c r="K257" s="827">
        <v>1</v>
      </c>
      <c r="L257" s="831">
        <v>1</v>
      </c>
      <c r="M257" s="832">
        <v>122.96</v>
      </c>
    </row>
    <row r="258" spans="1:13" ht="14.45" customHeight="1" x14ac:dyDescent="0.2">
      <c r="A258" s="821" t="s">
        <v>2237</v>
      </c>
      <c r="B258" s="822" t="s">
        <v>1948</v>
      </c>
      <c r="C258" s="822" t="s">
        <v>1964</v>
      </c>
      <c r="D258" s="822" t="s">
        <v>1027</v>
      </c>
      <c r="E258" s="822" t="s">
        <v>767</v>
      </c>
      <c r="F258" s="831"/>
      <c r="G258" s="831"/>
      <c r="H258" s="827">
        <v>0</v>
      </c>
      <c r="I258" s="831">
        <v>5</v>
      </c>
      <c r="J258" s="831">
        <v>636.70000000000005</v>
      </c>
      <c r="K258" s="827">
        <v>1</v>
      </c>
      <c r="L258" s="831">
        <v>5</v>
      </c>
      <c r="M258" s="832">
        <v>636.70000000000005</v>
      </c>
    </row>
    <row r="259" spans="1:13" ht="14.45" customHeight="1" x14ac:dyDescent="0.2">
      <c r="A259" s="821" t="s">
        <v>2237</v>
      </c>
      <c r="B259" s="822" t="s">
        <v>1948</v>
      </c>
      <c r="C259" s="822" t="s">
        <v>2085</v>
      </c>
      <c r="D259" s="822" t="s">
        <v>1386</v>
      </c>
      <c r="E259" s="822" t="s">
        <v>767</v>
      </c>
      <c r="F259" s="831"/>
      <c r="G259" s="831"/>
      <c r="H259" s="827">
        <v>0</v>
      </c>
      <c r="I259" s="831">
        <v>5</v>
      </c>
      <c r="J259" s="831">
        <v>636.70000000000005</v>
      </c>
      <c r="K259" s="827">
        <v>1</v>
      </c>
      <c r="L259" s="831">
        <v>5</v>
      </c>
      <c r="M259" s="832">
        <v>636.70000000000005</v>
      </c>
    </row>
    <row r="260" spans="1:13" ht="14.45" customHeight="1" x14ac:dyDescent="0.2">
      <c r="A260" s="821" t="s">
        <v>2237</v>
      </c>
      <c r="B260" s="822" t="s">
        <v>1948</v>
      </c>
      <c r="C260" s="822" t="s">
        <v>1963</v>
      </c>
      <c r="D260" s="822" t="s">
        <v>1029</v>
      </c>
      <c r="E260" s="822" t="s">
        <v>767</v>
      </c>
      <c r="F260" s="831"/>
      <c r="G260" s="831"/>
      <c r="H260" s="827">
        <v>0</v>
      </c>
      <c r="I260" s="831">
        <v>5</v>
      </c>
      <c r="J260" s="831">
        <v>636.70000000000005</v>
      </c>
      <c r="K260" s="827">
        <v>1</v>
      </c>
      <c r="L260" s="831">
        <v>5</v>
      </c>
      <c r="M260" s="832">
        <v>636.70000000000005</v>
      </c>
    </row>
    <row r="261" spans="1:13" ht="14.45" customHeight="1" x14ac:dyDescent="0.2">
      <c r="A261" s="821" t="s">
        <v>2237</v>
      </c>
      <c r="B261" s="822" t="s">
        <v>1760</v>
      </c>
      <c r="C261" s="822" t="s">
        <v>2485</v>
      </c>
      <c r="D261" s="822" t="s">
        <v>830</v>
      </c>
      <c r="E261" s="822" t="s">
        <v>2486</v>
      </c>
      <c r="F261" s="831"/>
      <c r="G261" s="831"/>
      <c r="H261" s="827">
        <v>0</v>
      </c>
      <c r="I261" s="831">
        <v>1</v>
      </c>
      <c r="J261" s="831">
        <v>414.07</v>
      </c>
      <c r="K261" s="827">
        <v>1</v>
      </c>
      <c r="L261" s="831">
        <v>1</v>
      </c>
      <c r="M261" s="832">
        <v>414.07</v>
      </c>
    </row>
    <row r="262" spans="1:13" ht="14.45" customHeight="1" x14ac:dyDescent="0.2">
      <c r="A262" s="821" t="s">
        <v>2237</v>
      </c>
      <c r="B262" s="822" t="s">
        <v>4722</v>
      </c>
      <c r="C262" s="822" t="s">
        <v>4365</v>
      </c>
      <c r="D262" s="822" t="s">
        <v>4366</v>
      </c>
      <c r="E262" s="822" t="s">
        <v>4367</v>
      </c>
      <c r="F262" s="831"/>
      <c r="G262" s="831"/>
      <c r="H262" s="827"/>
      <c r="I262" s="831">
        <v>1</v>
      </c>
      <c r="J262" s="831">
        <v>0</v>
      </c>
      <c r="K262" s="827"/>
      <c r="L262" s="831">
        <v>1</v>
      </c>
      <c r="M262" s="832">
        <v>0</v>
      </c>
    </row>
    <row r="263" spans="1:13" ht="14.45" customHeight="1" x14ac:dyDescent="0.2">
      <c r="A263" s="821" t="s">
        <v>2239</v>
      </c>
      <c r="B263" s="822" t="s">
        <v>1756</v>
      </c>
      <c r="C263" s="822" t="s">
        <v>4631</v>
      </c>
      <c r="D263" s="822" t="s">
        <v>2320</v>
      </c>
      <c r="E263" s="822" t="s">
        <v>4632</v>
      </c>
      <c r="F263" s="831">
        <v>1</v>
      </c>
      <c r="G263" s="831">
        <v>205.84</v>
      </c>
      <c r="H263" s="827">
        <v>1</v>
      </c>
      <c r="I263" s="831"/>
      <c r="J263" s="831"/>
      <c r="K263" s="827">
        <v>0</v>
      </c>
      <c r="L263" s="831">
        <v>1</v>
      </c>
      <c r="M263" s="832">
        <v>205.84</v>
      </c>
    </row>
    <row r="264" spans="1:13" ht="14.45" customHeight="1" x14ac:dyDescent="0.2">
      <c r="A264" s="821" t="s">
        <v>2239</v>
      </c>
      <c r="B264" s="822" t="s">
        <v>1756</v>
      </c>
      <c r="C264" s="822" t="s">
        <v>2319</v>
      </c>
      <c r="D264" s="822" t="s">
        <v>2320</v>
      </c>
      <c r="E264" s="822" t="s">
        <v>2321</v>
      </c>
      <c r="F264" s="831">
        <v>1</v>
      </c>
      <c r="G264" s="831">
        <v>61.76</v>
      </c>
      <c r="H264" s="827">
        <v>1</v>
      </c>
      <c r="I264" s="831"/>
      <c r="J264" s="831"/>
      <c r="K264" s="827">
        <v>0</v>
      </c>
      <c r="L264" s="831">
        <v>1</v>
      </c>
      <c r="M264" s="832">
        <v>61.76</v>
      </c>
    </row>
    <row r="265" spans="1:13" ht="14.45" customHeight="1" x14ac:dyDescent="0.2">
      <c r="A265" s="821" t="s">
        <v>2239</v>
      </c>
      <c r="B265" s="822" t="s">
        <v>1774</v>
      </c>
      <c r="C265" s="822" t="s">
        <v>3233</v>
      </c>
      <c r="D265" s="822" t="s">
        <v>1223</v>
      </c>
      <c r="E265" s="822" t="s">
        <v>3234</v>
      </c>
      <c r="F265" s="831"/>
      <c r="G265" s="831"/>
      <c r="H265" s="827">
        <v>0</v>
      </c>
      <c r="I265" s="831">
        <v>2</v>
      </c>
      <c r="J265" s="831">
        <v>2771.24</v>
      </c>
      <c r="K265" s="827">
        <v>1</v>
      </c>
      <c r="L265" s="831">
        <v>2</v>
      </c>
      <c r="M265" s="832">
        <v>2771.24</v>
      </c>
    </row>
    <row r="266" spans="1:13" ht="14.45" customHeight="1" x14ac:dyDescent="0.2">
      <c r="A266" s="821" t="s">
        <v>2239</v>
      </c>
      <c r="B266" s="822" t="s">
        <v>1774</v>
      </c>
      <c r="C266" s="822" t="s">
        <v>3645</v>
      </c>
      <c r="D266" s="822" t="s">
        <v>764</v>
      </c>
      <c r="E266" s="822" t="s">
        <v>3646</v>
      </c>
      <c r="F266" s="831"/>
      <c r="G266" s="831"/>
      <c r="H266" s="827">
        <v>0</v>
      </c>
      <c r="I266" s="831">
        <v>5</v>
      </c>
      <c r="J266" s="831">
        <v>1840.8000000000002</v>
      </c>
      <c r="K266" s="827">
        <v>1</v>
      </c>
      <c r="L266" s="831">
        <v>5</v>
      </c>
      <c r="M266" s="832">
        <v>1840.8000000000002</v>
      </c>
    </row>
    <row r="267" spans="1:13" ht="14.45" customHeight="1" x14ac:dyDescent="0.2">
      <c r="A267" s="821" t="s">
        <v>2239</v>
      </c>
      <c r="B267" s="822" t="s">
        <v>1774</v>
      </c>
      <c r="C267" s="822" t="s">
        <v>2096</v>
      </c>
      <c r="D267" s="822" t="s">
        <v>764</v>
      </c>
      <c r="E267" s="822" t="s">
        <v>2097</v>
      </c>
      <c r="F267" s="831"/>
      <c r="G267" s="831"/>
      <c r="H267" s="827">
        <v>0</v>
      </c>
      <c r="I267" s="831">
        <v>11</v>
      </c>
      <c r="J267" s="831">
        <v>8099.630000000001</v>
      </c>
      <c r="K267" s="827">
        <v>1</v>
      </c>
      <c r="L267" s="831">
        <v>11</v>
      </c>
      <c r="M267" s="832">
        <v>8099.630000000001</v>
      </c>
    </row>
    <row r="268" spans="1:13" ht="14.45" customHeight="1" x14ac:dyDescent="0.2">
      <c r="A268" s="821" t="s">
        <v>2239</v>
      </c>
      <c r="B268" s="822" t="s">
        <v>1774</v>
      </c>
      <c r="C268" s="822" t="s">
        <v>1777</v>
      </c>
      <c r="D268" s="822" t="s">
        <v>764</v>
      </c>
      <c r="E268" s="822" t="s">
        <v>1778</v>
      </c>
      <c r="F268" s="831"/>
      <c r="G268" s="831"/>
      <c r="H268" s="827">
        <v>0</v>
      </c>
      <c r="I268" s="831">
        <v>40</v>
      </c>
      <c r="J268" s="831">
        <v>19635.599999999999</v>
      </c>
      <c r="K268" s="827">
        <v>1</v>
      </c>
      <c r="L268" s="831">
        <v>40</v>
      </c>
      <c r="M268" s="832">
        <v>19635.599999999999</v>
      </c>
    </row>
    <row r="269" spans="1:13" ht="14.45" customHeight="1" x14ac:dyDescent="0.2">
      <c r="A269" s="821" t="s">
        <v>2239</v>
      </c>
      <c r="B269" s="822" t="s">
        <v>1999</v>
      </c>
      <c r="C269" s="822" t="s">
        <v>2313</v>
      </c>
      <c r="D269" s="822" t="s">
        <v>2001</v>
      </c>
      <c r="E269" s="822" t="s">
        <v>2314</v>
      </c>
      <c r="F269" s="831"/>
      <c r="G269" s="831"/>
      <c r="H269" s="827">
        <v>0</v>
      </c>
      <c r="I269" s="831">
        <v>1</v>
      </c>
      <c r="J269" s="831">
        <v>186.87</v>
      </c>
      <c r="K269" s="827">
        <v>1</v>
      </c>
      <c r="L269" s="831">
        <v>1</v>
      </c>
      <c r="M269" s="832">
        <v>186.87</v>
      </c>
    </row>
    <row r="270" spans="1:13" ht="14.45" customHeight="1" x14ac:dyDescent="0.2">
      <c r="A270" s="821" t="s">
        <v>2239</v>
      </c>
      <c r="B270" s="822" t="s">
        <v>2098</v>
      </c>
      <c r="C270" s="822" t="s">
        <v>2443</v>
      </c>
      <c r="D270" s="822" t="s">
        <v>1439</v>
      </c>
      <c r="E270" s="822" t="s">
        <v>2444</v>
      </c>
      <c r="F270" s="831"/>
      <c r="G270" s="831"/>
      <c r="H270" s="827">
        <v>0</v>
      </c>
      <c r="I270" s="831">
        <v>1</v>
      </c>
      <c r="J270" s="831">
        <v>160.03</v>
      </c>
      <c r="K270" s="827">
        <v>1</v>
      </c>
      <c r="L270" s="831">
        <v>1</v>
      </c>
      <c r="M270" s="832">
        <v>160.03</v>
      </c>
    </row>
    <row r="271" spans="1:13" ht="14.45" customHeight="1" x14ac:dyDescent="0.2">
      <c r="A271" s="821" t="s">
        <v>2239</v>
      </c>
      <c r="B271" s="822" t="s">
        <v>1783</v>
      </c>
      <c r="C271" s="822" t="s">
        <v>3196</v>
      </c>
      <c r="D271" s="822" t="s">
        <v>770</v>
      </c>
      <c r="E271" s="822" t="s">
        <v>3197</v>
      </c>
      <c r="F271" s="831"/>
      <c r="G271" s="831"/>
      <c r="H271" s="827">
        <v>0</v>
      </c>
      <c r="I271" s="831">
        <v>2</v>
      </c>
      <c r="J271" s="831">
        <v>170.04</v>
      </c>
      <c r="K271" s="827">
        <v>1</v>
      </c>
      <c r="L271" s="831">
        <v>2</v>
      </c>
      <c r="M271" s="832">
        <v>170.04</v>
      </c>
    </row>
    <row r="272" spans="1:13" ht="14.45" customHeight="1" x14ac:dyDescent="0.2">
      <c r="A272" s="821" t="s">
        <v>2239</v>
      </c>
      <c r="B272" s="822" t="s">
        <v>1805</v>
      </c>
      <c r="C272" s="822" t="s">
        <v>1806</v>
      </c>
      <c r="D272" s="822" t="s">
        <v>1807</v>
      </c>
      <c r="E272" s="822" t="s">
        <v>1808</v>
      </c>
      <c r="F272" s="831"/>
      <c r="G272" s="831"/>
      <c r="H272" s="827">
        <v>0</v>
      </c>
      <c r="I272" s="831">
        <v>1</v>
      </c>
      <c r="J272" s="831">
        <v>31.09</v>
      </c>
      <c r="K272" s="827">
        <v>1</v>
      </c>
      <c r="L272" s="831">
        <v>1</v>
      </c>
      <c r="M272" s="832">
        <v>31.09</v>
      </c>
    </row>
    <row r="273" spans="1:13" ht="14.45" customHeight="1" x14ac:dyDescent="0.2">
      <c r="A273" s="821" t="s">
        <v>2239</v>
      </c>
      <c r="B273" s="822" t="s">
        <v>1849</v>
      </c>
      <c r="C273" s="822" t="s">
        <v>1853</v>
      </c>
      <c r="D273" s="822" t="s">
        <v>1068</v>
      </c>
      <c r="E273" s="822" t="s">
        <v>1854</v>
      </c>
      <c r="F273" s="831"/>
      <c r="G273" s="831"/>
      <c r="H273" s="827">
        <v>0</v>
      </c>
      <c r="I273" s="831">
        <v>13</v>
      </c>
      <c r="J273" s="831">
        <v>2006.6800000000003</v>
      </c>
      <c r="K273" s="827">
        <v>1</v>
      </c>
      <c r="L273" s="831">
        <v>13</v>
      </c>
      <c r="M273" s="832">
        <v>2006.6800000000003</v>
      </c>
    </row>
    <row r="274" spans="1:13" ht="14.45" customHeight="1" x14ac:dyDescent="0.2">
      <c r="A274" s="821" t="s">
        <v>2239</v>
      </c>
      <c r="B274" s="822" t="s">
        <v>4732</v>
      </c>
      <c r="C274" s="822" t="s">
        <v>3964</v>
      </c>
      <c r="D274" s="822" t="s">
        <v>3965</v>
      </c>
      <c r="E274" s="822" t="s">
        <v>1186</v>
      </c>
      <c r="F274" s="831"/>
      <c r="G274" s="831"/>
      <c r="H274" s="827"/>
      <c r="I274" s="831">
        <v>1</v>
      </c>
      <c r="J274" s="831">
        <v>0</v>
      </c>
      <c r="K274" s="827"/>
      <c r="L274" s="831">
        <v>1</v>
      </c>
      <c r="M274" s="832">
        <v>0</v>
      </c>
    </row>
    <row r="275" spans="1:13" ht="14.45" customHeight="1" x14ac:dyDescent="0.2">
      <c r="A275" s="821" t="s">
        <v>2239</v>
      </c>
      <c r="B275" s="822" t="s">
        <v>1893</v>
      </c>
      <c r="C275" s="822" t="s">
        <v>1899</v>
      </c>
      <c r="D275" s="822" t="s">
        <v>1900</v>
      </c>
      <c r="E275" s="822" t="s">
        <v>1901</v>
      </c>
      <c r="F275" s="831"/>
      <c r="G275" s="831"/>
      <c r="H275" s="827">
        <v>0</v>
      </c>
      <c r="I275" s="831">
        <v>1</v>
      </c>
      <c r="J275" s="831">
        <v>846.47</v>
      </c>
      <c r="K275" s="827">
        <v>1</v>
      </c>
      <c r="L275" s="831">
        <v>1</v>
      </c>
      <c r="M275" s="832">
        <v>846.47</v>
      </c>
    </row>
    <row r="276" spans="1:13" ht="14.45" customHeight="1" x14ac:dyDescent="0.2">
      <c r="A276" s="821" t="s">
        <v>2239</v>
      </c>
      <c r="B276" s="822" t="s">
        <v>1912</v>
      </c>
      <c r="C276" s="822" t="s">
        <v>4618</v>
      </c>
      <c r="D276" s="822" t="s">
        <v>2131</v>
      </c>
      <c r="E276" s="822" t="s">
        <v>4619</v>
      </c>
      <c r="F276" s="831"/>
      <c r="G276" s="831"/>
      <c r="H276" s="827">
        <v>0</v>
      </c>
      <c r="I276" s="831">
        <v>1</v>
      </c>
      <c r="J276" s="831">
        <v>969.48</v>
      </c>
      <c r="K276" s="827">
        <v>1</v>
      </c>
      <c r="L276" s="831">
        <v>1</v>
      </c>
      <c r="M276" s="832">
        <v>969.48</v>
      </c>
    </row>
    <row r="277" spans="1:13" ht="14.45" customHeight="1" x14ac:dyDescent="0.2">
      <c r="A277" s="821" t="s">
        <v>2239</v>
      </c>
      <c r="B277" s="822" t="s">
        <v>1916</v>
      </c>
      <c r="C277" s="822" t="s">
        <v>1917</v>
      </c>
      <c r="D277" s="822" t="s">
        <v>893</v>
      </c>
      <c r="E277" s="822" t="s">
        <v>895</v>
      </c>
      <c r="F277" s="831"/>
      <c r="G277" s="831"/>
      <c r="H277" s="827"/>
      <c r="I277" s="831">
        <v>44</v>
      </c>
      <c r="J277" s="831">
        <v>0</v>
      </c>
      <c r="K277" s="827"/>
      <c r="L277" s="831">
        <v>44</v>
      </c>
      <c r="M277" s="832">
        <v>0</v>
      </c>
    </row>
    <row r="278" spans="1:13" ht="14.45" customHeight="1" x14ac:dyDescent="0.2">
      <c r="A278" s="821" t="s">
        <v>2239</v>
      </c>
      <c r="B278" s="822" t="s">
        <v>1934</v>
      </c>
      <c r="C278" s="822" t="s">
        <v>2070</v>
      </c>
      <c r="D278" s="822" t="s">
        <v>981</v>
      </c>
      <c r="E278" s="822" t="s">
        <v>2071</v>
      </c>
      <c r="F278" s="831"/>
      <c r="G278" s="831"/>
      <c r="H278" s="827"/>
      <c r="I278" s="831">
        <v>2</v>
      </c>
      <c r="J278" s="831">
        <v>0</v>
      </c>
      <c r="K278" s="827"/>
      <c r="L278" s="831">
        <v>2</v>
      </c>
      <c r="M278" s="832">
        <v>0</v>
      </c>
    </row>
    <row r="279" spans="1:13" ht="14.45" customHeight="1" x14ac:dyDescent="0.2">
      <c r="A279" s="821" t="s">
        <v>2239</v>
      </c>
      <c r="B279" s="822" t="s">
        <v>4714</v>
      </c>
      <c r="C279" s="822" t="s">
        <v>3908</v>
      </c>
      <c r="D279" s="822" t="s">
        <v>3909</v>
      </c>
      <c r="E279" s="822" t="s">
        <v>3910</v>
      </c>
      <c r="F279" s="831"/>
      <c r="G279" s="831"/>
      <c r="H279" s="827"/>
      <c r="I279" s="831">
        <v>1</v>
      </c>
      <c r="J279" s="831">
        <v>0</v>
      </c>
      <c r="K279" s="827"/>
      <c r="L279" s="831">
        <v>1</v>
      </c>
      <c r="M279" s="832">
        <v>0</v>
      </c>
    </row>
    <row r="280" spans="1:13" ht="14.45" customHeight="1" x14ac:dyDescent="0.2">
      <c r="A280" s="821" t="s">
        <v>2239</v>
      </c>
      <c r="B280" s="822" t="s">
        <v>4720</v>
      </c>
      <c r="C280" s="822" t="s">
        <v>2936</v>
      </c>
      <c r="D280" s="822" t="s">
        <v>2937</v>
      </c>
      <c r="E280" s="822" t="s">
        <v>2938</v>
      </c>
      <c r="F280" s="831"/>
      <c r="G280" s="831"/>
      <c r="H280" s="827">
        <v>0</v>
      </c>
      <c r="I280" s="831">
        <v>3</v>
      </c>
      <c r="J280" s="831">
        <v>423.75</v>
      </c>
      <c r="K280" s="827">
        <v>1</v>
      </c>
      <c r="L280" s="831">
        <v>3</v>
      </c>
      <c r="M280" s="832">
        <v>423.75</v>
      </c>
    </row>
    <row r="281" spans="1:13" ht="14.45" customHeight="1" x14ac:dyDescent="0.2">
      <c r="A281" s="821" t="s">
        <v>2239</v>
      </c>
      <c r="B281" s="822" t="s">
        <v>1948</v>
      </c>
      <c r="C281" s="822" t="s">
        <v>1971</v>
      </c>
      <c r="D281" s="822" t="s">
        <v>1041</v>
      </c>
      <c r="E281" s="822" t="s">
        <v>769</v>
      </c>
      <c r="F281" s="831"/>
      <c r="G281" s="831"/>
      <c r="H281" s="827">
        <v>0</v>
      </c>
      <c r="I281" s="831">
        <v>35</v>
      </c>
      <c r="J281" s="831">
        <v>6287.75</v>
      </c>
      <c r="K281" s="827">
        <v>1</v>
      </c>
      <c r="L281" s="831">
        <v>35</v>
      </c>
      <c r="M281" s="832">
        <v>6287.75</v>
      </c>
    </row>
    <row r="282" spans="1:13" ht="14.45" customHeight="1" x14ac:dyDescent="0.2">
      <c r="A282" s="821" t="s">
        <v>2239</v>
      </c>
      <c r="B282" s="822" t="s">
        <v>1760</v>
      </c>
      <c r="C282" s="822" t="s">
        <v>2485</v>
      </c>
      <c r="D282" s="822" t="s">
        <v>830</v>
      </c>
      <c r="E282" s="822" t="s">
        <v>2486</v>
      </c>
      <c r="F282" s="831"/>
      <c r="G282" s="831"/>
      <c r="H282" s="827">
        <v>0</v>
      </c>
      <c r="I282" s="831">
        <v>5</v>
      </c>
      <c r="J282" s="831">
        <v>2070.35</v>
      </c>
      <c r="K282" s="827">
        <v>1</v>
      </c>
      <c r="L282" s="831">
        <v>5</v>
      </c>
      <c r="M282" s="832">
        <v>2070.35</v>
      </c>
    </row>
    <row r="283" spans="1:13" ht="14.45" customHeight="1" x14ac:dyDescent="0.2">
      <c r="A283" s="821" t="s">
        <v>2240</v>
      </c>
      <c r="B283" s="822" t="s">
        <v>1774</v>
      </c>
      <c r="C283" s="822" t="s">
        <v>3233</v>
      </c>
      <c r="D283" s="822" t="s">
        <v>1223</v>
      </c>
      <c r="E283" s="822" t="s">
        <v>3234</v>
      </c>
      <c r="F283" s="831"/>
      <c r="G283" s="831"/>
      <c r="H283" s="827">
        <v>0</v>
      </c>
      <c r="I283" s="831">
        <v>2</v>
      </c>
      <c r="J283" s="831">
        <v>2771.24</v>
      </c>
      <c r="K283" s="827">
        <v>1</v>
      </c>
      <c r="L283" s="831">
        <v>2</v>
      </c>
      <c r="M283" s="832">
        <v>2771.24</v>
      </c>
    </row>
    <row r="284" spans="1:13" ht="14.45" customHeight="1" x14ac:dyDescent="0.2">
      <c r="A284" s="821" t="s">
        <v>2240</v>
      </c>
      <c r="B284" s="822" t="s">
        <v>1774</v>
      </c>
      <c r="C284" s="822" t="s">
        <v>2096</v>
      </c>
      <c r="D284" s="822" t="s">
        <v>764</v>
      </c>
      <c r="E284" s="822" t="s">
        <v>2097</v>
      </c>
      <c r="F284" s="831"/>
      <c r="G284" s="831"/>
      <c r="H284" s="827">
        <v>0</v>
      </c>
      <c r="I284" s="831">
        <v>6</v>
      </c>
      <c r="J284" s="831">
        <v>4417.9800000000005</v>
      </c>
      <c r="K284" s="827">
        <v>1</v>
      </c>
      <c r="L284" s="831">
        <v>6</v>
      </c>
      <c r="M284" s="832">
        <v>4417.9800000000005</v>
      </c>
    </row>
    <row r="285" spans="1:13" ht="14.45" customHeight="1" x14ac:dyDescent="0.2">
      <c r="A285" s="821" t="s">
        <v>2240</v>
      </c>
      <c r="B285" s="822" t="s">
        <v>1774</v>
      </c>
      <c r="C285" s="822" t="s">
        <v>1777</v>
      </c>
      <c r="D285" s="822" t="s">
        <v>764</v>
      </c>
      <c r="E285" s="822" t="s">
        <v>1778</v>
      </c>
      <c r="F285" s="831"/>
      <c r="G285" s="831"/>
      <c r="H285" s="827">
        <v>0</v>
      </c>
      <c r="I285" s="831">
        <v>17</v>
      </c>
      <c r="J285" s="831">
        <v>8345.130000000001</v>
      </c>
      <c r="K285" s="827">
        <v>1</v>
      </c>
      <c r="L285" s="831">
        <v>17</v>
      </c>
      <c r="M285" s="832">
        <v>8345.130000000001</v>
      </c>
    </row>
    <row r="286" spans="1:13" ht="14.45" customHeight="1" x14ac:dyDescent="0.2">
      <c r="A286" s="821" t="s">
        <v>2240</v>
      </c>
      <c r="B286" s="822" t="s">
        <v>1774</v>
      </c>
      <c r="C286" s="822" t="s">
        <v>2268</v>
      </c>
      <c r="D286" s="822" t="s">
        <v>764</v>
      </c>
      <c r="E286" s="822" t="s">
        <v>2269</v>
      </c>
      <c r="F286" s="831"/>
      <c r="G286" s="831"/>
      <c r="H286" s="827">
        <v>0</v>
      </c>
      <c r="I286" s="831">
        <v>2</v>
      </c>
      <c r="J286" s="831">
        <v>1847.48</v>
      </c>
      <c r="K286" s="827">
        <v>1</v>
      </c>
      <c r="L286" s="831">
        <v>2</v>
      </c>
      <c r="M286" s="832">
        <v>1847.48</v>
      </c>
    </row>
    <row r="287" spans="1:13" ht="14.45" customHeight="1" x14ac:dyDescent="0.2">
      <c r="A287" s="821" t="s">
        <v>2240</v>
      </c>
      <c r="B287" s="822" t="s">
        <v>1849</v>
      </c>
      <c r="C287" s="822" t="s">
        <v>1853</v>
      </c>
      <c r="D287" s="822" t="s">
        <v>1068</v>
      </c>
      <c r="E287" s="822" t="s">
        <v>1854</v>
      </c>
      <c r="F287" s="831"/>
      <c r="G287" s="831"/>
      <c r="H287" s="827">
        <v>0</v>
      </c>
      <c r="I287" s="831">
        <v>16</v>
      </c>
      <c r="J287" s="831">
        <v>2469.7600000000002</v>
      </c>
      <c r="K287" s="827">
        <v>1</v>
      </c>
      <c r="L287" s="831">
        <v>16</v>
      </c>
      <c r="M287" s="832">
        <v>2469.7600000000002</v>
      </c>
    </row>
    <row r="288" spans="1:13" ht="14.45" customHeight="1" x14ac:dyDescent="0.2">
      <c r="A288" s="821" t="s">
        <v>2240</v>
      </c>
      <c r="B288" s="822" t="s">
        <v>1849</v>
      </c>
      <c r="C288" s="822" t="s">
        <v>4300</v>
      </c>
      <c r="D288" s="822" t="s">
        <v>4301</v>
      </c>
      <c r="E288" s="822" t="s">
        <v>4302</v>
      </c>
      <c r="F288" s="831">
        <v>1</v>
      </c>
      <c r="G288" s="831">
        <v>111.22</v>
      </c>
      <c r="H288" s="827">
        <v>1</v>
      </c>
      <c r="I288" s="831"/>
      <c r="J288" s="831"/>
      <c r="K288" s="827">
        <v>0</v>
      </c>
      <c r="L288" s="831">
        <v>1</v>
      </c>
      <c r="M288" s="832">
        <v>111.22</v>
      </c>
    </row>
    <row r="289" spans="1:13" ht="14.45" customHeight="1" x14ac:dyDescent="0.2">
      <c r="A289" s="821" t="s">
        <v>2240</v>
      </c>
      <c r="B289" s="822" t="s">
        <v>1916</v>
      </c>
      <c r="C289" s="822" t="s">
        <v>1917</v>
      </c>
      <c r="D289" s="822" t="s">
        <v>893</v>
      </c>
      <c r="E289" s="822" t="s">
        <v>895</v>
      </c>
      <c r="F289" s="831"/>
      <c r="G289" s="831"/>
      <c r="H289" s="827"/>
      <c r="I289" s="831">
        <v>11</v>
      </c>
      <c r="J289" s="831">
        <v>0</v>
      </c>
      <c r="K289" s="827"/>
      <c r="L289" s="831">
        <v>11</v>
      </c>
      <c r="M289" s="832">
        <v>0</v>
      </c>
    </row>
    <row r="290" spans="1:13" ht="14.45" customHeight="1" x14ac:dyDescent="0.2">
      <c r="A290" s="821" t="s">
        <v>2240</v>
      </c>
      <c r="B290" s="822" t="s">
        <v>1916</v>
      </c>
      <c r="C290" s="822" t="s">
        <v>3928</v>
      </c>
      <c r="D290" s="822" t="s">
        <v>893</v>
      </c>
      <c r="E290" s="822" t="s">
        <v>3929</v>
      </c>
      <c r="F290" s="831"/>
      <c r="G290" s="831"/>
      <c r="H290" s="827">
        <v>0</v>
      </c>
      <c r="I290" s="831">
        <v>1</v>
      </c>
      <c r="J290" s="831">
        <v>61.49</v>
      </c>
      <c r="K290" s="827">
        <v>1</v>
      </c>
      <c r="L290" s="831">
        <v>1</v>
      </c>
      <c r="M290" s="832">
        <v>61.49</v>
      </c>
    </row>
    <row r="291" spans="1:13" ht="14.45" customHeight="1" x14ac:dyDescent="0.2">
      <c r="A291" s="821" t="s">
        <v>2240</v>
      </c>
      <c r="B291" s="822" t="s">
        <v>1930</v>
      </c>
      <c r="C291" s="822" t="s">
        <v>2183</v>
      </c>
      <c r="D291" s="822" t="s">
        <v>1932</v>
      </c>
      <c r="E291" s="822" t="s">
        <v>2184</v>
      </c>
      <c r="F291" s="831"/>
      <c r="G291" s="831"/>
      <c r="H291" s="827">
        <v>0</v>
      </c>
      <c r="I291" s="831">
        <v>1</v>
      </c>
      <c r="J291" s="831">
        <v>23.4</v>
      </c>
      <c r="K291" s="827">
        <v>1</v>
      </c>
      <c r="L291" s="831">
        <v>1</v>
      </c>
      <c r="M291" s="832">
        <v>23.4</v>
      </c>
    </row>
    <row r="292" spans="1:13" ht="14.45" customHeight="1" x14ac:dyDescent="0.2">
      <c r="A292" s="821" t="s">
        <v>2240</v>
      </c>
      <c r="B292" s="822" t="s">
        <v>1930</v>
      </c>
      <c r="C292" s="822" t="s">
        <v>1931</v>
      </c>
      <c r="D292" s="822" t="s">
        <v>1932</v>
      </c>
      <c r="E292" s="822" t="s">
        <v>1933</v>
      </c>
      <c r="F292" s="831"/>
      <c r="G292" s="831"/>
      <c r="H292" s="827">
        <v>0</v>
      </c>
      <c r="I292" s="831">
        <v>1</v>
      </c>
      <c r="J292" s="831">
        <v>11.71</v>
      </c>
      <c r="K292" s="827">
        <v>1</v>
      </c>
      <c r="L292" s="831">
        <v>1</v>
      </c>
      <c r="M292" s="832">
        <v>11.71</v>
      </c>
    </row>
    <row r="293" spans="1:13" ht="14.45" customHeight="1" x14ac:dyDescent="0.2">
      <c r="A293" s="821" t="s">
        <v>2240</v>
      </c>
      <c r="B293" s="822" t="s">
        <v>1934</v>
      </c>
      <c r="C293" s="822" t="s">
        <v>2070</v>
      </c>
      <c r="D293" s="822" t="s">
        <v>981</v>
      </c>
      <c r="E293" s="822" t="s">
        <v>2071</v>
      </c>
      <c r="F293" s="831"/>
      <c r="G293" s="831"/>
      <c r="H293" s="827"/>
      <c r="I293" s="831">
        <v>2</v>
      </c>
      <c r="J293" s="831">
        <v>0</v>
      </c>
      <c r="K293" s="827"/>
      <c r="L293" s="831">
        <v>2</v>
      </c>
      <c r="M293" s="832">
        <v>0</v>
      </c>
    </row>
    <row r="294" spans="1:13" ht="14.45" customHeight="1" x14ac:dyDescent="0.2">
      <c r="A294" s="821" t="s">
        <v>2240</v>
      </c>
      <c r="B294" s="822" t="s">
        <v>4733</v>
      </c>
      <c r="C294" s="822" t="s">
        <v>4288</v>
      </c>
      <c r="D294" s="822" t="s">
        <v>973</v>
      </c>
      <c r="E294" s="822" t="s">
        <v>4289</v>
      </c>
      <c r="F294" s="831"/>
      <c r="G294" s="831"/>
      <c r="H294" s="827">
        <v>0</v>
      </c>
      <c r="I294" s="831">
        <v>2</v>
      </c>
      <c r="J294" s="831">
        <v>61</v>
      </c>
      <c r="K294" s="827">
        <v>1</v>
      </c>
      <c r="L294" s="831">
        <v>2</v>
      </c>
      <c r="M294" s="832">
        <v>61</v>
      </c>
    </row>
    <row r="295" spans="1:13" ht="14.45" customHeight="1" x14ac:dyDescent="0.2">
      <c r="A295" s="821" t="s">
        <v>2240</v>
      </c>
      <c r="B295" s="822" t="s">
        <v>2142</v>
      </c>
      <c r="C295" s="822" t="s">
        <v>2143</v>
      </c>
      <c r="D295" s="822" t="s">
        <v>1421</v>
      </c>
      <c r="E295" s="822" t="s">
        <v>2144</v>
      </c>
      <c r="F295" s="831"/>
      <c r="G295" s="831"/>
      <c r="H295" s="827"/>
      <c r="I295" s="831">
        <v>1</v>
      </c>
      <c r="J295" s="831">
        <v>0</v>
      </c>
      <c r="K295" s="827"/>
      <c r="L295" s="831">
        <v>1</v>
      </c>
      <c r="M295" s="832">
        <v>0</v>
      </c>
    </row>
    <row r="296" spans="1:13" ht="14.45" customHeight="1" x14ac:dyDescent="0.2">
      <c r="A296" s="821" t="s">
        <v>2240</v>
      </c>
      <c r="B296" s="822" t="s">
        <v>4719</v>
      </c>
      <c r="C296" s="822" t="s">
        <v>4277</v>
      </c>
      <c r="D296" s="822" t="s">
        <v>3054</v>
      </c>
      <c r="E296" s="822" t="s">
        <v>4278</v>
      </c>
      <c r="F296" s="831"/>
      <c r="G296" s="831"/>
      <c r="H296" s="827">
        <v>0</v>
      </c>
      <c r="I296" s="831">
        <v>3</v>
      </c>
      <c r="J296" s="831">
        <v>293.88</v>
      </c>
      <c r="K296" s="827">
        <v>1</v>
      </c>
      <c r="L296" s="831">
        <v>3</v>
      </c>
      <c r="M296" s="832">
        <v>293.88</v>
      </c>
    </row>
    <row r="297" spans="1:13" ht="14.45" customHeight="1" x14ac:dyDescent="0.2">
      <c r="A297" s="821" t="s">
        <v>2240</v>
      </c>
      <c r="B297" s="822" t="s">
        <v>4734</v>
      </c>
      <c r="C297" s="822" t="s">
        <v>4296</v>
      </c>
      <c r="D297" s="822" t="s">
        <v>4024</v>
      </c>
      <c r="E297" s="822" t="s">
        <v>4297</v>
      </c>
      <c r="F297" s="831"/>
      <c r="G297" s="831"/>
      <c r="H297" s="827">
        <v>0</v>
      </c>
      <c r="I297" s="831">
        <v>1</v>
      </c>
      <c r="J297" s="831">
        <v>1544.99</v>
      </c>
      <c r="K297" s="827">
        <v>1</v>
      </c>
      <c r="L297" s="831">
        <v>1</v>
      </c>
      <c r="M297" s="832">
        <v>1544.99</v>
      </c>
    </row>
    <row r="298" spans="1:13" ht="14.45" customHeight="1" x14ac:dyDescent="0.2">
      <c r="A298" s="821" t="s">
        <v>2240</v>
      </c>
      <c r="B298" s="822" t="s">
        <v>1760</v>
      </c>
      <c r="C298" s="822" t="s">
        <v>2485</v>
      </c>
      <c r="D298" s="822" t="s">
        <v>830</v>
      </c>
      <c r="E298" s="822" t="s">
        <v>2486</v>
      </c>
      <c r="F298" s="831"/>
      <c r="G298" s="831"/>
      <c r="H298" s="827">
        <v>0</v>
      </c>
      <c r="I298" s="831">
        <v>2</v>
      </c>
      <c r="J298" s="831">
        <v>828.14</v>
      </c>
      <c r="K298" s="827">
        <v>1</v>
      </c>
      <c r="L298" s="831">
        <v>2</v>
      </c>
      <c r="M298" s="832">
        <v>828.14</v>
      </c>
    </row>
    <row r="299" spans="1:13" ht="14.45" customHeight="1" x14ac:dyDescent="0.2">
      <c r="A299" s="821" t="s">
        <v>2242</v>
      </c>
      <c r="B299" s="822" t="s">
        <v>1756</v>
      </c>
      <c r="C299" s="822" t="s">
        <v>3787</v>
      </c>
      <c r="D299" s="822" t="s">
        <v>3788</v>
      </c>
      <c r="E299" s="822" t="s">
        <v>3789</v>
      </c>
      <c r="F299" s="831">
        <v>2</v>
      </c>
      <c r="G299" s="831">
        <v>112.9</v>
      </c>
      <c r="H299" s="827">
        <v>1</v>
      </c>
      <c r="I299" s="831"/>
      <c r="J299" s="831"/>
      <c r="K299" s="827">
        <v>0</v>
      </c>
      <c r="L299" s="831">
        <v>2</v>
      </c>
      <c r="M299" s="832">
        <v>112.9</v>
      </c>
    </row>
    <row r="300" spans="1:13" ht="14.45" customHeight="1" x14ac:dyDescent="0.2">
      <c r="A300" s="821" t="s">
        <v>2242</v>
      </c>
      <c r="B300" s="822" t="s">
        <v>1774</v>
      </c>
      <c r="C300" s="822" t="s">
        <v>3645</v>
      </c>
      <c r="D300" s="822" t="s">
        <v>764</v>
      </c>
      <c r="E300" s="822" t="s">
        <v>3646</v>
      </c>
      <c r="F300" s="831"/>
      <c r="G300" s="831"/>
      <c r="H300" s="827">
        <v>0</v>
      </c>
      <c r="I300" s="831">
        <v>2</v>
      </c>
      <c r="J300" s="831">
        <v>736.32</v>
      </c>
      <c r="K300" s="827">
        <v>1</v>
      </c>
      <c r="L300" s="831">
        <v>2</v>
      </c>
      <c r="M300" s="832">
        <v>736.32</v>
      </c>
    </row>
    <row r="301" spans="1:13" ht="14.45" customHeight="1" x14ac:dyDescent="0.2">
      <c r="A301" s="821" t="s">
        <v>2242</v>
      </c>
      <c r="B301" s="822" t="s">
        <v>1774</v>
      </c>
      <c r="C301" s="822" t="s">
        <v>2096</v>
      </c>
      <c r="D301" s="822" t="s">
        <v>764</v>
      </c>
      <c r="E301" s="822" t="s">
        <v>2097</v>
      </c>
      <c r="F301" s="831"/>
      <c r="G301" s="831"/>
      <c r="H301" s="827">
        <v>0</v>
      </c>
      <c r="I301" s="831">
        <v>3</v>
      </c>
      <c r="J301" s="831">
        <v>2208.9900000000002</v>
      </c>
      <c r="K301" s="827">
        <v>1</v>
      </c>
      <c r="L301" s="831">
        <v>3</v>
      </c>
      <c r="M301" s="832">
        <v>2208.9900000000002</v>
      </c>
    </row>
    <row r="302" spans="1:13" ht="14.45" customHeight="1" x14ac:dyDescent="0.2">
      <c r="A302" s="821" t="s">
        <v>2242</v>
      </c>
      <c r="B302" s="822" t="s">
        <v>1783</v>
      </c>
      <c r="C302" s="822" t="s">
        <v>2996</v>
      </c>
      <c r="D302" s="822" t="s">
        <v>2997</v>
      </c>
      <c r="E302" s="822" t="s">
        <v>1787</v>
      </c>
      <c r="F302" s="831">
        <v>1</v>
      </c>
      <c r="G302" s="831">
        <v>42.51</v>
      </c>
      <c r="H302" s="827">
        <v>1</v>
      </c>
      <c r="I302" s="831"/>
      <c r="J302" s="831"/>
      <c r="K302" s="827">
        <v>0</v>
      </c>
      <c r="L302" s="831">
        <v>1</v>
      </c>
      <c r="M302" s="832">
        <v>42.51</v>
      </c>
    </row>
    <row r="303" spans="1:13" ht="14.45" customHeight="1" x14ac:dyDescent="0.2">
      <c r="A303" s="821" t="s">
        <v>2242</v>
      </c>
      <c r="B303" s="822" t="s">
        <v>1793</v>
      </c>
      <c r="C303" s="822" t="s">
        <v>3780</v>
      </c>
      <c r="D303" s="822" t="s">
        <v>665</v>
      </c>
      <c r="E303" s="822" t="s">
        <v>668</v>
      </c>
      <c r="F303" s="831">
        <v>1</v>
      </c>
      <c r="G303" s="831">
        <v>38.04</v>
      </c>
      <c r="H303" s="827">
        <v>1</v>
      </c>
      <c r="I303" s="831"/>
      <c r="J303" s="831"/>
      <c r="K303" s="827">
        <v>0</v>
      </c>
      <c r="L303" s="831">
        <v>1</v>
      </c>
      <c r="M303" s="832">
        <v>38.04</v>
      </c>
    </row>
    <row r="304" spans="1:13" ht="14.45" customHeight="1" x14ac:dyDescent="0.2">
      <c r="A304" s="821" t="s">
        <v>2242</v>
      </c>
      <c r="B304" s="822" t="s">
        <v>1793</v>
      </c>
      <c r="C304" s="822" t="s">
        <v>3781</v>
      </c>
      <c r="D304" s="822" t="s">
        <v>665</v>
      </c>
      <c r="E304" s="822" t="s">
        <v>1579</v>
      </c>
      <c r="F304" s="831">
        <v>1</v>
      </c>
      <c r="G304" s="831">
        <v>117.03</v>
      </c>
      <c r="H304" s="827">
        <v>1</v>
      </c>
      <c r="I304" s="831"/>
      <c r="J304" s="831"/>
      <c r="K304" s="827">
        <v>0</v>
      </c>
      <c r="L304" s="831">
        <v>1</v>
      </c>
      <c r="M304" s="832">
        <v>117.03</v>
      </c>
    </row>
    <row r="305" spans="1:13" ht="14.45" customHeight="1" x14ac:dyDescent="0.2">
      <c r="A305" s="821" t="s">
        <v>2242</v>
      </c>
      <c r="B305" s="822" t="s">
        <v>1793</v>
      </c>
      <c r="C305" s="822" t="s">
        <v>3782</v>
      </c>
      <c r="D305" s="822" t="s">
        <v>665</v>
      </c>
      <c r="E305" s="822" t="s">
        <v>3783</v>
      </c>
      <c r="F305" s="831">
        <v>1</v>
      </c>
      <c r="G305" s="831">
        <v>58.52</v>
      </c>
      <c r="H305" s="827">
        <v>1</v>
      </c>
      <c r="I305" s="831"/>
      <c r="J305" s="831"/>
      <c r="K305" s="827">
        <v>0</v>
      </c>
      <c r="L305" s="831">
        <v>1</v>
      </c>
      <c r="M305" s="832">
        <v>58.52</v>
      </c>
    </row>
    <row r="306" spans="1:13" ht="14.45" customHeight="1" x14ac:dyDescent="0.2">
      <c r="A306" s="821" t="s">
        <v>2242</v>
      </c>
      <c r="B306" s="822" t="s">
        <v>4735</v>
      </c>
      <c r="C306" s="822" t="s">
        <v>3747</v>
      </c>
      <c r="D306" s="822" t="s">
        <v>3748</v>
      </c>
      <c r="E306" s="822" t="s">
        <v>3749</v>
      </c>
      <c r="F306" s="831"/>
      <c r="G306" s="831"/>
      <c r="H306" s="827">
        <v>0</v>
      </c>
      <c r="I306" s="831">
        <v>1</v>
      </c>
      <c r="J306" s="831">
        <v>314.01</v>
      </c>
      <c r="K306" s="827">
        <v>1</v>
      </c>
      <c r="L306" s="831">
        <v>1</v>
      </c>
      <c r="M306" s="832">
        <v>314.01</v>
      </c>
    </row>
    <row r="307" spans="1:13" ht="14.45" customHeight="1" x14ac:dyDescent="0.2">
      <c r="A307" s="821" t="s">
        <v>2242</v>
      </c>
      <c r="B307" s="822" t="s">
        <v>4736</v>
      </c>
      <c r="C307" s="822" t="s">
        <v>3743</v>
      </c>
      <c r="D307" s="822" t="s">
        <v>3744</v>
      </c>
      <c r="E307" s="822" t="s">
        <v>3745</v>
      </c>
      <c r="F307" s="831">
        <v>1</v>
      </c>
      <c r="G307" s="831">
        <v>406.66</v>
      </c>
      <c r="H307" s="827">
        <v>1</v>
      </c>
      <c r="I307" s="831"/>
      <c r="J307" s="831"/>
      <c r="K307" s="827">
        <v>0</v>
      </c>
      <c r="L307" s="831">
        <v>1</v>
      </c>
      <c r="M307" s="832">
        <v>406.66</v>
      </c>
    </row>
    <row r="308" spans="1:13" ht="14.45" customHeight="1" x14ac:dyDescent="0.2">
      <c r="A308" s="821" t="s">
        <v>2242</v>
      </c>
      <c r="B308" s="822" t="s">
        <v>1836</v>
      </c>
      <c r="C308" s="822" t="s">
        <v>3825</v>
      </c>
      <c r="D308" s="822" t="s">
        <v>756</v>
      </c>
      <c r="E308" s="822" t="s">
        <v>3826</v>
      </c>
      <c r="F308" s="831">
        <v>2</v>
      </c>
      <c r="G308" s="831">
        <v>188.56</v>
      </c>
      <c r="H308" s="827">
        <v>1</v>
      </c>
      <c r="I308" s="831"/>
      <c r="J308" s="831"/>
      <c r="K308" s="827">
        <v>0</v>
      </c>
      <c r="L308" s="831">
        <v>2</v>
      </c>
      <c r="M308" s="832">
        <v>188.56</v>
      </c>
    </row>
    <row r="309" spans="1:13" ht="14.45" customHeight="1" x14ac:dyDescent="0.2">
      <c r="A309" s="821" t="s">
        <v>2242</v>
      </c>
      <c r="B309" s="822" t="s">
        <v>1849</v>
      </c>
      <c r="C309" s="822" t="s">
        <v>1853</v>
      </c>
      <c r="D309" s="822" t="s">
        <v>1068</v>
      </c>
      <c r="E309" s="822" t="s">
        <v>1854</v>
      </c>
      <c r="F309" s="831"/>
      <c r="G309" s="831"/>
      <c r="H309" s="827">
        <v>0</v>
      </c>
      <c r="I309" s="831">
        <v>5</v>
      </c>
      <c r="J309" s="831">
        <v>771.80000000000007</v>
      </c>
      <c r="K309" s="827">
        <v>1</v>
      </c>
      <c r="L309" s="831">
        <v>5</v>
      </c>
      <c r="M309" s="832">
        <v>771.80000000000007</v>
      </c>
    </row>
    <row r="310" spans="1:13" ht="14.45" customHeight="1" x14ac:dyDescent="0.2">
      <c r="A310" s="821" t="s">
        <v>2242</v>
      </c>
      <c r="B310" s="822" t="s">
        <v>4718</v>
      </c>
      <c r="C310" s="822" t="s">
        <v>2393</v>
      </c>
      <c r="D310" s="822" t="s">
        <v>2394</v>
      </c>
      <c r="E310" s="822" t="s">
        <v>2395</v>
      </c>
      <c r="F310" s="831"/>
      <c r="G310" s="831"/>
      <c r="H310" s="827">
        <v>0</v>
      </c>
      <c r="I310" s="831">
        <v>1</v>
      </c>
      <c r="J310" s="831">
        <v>119.7</v>
      </c>
      <c r="K310" s="827">
        <v>1</v>
      </c>
      <c r="L310" s="831">
        <v>1</v>
      </c>
      <c r="M310" s="832">
        <v>119.7</v>
      </c>
    </row>
    <row r="311" spans="1:13" ht="14.45" customHeight="1" x14ac:dyDescent="0.2">
      <c r="A311" s="821" t="s">
        <v>2242</v>
      </c>
      <c r="B311" s="822" t="s">
        <v>1916</v>
      </c>
      <c r="C311" s="822" t="s">
        <v>1917</v>
      </c>
      <c r="D311" s="822" t="s">
        <v>893</v>
      </c>
      <c r="E311" s="822" t="s">
        <v>895</v>
      </c>
      <c r="F311" s="831"/>
      <c r="G311" s="831"/>
      <c r="H311" s="827"/>
      <c r="I311" s="831">
        <v>14</v>
      </c>
      <c r="J311" s="831">
        <v>0</v>
      </c>
      <c r="K311" s="827"/>
      <c r="L311" s="831">
        <v>14</v>
      </c>
      <c r="M311" s="832">
        <v>0</v>
      </c>
    </row>
    <row r="312" spans="1:13" ht="14.45" customHeight="1" x14ac:dyDescent="0.2">
      <c r="A312" s="821" t="s">
        <v>2242</v>
      </c>
      <c r="B312" s="822" t="s">
        <v>2072</v>
      </c>
      <c r="C312" s="822" t="s">
        <v>3790</v>
      </c>
      <c r="D312" s="822" t="s">
        <v>2074</v>
      </c>
      <c r="E312" s="822" t="s">
        <v>1470</v>
      </c>
      <c r="F312" s="831">
        <v>1</v>
      </c>
      <c r="G312" s="831">
        <v>439.14</v>
      </c>
      <c r="H312" s="827">
        <v>1</v>
      </c>
      <c r="I312" s="831"/>
      <c r="J312" s="831"/>
      <c r="K312" s="827">
        <v>0</v>
      </c>
      <c r="L312" s="831">
        <v>1</v>
      </c>
      <c r="M312" s="832">
        <v>439.14</v>
      </c>
    </row>
    <row r="313" spans="1:13" ht="14.45" customHeight="1" x14ac:dyDescent="0.2">
      <c r="A313" s="821" t="s">
        <v>2242</v>
      </c>
      <c r="B313" s="822" t="s">
        <v>4715</v>
      </c>
      <c r="C313" s="822" t="s">
        <v>3816</v>
      </c>
      <c r="D313" s="822" t="s">
        <v>3817</v>
      </c>
      <c r="E313" s="822" t="s">
        <v>3818</v>
      </c>
      <c r="F313" s="831"/>
      <c r="G313" s="831"/>
      <c r="H313" s="827">
        <v>0</v>
      </c>
      <c r="I313" s="831">
        <v>1</v>
      </c>
      <c r="J313" s="831">
        <v>473.71</v>
      </c>
      <c r="K313" s="827">
        <v>1</v>
      </c>
      <c r="L313" s="831">
        <v>1</v>
      </c>
      <c r="M313" s="832">
        <v>473.71</v>
      </c>
    </row>
    <row r="314" spans="1:13" ht="14.45" customHeight="1" x14ac:dyDescent="0.2">
      <c r="A314" s="821" t="s">
        <v>2242</v>
      </c>
      <c r="B314" s="822" t="s">
        <v>4719</v>
      </c>
      <c r="C314" s="822" t="s">
        <v>2397</v>
      </c>
      <c r="D314" s="822" t="s">
        <v>2398</v>
      </c>
      <c r="E314" s="822" t="s">
        <v>2399</v>
      </c>
      <c r="F314" s="831">
        <v>1</v>
      </c>
      <c r="G314" s="831">
        <v>176.32</v>
      </c>
      <c r="H314" s="827">
        <v>1</v>
      </c>
      <c r="I314" s="831"/>
      <c r="J314" s="831"/>
      <c r="K314" s="827">
        <v>0</v>
      </c>
      <c r="L314" s="831">
        <v>1</v>
      </c>
      <c r="M314" s="832">
        <v>176.32</v>
      </c>
    </row>
    <row r="315" spans="1:13" ht="14.45" customHeight="1" x14ac:dyDescent="0.2">
      <c r="A315" s="821" t="s">
        <v>2242</v>
      </c>
      <c r="B315" s="822" t="s">
        <v>1948</v>
      </c>
      <c r="C315" s="822" t="s">
        <v>3827</v>
      </c>
      <c r="D315" s="822" t="s">
        <v>3828</v>
      </c>
      <c r="E315" s="822" t="s">
        <v>767</v>
      </c>
      <c r="F315" s="831"/>
      <c r="G315" s="831"/>
      <c r="H315" s="827">
        <v>0</v>
      </c>
      <c r="I315" s="831">
        <v>2</v>
      </c>
      <c r="J315" s="831">
        <v>359.3</v>
      </c>
      <c r="K315" s="827">
        <v>1</v>
      </c>
      <c r="L315" s="831">
        <v>2</v>
      </c>
      <c r="M315" s="832">
        <v>359.3</v>
      </c>
    </row>
    <row r="316" spans="1:13" ht="14.45" customHeight="1" x14ac:dyDescent="0.2">
      <c r="A316" s="821" t="s">
        <v>2242</v>
      </c>
      <c r="B316" s="822" t="s">
        <v>1948</v>
      </c>
      <c r="C316" s="822" t="s">
        <v>2085</v>
      </c>
      <c r="D316" s="822" t="s">
        <v>1386</v>
      </c>
      <c r="E316" s="822" t="s">
        <v>767</v>
      </c>
      <c r="F316" s="831"/>
      <c r="G316" s="831"/>
      <c r="H316" s="827">
        <v>0</v>
      </c>
      <c r="I316" s="831">
        <v>9</v>
      </c>
      <c r="J316" s="831">
        <v>1616.85</v>
      </c>
      <c r="K316" s="827">
        <v>1</v>
      </c>
      <c r="L316" s="831">
        <v>9</v>
      </c>
      <c r="M316" s="832">
        <v>1616.85</v>
      </c>
    </row>
    <row r="317" spans="1:13" ht="14.45" customHeight="1" x14ac:dyDescent="0.2">
      <c r="A317" s="821" t="s">
        <v>2242</v>
      </c>
      <c r="B317" s="822" t="s">
        <v>1948</v>
      </c>
      <c r="C317" s="822" t="s">
        <v>1978</v>
      </c>
      <c r="D317" s="822" t="s">
        <v>1979</v>
      </c>
      <c r="E317" s="822" t="s">
        <v>767</v>
      </c>
      <c r="F317" s="831"/>
      <c r="G317" s="831"/>
      <c r="H317" s="827">
        <v>0</v>
      </c>
      <c r="I317" s="831">
        <v>7</v>
      </c>
      <c r="J317" s="831">
        <v>1257.55</v>
      </c>
      <c r="K317" s="827">
        <v>1</v>
      </c>
      <c r="L317" s="831">
        <v>7</v>
      </c>
      <c r="M317" s="832">
        <v>1257.55</v>
      </c>
    </row>
    <row r="318" spans="1:13" ht="14.45" customHeight="1" x14ac:dyDescent="0.2">
      <c r="A318" s="821" t="s">
        <v>2242</v>
      </c>
      <c r="B318" s="822" t="s">
        <v>1948</v>
      </c>
      <c r="C318" s="822" t="s">
        <v>3829</v>
      </c>
      <c r="D318" s="822" t="s">
        <v>3830</v>
      </c>
      <c r="E318" s="822" t="s">
        <v>769</v>
      </c>
      <c r="F318" s="831">
        <v>8</v>
      </c>
      <c r="G318" s="831">
        <v>1437.2</v>
      </c>
      <c r="H318" s="827">
        <v>1</v>
      </c>
      <c r="I318" s="831"/>
      <c r="J318" s="831"/>
      <c r="K318" s="827">
        <v>0</v>
      </c>
      <c r="L318" s="831">
        <v>8</v>
      </c>
      <c r="M318" s="832">
        <v>1437.2</v>
      </c>
    </row>
    <row r="319" spans="1:13" ht="14.45" customHeight="1" x14ac:dyDescent="0.2">
      <c r="A319" s="821" t="s">
        <v>2242</v>
      </c>
      <c r="B319" s="822" t="s">
        <v>1948</v>
      </c>
      <c r="C319" s="822" t="s">
        <v>1961</v>
      </c>
      <c r="D319" s="822" t="s">
        <v>1962</v>
      </c>
      <c r="E319" s="822" t="s">
        <v>769</v>
      </c>
      <c r="F319" s="831">
        <v>7</v>
      </c>
      <c r="G319" s="831">
        <v>1257.55</v>
      </c>
      <c r="H319" s="827">
        <v>1</v>
      </c>
      <c r="I319" s="831"/>
      <c r="J319" s="831"/>
      <c r="K319" s="827">
        <v>0</v>
      </c>
      <c r="L319" s="831">
        <v>7</v>
      </c>
      <c r="M319" s="832">
        <v>1257.55</v>
      </c>
    </row>
    <row r="320" spans="1:13" ht="14.45" customHeight="1" x14ac:dyDescent="0.2">
      <c r="A320" s="821" t="s">
        <v>2242</v>
      </c>
      <c r="B320" s="822" t="s">
        <v>1760</v>
      </c>
      <c r="C320" s="822" t="s">
        <v>2485</v>
      </c>
      <c r="D320" s="822" t="s">
        <v>830</v>
      </c>
      <c r="E320" s="822" t="s">
        <v>2486</v>
      </c>
      <c r="F320" s="831"/>
      <c r="G320" s="831"/>
      <c r="H320" s="827">
        <v>0</v>
      </c>
      <c r="I320" s="831">
        <v>1</v>
      </c>
      <c r="J320" s="831">
        <v>414.07</v>
      </c>
      <c r="K320" s="827">
        <v>1</v>
      </c>
      <c r="L320" s="831">
        <v>1</v>
      </c>
      <c r="M320" s="832">
        <v>414.07</v>
      </c>
    </row>
    <row r="321" spans="1:13" ht="14.45" customHeight="1" x14ac:dyDescent="0.2">
      <c r="A321" s="821" t="s">
        <v>2243</v>
      </c>
      <c r="B321" s="822" t="s">
        <v>4737</v>
      </c>
      <c r="C321" s="822" t="s">
        <v>3872</v>
      </c>
      <c r="D321" s="822" t="s">
        <v>784</v>
      </c>
      <c r="E321" s="822" t="s">
        <v>3873</v>
      </c>
      <c r="F321" s="831">
        <v>2</v>
      </c>
      <c r="G321" s="831">
        <v>602.4</v>
      </c>
      <c r="H321" s="827">
        <v>1</v>
      </c>
      <c r="I321" s="831"/>
      <c r="J321" s="831"/>
      <c r="K321" s="827">
        <v>0</v>
      </c>
      <c r="L321" s="831">
        <v>2</v>
      </c>
      <c r="M321" s="832">
        <v>602.4</v>
      </c>
    </row>
    <row r="322" spans="1:13" ht="14.45" customHeight="1" x14ac:dyDescent="0.2">
      <c r="A322" s="821" t="s">
        <v>2243</v>
      </c>
      <c r="B322" s="822" t="s">
        <v>1756</v>
      </c>
      <c r="C322" s="822" t="s">
        <v>1983</v>
      </c>
      <c r="D322" s="822" t="s">
        <v>1758</v>
      </c>
      <c r="E322" s="822" t="s">
        <v>1984</v>
      </c>
      <c r="F322" s="831"/>
      <c r="G322" s="831"/>
      <c r="H322" s="827">
        <v>0</v>
      </c>
      <c r="I322" s="831">
        <v>1</v>
      </c>
      <c r="J322" s="831">
        <v>102.93</v>
      </c>
      <c r="K322" s="827">
        <v>1</v>
      </c>
      <c r="L322" s="831">
        <v>1</v>
      </c>
      <c r="M322" s="832">
        <v>102.93</v>
      </c>
    </row>
    <row r="323" spans="1:13" ht="14.45" customHeight="1" x14ac:dyDescent="0.2">
      <c r="A323" s="821" t="s">
        <v>2243</v>
      </c>
      <c r="B323" s="822" t="s">
        <v>4738</v>
      </c>
      <c r="C323" s="822" t="s">
        <v>3881</v>
      </c>
      <c r="D323" s="822" t="s">
        <v>3882</v>
      </c>
      <c r="E323" s="822" t="s">
        <v>2292</v>
      </c>
      <c r="F323" s="831">
        <v>1</v>
      </c>
      <c r="G323" s="831">
        <v>184.74</v>
      </c>
      <c r="H323" s="827">
        <v>1</v>
      </c>
      <c r="I323" s="831"/>
      <c r="J323" s="831"/>
      <c r="K323" s="827">
        <v>0</v>
      </c>
      <c r="L323" s="831">
        <v>1</v>
      </c>
      <c r="M323" s="832">
        <v>184.74</v>
      </c>
    </row>
    <row r="324" spans="1:13" ht="14.45" customHeight="1" x14ac:dyDescent="0.2">
      <c r="A324" s="821" t="s">
        <v>2243</v>
      </c>
      <c r="B324" s="822" t="s">
        <v>1774</v>
      </c>
      <c r="C324" s="822" t="s">
        <v>2096</v>
      </c>
      <c r="D324" s="822" t="s">
        <v>764</v>
      </c>
      <c r="E324" s="822" t="s">
        <v>2097</v>
      </c>
      <c r="F324" s="831"/>
      <c r="G324" s="831"/>
      <c r="H324" s="827">
        <v>0</v>
      </c>
      <c r="I324" s="831">
        <v>2</v>
      </c>
      <c r="J324" s="831">
        <v>1472.66</v>
      </c>
      <c r="K324" s="827">
        <v>1</v>
      </c>
      <c r="L324" s="831">
        <v>2</v>
      </c>
      <c r="M324" s="832">
        <v>1472.66</v>
      </c>
    </row>
    <row r="325" spans="1:13" ht="14.45" customHeight="1" x14ac:dyDescent="0.2">
      <c r="A325" s="821" t="s">
        <v>2243</v>
      </c>
      <c r="B325" s="822" t="s">
        <v>1774</v>
      </c>
      <c r="C325" s="822" t="s">
        <v>1777</v>
      </c>
      <c r="D325" s="822" t="s">
        <v>764</v>
      </c>
      <c r="E325" s="822" t="s">
        <v>1778</v>
      </c>
      <c r="F325" s="831"/>
      <c r="G325" s="831"/>
      <c r="H325" s="827">
        <v>0</v>
      </c>
      <c r="I325" s="831">
        <v>9</v>
      </c>
      <c r="J325" s="831">
        <v>4418.01</v>
      </c>
      <c r="K325" s="827">
        <v>1</v>
      </c>
      <c r="L325" s="831">
        <v>9</v>
      </c>
      <c r="M325" s="832">
        <v>4418.01</v>
      </c>
    </row>
    <row r="326" spans="1:13" ht="14.45" customHeight="1" x14ac:dyDescent="0.2">
      <c r="A326" s="821" t="s">
        <v>2243</v>
      </c>
      <c r="B326" s="822" t="s">
        <v>1999</v>
      </c>
      <c r="C326" s="822" t="s">
        <v>2313</v>
      </c>
      <c r="D326" s="822" t="s">
        <v>2001</v>
      </c>
      <c r="E326" s="822" t="s">
        <v>2314</v>
      </c>
      <c r="F326" s="831"/>
      <c r="G326" s="831"/>
      <c r="H326" s="827">
        <v>0</v>
      </c>
      <c r="I326" s="831">
        <v>2</v>
      </c>
      <c r="J326" s="831">
        <v>373.74</v>
      </c>
      <c r="K326" s="827">
        <v>1</v>
      </c>
      <c r="L326" s="831">
        <v>2</v>
      </c>
      <c r="M326" s="832">
        <v>373.74</v>
      </c>
    </row>
    <row r="327" spans="1:13" ht="14.45" customHeight="1" x14ac:dyDescent="0.2">
      <c r="A327" s="821" t="s">
        <v>2243</v>
      </c>
      <c r="B327" s="822" t="s">
        <v>1783</v>
      </c>
      <c r="C327" s="822" t="s">
        <v>3196</v>
      </c>
      <c r="D327" s="822" t="s">
        <v>770</v>
      </c>
      <c r="E327" s="822" t="s">
        <v>3197</v>
      </c>
      <c r="F327" s="831"/>
      <c r="G327" s="831"/>
      <c r="H327" s="827">
        <v>0</v>
      </c>
      <c r="I327" s="831">
        <v>2</v>
      </c>
      <c r="J327" s="831">
        <v>170.04</v>
      </c>
      <c r="K327" s="827">
        <v>1</v>
      </c>
      <c r="L327" s="831">
        <v>2</v>
      </c>
      <c r="M327" s="832">
        <v>170.04</v>
      </c>
    </row>
    <row r="328" spans="1:13" ht="14.45" customHeight="1" x14ac:dyDescent="0.2">
      <c r="A328" s="821" t="s">
        <v>2243</v>
      </c>
      <c r="B328" s="822" t="s">
        <v>1849</v>
      </c>
      <c r="C328" s="822" t="s">
        <v>1853</v>
      </c>
      <c r="D328" s="822" t="s">
        <v>1068</v>
      </c>
      <c r="E328" s="822" t="s">
        <v>1854</v>
      </c>
      <c r="F328" s="831"/>
      <c r="G328" s="831"/>
      <c r="H328" s="827">
        <v>0</v>
      </c>
      <c r="I328" s="831">
        <v>1</v>
      </c>
      <c r="J328" s="831">
        <v>154.36000000000001</v>
      </c>
      <c r="K328" s="827">
        <v>1</v>
      </c>
      <c r="L328" s="831">
        <v>1</v>
      </c>
      <c r="M328" s="832">
        <v>154.36000000000001</v>
      </c>
    </row>
    <row r="329" spans="1:13" ht="14.45" customHeight="1" x14ac:dyDescent="0.2">
      <c r="A329" s="821" t="s">
        <v>2243</v>
      </c>
      <c r="B329" s="822" t="s">
        <v>1916</v>
      </c>
      <c r="C329" s="822" t="s">
        <v>1917</v>
      </c>
      <c r="D329" s="822" t="s">
        <v>893</v>
      </c>
      <c r="E329" s="822" t="s">
        <v>895</v>
      </c>
      <c r="F329" s="831"/>
      <c r="G329" s="831"/>
      <c r="H329" s="827"/>
      <c r="I329" s="831">
        <v>5</v>
      </c>
      <c r="J329" s="831">
        <v>0</v>
      </c>
      <c r="K329" s="827"/>
      <c r="L329" s="831">
        <v>5</v>
      </c>
      <c r="M329" s="832">
        <v>0</v>
      </c>
    </row>
    <row r="330" spans="1:13" ht="14.45" customHeight="1" x14ac:dyDescent="0.2">
      <c r="A330" s="821" t="s">
        <v>2243</v>
      </c>
      <c r="B330" s="822" t="s">
        <v>1934</v>
      </c>
      <c r="C330" s="822" t="s">
        <v>2070</v>
      </c>
      <c r="D330" s="822" t="s">
        <v>981</v>
      </c>
      <c r="E330" s="822" t="s">
        <v>2071</v>
      </c>
      <c r="F330" s="831"/>
      <c r="G330" s="831"/>
      <c r="H330" s="827"/>
      <c r="I330" s="831">
        <v>1</v>
      </c>
      <c r="J330" s="831">
        <v>0</v>
      </c>
      <c r="K330" s="827"/>
      <c r="L330" s="831">
        <v>1</v>
      </c>
      <c r="M330" s="832">
        <v>0</v>
      </c>
    </row>
    <row r="331" spans="1:13" ht="14.45" customHeight="1" x14ac:dyDescent="0.2">
      <c r="A331" s="821" t="s">
        <v>2243</v>
      </c>
      <c r="B331" s="822" t="s">
        <v>1934</v>
      </c>
      <c r="C331" s="822" t="s">
        <v>3883</v>
      </c>
      <c r="D331" s="822" t="s">
        <v>3122</v>
      </c>
      <c r="E331" s="822" t="s">
        <v>1940</v>
      </c>
      <c r="F331" s="831">
        <v>1</v>
      </c>
      <c r="G331" s="831">
        <v>0</v>
      </c>
      <c r="H331" s="827"/>
      <c r="I331" s="831"/>
      <c r="J331" s="831"/>
      <c r="K331" s="827"/>
      <c r="L331" s="831">
        <v>1</v>
      </c>
      <c r="M331" s="832">
        <v>0</v>
      </c>
    </row>
    <row r="332" spans="1:13" ht="14.45" customHeight="1" x14ac:dyDescent="0.2">
      <c r="A332" s="821" t="s">
        <v>2243</v>
      </c>
      <c r="B332" s="822" t="s">
        <v>1948</v>
      </c>
      <c r="C332" s="822" t="s">
        <v>3827</v>
      </c>
      <c r="D332" s="822" t="s">
        <v>3828</v>
      </c>
      <c r="E332" s="822" t="s">
        <v>767</v>
      </c>
      <c r="F332" s="831"/>
      <c r="G332" s="831"/>
      <c r="H332" s="827">
        <v>0</v>
      </c>
      <c r="I332" s="831">
        <v>3</v>
      </c>
      <c r="J332" s="831">
        <v>538.95000000000005</v>
      </c>
      <c r="K332" s="827">
        <v>1</v>
      </c>
      <c r="L332" s="831">
        <v>3</v>
      </c>
      <c r="M332" s="832">
        <v>538.95000000000005</v>
      </c>
    </row>
    <row r="333" spans="1:13" ht="14.45" customHeight="1" x14ac:dyDescent="0.2">
      <c r="A333" s="821" t="s">
        <v>2243</v>
      </c>
      <c r="B333" s="822" t="s">
        <v>1948</v>
      </c>
      <c r="C333" s="822" t="s">
        <v>1964</v>
      </c>
      <c r="D333" s="822" t="s">
        <v>1027</v>
      </c>
      <c r="E333" s="822" t="s">
        <v>767</v>
      </c>
      <c r="F333" s="831"/>
      <c r="G333" s="831"/>
      <c r="H333" s="827">
        <v>0</v>
      </c>
      <c r="I333" s="831">
        <v>3</v>
      </c>
      <c r="J333" s="831">
        <v>538.95000000000005</v>
      </c>
      <c r="K333" s="827">
        <v>1</v>
      </c>
      <c r="L333" s="831">
        <v>3</v>
      </c>
      <c r="M333" s="832">
        <v>538.95000000000005</v>
      </c>
    </row>
    <row r="334" spans="1:13" ht="14.45" customHeight="1" x14ac:dyDescent="0.2">
      <c r="A334" s="821" t="s">
        <v>2243</v>
      </c>
      <c r="B334" s="822" t="s">
        <v>1948</v>
      </c>
      <c r="C334" s="822" t="s">
        <v>2085</v>
      </c>
      <c r="D334" s="822" t="s">
        <v>1386</v>
      </c>
      <c r="E334" s="822" t="s">
        <v>767</v>
      </c>
      <c r="F334" s="831"/>
      <c r="G334" s="831"/>
      <c r="H334" s="827">
        <v>0</v>
      </c>
      <c r="I334" s="831">
        <v>3</v>
      </c>
      <c r="J334" s="831">
        <v>538.95000000000005</v>
      </c>
      <c r="K334" s="827">
        <v>1</v>
      </c>
      <c r="L334" s="831">
        <v>3</v>
      </c>
      <c r="M334" s="832">
        <v>538.95000000000005</v>
      </c>
    </row>
    <row r="335" spans="1:13" ht="14.45" customHeight="1" x14ac:dyDescent="0.2">
      <c r="A335" s="821" t="s">
        <v>2243</v>
      </c>
      <c r="B335" s="822" t="s">
        <v>1948</v>
      </c>
      <c r="C335" s="822" t="s">
        <v>1978</v>
      </c>
      <c r="D335" s="822" t="s">
        <v>1979</v>
      </c>
      <c r="E335" s="822" t="s">
        <v>767</v>
      </c>
      <c r="F335" s="831"/>
      <c r="G335" s="831"/>
      <c r="H335" s="827">
        <v>0</v>
      </c>
      <c r="I335" s="831">
        <v>3</v>
      </c>
      <c r="J335" s="831">
        <v>538.95000000000005</v>
      </c>
      <c r="K335" s="827">
        <v>1</v>
      </c>
      <c r="L335" s="831">
        <v>3</v>
      </c>
      <c r="M335" s="832">
        <v>538.95000000000005</v>
      </c>
    </row>
    <row r="336" spans="1:13" ht="14.45" customHeight="1" x14ac:dyDescent="0.2">
      <c r="A336" s="821" t="s">
        <v>2243</v>
      </c>
      <c r="B336" s="822" t="s">
        <v>1760</v>
      </c>
      <c r="C336" s="822" t="s">
        <v>2485</v>
      </c>
      <c r="D336" s="822" t="s">
        <v>830</v>
      </c>
      <c r="E336" s="822" t="s">
        <v>2486</v>
      </c>
      <c r="F336" s="831"/>
      <c r="G336" s="831"/>
      <c r="H336" s="827">
        <v>0</v>
      </c>
      <c r="I336" s="831">
        <v>6</v>
      </c>
      <c r="J336" s="831">
        <v>2484.42</v>
      </c>
      <c r="K336" s="827">
        <v>1</v>
      </c>
      <c r="L336" s="831">
        <v>6</v>
      </c>
      <c r="M336" s="832">
        <v>2484.42</v>
      </c>
    </row>
    <row r="337" spans="1:13" ht="14.45" customHeight="1" x14ac:dyDescent="0.2">
      <c r="A337" s="821" t="s">
        <v>2244</v>
      </c>
      <c r="B337" s="822" t="s">
        <v>1993</v>
      </c>
      <c r="C337" s="822" t="s">
        <v>2095</v>
      </c>
      <c r="D337" s="822" t="s">
        <v>1995</v>
      </c>
      <c r="E337" s="822" t="s">
        <v>859</v>
      </c>
      <c r="F337" s="831"/>
      <c r="G337" s="831"/>
      <c r="H337" s="827">
        <v>0</v>
      </c>
      <c r="I337" s="831">
        <v>5</v>
      </c>
      <c r="J337" s="831">
        <v>156.15</v>
      </c>
      <c r="K337" s="827">
        <v>1</v>
      </c>
      <c r="L337" s="831">
        <v>5</v>
      </c>
      <c r="M337" s="832">
        <v>156.15</v>
      </c>
    </row>
    <row r="338" spans="1:13" ht="14.45" customHeight="1" x14ac:dyDescent="0.2">
      <c r="A338" s="821" t="s">
        <v>2244</v>
      </c>
      <c r="B338" s="822" t="s">
        <v>1783</v>
      </c>
      <c r="C338" s="822" t="s">
        <v>3196</v>
      </c>
      <c r="D338" s="822" t="s">
        <v>770</v>
      </c>
      <c r="E338" s="822" t="s">
        <v>3197</v>
      </c>
      <c r="F338" s="831"/>
      <c r="G338" s="831"/>
      <c r="H338" s="827">
        <v>0</v>
      </c>
      <c r="I338" s="831">
        <v>1</v>
      </c>
      <c r="J338" s="831">
        <v>85.02</v>
      </c>
      <c r="K338" s="827">
        <v>1</v>
      </c>
      <c r="L338" s="831">
        <v>1</v>
      </c>
      <c r="M338" s="832">
        <v>85.02</v>
      </c>
    </row>
    <row r="339" spans="1:13" ht="14.45" customHeight="1" x14ac:dyDescent="0.2">
      <c r="A339" s="821" t="s">
        <v>2244</v>
      </c>
      <c r="B339" s="822" t="s">
        <v>1802</v>
      </c>
      <c r="C339" s="822" t="s">
        <v>3889</v>
      </c>
      <c r="D339" s="822" t="s">
        <v>673</v>
      </c>
      <c r="E339" s="822" t="s">
        <v>1190</v>
      </c>
      <c r="F339" s="831">
        <v>2</v>
      </c>
      <c r="G339" s="831">
        <v>234.06</v>
      </c>
      <c r="H339" s="827">
        <v>1</v>
      </c>
      <c r="I339" s="831"/>
      <c r="J339" s="831"/>
      <c r="K339" s="827">
        <v>0</v>
      </c>
      <c r="L339" s="831">
        <v>2</v>
      </c>
      <c r="M339" s="832">
        <v>234.06</v>
      </c>
    </row>
    <row r="340" spans="1:13" ht="14.45" customHeight="1" x14ac:dyDescent="0.2">
      <c r="A340" s="821" t="s">
        <v>2244</v>
      </c>
      <c r="B340" s="822" t="s">
        <v>1814</v>
      </c>
      <c r="C340" s="822" t="s">
        <v>3893</v>
      </c>
      <c r="D340" s="822" t="s">
        <v>3894</v>
      </c>
      <c r="E340" s="822" t="s">
        <v>3895</v>
      </c>
      <c r="F340" s="831">
        <v>1</v>
      </c>
      <c r="G340" s="831">
        <v>237.31</v>
      </c>
      <c r="H340" s="827">
        <v>1</v>
      </c>
      <c r="I340" s="831"/>
      <c r="J340" s="831"/>
      <c r="K340" s="827">
        <v>0</v>
      </c>
      <c r="L340" s="831">
        <v>1</v>
      </c>
      <c r="M340" s="832">
        <v>237.31</v>
      </c>
    </row>
    <row r="341" spans="1:13" ht="14.45" customHeight="1" x14ac:dyDescent="0.2">
      <c r="A341" s="821" t="s">
        <v>2244</v>
      </c>
      <c r="B341" s="822" t="s">
        <v>1814</v>
      </c>
      <c r="C341" s="822" t="s">
        <v>3896</v>
      </c>
      <c r="D341" s="822" t="s">
        <v>3897</v>
      </c>
      <c r="E341" s="822" t="s">
        <v>3898</v>
      </c>
      <c r="F341" s="831">
        <v>1</v>
      </c>
      <c r="G341" s="831">
        <v>110.74</v>
      </c>
      <c r="H341" s="827">
        <v>1</v>
      </c>
      <c r="I341" s="831"/>
      <c r="J341" s="831"/>
      <c r="K341" s="827">
        <v>0</v>
      </c>
      <c r="L341" s="831">
        <v>1</v>
      </c>
      <c r="M341" s="832">
        <v>110.74</v>
      </c>
    </row>
    <row r="342" spans="1:13" ht="14.45" customHeight="1" x14ac:dyDescent="0.2">
      <c r="A342" s="821" t="s">
        <v>2244</v>
      </c>
      <c r="B342" s="822" t="s">
        <v>1814</v>
      </c>
      <c r="C342" s="822" t="s">
        <v>3899</v>
      </c>
      <c r="D342" s="822" t="s">
        <v>3894</v>
      </c>
      <c r="E342" s="822" t="s">
        <v>3900</v>
      </c>
      <c r="F342" s="831"/>
      <c r="G342" s="831"/>
      <c r="H342" s="827">
        <v>0</v>
      </c>
      <c r="I342" s="831">
        <v>1</v>
      </c>
      <c r="J342" s="831">
        <v>237.31</v>
      </c>
      <c r="K342" s="827">
        <v>1</v>
      </c>
      <c r="L342" s="831">
        <v>1</v>
      </c>
      <c r="M342" s="832">
        <v>237.31</v>
      </c>
    </row>
    <row r="343" spans="1:13" ht="14.45" customHeight="1" x14ac:dyDescent="0.2">
      <c r="A343" s="821" t="s">
        <v>2244</v>
      </c>
      <c r="B343" s="822" t="s">
        <v>4714</v>
      </c>
      <c r="C343" s="822" t="s">
        <v>3908</v>
      </c>
      <c r="D343" s="822" t="s">
        <v>3909</v>
      </c>
      <c r="E343" s="822" t="s">
        <v>3910</v>
      </c>
      <c r="F343" s="831"/>
      <c r="G343" s="831"/>
      <c r="H343" s="827"/>
      <c r="I343" s="831">
        <v>3</v>
      </c>
      <c r="J343" s="831">
        <v>0</v>
      </c>
      <c r="K343" s="827"/>
      <c r="L343" s="831">
        <v>3</v>
      </c>
      <c r="M343" s="832">
        <v>0</v>
      </c>
    </row>
    <row r="344" spans="1:13" ht="14.45" customHeight="1" x14ac:dyDescent="0.2">
      <c r="A344" s="821" t="s">
        <v>2245</v>
      </c>
      <c r="B344" s="822" t="s">
        <v>1756</v>
      </c>
      <c r="C344" s="822" t="s">
        <v>1983</v>
      </c>
      <c r="D344" s="822" t="s">
        <v>1758</v>
      </c>
      <c r="E344" s="822" t="s">
        <v>1984</v>
      </c>
      <c r="F344" s="831"/>
      <c r="G344" s="831"/>
      <c r="H344" s="827">
        <v>0</v>
      </c>
      <c r="I344" s="831">
        <v>1</v>
      </c>
      <c r="J344" s="831">
        <v>102.93</v>
      </c>
      <c r="K344" s="827">
        <v>1</v>
      </c>
      <c r="L344" s="831">
        <v>1</v>
      </c>
      <c r="M344" s="832">
        <v>102.93</v>
      </c>
    </row>
    <row r="345" spans="1:13" ht="14.45" customHeight="1" x14ac:dyDescent="0.2">
      <c r="A345" s="821" t="s">
        <v>2245</v>
      </c>
      <c r="B345" s="822" t="s">
        <v>1774</v>
      </c>
      <c r="C345" s="822" t="s">
        <v>3645</v>
      </c>
      <c r="D345" s="822" t="s">
        <v>764</v>
      </c>
      <c r="E345" s="822" t="s">
        <v>3646</v>
      </c>
      <c r="F345" s="831"/>
      <c r="G345" s="831"/>
      <c r="H345" s="827">
        <v>0</v>
      </c>
      <c r="I345" s="831">
        <v>1</v>
      </c>
      <c r="J345" s="831">
        <v>368.16</v>
      </c>
      <c r="K345" s="827">
        <v>1</v>
      </c>
      <c r="L345" s="831">
        <v>1</v>
      </c>
      <c r="M345" s="832">
        <v>368.16</v>
      </c>
    </row>
    <row r="346" spans="1:13" ht="14.45" customHeight="1" x14ac:dyDescent="0.2">
      <c r="A346" s="821" t="s">
        <v>2245</v>
      </c>
      <c r="B346" s="822" t="s">
        <v>1774</v>
      </c>
      <c r="C346" s="822" t="s">
        <v>2096</v>
      </c>
      <c r="D346" s="822" t="s">
        <v>764</v>
      </c>
      <c r="E346" s="822" t="s">
        <v>2097</v>
      </c>
      <c r="F346" s="831"/>
      <c r="G346" s="831"/>
      <c r="H346" s="827">
        <v>0</v>
      </c>
      <c r="I346" s="831">
        <v>1</v>
      </c>
      <c r="J346" s="831">
        <v>736.33</v>
      </c>
      <c r="K346" s="827">
        <v>1</v>
      </c>
      <c r="L346" s="831">
        <v>1</v>
      </c>
      <c r="M346" s="832">
        <v>736.33</v>
      </c>
    </row>
    <row r="347" spans="1:13" ht="14.45" customHeight="1" x14ac:dyDescent="0.2">
      <c r="A347" s="821" t="s">
        <v>2245</v>
      </c>
      <c r="B347" s="822" t="s">
        <v>1774</v>
      </c>
      <c r="C347" s="822" t="s">
        <v>1777</v>
      </c>
      <c r="D347" s="822" t="s">
        <v>764</v>
      </c>
      <c r="E347" s="822" t="s">
        <v>1778</v>
      </c>
      <c r="F347" s="831"/>
      <c r="G347" s="831"/>
      <c r="H347" s="827">
        <v>0</v>
      </c>
      <c r="I347" s="831">
        <v>2</v>
      </c>
      <c r="J347" s="831">
        <v>981.78</v>
      </c>
      <c r="K347" s="827">
        <v>1</v>
      </c>
      <c r="L347" s="831">
        <v>2</v>
      </c>
      <c r="M347" s="832">
        <v>981.78</v>
      </c>
    </row>
    <row r="348" spans="1:13" ht="14.45" customHeight="1" x14ac:dyDescent="0.2">
      <c r="A348" s="821" t="s">
        <v>2245</v>
      </c>
      <c r="B348" s="822" t="s">
        <v>1849</v>
      </c>
      <c r="C348" s="822" t="s">
        <v>1853</v>
      </c>
      <c r="D348" s="822" t="s">
        <v>1068</v>
      </c>
      <c r="E348" s="822" t="s">
        <v>1854</v>
      </c>
      <c r="F348" s="831"/>
      <c r="G348" s="831"/>
      <c r="H348" s="827">
        <v>0</v>
      </c>
      <c r="I348" s="831">
        <v>6</v>
      </c>
      <c r="J348" s="831">
        <v>926.16000000000008</v>
      </c>
      <c r="K348" s="827">
        <v>1</v>
      </c>
      <c r="L348" s="831">
        <v>6</v>
      </c>
      <c r="M348" s="832">
        <v>926.16000000000008</v>
      </c>
    </row>
    <row r="349" spans="1:13" ht="14.45" customHeight="1" x14ac:dyDescent="0.2">
      <c r="A349" s="821" t="s">
        <v>2245</v>
      </c>
      <c r="B349" s="822" t="s">
        <v>4718</v>
      </c>
      <c r="C349" s="822" t="s">
        <v>3914</v>
      </c>
      <c r="D349" s="822" t="s">
        <v>2394</v>
      </c>
      <c r="E349" s="822" t="s">
        <v>3915</v>
      </c>
      <c r="F349" s="831"/>
      <c r="G349" s="831"/>
      <c r="H349" s="827">
        <v>0</v>
      </c>
      <c r="I349" s="831">
        <v>3</v>
      </c>
      <c r="J349" s="831">
        <v>359.1</v>
      </c>
      <c r="K349" s="827">
        <v>1</v>
      </c>
      <c r="L349" s="831">
        <v>3</v>
      </c>
      <c r="M349" s="832">
        <v>359.1</v>
      </c>
    </row>
    <row r="350" spans="1:13" ht="14.45" customHeight="1" x14ac:dyDescent="0.2">
      <c r="A350" s="821" t="s">
        <v>2245</v>
      </c>
      <c r="B350" s="822" t="s">
        <v>1916</v>
      </c>
      <c r="C350" s="822" t="s">
        <v>1917</v>
      </c>
      <c r="D350" s="822" t="s">
        <v>893</v>
      </c>
      <c r="E350" s="822" t="s">
        <v>895</v>
      </c>
      <c r="F350" s="831"/>
      <c r="G350" s="831"/>
      <c r="H350" s="827"/>
      <c r="I350" s="831">
        <v>4</v>
      </c>
      <c r="J350" s="831">
        <v>0</v>
      </c>
      <c r="K350" s="827"/>
      <c r="L350" s="831">
        <v>4</v>
      </c>
      <c r="M350" s="832">
        <v>0</v>
      </c>
    </row>
    <row r="351" spans="1:13" ht="14.45" customHeight="1" x14ac:dyDescent="0.2">
      <c r="A351" s="821" t="s">
        <v>2245</v>
      </c>
      <c r="B351" s="822" t="s">
        <v>1916</v>
      </c>
      <c r="C351" s="822" t="s">
        <v>3928</v>
      </c>
      <c r="D351" s="822" t="s">
        <v>893</v>
      </c>
      <c r="E351" s="822" t="s">
        <v>3929</v>
      </c>
      <c r="F351" s="831"/>
      <c r="G351" s="831"/>
      <c r="H351" s="827">
        <v>0</v>
      </c>
      <c r="I351" s="831">
        <v>1</v>
      </c>
      <c r="J351" s="831">
        <v>61.49</v>
      </c>
      <c r="K351" s="827">
        <v>1</v>
      </c>
      <c r="L351" s="831">
        <v>1</v>
      </c>
      <c r="M351" s="832">
        <v>61.49</v>
      </c>
    </row>
    <row r="352" spans="1:13" ht="14.45" customHeight="1" x14ac:dyDescent="0.2">
      <c r="A352" s="821" t="s">
        <v>2245</v>
      </c>
      <c r="B352" s="822" t="s">
        <v>1930</v>
      </c>
      <c r="C352" s="822" t="s">
        <v>3152</v>
      </c>
      <c r="D352" s="822" t="s">
        <v>1932</v>
      </c>
      <c r="E352" s="822" t="s">
        <v>3153</v>
      </c>
      <c r="F352" s="831"/>
      <c r="G352" s="831"/>
      <c r="H352" s="827">
        <v>0</v>
      </c>
      <c r="I352" s="831">
        <v>1</v>
      </c>
      <c r="J352" s="831">
        <v>46.81</v>
      </c>
      <c r="K352" s="827">
        <v>1</v>
      </c>
      <c r="L352" s="831">
        <v>1</v>
      </c>
      <c r="M352" s="832">
        <v>46.81</v>
      </c>
    </row>
    <row r="353" spans="1:13" ht="14.45" customHeight="1" x14ac:dyDescent="0.2">
      <c r="A353" s="821" t="s">
        <v>2245</v>
      </c>
      <c r="B353" s="822" t="s">
        <v>1934</v>
      </c>
      <c r="C353" s="822" t="s">
        <v>1935</v>
      </c>
      <c r="D353" s="822" t="s">
        <v>981</v>
      </c>
      <c r="E353" s="822" t="s">
        <v>1936</v>
      </c>
      <c r="F353" s="831"/>
      <c r="G353" s="831"/>
      <c r="H353" s="827"/>
      <c r="I353" s="831">
        <v>1</v>
      </c>
      <c r="J353" s="831">
        <v>0</v>
      </c>
      <c r="K353" s="827"/>
      <c r="L353" s="831">
        <v>1</v>
      </c>
      <c r="M353" s="832">
        <v>0</v>
      </c>
    </row>
    <row r="354" spans="1:13" ht="14.45" customHeight="1" x14ac:dyDescent="0.2">
      <c r="A354" s="821" t="s">
        <v>2246</v>
      </c>
      <c r="B354" s="822" t="s">
        <v>1756</v>
      </c>
      <c r="C354" s="822" t="s">
        <v>1983</v>
      </c>
      <c r="D354" s="822" t="s">
        <v>1758</v>
      </c>
      <c r="E354" s="822" t="s">
        <v>1984</v>
      </c>
      <c r="F354" s="831"/>
      <c r="G354" s="831"/>
      <c r="H354" s="827">
        <v>0</v>
      </c>
      <c r="I354" s="831">
        <v>2</v>
      </c>
      <c r="J354" s="831">
        <v>205.86</v>
      </c>
      <c r="K354" s="827">
        <v>1</v>
      </c>
      <c r="L354" s="831">
        <v>2</v>
      </c>
      <c r="M354" s="832">
        <v>205.86</v>
      </c>
    </row>
    <row r="355" spans="1:13" ht="14.45" customHeight="1" x14ac:dyDescent="0.2">
      <c r="A355" s="821" t="s">
        <v>2246</v>
      </c>
      <c r="B355" s="822" t="s">
        <v>1985</v>
      </c>
      <c r="C355" s="822" t="s">
        <v>3007</v>
      </c>
      <c r="D355" s="822" t="s">
        <v>1271</v>
      </c>
      <c r="E355" s="822" t="s">
        <v>3008</v>
      </c>
      <c r="F355" s="831"/>
      <c r="G355" s="831"/>
      <c r="H355" s="827">
        <v>0</v>
      </c>
      <c r="I355" s="831">
        <v>6</v>
      </c>
      <c r="J355" s="831">
        <v>691.62</v>
      </c>
      <c r="K355" s="827">
        <v>1</v>
      </c>
      <c r="L355" s="831">
        <v>6</v>
      </c>
      <c r="M355" s="832">
        <v>691.62</v>
      </c>
    </row>
    <row r="356" spans="1:13" ht="14.45" customHeight="1" x14ac:dyDescent="0.2">
      <c r="A356" s="821" t="s">
        <v>2246</v>
      </c>
      <c r="B356" s="822" t="s">
        <v>1770</v>
      </c>
      <c r="C356" s="822" t="s">
        <v>3995</v>
      </c>
      <c r="D356" s="822" t="s">
        <v>1772</v>
      </c>
      <c r="E356" s="822" t="s">
        <v>3996</v>
      </c>
      <c r="F356" s="831"/>
      <c r="G356" s="831"/>
      <c r="H356" s="827">
        <v>0</v>
      </c>
      <c r="I356" s="831">
        <v>1</v>
      </c>
      <c r="J356" s="831">
        <v>86.43</v>
      </c>
      <c r="K356" s="827">
        <v>1</v>
      </c>
      <c r="L356" s="831">
        <v>1</v>
      </c>
      <c r="M356" s="832">
        <v>86.43</v>
      </c>
    </row>
    <row r="357" spans="1:13" ht="14.45" customHeight="1" x14ac:dyDescent="0.2">
      <c r="A357" s="821" t="s">
        <v>2246</v>
      </c>
      <c r="B357" s="822" t="s">
        <v>1774</v>
      </c>
      <c r="C357" s="822" t="s">
        <v>2096</v>
      </c>
      <c r="D357" s="822" t="s">
        <v>764</v>
      </c>
      <c r="E357" s="822" t="s">
        <v>2097</v>
      </c>
      <c r="F357" s="831"/>
      <c r="G357" s="831"/>
      <c r="H357" s="827">
        <v>0</v>
      </c>
      <c r="I357" s="831">
        <v>3</v>
      </c>
      <c r="J357" s="831">
        <v>2208.9900000000002</v>
      </c>
      <c r="K357" s="827">
        <v>1</v>
      </c>
      <c r="L357" s="831">
        <v>3</v>
      </c>
      <c r="M357" s="832">
        <v>2208.9900000000002</v>
      </c>
    </row>
    <row r="358" spans="1:13" ht="14.45" customHeight="1" x14ac:dyDescent="0.2">
      <c r="A358" s="821" t="s">
        <v>2246</v>
      </c>
      <c r="B358" s="822" t="s">
        <v>1774</v>
      </c>
      <c r="C358" s="822" t="s">
        <v>1777</v>
      </c>
      <c r="D358" s="822" t="s">
        <v>764</v>
      </c>
      <c r="E358" s="822" t="s">
        <v>1778</v>
      </c>
      <c r="F358" s="831"/>
      <c r="G358" s="831"/>
      <c r="H358" s="827">
        <v>0</v>
      </c>
      <c r="I358" s="831">
        <v>1</v>
      </c>
      <c r="J358" s="831">
        <v>490.89</v>
      </c>
      <c r="K358" s="827">
        <v>1</v>
      </c>
      <c r="L358" s="831">
        <v>1</v>
      </c>
      <c r="M358" s="832">
        <v>490.89</v>
      </c>
    </row>
    <row r="359" spans="1:13" ht="14.45" customHeight="1" x14ac:dyDescent="0.2">
      <c r="A359" s="821" t="s">
        <v>2246</v>
      </c>
      <c r="B359" s="822" t="s">
        <v>1774</v>
      </c>
      <c r="C359" s="822" t="s">
        <v>1997</v>
      </c>
      <c r="D359" s="822" t="s">
        <v>1223</v>
      </c>
      <c r="E359" s="822" t="s">
        <v>1998</v>
      </c>
      <c r="F359" s="831"/>
      <c r="G359" s="831"/>
      <c r="H359" s="827">
        <v>0</v>
      </c>
      <c r="I359" s="831">
        <v>1</v>
      </c>
      <c r="J359" s="831">
        <v>1847.49</v>
      </c>
      <c r="K359" s="827">
        <v>1</v>
      </c>
      <c r="L359" s="831">
        <v>1</v>
      </c>
      <c r="M359" s="832">
        <v>1847.49</v>
      </c>
    </row>
    <row r="360" spans="1:13" ht="14.45" customHeight="1" x14ac:dyDescent="0.2">
      <c r="A360" s="821" t="s">
        <v>2246</v>
      </c>
      <c r="B360" s="822" t="s">
        <v>1774</v>
      </c>
      <c r="C360" s="822" t="s">
        <v>3998</v>
      </c>
      <c r="D360" s="822" t="s">
        <v>1223</v>
      </c>
      <c r="E360" s="822" t="s">
        <v>3999</v>
      </c>
      <c r="F360" s="831"/>
      <c r="G360" s="831"/>
      <c r="H360" s="827">
        <v>0</v>
      </c>
      <c r="I360" s="831">
        <v>2</v>
      </c>
      <c r="J360" s="831">
        <v>554.24</v>
      </c>
      <c r="K360" s="827">
        <v>1</v>
      </c>
      <c r="L360" s="831">
        <v>2</v>
      </c>
      <c r="M360" s="832">
        <v>554.24</v>
      </c>
    </row>
    <row r="361" spans="1:13" ht="14.45" customHeight="1" x14ac:dyDescent="0.2">
      <c r="A361" s="821" t="s">
        <v>2246</v>
      </c>
      <c r="B361" s="822" t="s">
        <v>1774</v>
      </c>
      <c r="C361" s="822" t="s">
        <v>2268</v>
      </c>
      <c r="D361" s="822" t="s">
        <v>764</v>
      </c>
      <c r="E361" s="822" t="s">
        <v>2269</v>
      </c>
      <c r="F361" s="831"/>
      <c r="G361" s="831"/>
      <c r="H361" s="827">
        <v>0</v>
      </c>
      <c r="I361" s="831">
        <v>2</v>
      </c>
      <c r="J361" s="831">
        <v>1847.48</v>
      </c>
      <c r="K361" s="827">
        <v>1</v>
      </c>
      <c r="L361" s="831">
        <v>2</v>
      </c>
      <c r="M361" s="832">
        <v>1847.48</v>
      </c>
    </row>
    <row r="362" spans="1:13" ht="14.45" customHeight="1" x14ac:dyDescent="0.2">
      <c r="A362" s="821" t="s">
        <v>2246</v>
      </c>
      <c r="B362" s="822" t="s">
        <v>1783</v>
      </c>
      <c r="C362" s="822" t="s">
        <v>3196</v>
      </c>
      <c r="D362" s="822" t="s">
        <v>770</v>
      </c>
      <c r="E362" s="822" t="s">
        <v>3197</v>
      </c>
      <c r="F362" s="831"/>
      <c r="G362" s="831"/>
      <c r="H362" s="827">
        <v>0</v>
      </c>
      <c r="I362" s="831">
        <v>1</v>
      </c>
      <c r="J362" s="831">
        <v>85.02</v>
      </c>
      <c r="K362" s="827">
        <v>1</v>
      </c>
      <c r="L362" s="831">
        <v>1</v>
      </c>
      <c r="M362" s="832">
        <v>85.02</v>
      </c>
    </row>
    <row r="363" spans="1:13" ht="14.45" customHeight="1" x14ac:dyDescent="0.2">
      <c r="A363" s="821" t="s">
        <v>2246</v>
      </c>
      <c r="B363" s="822" t="s">
        <v>1793</v>
      </c>
      <c r="C363" s="822" t="s">
        <v>3780</v>
      </c>
      <c r="D363" s="822" t="s">
        <v>665</v>
      </c>
      <c r="E363" s="822" t="s">
        <v>668</v>
      </c>
      <c r="F363" s="831">
        <v>2</v>
      </c>
      <c r="G363" s="831">
        <v>76.08</v>
      </c>
      <c r="H363" s="827">
        <v>1</v>
      </c>
      <c r="I363" s="831"/>
      <c r="J363" s="831"/>
      <c r="K363" s="827">
        <v>0</v>
      </c>
      <c r="L363" s="831">
        <v>2</v>
      </c>
      <c r="M363" s="832">
        <v>76.08</v>
      </c>
    </row>
    <row r="364" spans="1:13" ht="14.45" customHeight="1" x14ac:dyDescent="0.2">
      <c r="A364" s="821" t="s">
        <v>2246</v>
      </c>
      <c r="B364" s="822" t="s">
        <v>1831</v>
      </c>
      <c r="C364" s="822" t="s">
        <v>2121</v>
      </c>
      <c r="D364" s="822" t="s">
        <v>2122</v>
      </c>
      <c r="E364" s="822" t="s">
        <v>2123</v>
      </c>
      <c r="F364" s="831"/>
      <c r="G364" s="831"/>
      <c r="H364" s="827">
        <v>0</v>
      </c>
      <c r="I364" s="831">
        <v>1</v>
      </c>
      <c r="J364" s="831">
        <v>219.18</v>
      </c>
      <c r="K364" s="827">
        <v>1</v>
      </c>
      <c r="L364" s="831">
        <v>1</v>
      </c>
      <c r="M364" s="832">
        <v>219.18</v>
      </c>
    </row>
    <row r="365" spans="1:13" ht="14.45" customHeight="1" x14ac:dyDescent="0.2">
      <c r="A365" s="821" t="s">
        <v>2246</v>
      </c>
      <c r="B365" s="822" t="s">
        <v>1849</v>
      </c>
      <c r="C365" s="822" t="s">
        <v>1853</v>
      </c>
      <c r="D365" s="822" t="s">
        <v>1068</v>
      </c>
      <c r="E365" s="822" t="s">
        <v>1854</v>
      </c>
      <c r="F365" s="831"/>
      <c r="G365" s="831"/>
      <c r="H365" s="827">
        <v>0</v>
      </c>
      <c r="I365" s="831">
        <v>7</v>
      </c>
      <c r="J365" s="831">
        <v>1080.52</v>
      </c>
      <c r="K365" s="827">
        <v>1</v>
      </c>
      <c r="L365" s="831">
        <v>7</v>
      </c>
      <c r="M365" s="832">
        <v>1080.52</v>
      </c>
    </row>
    <row r="366" spans="1:13" ht="14.45" customHeight="1" x14ac:dyDescent="0.2">
      <c r="A366" s="821" t="s">
        <v>2246</v>
      </c>
      <c r="B366" s="822" t="s">
        <v>1861</v>
      </c>
      <c r="C366" s="822" t="s">
        <v>3963</v>
      </c>
      <c r="D366" s="822" t="s">
        <v>1371</v>
      </c>
      <c r="E366" s="822" t="s">
        <v>1186</v>
      </c>
      <c r="F366" s="831"/>
      <c r="G366" s="831"/>
      <c r="H366" s="827">
        <v>0</v>
      </c>
      <c r="I366" s="831">
        <v>3</v>
      </c>
      <c r="J366" s="831">
        <v>288.12</v>
      </c>
      <c r="K366" s="827">
        <v>1</v>
      </c>
      <c r="L366" s="831">
        <v>3</v>
      </c>
      <c r="M366" s="832">
        <v>288.12</v>
      </c>
    </row>
    <row r="367" spans="1:13" ht="14.45" customHeight="1" x14ac:dyDescent="0.2">
      <c r="A367" s="821" t="s">
        <v>2246</v>
      </c>
      <c r="B367" s="822" t="s">
        <v>4732</v>
      </c>
      <c r="C367" s="822" t="s">
        <v>3964</v>
      </c>
      <c r="D367" s="822" t="s">
        <v>3965</v>
      </c>
      <c r="E367" s="822" t="s">
        <v>1186</v>
      </c>
      <c r="F367" s="831"/>
      <c r="G367" s="831"/>
      <c r="H367" s="827"/>
      <c r="I367" s="831">
        <v>6</v>
      </c>
      <c r="J367" s="831">
        <v>0</v>
      </c>
      <c r="K367" s="827"/>
      <c r="L367" s="831">
        <v>6</v>
      </c>
      <c r="M367" s="832">
        <v>0</v>
      </c>
    </row>
    <row r="368" spans="1:13" ht="14.45" customHeight="1" x14ac:dyDescent="0.2">
      <c r="A368" s="821" t="s">
        <v>2246</v>
      </c>
      <c r="B368" s="822" t="s">
        <v>1893</v>
      </c>
      <c r="C368" s="822" t="s">
        <v>1899</v>
      </c>
      <c r="D368" s="822" t="s">
        <v>1900</v>
      </c>
      <c r="E368" s="822" t="s">
        <v>1901</v>
      </c>
      <c r="F368" s="831"/>
      <c r="G368" s="831"/>
      <c r="H368" s="827">
        <v>0</v>
      </c>
      <c r="I368" s="831">
        <v>12</v>
      </c>
      <c r="J368" s="831">
        <v>10157.64</v>
      </c>
      <c r="K368" s="827">
        <v>1</v>
      </c>
      <c r="L368" s="831">
        <v>12</v>
      </c>
      <c r="M368" s="832">
        <v>10157.64</v>
      </c>
    </row>
    <row r="369" spans="1:13" ht="14.45" customHeight="1" x14ac:dyDescent="0.2">
      <c r="A369" s="821" t="s">
        <v>2246</v>
      </c>
      <c r="B369" s="822" t="s">
        <v>1916</v>
      </c>
      <c r="C369" s="822" t="s">
        <v>1917</v>
      </c>
      <c r="D369" s="822" t="s">
        <v>893</v>
      </c>
      <c r="E369" s="822" t="s">
        <v>895</v>
      </c>
      <c r="F369" s="831"/>
      <c r="G369" s="831"/>
      <c r="H369" s="827"/>
      <c r="I369" s="831">
        <v>16</v>
      </c>
      <c r="J369" s="831">
        <v>0</v>
      </c>
      <c r="K369" s="827"/>
      <c r="L369" s="831">
        <v>16</v>
      </c>
      <c r="M369" s="832">
        <v>0</v>
      </c>
    </row>
    <row r="370" spans="1:13" ht="14.45" customHeight="1" x14ac:dyDescent="0.2">
      <c r="A370" s="821" t="s">
        <v>2246</v>
      </c>
      <c r="B370" s="822" t="s">
        <v>2064</v>
      </c>
      <c r="C370" s="822" t="s">
        <v>2065</v>
      </c>
      <c r="D370" s="822" t="s">
        <v>2066</v>
      </c>
      <c r="E370" s="822" t="s">
        <v>2067</v>
      </c>
      <c r="F370" s="831"/>
      <c r="G370" s="831"/>
      <c r="H370" s="827">
        <v>0</v>
      </c>
      <c r="I370" s="831">
        <v>1</v>
      </c>
      <c r="J370" s="831">
        <v>169.73</v>
      </c>
      <c r="K370" s="827">
        <v>1</v>
      </c>
      <c r="L370" s="831">
        <v>1</v>
      </c>
      <c r="M370" s="832">
        <v>169.73</v>
      </c>
    </row>
    <row r="371" spans="1:13" ht="14.45" customHeight="1" x14ac:dyDescent="0.2">
      <c r="A371" s="821" t="s">
        <v>2246</v>
      </c>
      <c r="B371" s="822" t="s">
        <v>2064</v>
      </c>
      <c r="C371" s="822" t="s">
        <v>2135</v>
      </c>
      <c r="D371" s="822" t="s">
        <v>2136</v>
      </c>
      <c r="E371" s="822" t="s">
        <v>2137</v>
      </c>
      <c r="F371" s="831"/>
      <c r="G371" s="831"/>
      <c r="H371" s="827">
        <v>0</v>
      </c>
      <c r="I371" s="831">
        <v>2</v>
      </c>
      <c r="J371" s="831">
        <v>966.8</v>
      </c>
      <c r="K371" s="827">
        <v>1</v>
      </c>
      <c r="L371" s="831">
        <v>2</v>
      </c>
      <c r="M371" s="832">
        <v>966.8</v>
      </c>
    </row>
    <row r="372" spans="1:13" ht="14.45" customHeight="1" x14ac:dyDescent="0.2">
      <c r="A372" s="821" t="s">
        <v>2246</v>
      </c>
      <c r="B372" s="822" t="s">
        <v>2175</v>
      </c>
      <c r="C372" s="822" t="s">
        <v>4017</v>
      </c>
      <c r="D372" s="822" t="s">
        <v>2177</v>
      </c>
      <c r="E372" s="822" t="s">
        <v>4018</v>
      </c>
      <c r="F372" s="831"/>
      <c r="G372" s="831"/>
      <c r="H372" s="827">
        <v>0</v>
      </c>
      <c r="I372" s="831">
        <v>43</v>
      </c>
      <c r="J372" s="831">
        <v>6241.4500000000007</v>
      </c>
      <c r="K372" s="827">
        <v>1</v>
      </c>
      <c r="L372" s="831">
        <v>43</v>
      </c>
      <c r="M372" s="832">
        <v>6241.4500000000007</v>
      </c>
    </row>
    <row r="373" spans="1:13" ht="14.45" customHeight="1" x14ac:dyDescent="0.2">
      <c r="A373" s="821" t="s">
        <v>2246</v>
      </c>
      <c r="B373" s="822" t="s">
        <v>1934</v>
      </c>
      <c r="C373" s="822" t="s">
        <v>1935</v>
      </c>
      <c r="D373" s="822" t="s">
        <v>981</v>
      </c>
      <c r="E373" s="822" t="s">
        <v>1936</v>
      </c>
      <c r="F373" s="831"/>
      <c r="G373" s="831"/>
      <c r="H373" s="827"/>
      <c r="I373" s="831">
        <v>4</v>
      </c>
      <c r="J373" s="831">
        <v>0</v>
      </c>
      <c r="K373" s="827"/>
      <c r="L373" s="831">
        <v>4</v>
      </c>
      <c r="M373" s="832">
        <v>0</v>
      </c>
    </row>
    <row r="374" spans="1:13" ht="14.45" customHeight="1" x14ac:dyDescent="0.2">
      <c r="A374" s="821" t="s">
        <v>2246</v>
      </c>
      <c r="B374" s="822" t="s">
        <v>1944</v>
      </c>
      <c r="C374" s="822" t="s">
        <v>2141</v>
      </c>
      <c r="D374" s="822" t="s">
        <v>1361</v>
      </c>
      <c r="E374" s="822" t="s">
        <v>1362</v>
      </c>
      <c r="F374" s="831"/>
      <c r="G374" s="831"/>
      <c r="H374" s="827">
        <v>0</v>
      </c>
      <c r="I374" s="831">
        <v>1</v>
      </c>
      <c r="J374" s="831">
        <v>63.75</v>
      </c>
      <c r="K374" s="827">
        <v>1</v>
      </c>
      <c r="L374" s="831">
        <v>1</v>
      </c>
      <c r="M374" s="832">
        <v>63.75</v>
      </c>
    </row>
    <row r="375" spans="1:13" ht="14.45" customHeight="1" x14ac:dyDescent="0.2">
      <c r="A375" s="821" t="s">
        <v>2246</v>
      </c>
      <c r="B375" s="822" t="s">
        <v>1944</v>
      </c>
      <c r="C375" s="822" t="s">
        <v>4015</v>
      </c>
      <c r="D375" s="822" t="s">
        <v>973</v>
      </c>
      <c r="E375" s="822" t="s">
        <v>974</v>
      </c>
      <c r="F375" s="831">
        <v>2</v>
      </c>
      <c r="G375" s="831">
        <v>51</v>
      </c>
      <c r="H375" s="827">
        <v>1</v>
      </c>
      <c r="I375" s="831"/>
      <c r="J375" s="831"/>
      <c r="K375" s="827">
        <v>0</v>
      </c>
      <c r="L375" s="831">
        <v>2</v>
      </c>
      <c r="M375" s="832">
        <v>51</v>
      </c>
    </row>
    <row r="376" spans="1:13" ht="14.45" customHeight="1" x14ac:dyDescent="0.2">
      <c r="A376" s="821" t="s">
        <v>2246</v>
      </c>
      <c r="B376" s="822" t="s">
        <v>1946</v>
      </c>
      <c r="C376" s="822" t="s">
        <v>2994</v>
      </c>
      <c r="D376" s="822" t="s">
        <v>979</v>
      </c>
      <c r="E376" s="822" t="s">
        <v>2995</v>
      </c>
      <c r="F376" s="831"/>
      <c r="G376" s="831"/>
      <c r="H376" s="827"/>
      <c r="I376" s="831">
        <v>1</v>
      </c>
      <c r="J376" s="831">
        <v>0</v>
      </c>
      <c r="K376" s="827"/>
      <c r="L376" s="831">
        <v>1</v>
      </c>
      <c r="M376" s="832">
        <v>0</v>
      </c>
    </row>
    <row r="377" spans="1:13" ht="14.45" customHeight="1" x14ac:dyDescent="0.2">
      <c r="A377" s="821" t="s">
        <v>2246</v>
      </c>
      <c r="B377" s="822" t="s">
        <v>4734</v>
      </c>
      <c r="C377" s="822" t="s">
        <v>4023</v>
      </c>
      <c r="D377" s="822" t="s">
        <v>4024</v>
      </c>
      <c r="E377" s="822" t="s">
        <v>4025</v>
      </c>
      <c r="F377" s="831"/>
      <c r="G377" s="831"/>
      <c r="H377" s="827">
        <v>0</v>
      </c>
      <c r="I377" s="831">
        <v>6</v>
      </c>
      <c r="J377" s="831">
        <v>10631.039999999999</v>
      </c>
      <c r="K377" s="827">
        <v>1</v>
      </c>
      <c r="L377" s="831">
        <v>6</v>
      </c>
      <c r="M377" s="832">
        <v>10631.039999999999</v>
      </c>
    </row>
    <row r="378" spans="1:13" ht="14.45" customHeight="1" x14ac:dyDescent="0.2">
      <c r="A378" s="821" t="s">
        <v>2246</v>
      </c>
      <c r="B378" s="822" t="s">
        <v>1760</v>
      </c>
      <c r="C378" s="822" t="s">
        <v>2485</v>
      </c>
      <c r="D378" s="822" t="s">
        <v>830</v>
      </c>
      <c r="E378" s="822" t="s">
        <v>2486</v>
      </c>
      <c r="F378" s="831"/>
      <c r="G378" s="831"/>
      <c r="H378" s="827">
        <v>0</v>
      </c>
      <c r="I378" s="831">
        <v>42</v>
      </c>
      <c r="J378" s="831">
        <v>17390.939999999999</v>
      </c>
      <c r="K378" s="827">
        <v>1</v>
      </c>
      <c r="L378" s="831">
        <v>42</v>
      </c>
      <c r="M378" s="832">
        <v>17390.939999999999</v>
      </c>
    </row>
    <row r="379" spans="1:13" ht="14.45" customHeight="1" x14ac:dyDescent="0.2">
      <c r="A379" s="821" t="s">
        <v>2247</v>
      </c>
      <c r="B379" s="822" t="s">
        <v>4723</v>
      </c>
      <c r="C379" s="822" t="s">
        <v>3135</v>
      </c>
      <c r="D379" s="822" t="s">
        <v>726</v>
      </c>
      <c r="E379" s="822" t="s">
        <v>3136</v>
      </c>
      <c r="F379" s="831"/>
      <c r="G379" s="831"/>
      <c r="H379" s="827"/>
      <c r="I379" s="831">
        <v>1</v>
      </c>
      <c r="J379" s="831">
        <v>0</v>
      </c>
      <c r="K379" s="827"/>
      <c r="L379" s="831">
        <v>1</v>
      </c>
      <c r="M379" s="832">
        <v>0</v>
      </c>
    </row>
    <row r="380" spans="1:13" ht="14.45" customHeight="1" x14ac:dyDescent="0.2">
      <c r="A380" s="821" t="s">
        <v>2247</v>
      </c>
      <c r="B380" s="822" t="s">
        <v>1774</v>
      </c>
      <c r="C380" s="822" t="s">
        <v>1777</v>
      </c>
      <c r="D380" s="822" t="s">
        <v>764</v>
      </c>
      <c r="E380" s="822" t="s">
        <v>1778</v>
      </c>
      <c r="F380" s="831"/>
      <c r="G380" s="831"/>
      <c r="H380" s="827">
        <v>0</v>
      </c>
      <c r="I380" s="831">
        <v>7</v>
      </c>
      <c r="J380" s="831">
        <v>3436.23</v>
      </c>
      <c r="K380" s="827">
        <v>1</v>
      </c>
      <c r="L380" s="831">
        <v>7</v>
      </c>
      <c r="M380" s="832">
        <v>3436.23</v>
      </c>
    </row>
    <row r="381" spans="1:13" ht="14.45" customHeight="1" x14ac:dyDescent="0.2">
      <c r="A381" s="821" t="s">
        <v>2247</v>
      </c>
      <c r="B381" s="822" t="s">
        <v>1774</v>
      </c>
      <c r="C381" s="822" t="s">
        <v>1997</v>
      </c>
      <c r="D381" s="822" t="s">
        <v>1223</v>
      </c>
      <c r="E381" s="822" t="s">
        <v>1998</v>
      </c>
      <c r="F381" s="831"/>
      <c r="G381" s="831"/>
      <c r="H381" s="827">
        <v>0</v>
      </c>
      <c r="I381" s="831">
        <v>1</v>
      </c>
      <c r="J381" s="831">
        <v>1847.49</v>
      </c>
      <c r="K381" s="827">
        <v>1</v>
      </c>
      <c r="L381" s="831">
        <v>1</v>
      </c>
      <c r="M381" s="832">
        <v>1847.49</v>
      </c>
    </row>
    <row r="382" spans="1:13" ht="14.45" customHeight="1" x14ac:dyDescent="0.2">
      <c r="A382" s="821" t="s">
        <v>2247</v>
      </c>
      <c r="B382" s="822" t="s">
        <v>1774</v>
      </c>
      <c r="C382" s="822" t="s">
        <v>2268</v>
      </c>
      <c r="D382" s="822" t="s">
        <v>764</v>
      </c>
      <c r="E382" s="822" t="s">
        <v>2269</v>
      </c>
      <c r="F382" s="831"/>
      <c r="G382" s="831"/>
      <c r="H382" s="827">
        <v>0</v>
      </c>
      <c r="I382" s="831">
        <v>2</v>
      </c>
      <c r="J382" s="831">
        <v>1847.48</v>
      </c>
      <c r="K382" s="827">
        <v>1</v>
      </c>
      <c r="L382" s="831">
        <v>2</v>
      </c>
      <c r="M382" s="832">
        <v>1847.48</v>
      </c>
    </row>
    <row r="383" spans="1:13" ht="14.45" customHeight="1" x14ac:dyDescent="0.2">
      <c r="A383" s="821" t="s">
        <v>2247</v>
      </c>
      <c r="B383" s="822" t="s">
        <v>1805</v>
      </c>
      <c r="C383" s="822" t="s">
        <v>1809</v>
      </c>
      <c r="D383" s="822" t="s">
        <v>1807</v>
      </c>
      <c r="E383" s="822" t="s">
        <v>1810</v>
      </c>
      <c r="F383" s="831"/>
      <c r="G383" s="831"/>
      <c r="H383" s="827">
        <v>0</v>
      </c>
      <c r="I383" s="831">
        <v>1</v>
      </c>
      <c r="J383" s="831">
        <v>62.18</v>
      </c>
      <c r="K383" s="827">
        <v>1</v>
      </c>
      <c r="L383" s="831">
        <v>1</v>
      </c>
      <c r="M383" s="832">
        <v>62.18</v>
      </c>
    </row>
    <row r="384" spans="1:13" ht="14.45" customHeight="1" x14ac:dyDescent="0.2">
      <c r="A384" s="821" t="s">
        <v>2247</v>
      </c>
      <c r="B384" s="822" t="s">
        <v>1849</v>
      </c>
      <c r="C384" s="822" t="s">
        <v>1853</v>
      </c>
      <c r="D384" s="822" t="s">
        <v>1068</v>
      </c>
      <c r="E384" s="822" t="s">
        <v>1854</v>
      </c>
      <c r="F384" s="831"/>
      <c r="G384" s="831"/>
      <c r="H384" s="827">
        <v>0</v>
      </c>
      <c r="I384" s="831">
        <v>4</v>
      </c>
      <c r="J384" s="831">
        <v>617.44000000000005</v>
      </c>
      <c r="K384" s="827">
        <v>1</v>
      </c>
      <c r="L384" s="831">
        <v>4</v>
      </c>
      <c r="M384" s="832">
        <v>617.44000000000005</v>
      </c>
    </row>
    <row r="385" spans="1:13" ht="14.45" customHeight="1" x14ac:dyDescent="0.2">
      <c r="A385" s="821" t="s">
        <v>2247</v>
      </c>
      <c r="B385" s="822" t="s">
        <v>1916</v>
      </c>
      <c r="C385" s="822" t="s">
        <v>1917</v>
      </c>
      <c r="D385" s="822" t="s">
        <v>893</v>
      </c>
      <c r="E385" s="822" t="s">
        <v>895</v>
      </c>
      <c r="F385" s="831"/>
      <c r="G385" s="831"/>
      <c r="H385" s="827"/>
      <c r="I385" s="831">
        <v>5</v>
      </c>
      <c r="J385" s="831">
        <v>0</v>
      </c>
      <c r="K385" s="827"/>
      <c r="L385" s="831">
        <v>5</v>
      </c>
      <c r="M385" s="832">
        <v>0</v>
      </c>
    </row>
    <row r="386" spans="1:13" ht="14.45" customHeight="1" x14ac:dyDescent="0.2">
      <c r="A386" s="821" t="s">
        <v>2247</v>
      </c>
      <c r="B386" s="822" t="s">
        <v>4719</v>
      </c>
      <c r="C386" s="822" t="s">
        <v>4039</v>
      </c>
      <c r="D386" s="822" t="s">
        <v>2398</v>
      </c>
      <c r="E386" s="822" t="s">
        <v>4040</v>
      </c>
      <c r="F386" s="831">
        <v>1</v>
      </c>
      <c r="G386" s="831">
        <v>97.96</v>
      </c>
      <c r="H386" s="827">
        <v>1</v>
      </c>
      <c r="I386" s="831"/>
      <c r="J386" s="831"/>
      <c r="K386" s="827">
        <v>0</v>
      </c>
      <c r="L386" s="831">
        <v>1</v>
      </c>
      <c r="M386" s="832">
        <v>97.96</v>
      </c>
    </row>
    <row r="387" spans="1:13" ht="14.45" customHeight="1" x14ac:dyDescent="0.2">
      <c r="A387" s="821" t="s">
        <v>2247</v>
      </c>
      <c r="B387" s="822" t="s">
        <v>1948</v>
      </c>
      <c r="C387" s="822" t="s">
        <v>2085</v>
      </c>
      <c r="D387" s="822" t="s">
        <v>1386</v>
      </c>
      <c r="E387" s="822" t="s">
        <v>767</v>
      </c>
      <c r="F387" s="831"/>
      <c r="G387" s="831"/>
      <c r="H387" s="827">
        <v>0</v>
      </c>
      <c r="I387" s="831">
        <v>14</v>
      </c>
      <c r="J387" s="831">
        <v>2515.1</v>
      </c>
      <c r="K387" s="827">
        <v>1</v>
      </c>
      <c r="L387" s="831">
        <v>14</v>
      </c>
      <c r="M387" s="832">
        <v>2515.1</v>
      </c>
    </row>
    <row r="388" spans="1:13" ht="14.45" customHeight="1" x14ac:dyDescent="0.2">
      <c r="A388" s="821" t="s">
        <v>2247</v>
      </c>
      <c r="B388" s="822" t="s">
        <v>1760</v>
      </c>
      <c r="C388" s="822" t="s">
        <v>2485</v>
      </c>
      <c r="D388" s="822" t="s">
        <v>830</v>
      </c>
      <c r="E388" s="822" t="s">
        <v>2486</v>
      </c>
      <c r="F388" s="831"/>
      <c r="G388" s="831"/>
      <c r="H388" s="827">
        <v>0</v>
      </c>
      <c r="I388" s="831">
        <v>3</v>
      </c>
      <c r="J388" s="831">
        <v>1242.21</v>
      </c>
      <c r="K388" s="827">
        <v>1</v>
      </c>
      <c r="L388" s="831">
        <v>3</v>
      </c>
      <c r="M388" s="832">
        <v>1242.21</v>
      </c>
    </row>
    <row r="389" spans="1:13" ht="14.45" customHeight="1" x14ac:dyDescent="0.2">
      <c r="A389" s="821" t="s">
        <v>2248</v>
      </c>
      <c r="B389" s="822" t="s">
        <v>1756</v>
      </c>
      <c r="C389" s="822" t="s">
        <v>1983</v>
      </c>
      <c r="D389" s="822" t="s">
        <v>1758</v>
      </c>
      <c r="E389" s="822" t="s">
        <v>1984</v>
      </c>
      <c r="F389" s="831"/>
      <c r="G389" s="831"/>
      <c r="H389" s="827">
        <v>0</v>
      </c>
      <c r="I389" s="831">
        <v>3</v>
      </c>
      <c r="J389" s="831">
        <v>200.70999999999998</v>
      </c>
      <c r="K389" s="827">
        <v>1</v>
      </c>
      <c r="L389" s="831">
        <v>3</v>
      </c>
      <c r="M389" s="832">
        <v>200.70999999999998</v>
      </c>
    </row>
    <row r="390" spans="1:13" ht="14.45" customHeight="1" x14ac:dyDescent="0.2">
      <c r="A390" s="821" t="s">
        <v>2248</v>
      </c>
      <c r="B390" s="822" t="s">
        <v>1774</v>
      </c>
      <c r="C390" s="822" t="s">
        <v>3645</v>
      </c>
      <c r="D390" s="822" t="s">
        <v>764</v>
      </c>
      <c r="E390" s="822" t="s">
        <v>3646</v>
      </c>
      <c r="F390" s="831"/>
      <c r="G390" s="831"/>
      <c r="H390" s="827">
        <v>0</v>
      </c>
      <c r="I390" s="831">
        <v>4</v>
      </c>
      <c r="J390" s="831">
        <v>1472.64</v>
      </c>
      <c r="K390" s="827">
        <v>1</v>
      </c>
      <c r="L390" s="831">
        <v>4</v>
      </c>
      <c r="M390" s="832">
        <v>1472.64</v>
      </c>
    </row>
    <row r="391" spans="1:13" ht="14.45" customHeight="1" x14ac:dyDescent="0.2">
      <c r="A391" s="821" t="s">
        <v>2248</v>
      </c>
      <c r="B391" s="822" t="s">
        <v>1774</v>
      </c>
      <c r="C391" s="822" t="s">
        <v>2096</v>
      </c>
      <c r="D391" s="822" t="s">
        <v>764</v>
      </c>
      <c r="E391" s="822" t="s">
        <v>2097</v>
      </c>
      <c r="F391" s="831"/>
      <c r="G391" s="831"/>
      <c r="H391" s="827">
        <v>0</v>
      </c>
      <c r="I391" s="831">
        <v>1</v>
      </c>
      <c r="J391" s="831">
        <v>736.33</v>
      </c>
      <c r="K391" s="827">
        <v>1</v>
      </c>
      <c r="L391" s="831">
        <v>1</v>
      </c>
      <c r="M391" s="832">
        <v>736.33</v>
      </c>
    </row>
    <row r="392" spans="1:13" ht="14.45" customHeight="1" x14ac:dyDescent="0.2">
      <c r="A392" s="821" t="s">
        <v>2248</v>
      </c>
      <c r="B392" s="822" t="s">
        <v>1774</v>
      </c>
      <c r="C392" s="822" t="s">
        <v>1777</v>
      </c>
      <c r="D392" s="822" t="s">
        <v>764</v>
      </c>
      <c r="E392" s="822" t="s">
        <v>1778</v>
      </c>
      <c r="F392" s="831"/>
      <c r="G392" s="831"/>
      <c r="H392" s="827">
        <v>0</v>
      </c>
      <c r="I392" s="831">
        <v>3</v>
      </c>
      <c r="J392" s="831">
        <v>1472.67</v>
      </c>
      <c r="K392" s="827">
        <v>1</v>
      </c>
      <c r="L392" s="831">
        <v>3</v>
      </c>
      <c r="M392" s="832">
        <v>1472.67</v>
      </c>
    </row>
    <row r="393" spans="1:13" ht="14.45" customHeight="1" x14ac:dyDescent="0.2">
      <c r="A393" s="821" t="s">
        <v>2248</v>
      </c>
      <c r="B393" s="822" t="s">
        <v>1811</v>
      </c>
      <c r="C393" s="822" t="s">
        <v>4426</v>
      </c>
      <c r="D393" s="822" t="s">
        <v>1329</v>
      </c>
      <c r="E393" s="822" t="s">
        <v>4427</v>
      </c>
      <c r="F393" s="831"/>
      <c r="G393" s="831"/>
      <c r="H393" s="827">
        <v>0</v>
      </c>
      <c r="I393" s="831">
        <v>2</v>
      </c>
      <c r="J393" s="831">
        <v>413.56</v>
      </c>
      <c r="K393" s="827">
        <v>1</v>
      </c>
      <c r="L393" s="831">
        <v>2</v>
      </c>
      <c r="M393" s="832">
        <v>413.56</v>
      </c>
    </row>
    <row r="394" spans="1:13" ht="14.45" customHeight="1" x14ac:dyDescent="0.2">
      <c r="A394" s="821" t="s">
        <v>2248</v>
      </c>
      <c r="B394" s="822" t="s">
        <v>1849</v>
      </c>
      <c r="C394" s="822" t="s">
        <v>1853</v>
      </c>
      <c r="D394" s="822" t="s">
        <v>1068</v>
      </c>
      <c r="E394" s="822" t="s">
        <v>1854</v>
      </c>
      <c r="F394" s="831"/>
      <c r="G394" s="831"/>
      <c r="H394" s="827">
        <v>0</v>
      </c>
      <c r="I394" s="831">
        <v>9</v>
      </c>
      <c r="J394" s="831">
        <v>1389.24</v>
      </c>
      <c r="K394" s="827">
        <v>1</v>
      </c>
      <c r="L394" s="831">
        <v>9</v>
      </c>
      <c r="M394" s="832">
        <v>1389.24</v>
      </c>
    </row>
    <row r="395" spans="1:13" ht="14.45" customHeight="1" x14ac:dyDescent="0.2">
      <c r="A395" s="821" t="s">
        <v>2248</v>
      </c>
      <c r="B395" s="822" t="s">
        <v>1849</v>
      </c>
      <c r="C395" s="822" t="s">
        <v>4121</v>
      </c>
      <c r="D395" s="822" t="s">
        <v>1066</v>
      </c>
      <c r="E395" s="822" t="s">
        <v>4122</v>
      </c>
      <c r="F395" s="831"/>
      <c r="G395" s="831"/>
      <c r="H395" s="827">
        <v>0</v>
      </c>
      <c r="I395" s="831">
        <v>1</v>
      </c>
      <c r="J395" s="831">
        <v>80.28</v>
      </c>
      <c r="K395" s="827">
        <v>1</v>
      </c>
      <c r="L395" s="831">
        <v>1</v>
      </c>
      <c r="M395" s="832">
        <v>80.28</v>
      </c>
    </row>
    <row r="396" spans="1:13" ht="14.45" customHeight="1" x14ac:dyDescent="0.2">
      <c r="A396" s="821" t="s">
        <v>2248</v>
      </c>
      <c r="B396" s="822" t="s">
        <v>1861</v>
      </c>
      <c r="C396" s="822" t="s">
        <v>3963</v>
      </c>
      <c r="D396" s="822" t="s">
        <v>1371</v>
      </c>
      <c r="E396" s="822" t="s">
        <v>1186</v>
      </c>
      <c r="F396" s="831"/>
      <c r="G396" s="831"/>
      <c r="H396" s="827">
        <v>0</v>
      </c>
      <c r="I396" s="831">
        <v>1</v>
      </c>
      <c r="J396" s="831">
        <v>96.04</v>
      </c>
      <c r="K396" s="827">
        <v>1</v>
      </c>
      <c r="L396" s="831">
        <v>1</v>
      </c>
      <c r="M396" s="832">
        <v>96.04</v>
      </c>
    </row>
    <row r="397" spans="1:13" ht="14.45" customHeight="1" x14ac:dyDescent="0.2">
      <c r="A397" s="821" t="s">
        <v>2248</v>
      </c>
      <c r="B397" s="822" t="s">
        <v>4718</v>
      </c>
      <c r="C397" s="822" t="s">
        <v>2393</v>
      </c>
      <c r="D397" s="822" t="s">
        <v>2394</v>
      </c>
      <c r="E397" s="822" t="s">
        <v>2395</v>
      </c>
      <c r="F397" s="831"/>
      <c r="G397" s="831"/>
      <c r="H397" s="827">
        <v>0</v>
      </c>
      <c r="I397" s="831">
        <v>1</v>
      </c>
      <c r="J397" s="831">
        <v>119.7</v>
      </c>
      <c r="K397" s="827">
        <v>1</v>
      </c>
      <c r="L397" s="831">
        <v>1</v>
      </c>
      <c r="M397" s="832">
        <v>119.7</v>
      </c>
    </row>
    <row r="398" spans="1:13" ht="14.45" customHeight="1" x14ac:dyDescent="0.2">
      <c r="A398" s="821" t="s">
        <v>2248</v>
      </c>
      <c r="B398" s="822" t="s">
        <v>1916</v>
      </c>
      <c r="C398" s="822" t="s">
        <v>1917</v>
      </c>
      <c r="D398" s="822" t="s">
        <v>893</v>
      </c>
      <c r="E398" s="822" t="s">
        <v>895</v>
      </c>
      <c r="F398" s="831"/>
      <c r="G398" s="831"/>
      <c r="H398" s="827"/>
      <c r="I398" s="831">
        <v>9</v>
      </c>
      <c r="J398" s="831">
        <v>0</v>
      </c>
      <c r="K398" s="827"/>
      <c r="L398" s="831">
        <v>9</v>
      </c>
      <c r="M398" s="832">
        <v>0</v>
      </c>
    </row>
    <row r="399" spans="1:13" ht="14.45" customHeight="1" x14ac:dyDescent="0.2">
      <c r="A399" s="821" t="s">
        <v>2248</v>
      </c>
      <c r="B399" s="822" t="s">
        <v>4721</v>
      </c>
      <c r="C399" s="822" t="s">
        <v>3277</v>
      </c>
      <c r="D399" s="822" t="s">
        <v>3278</v>
      </c>
      <c r="E399" s="822" t="s">
        <v>3279</v>
      </c>
      <c r="F399" s="831">
        <v>1</v>
      </c>
      <c r="G399" s="831">
        <v>60.39</v>
      </c>
      <c r="H399" s="827">
        <v>1</v>
      </c>
      <c r="I399" s="831"/>
      <c r="J399" s="831"/>
      <c r="K399" s="827">
        <v>0</v>
      </c>
      <c r="L399" s="831">
        <v>1</v>
      </c>
      <c r="M399" s="832">
        <v>60.39</v>
      </c>
    </row>
    <row r="400" spans="1:13" ht="14.45" customHeight="1" x14ac:dyDescent="0.2">
      <c r="A400" s="821" t="s">
        <v>2248</v>
      </c>
      <c r="B400" s="822" t="s">
        <v>1934</v>
      </c>
      <c r="C400" s="822" t="s">
        <v>1935</v>
      </c>
      <c r="D400" s="822" t="s">
        <v>981</v>
      </c>
      <c r="E400" s="822" t="s">
        <v>1936</v>
      </c>
      <c r="F400" s="831"/>
      <c r="G400" s="831"/>
      <c r="H400" s="827"/>
      <c r="I400" s="831">
        <v>2</v>
      </c>
      <c r="J400" s="831">
        <v>0</v>
      </c>
      <c r="K400" s="827"/>
      <c r="L400" s="831">
        <v>2</v>
      </c>
      <c r="M400" s="832">
        <v>0</v>
      </c>
    </row>
    <row r="401" spans="1:13" ht="14.45" customHeight="1" x14ac:dyDescent="0.2">
      <c r="A401" s="821" t="s">
        <v>2248</v>
      </c>
      <c r="B401" s="822" t="s">
        <v>1934</v>
      </c>
      <c r="C401" s="822" t="s">
        <v>2070</v>
      </c>
      <c r="D401" s="822" t="s">
        <v>981</v>
      </c>
      <c r="E401" s="822" t="s">
        <v>2071</v>
      </c>
      <c r="F401" s="831"/>
      <c r="G401" s="831"/>
      <c r="H401" s="827"/>
      <c r="I401" s="831">
        <v>1</v>
      </c>
      <c r="J401" s="831">
        <v>0</v>
      </c>
      <c r="K401" s="827"/>
      <c r="L401" s="831">
        <v>1</v>
      </c>
      <c r="M401" s="832">
        <v>0</v>
      </c>
    </row>
    <row r="402" spans="1:13" ht="14.45" customHeight="1" x14ac:dyDescent="0.2">
      <c r="A402" s="821" t="s">
        <v>2248</v>
      </c>
      <c r="B402" s="822" t="s">
        <v>4739</v>
      </c>
      <c r="C402" s="822" t="s">
        <v>4407</v>
      </c>
      <c r="D402" s="822" t="s">
        <v>692</v>
      </c>
      <c r="E402" s="822" t="s">
        <v>690</v>
      </c>
      <c r="F402" s="831"/>
      <c r="G402" s="831"/>
      <c r="H402" s="827">
        <v>0</v>
      </c>
      <c r="I402" s="831">
        <v>3</v>
      </c>
      <c r="J402" s="831">
        <v>792</v>
      </c>
      <c r="K402" s="827">
        <v>1</v>
      </c>
      <c r="L402" s="831">
        <v>3</v>
      </c>
      <c r="M402" s="832">
        <v>792</v>
      </c>
    </row>
    <row r="403" spans="1:13" ht="14.45" customHeight="1" x14ac:dyDescent="0.2">
      <c r="A403" s="821" t="s">
        <v>2248</v>
      </c>
      <c r="B403" s="822" t="s">
        <v>4739</v>
      </c>
      <c r="C403" s="822" t="s">
        <v>4408</v>
      </c>
      <c r="D403" s="822" t="s">
        <v>692</v>
      </c>
      <c r="E403" s="822" t="s">
        <v>690</v>
      </c>
      <c r="F403" s="831"/>
      <c r="G403" s="831"/>
      <c r="H403" s="827">
        <v>0</v>
      </c>
      <c r="I403" s="831">
        <v>3</v>
      </c>
      <c r="J403" s="831">
        <v>792</v>
      </c>
      <c r="K403" s="827">
        <v>1</v>
      </c>
      <c r="L403" s="831">
        <v>3</v>
      </c>
      <c r="M403" s="832">
        <v>792</v>
      </c>
    </row>
    <row r="404" spans="1:13" ht="14.45" customHeight="1" x14ac:dyDescent="0.2">
      <c r="A404" s="821" t="s">
        <v>2248</v>
      </c>
      <c r="B404" s="822" t="s">
        <v>2142</v>
      </c>
      <c r="C404" s="822" t="s">
        <v>4400</v>
      </c>
      <c r="D404" s="822" t="s">
        <v>1421</v>
      </c>
      <c r="E404" s="822" t="s">
        <v>4401</v>
      </c>
      <c r="F404" s="831"/>
      <c r="G404" s="831"/>
      <c r="H404" s="827"/>
      <c r="I404" s="831">
        <v>1</v>
      </c>
      <c r="J404" s="831">
        <v>0</v>
      </c>
      <c r="K404" s="827"/>
      <c r="L404" s="831">
        <v>1</v>
      </c>
      <c r="M404" s="832">
        <v>0</v>
      </c>
    </row>
    <row r="405" spans="1:13" ht="14.45" customHeight="1" x14ac:dyDescent="0.2">
      <c r="A405" s="821" t="s">
        <v>2248</v>
      </c>
      <c r="B405" s="822" t="s">
        <v>1948</v>
      </c>
      <c r="C405" s="822" t="s">
        <v>1976</v>
      </c>
      <c r="D405" s="822" t="s">
        <v>1032</v>
      </c>
      <c r="E405" s="822" t="s">
        <v>767</v>
      </c>
      <c r="F405" s="831"/>
      <c r="G405" s="831"/>
      <c r="H405" s="827">
        <v>0</v>
      </c>
      <c r="I405" s="831">
        <v>10</v>
      </c>
      <c r="J405" s="831">
        <v>1559.7</v>
      </c>
      <c r="K405" s="827">
        <v>1</v>
      </c>
      <c r="L405" s="831">
        <v>10</v>
      </c>
      <c r="M405" s="832">
        <v>1559.7</v>
      </c>
    </row>
    <row r="406" spans="1:13" ht="14.45" customHeight="1" x14ac:dyDescent="0.2">
      <c r="A406" s="821" t="s">
        <v>2250</v>
      </c>
      <c r="B406" s="822" t="s">
        <v>2027</v>
      </c>
      <c r="C406" s="822" t="s">
        <v>4058</v>
      </c>
      <c r="D406" s="822" t="s">
        <v>4059</v>
      </c>
      <c r="E406" s="822" t="s">
        <v>4060</v>
      </c>
      <c r="F406" s="831">
        <v>3</v>
      </c>
      <c r="G406" s="831">
        <v>290.39999999999998</v>
      </c>
      <c r="H406" s="827">
        <v>1</v>
      </c>
      <c r="I406" s="831"/>
      <c r="J406" s="831"/>
      <c r="K406" s="827">
        <v>0</v>
      </c>
      <c r="L406" s="831">
        <v>3</v>
      </c>
      <c r="M406" s="832">
        <v>290.39999999999998</v>
      </c>
    </row>
    <row r="407" spans="1:13" ht="14.45" customHeight="1" x14ac:dyDescent="0.2">
      <c r="A407" s="821" t="s">
        <v>2250</v>
      </c>
      <c r="B407" s="822" t="s">
        <v>1849</v>
      </c>
      <c r="C407" s="822" t="s">
        <v>1853</v>
      </c>
      <c r="D407" s="822" t="s">
        <v>1068</v>
      </c>
      <c r="E407" s="822" t="s">
        <v>1854</v>
      </c>
      <c r="F407" s="831"/>
      <c r="G407" s="831"/>
      <c r="H407" s="827">
        <v>0</v>
      </c>
      <c r="I407" s="831">
        <v>5</v>
      </c>
      <c r="J407" s="831">
        <v>771.80000000000007</v>
      </c>
      <c r="K407" s="827">
        <v>1</v>
      </c>
      <c r="L407" s="831">
        <v>5</v>
      </c>
      <c r="M407" s="832">
        <v>771.80000000000007</v>
      </c>
    </row>
    <row r="408" spans="1:13" ht="14.45" customHeight="1" x14ac:dyDescent="0.2">
      <c r="A408" s="821" t="s">
        <v>2250</v>
      </c>
      <c r="B408" s="822" t="s">
        <v>1861</v>
      </c>
      <c r="C408" s="822" t="s">
        <v>3156</v>
      </c>
      <c r="D408" s="822" t="s">
        <v>1371</v>
      </c>
      <c r="E408" s="822" t="s">
        <v>1184</v>
      </c>
      <c r="F408" s="831"/>
      <c r="G408" s="831"/>
      <c r="H408" s="827">
        <v>0</v>
      </c>
      <c r="I408" s="831">
        <v>1</v>
      </c>
      <c r="J408" s="831">
        <v>48.01</v>
      </c>
      <c r="K408" s="827">
        <v>1</v>
      </c>
      <c r="L408" s="831">
        <v>1</v>
      </c>
      <c r="M408" s="832">
        <v>48.01</v>
      </c>
    </row>
    <row r="409" spans="1:13" ht="14.45" customHeight="1" x14ac:dyDescent="0.2">
      <c r="A409" s="821" t="s">
        <v>2250</v>
      </c>
      <c r="B409" s="822" t="s">
        <v>1861</v>
      </c>
      <c r="C409" s="822" t="s">
        <v>3963</v>
      </c>
      <c r="D409" s="822" t="s">
        <v>1371</v>
      </c>
      <c r="E409" s="822" t="s">
        <v>1186</v>
      </c>
      <c r="F409" s="831"/>
      <c r="G409" s="831"/>
      <c r="H409" s="827">
        <v>0</v>
      </c>
      <c r="I409" s="831">
        <v>1</v>
      </c>
      <c r="J409" s="831">
        <v>96.04</v>
      </c>
      <c r="K409" s="827">
        <v>1</v>
      </c>
      <c r="L409" s="831">
        <v>1</v>
      </c>
      <c r="M409" s="832">
        <v>96.04</v>
      </c>
    </row>
    <row r="410" spans="1:13" ht="14.45" customHeight="1" x14ac:dyDescent="0.2">
      <c r="A410" s="821" t="s">
        <v>2250</v>
      </c>
      <c r="B410" s="822" t="s">
        <v>4718</v>
      </c>
      <c r="C410" s="822" t="s">
        <v>2393</v>
      </c>
      <c r="D410" s="822" t="s">
        <v>2394</v>
      </c>
      <c r="E410" s="822" t="s">
        <v>2395</v>
      </c>
      <c r="F410" s="831"/>
      <c r="G410" s="831"/>
      <c r="H410" s="827">
        <v>0</v>
      </c>
      <c r="I410" s="831">
        <v>1</v>
      </c>
      <c r="J410" s="831">
        <v>119.7</v>
      </c>
      <c r="K410" s="827">
        <v>1</v>
      </c>
      <c r="L410" s="831">
        <v>1</v>
      </c>
      <c r="M410" s="832">
        <v>119.7</v>
      </c>
    </row>
    <row r="411" spans="1:13" ht="14.45" customHeight="1" x14ac:dyDescent="0.2">
      <c r="A411" s="821" t="s">
        <v>2250</v>
      </c>
      <c r="B411" s="822" t="s">
        <v>1916</v>
      </c>
      <c r="C411" s="822" t="s">
        <v>1917</v>
      </c>
      <c r="D411" s="822" t="s">
        <v>893</v>
      </c>
      <c r="E411" s="822" t="s">
        <v>895</v>
      </c>
      <c r="F411" s="831"/>
      <c r="G411" s="831"/>
      <c r="H411" s="827"/>
      <c r="I411" s="831">
        <v>2</v>
      </c>
      <c r="J411" s="831">
        <v>0</v>
      </c>
      <c r="K411" s="827"/>
      <c r="L411" s="831">
        <v>2</v>
      </c>
      <c r="M411" s="832">
        <v>0</v>
      </c>
    </row>
    <row r="412" spans="1:13" ht="14.45" customHeight="1" x14ac:dyDescent="0.2">
      <c r="A412" s="821" t="s">
        <v>2250</v>
      </c>
      <c r="B412" s="822" t="s">
        <v>1944</v>
      </c>
      <c r="C412" s="822" t="s">
        <v>2141</v>
      </c>
      <c r="D412" s="822" t="s">
        <v>1361</v>
      </c>
      <c r="E412" s="822" t="s">
        <v>1362</v>
      </c>
      <c r="F412" s="831"/>
      <c r="G412" s="831"/>
      <c r="H412" s="827">
        <v>0</v>
      </c>
      <c r="I412" s="831">
        <v>1</v>
      </c>
      <c r="J412" s="831">
        <v>63.75</v>
      </c>
      <c r="K412" s="827">
        <v>1</v>
      </c>
      <c r="L412" s="831">
        <v>1</v>
      </c>
      <c r="M412" s="832">
        <v>63.75</v>
      </c>
    </row>
    <row r="413" spans="1:13" ht="14.45" customHeight="1" x14ac:dyDescent="0.2">
      <c r="A413" s="821" t="s">
        <v>2251</v>
      </c>
      <c r="B413" s="822" t="s">
        <v>1985</v>
      </c>
      <c r="C413" s="822" t="s">
        <v>3007</v>
      </c>
      <c r="D413" s="822" t="s">
        <v>1271</v>
      </c>
      <c r="E413" s="822" t="s">
        <v>3008</v>
      </c>
      <c r="F413" s="831"/>
      <c r="G413" s="831"/>
      <c r="H413" s="827">
        <v>0</v>
      </c>
      <c r="I413" s="831">
        <v>1</v>
      </c>
      <c r="J413" s="831">
        <v>54.75</v>
      </c>
      <c r="K413" s="827">
        <v>1</v>
      </c>
      <c r="L413" s="831">
        <v>1</v>
      </c>
      <c r="M413" s="832">
        <v>54.75</v>
      </c>
    </row>
    <row r="414" spans="1:13" ht="14.45" customHeight="1" x14ac:dyDescent="0.2">
      <c r="A414" s="821" t="s">
        <v>2251</v>
      </c>
      <c r="B414" s="822" t="s">
        <v>4740</v>
      </c>
      <c r="C414" s="822" t="s">
        <v>4670</v>
      </c>
      <c r="D414" s="822" t="s">
        <v>4671</v>
      </c>
      <c r="E414" s="822" t="s">
        <v>4672</v>
      </c>
      <c r="F414" s="831">
        <v>1</v>
      </c>
      <c r="G414" s="831">
        <v>370.51</v>
      </c>
      <c r="H414" s="827">
        <v>1</v>
      </c>
      <c r="I414" s="831"/>
      <c r="J414" s="831"/>
      <c r="K414" s="827">
        <v>0</v>
      </c>
      <c r="L414" s="831">
        <v>1</v>
      </c>
      <c r="M414" s="832">
        <v>370.51</v>
      </c>
    </row>
    <row r="415" spans="1:13" ht="14.45" customHeight="1" x14ac:dyDescent="0.2">
      <c r="A415" s="821" t="s">
        <v>2251</v>
      </c>
      <c r="B415" s="822" t="s">
        <v>1849</v>
      </c>
      <c r="C415" s="822" t="s">
        <v>1853</v>
      </c>
      <c r="D415" s="822" t="s">
        <v>1068</v>
      </c>
      <c r="E415" s="822" t="s">
        <v>1854</v>
      </c>
      <c r="F415" s="831"/>
      <c r="G415" s="831"/>
      <c r="H415" s="827">
        <v>0</v>
      </c>
      <c r="I415" s="831">
        <v>2</v>
      </c>
      <c r="J415" s="831">
        <v>308.72000000000003</v>
      </c>
      <c r="K415" s="827">
        <v>1</v>
      </c>
      <c r="L415" s="831">
        <v>2</v>
      </c>
      <c r="M415" s="832">
        <v>308.72000000000003</v>
      </c>
    </row>
    <row r="416" spans="1:13" ht="14.45" customHeight="1" x14ac:dyDescent="0.2">
      <c r="A416" s="821" t="s">
        <v>2251</v>
      </c>
      <c r="B416" s="822" t="s">
        <v>4718</v>
      </c>
      <c r="C416" s="822" t="s">
        <v>2393</v>
      </c>
      <c r="D416" s="822" t="s">
        <v>2394</v>
      </c>
      <c r="E416" s="822" t="s">
        <v>2395</v>
      </c>
      <c r="F416" s="831"/>
      <c r="G416" s="831"/>
      <c r="H416" s="827">
        <v>0</v>
      </c>
      <c r="I416" s="831">
        <v>2</v>
      </c>
      <c r="J416" s="831">
        <v>239.4</v>
      </c>
      <c r="K416" s="827">
        <v>1</v>
      </c>
      <c r="L416" s="831">
        <v>2</v>
      </c>
      <c r="M416" s="832">
        <v>239.4</v>
      </c>
    </row>
    <row r="417" spans="1:13" ht="14.45" customHeight="1" x14ac:dyDescent="0.2">
      <c r="A417" s="821" t="s">
        <v>2251</v>
      </c>
      <c r="B417" s="822" t="s">
        <v>1916</v>
      </c>
      <c r="C417" s="822" t="s">
        <v>1917</v>
      </c>
      <c r="D417" s="822" t="s">
        <v>893</v>
      </c>
      <c r="E417" s="822" t="s">
        <v>895</v>
      </c>
      <c r="F417" s="831"/>
      <c r="G417" s="831"/>
      <c r="H417" s="827"/>
      <c r="I417" s="831">
        <v>2</v>
      </c>
      <c r="J417" s="831">
        <v>0</v>
      </c>
      <c r="K417" s="827"/>
      <c r="L417" s="831">
        <v>2</v>
      </c>
      <c r="M417" s="832">
        <v>0</v>
      </c>
    </row>
    <row r="418" spans="1:13" ht="14.45" customHeight="1" x14ac:dyDescent="0.2">
      <c r="A418" s="821" t="s">
        <v>2251</v>
      </c>
      <c r="B418" s="822" t="s">
        <v>1948</v>
      </c>
      <c r="C418" s="822" t="s">
        <v>3827</v>
      </c>
      <c r="D418" s="822" t="s">
        <v>3828</v>
      </c>
      <c r="E418" s="822" t="s">
        <v>767</v>
      </c>
      <c r="F418" s="831"/>
      <c r="G418" s="831"/>
      <c r="H418" s="827">
        <v>0</v>
      </c>
      <c r="I418" s="831">
        <v>10</v>
      </c>
      <c r="J418" s="831">
        <v>1273.4000000000001</v>
      </c>
      <c r="K418" s="827">
        <v>1</v>
      </c>
      <c r="L418" s="831">
        <v>10</v>
      </c>
      <c r="M418" s="832">
        <v>1273.4000000000001</v>
      </c>
    </row>
    <row r="419" spans="1:13" ht="14.45" customHeight="1" x14ac:dyDescent="0.2">
      <c r="A419" s="821" t="s">
        <v>2251</v>
      </c>
      <c r="B419" s="822" t="s">
        <v>1948</v>
      </c>
      <c r="C419" s="822" t="s">
        <v>2085</v>
      </c>
      <c r="D419" s="822" t="s">
        <v>1386</v>
      </c>
      <c r="E419" s="822" t="s">
        <v>767</v>
      </c>
      <c r="F419" s="831"/>
      <c r="G419" s="831"/>
      <c r="H419" s="827">
        <v>0</v>
      </c>
      <c r="I419" s="831">
        <v>13</v>
      </c>
      <c r="J419" s="831">
        <v>2335.4499999999998</v>
      </c>
      <c r="K419" s="827">
        <v>1</v>
      </c>
      <c r="L419" s="831">
        <v>13</v>
      </c>
      <c r="M419" s="832">
        <v>2335.4499999999998</v>
      </c>
    </row>
    <row r="420" spans="1:13" ht="14.45" customHeight="1" x14ac:dyDescent="0.2">
      <c r="A420" s="821" t="s">
        <v>2251</v>
      </c>
      <c r="B420" s="822" t="s">
        <v>1948</v>
      </c>
      <c r="C420" s="822" t="s">
        <v>1956</v>
      </c>
      <c r="D420" s="822" t="s">
        <v>1031</v>
      </c>
      <c r="E420" s="822" t="s">
        <v>767</v>
      </c>
      <c r="F420" s="831"/>
      <c r="G420" s="831"/>
      <c r="H420" s="827">
        <v>0</v>
      </c>
      <c r="I420" s="831">
        <v>8</v>
      </c>
      <c r="J420" s="831">
        <v>1247.76</v>
      </c>
      <c r="K420" s="827">
        <v>1</v>
      </c>
      <c r="L420" s="831">
        <v>8</v>
      </c>
      <c r="M420" s="832">
        <v>1247.76</v>
      </c>
    </row>
    <row r="421" spans="1:13" ht="14.45" customHeight="1" x14ac:dyDescent="0.2">
      <c r="A421" s="821" t="s">
        <v>2251</v>
      </c>
      <c r="B421" s="822" t="s">
        <v>1948</v>
      </c>
      <c r="C421" s="822" t="s">
        <v>1963</v>
      </c>
      <c r="D421" s="822" t="s">
        <v>1029</v>
      </c>
      <c r="E421" s="822" t="s">
        <v>767</v>
      </c>
      <c r="F421" s="831"/>
      <c r="G421" s="831"/>
      <c r="H421" s="827">
        <v>0</v>
      </c>
      <c r="I421" s="831">
        <v>5</v>
      </c>
      <c r="J421" s="831">
        <v>898.25</v>
      </c>
      <c r="K421" s="827">
        <v>1</v>
      </c>
      <c r="L421" s="831">
        <v>5</v>
      </c>
      <c r="M421" s="832">
        <v>898.25</v>
      </c>
    </row>
    <row r="422" spans="1:13" ht="14.45" customHeight="1" x14ac:dyDescent="0.2">
      <c r="A422" s="821" t="s">
        <v>2251</v>
      </c>
      <c r="B422" s="822" t="s">
        <v>1948</v>
      </c>
      <c r="C422" s="822" t="s">
        <v>4076</v>
      </c>
      <c r="D422" s="822" t="s">
        <v>1045</v>
      </c>
      <c r="E422" s="822" t="s">
        <v>4077</v>
      </c>
      <c r="F422" s="831"/>
      <c r="G422" s="831"/>
      <c r="H422" s="827">
        <v>0</v>
      </c>
      <c r="I422" s="831">
        <v>3</v>
      </c>
      <c r="J422" s="831">
        <v>4353.12</v>
      </c>
      <c r="K422" s="827">
        <v>1</v>
      </c>
      <c r="L422" s="831">
        <v>3</v>
      </c>
      <c r="M422" s="832">
        <v>4353.12</v>
      </c>
    </row>
    <row r="423" spans="1:13" ht="14.45" customHeight="1" x14ac:dyDescent="0.2">
      <c r="A423" s="821" t="s">
        <v>2251</v>
      </c>
      <c r="B423" s="822" t="s">
        <v>1948</v>
      </c>
      <c r="C423" s="822" t="s">
        <v>2150</v>
      </c>
      <c r="D423" s="822" t="s">
        <v>2151</v>
      </c>
      <c r="E423" s="822" t="s">
        <v>1547</v>
      </c>
      <c r="F423" s="831"/>
      <c r="G423" s="831"/>
      <c r="H423" s="827">
        <v>0</v>
      </c>
      <c r="I423" s="831">
        <v>27</v>
      </c>
      <c r="J423" s="831">
        <v>6316.92</v>
      </c>
      <c r="K423" s="827">
        <v>1</v>
      </c>
      <c r="L423" s="831">
        <v>27</v>
      </c>
      <c r="M423" s="832">
        <v>6316.92</v>
      </c>
    </row>
    <row r="424" spans="1:13" ht="14.45" customHeight="1" x14ac:dyDescent="0.2">
      <c r="A424" s="821" t="s">
        <v>2251</v>
      </c>
      <c r="B424" s="822" t="s">
        <v>1948</v>
      </c>
      <c r="C424" s="822" t="s">
        <v>1974</v>
      </c>
      <c r="D424" s="822" t="s">
        <v>1038</v>
      </c>
      <c r="E424" s="822" t="s">
        <v>769</v>
      </c>
      <c r="F424" s="831"/>
      <c r="G424" s="831"/>
      <c r="H424" s="827">
        <v>0</v>
      </c>
      <c r="I424" s="831">
        <v>6</v>
      </c>
      <c r="J424" s="831">
        <v>1433.34</v>
      </c>
      <c r="K424" s="827">
        <v>1</v>
      </c>
      <c r="L424" s="831">
        <v>6</v>
      </c>
      <c r="M424" s="832">
        <v>1433.34</v>
      </c>
    </row>
    <row r="425" spans="1:13" ht="14.45" customHeight="1" x14ac:dyDescent="0.2">
      <c r="A425" s="821" t="s">
        <v>2251</v>
      </c>
      <c r="B425" s="822" t="s">
        <v>1948</v>
      </c>
      <c r="C425" s="822" t="s">
        <v>2089</v>
      </c>
      <c r="D425" s="822" t="s">
        <v>1389</v>
      </c>
      <c r="E425" s="822" t="s">
        <v>769</v>
      </c>
      <c r="F425" s="831"/>
      <c r="G425" s="831"/>
      <c r="H425" s="827">
        <v>0</v>
      </c>
      <c r="I425" s="831">
        <v>10</v>
      </c>
      <c r="J425" s="831">
        <v>2388.8999999999996</v>
      </c>
      <c r="K425" s="827">
        <v>1</v>
      </c>
      <c r="L425" s="831">
        <v>10</v>
      </c>
      <c r="M425" s="832">
        <v>2388.8999999999996</v>
      </c>
    </row>
    <row r="426" spans="1:13" ht="14.45" customHeight="1" x14ac:dyDescent="0.2">
      <c r="A426" s="821" t="s">
        <v>2251</v>
      </c>
      <c r="B426" s="822" t="s">
        <v>1948</v>
      </c>
      <c r="C426" s="822" t="s">
        <v>2088</v>
      </c>
      <c r="D426" s="822" t="s">
        <v>1390</v>
      </c>
      <c r="E426" s="822" t="s">
        <v>769</v>
      </c>
      <c r="F426" s="831"/>
      <c r="G426" s="831"/>
      <c r="H426" s="827">
        <v>0</v>
      </c>
      <c r="I426" s="831">
        <v>6</v>
      </c>
      <c r="J426" s="831">
        <v>1077.9000000000001</v>
      </c>
      <c r="K426" s="827">
        <v>1</v>
      </c>
      <c r="L426" s="831">
        <v>6</v>
      </c>
      <c r="M426" s="832">
        <v>1077.9000000000001</v>
      </c>
    </row>
    <row r="427" spans="1:13" ht="14.45" customHeight="1" x14ac:dyDescent="0.2">
      <c r="A427" s="821" t="s">
        <v>2251</v>
      </c>
      <c r="B427" s="822" t="s">
        <v>1948</v>
      </c>
      <c r="C427" s="822" t="s">
        <v>1977</v>
      </c>
      <c r="D427" s="822" t="s">
        <v>1033</v>
      </c>
      <c r="E427" s="822" t="s">
        <v>767</v>
      </c>
      <c r="F427" s="831"/>
      <c r="G427" s="831"/>
      <c r="H427" s="827">
        <v>0</v>
      </c>
      <c r="I427" s="831">
        <v>8</v>
      </c>
      <c r="J427" s="831">
        <v>1247.76</v>
      </c>
      <c r="K427" s="827">
        <v>1</v>
      </c>
      <c r="L427" s="831">
        <v>8</v>
      </c>
      <c r="M427" s="832">
        <v>1247.76</v>
      </c>
    </row>
    <row r="428" spans="1:13" ht="14.45" customHeight="1" x14ac:dyDescent="0.2">
      <c r="A428" s="821" t="s">
        <v>2251</v>
      </c>
      <c r="B428" s="822" t="s">
        <v>1948</v>
      </c>
      <c r="C428" s="822" t="s">
        <v>2080</v>
      </c>
      <c r="D428" s="822" t="s">
        <v>1391</v>
      </c>
      <c r="E428" s="822" t="s">
        <v>1046</v>
      </c>
      <c r="F428" s="831"/>
      <c r="G428" s="831"/>
      <c r="H428" s="827">
        <v>0</v>
      </c>
      <c r="I428" s="831">
        <v>4</v>
      </c>
      <c r="J428" s="831">
        <v>4668.5200000000004</v>
      </c>
      <c r="K428" s="827">
        <v>1</v>
      </c>
      <c r="L428" s="831">
        <v>4</v>
      </c>
      <c r="M428" s="832">
        <v>4668.5200000000004</v>
      </c>
    </row>
    <row r="429" spans="1:13" ht="14.45" customHeight="1" x14ac:dyDescent="0.2">
      <c r="A429" s="821" t="s">
        <v>2251</v>
      </c>
      <c r="B429" s="822" t="s">
        <v>1948</v>
      </c>
      <c r="C429" s="822" t="s">
        <v>1949</v>
      </c>
      <c r="D429" s="822" t="s">
        <v>1045</v>
      </c>
      <c r="E429" s="822" t="s">
        <v>1046</v>
      </c>
      <c r="F429" s="831"/>
      <c r="G429" s="831"/>
      <c r="H429" s="827">
        <v>0</v>
      </c>
      <c r="I429" s="831">
        <v>24</v>
      </c>
      <c r="J429" s="831">
        <v>31157.040000000001</v>
      </c>
      <c r="K429" s="827">
        <v>1</v>
      </c>
      <c r="L429" s="831">
        <v>24</v>
      </c>
      <c r="M429" s="832">
        <v>31157.040000000001</v>
      </c>
    </row>
    <row r="430" spans="1:13" ht="14.45" customHeight="1" x14ac:dyDescent="0.2">
      <c r="A430" s="821" t="s">
        <v>2251</v>
      </c>
      <c r="B430" s="822" t="s">
        <v>1948</v>
      </c>
      <c r="C430" s="822" t="s">
        <v>1970</v>
      </c>
      <c r="D430" s="822" t="s">
        <v>1040</v>
      </c>
      <c r="E430" s="822" t="s">
        <v>769</v>
      </c>
      <c r="F430" s="831"/>
      <c r="G430" s="831"/>
      <c r="H430" s="827">
        <v>0</v>
      </c>
      <c r="I430" s="831">
        <v>26</v>
      </c>
      <c r="J430" s="831">
        <v>3716.5000000000005</v>
      </c>
      <c r="K430" s="827">
        <v>1</v>
      </c>
      <c r="L430" s="831">
        <v>26</v>
      </c>
      <c r="M430" s="832">
        <v>3716.5000000000005</v>
      </c>
    </row>
    <row r="431" spans="1:13" ht="14.45" customHeight="1" x14ac:dyDescent="0.2">
      <c r="A431" s="821" t="s">
        <v>2251</v>
      </c>
      <c r="B431" s="822" t="s">
        <v>1948</v>
      </c>
      <c r="C431" s="822" t="s">
        <v>4083</v>
      </c>
      <c r="D431" s="822" t="s">
        <v>4084</v>
      </c>
      <c r="E431" s="822" t="s">
        <v>1046</v>
      </c>
      <c r="F431" s="831">
        <v>1</v>
      </c>
      <c r="G431" s="831">
        <v>1559.75</v>
      </c>
      <c r="H431" s="827">
        <v>1</v>
      </c>
      <c r="I431" s="831"/>
      <c r="J431" s="831"/>
      <c r="K431" s="827">
        <v>0</v>
      </c>
      <c r="L431" s="831">
        <v>1</v>
      </c>
      <c r="M431" s="832">
        <v>1559.75</v>
      </c>
    </row>
    <row r="432" spans="1:13" ht="14.45" customHeight="1" x14ac:dyDescent="0.2">
      <c r="A432" s="821" t="s">
        <v>2251</v>
      </c>
      <c r="B432" s="822" t="s">
        <v>1948</v>
      </c>
      <c r="C432" s="822" t="s">
        <v>4085</v>
      </c>
      <c r="D432" s="822" t="s">
        <v>4086</v>
      </c>
      <c r="E432" s="822" t="s">
        <v>4087</v>
      </c>
      <c r="F432" s="831">
        <v>1</v>
      </c>
      <c r="G432" s="831">
        <v>791.57</v>
      </c>
      <c r="H432" s="827">
        <v>1</v>
      </c>
      <c r="I432" s="831"/>
      <c r="J432" s="831"/>
      <c r="K432" s="827">
        <v>0</v>
      </c>
      <c r="L432" s="831">
        <v>1</v>
      </c>
      <c r="M432" s="832">
        <v>791.57</v>
      </c>
    </row>
    <row r="433" spans="1:13" ht="14.45" customHeight="1" x14ac:dyDescent="0.2">
      <c r="A433" s="821" t="s">
        <v>2251</v>
      </c>
      <c r="B433" s="822" t="s">
        <v>1760</v>
      </c>
      <c r="C433" s="822" t="s">
        <v>2485</v>
      </c>
      <c r="D433" s="822" t="s">
        <v>830</v>
      </c>
      <c r="E433" s="822" t="s">
        <v>2486</v>
      </c>
      <c r="F433" s="831"/>
      <c r="G433" s="831"/>
      <c r="H433" s="827">
        <v>0</v>
      </c>
      <c r="I433" s="831">
        <v>9</v>
      </c>
      <c r="J433" s="831">
        <v>3726.6299999999997</v>
      </c>
      <c r="K433" s="827">
        <v>1</v>
      </c>
      <c r="L433" s="831">
        <v>9</v>
      </c>
      <c r="M433" s="832">
        <v>3726.6299999999997</v>
      </c>
    </row>
    <row r="434" spans="1:13" ht="14.45" customHeight="1" x14ac:dyDescent="0.2">
      <c r="A434" s="821" t="s">
        <v>2252</v>
      </c>
      <c r="B434" s="822" t="s">
        <v>4741</v>
      </c>
      <c r="C434" s="822" t="s">
        <v>4128</v>
      </c>
      <c r="D434" s="822" t="s">
        <v>4129</v>
      </c>
      <c r="E434" s="822" t="s">
        <v>4130</v>
      </c>
      <c r="F434" s="831"/>
      <c r="G434" s="831"/>
      <c r="H434" s="827">
        <v>0</v>
      </c>
      <c r="I434" s="831">
        <v>2</v>
      </c>
      <c r="J434" s="831">
        <v>1345.9</v>
      </c>
      <c r="K434" s="827">
        <v>1</v>
      </c>
      <c r="L434" s="831">
        <v>2</v>
      </c>
      <c r="M434" s="832">
        <v>1345.9</v>
      </c>
    </row>
    <row r="435" spans="1:13" ht="14.45" customHeight="1" x14ac:dyDescent="0.2">
      <c r="A435" s="821" t="s">
        <v>2252</v>
      </c>
      <c r="B435" s="822" t="s">
        <v>1774</v>
      </c>
      <c r="C435" s="822" t="s">
        <v>3233</v>
      </c>
      <c r="D435" s="822" t="s">
        <v>1223</v>
      </c>
      <c r="E435" s="822" t="s">
        <v>3234</v>
      </c>
      <c r="F435" s="831"/>
      <c r="G435" s="831"/>
      <c r="H435" s="827">
        <v>0</v>
      </c>
      <c r="I435" s="831">
        <v>1</v>
      </c>
      <c r="J435" s="831">
        <v>1385.62</v>
      </c>
      <c r="K435" s="827">
        <v>1</v>
      </c>
      <c r="L435" s="831">
        <v>1</v>
      </c>
      <c r="M435" s="832">
        <v>1385.62</v>
      </c>
    </row>
    <row r="436" spans="1:13" ht="14.45" customHeight="1" x14ac:dyDescent="0.2">
      <c r="A436" s="821" t="s">
        <v>2252</v>
      </c>
      <c r="B436" s="822" t="s">
        <v>1774</v>
      </c>
      <c r="C436" s="822" t="s">
        <v>1777</v>
      </c>
      <c r="D436" s="822" t="s">
        <v>764</v>
      </c>
      <c r="E436" s="822" t="s">
        <v>1778</v>
      </c>
      <c r="F436" s="831"/>
      <c r="G436" s="831"/>
      <c r="H436" s="827">
        <v>0</v>
      </c>
      <c r="I436" s="831">
        <v>1</v>
      </c>
      <c r="J436" s="831">
        <v>490.89</v>
      </c>
      <c r="K436" s="827">
        <v>1</v>
      </c>
      <c r="L436" s="831">
        <v>1</v>
      </c>
      <c r="M436" s="832">
        <v>490.89</v>
      </c>
    </row>
    <row r="437" spans="1:13" ht="14.45" customHeight="1" x14ac:dyDescent="0.2">
      <c r="A437" s="821" t="s">
        <v>2252</v>
      </c>
      <c r="B437" s="822" t="s">
        <v>1999</v>
      </c>
      <c r="C437" s="822" t="s">
        <v>3715</v>
      </c>
      <c r="D437" s="822" t="s">
        <v>3716</v>
      </c>
      <c r="E437" s="822" t="s">
        <v>3717</v>
      </c>
      <c r="F437" s="831">
        <v>1</v>
      </c>
      <c r="G437" s="831">
        <v>300.33</v>
      </c>
      <c r="H437" s="827">
        <v>1</v>
      </c>
      <c r="I437" s="831"/>
      <c r="J437" s="831"/>
      <c r="K437" s="827">
        <v>0</v>
      </c>
      <c r="L437" s="831">
        <v>1</v>
      </c>
      <c r="M437" s="832">
        <v>300.33</v>
      </c>
    </row>
    <row r="438" spans="1:13" ht="14.45" customHeight="1" x14ac:dyDescent="0.2">
      <c r="A438" s="821" t="s">
        <v>2252</v>
      </c>
      <c r="B438" s="822" t="s">
        <v>4735</v>
      </c>
      <c r="C438" s="822" t="s">
        <v>4090</v>
      </c>
      <c r="D438" s="822" t="s">
        <v>4091</v>
      </c>
      <c r="E438" s="822" t="s">
        <v>4092</v>
      </c>
      <c r="F438" s="831">
        <v>2</v>
      </c>
      <c r="G438" s="831">
        <v>628.02</v>
      </c>
      <c r="H438" s="827">
        <v>1</v>
      </c>
      <c r="I438" s="831"/>
      <c r="J438" s="831"/>
      <c r="K438" s="827">
        <v>0</v>
      </c>
      <c r="L438" s="831">
        <v>2</v>
      </c>
      <c r="M438" s="832">
        <v>628.02</v>
      </c>
    </row>
    <row r="439" spans="1:13" ht="14.45" customHeight="1" x14ac:dyDescent="0.2">
      <c r="A439" s="821" t="s">
        <v>2252</v>
      </c>
      <c r="B439" s="822" t="s">
        <v>4735</v>
      </c>
      <c r="C439" s="822" t="s">
        <v>3747</v>
      </c>
      <c r="D439" s="822" t="s">
        <v>3748</v>
      </c>
      <c r="E439" s="822" t="s">
        <v>3749</v>
      </c>
      <c r="F439" s="831"/>
      <c r="G439" s="831"/>
      <c r="H439" s="827">
        <v>0</v>
      </c>
      <c r="I439" s="831">
        <v>2</v>
      </c>
      <c r="J439" s="831">
        <v>628.02</v>
      </c>
      <c r="K439" s="827">
        <v>1</v>
      </c>
      <c r="L439" s="831">
        <v>2</v>
      </c>
      <c r="M439" s="832">
        <v>628.02</v>
      </c>
    </row>
    <row r="440" spans="1:13" ht="14.45" customHeight="1" x14ac:dyDescent="0.2">
      <c r="A440" s="821" t="s">
        <v>2252</v>
      </c>
      <c r="B440" s="822" t="s">
        <v>4736</v>
      </c>
      <c r="C440" s="822" t="s">
        <v>3743</v>
      </c>
      <c r="D440" s="822" t="s">
        <v>3744</v>
      </c>
      <c r="E440" s="822" t="s">
        <v>3745</v>
      </c>
      <c r="F440" s="831">
        <v>3</v>
      </c>
      <c r="G440" s="831">
        <v>1219.98</v>
      </c>
      <c r="H440" s="827">
        <v>1</v>
      </c>
      <c r="I440" s="831"/>
      <c r="J440" s="831"/>
      <c r="K440" s="827">
        <v>0</v>
      </c>
      <c r="L440" s="831">
        <v>3</v>
      </c>
      <c r="M440" s="832">
        <v>1219.98</v>
      </c>
    </row>
    <row r="441" spans="1:13" ht="14.45" customHeight="1" x14ac:dyDescent="0.2">
      <c r="A441" s="821" t="s">
        <v>2252</v>
      </c>
      <c r="B441" s="822" t="s">
        <v>1849</v>
      </c>
      <c r="C441" s="822" t="s">
        <v>1853</v>
      </c>
      <c r="D441" s="822" t="s">
        <v>1068</v>
      </c>
      <c r="E441" s="822" t="s">
        <v>1854</v>
      </c>
      <c r="F441" s="831"/>
      <c r="G441" s="831"/>
      <c r="H441" s="827">
        <v>0</v>
      </c>
      <c r="I441" s="831">
        <v>6</v>
      </c>
      <c r="J441" s="831">
        <v>926.16000000000008</v>
      </c>
      <c r="K441" s="827">
        <v>1</v>
      </c>
      <c r="L441" s="831">
        <v>6</v>
      </c>
      <c r="M441" s="832">
        <v>926.16000000000008</v>
      </c>
    </row>
    <row r="442" spans="1:13" ht="14.45" customHeight="1" x14ac:dyDescent="0.2">
      <c r="A442" s="821" t="s">
        <v>2252</v>
      </c>
      <c r="B442" s="822" t="s">
        <v>1849</v>
      </c>
      <c r="C442" s="822" t="s">
        <v>4121</v>
      </c>
      <c r="D442" s="822" t="s">
        <v>1066</v>
      </c>
      <c r="E442" s="822" t="s">
        <v>4122</v>
      </c>
      <c r="F442" s="831"/>
      <c r="G442" s="831"/>
      <c r="H442" s="827">
        <v>0</v>
      </c>
      <c r="I442" s="831">
        <v>2</v>
      </c>
      <c r="J442" s="831">
        <v>160.56</v>
      </c>
      <c r="K442" s="827">
        <v>1</v>
      </c>
      <c r="L442" s="831">
        <v>2</v>
      </c>
      <c r="M442" s="832">
        <v>160.56</v>
      </c>
    </row>
    <row r="443" spans="1:13" ht="14.45" customHeight="1" x14ac:dyDescent="0.2">
      <c r="A443" s="821" t="s">
        <v>2252</v>
      </c>
      <c r="B443" s="822" t="s">
        <v>1849</v>
      </c>
      <c r="C443" s="822" t="s">
        <v>3034</v>
      </c>
      <c r="D443" s="822" t="s">
        <v>1068</v>
      </c>
      <c r="E443" s="822" t="s">
        <v>1854</v>
      </c>
      <c r="F443" s="831">
        <v>4</v>
      </c>
      <c r="G443" s="831">
        <v>617.44000000000005</v>
      </c>
      <c r="H443" s="827">
        <v>1</v>
      </c>
      <c r="I443" s="831"/>
      <c r="J443" s="831"/>
      <c r="K443" s="827">
        <v>0</v>
      </c>
      <c r="L443" s="831">
        <v>4</v>
      </c>
      <c r="M443" s="832">
        <v>617.44000000000005</v>
      </c>
    </row>
    <row r="444" spans="1:13" ht="14.45" customHeight="1" x14ac:dyDescent="0.2">
      <c r="A444" s="821" t="s">
        <v>2252</v>
      </c>
      <c r="B444" s="822" t="s">
        <v>1849</v>
      </c>
      <c r="C444" s="822" t="s">
        <v>4123</v>
      </c>
      <c r="D444" s="822" t="s">
        <v>1068</v>
      </c>
      <c r="E444" s="822" t="s">
        <v>1854</v>
      </c>
      <c r="F444" s="831">
        <v>4</v>
      </c>
      <c r="G444" s="831">
        <v>617.44000000000005</v>
      </c>
      <c r="H444" s="827">
        <v>1</v>
      </c>
      <c r="I444" s="831"/>
      <c r="J444" s="831"/>
      <c r="K444" s="827">
        <v>0</v>
      </c>
      <c r="L444" s="831">
        <v>4</v>
      </c>
      <c r="M444" s="832">
        <v>617.44000000000005</v>
      </c>
    </row>
    <row r="445" spans="1:13" ht="14.45" customHeight="1" x14ac:dyDescent="0.2">
      <c r="A445" s="821" t="s">
        <v>2252</v>
      </c>
      <c r="B445" s="822" t="s">
        <v>1916</v>
      </c>
      <c r="C445" s="822" t="s">
        <v>4108</v>
      </c>
      <c r="D445" s="822" t="s">
        <v>4109</v>
      </c>
      <c r="E445" s="822" t="s">
        <v>1306</v>
      </c>
      <c r="F445" s="831">
        <v>1</v>
      </c>
      <c r="G445" s="831">
        <v>0</v>
      </c>
      <c r="H445" s="827"/>
      <c r="I445" s="831"/>
      <c r="J445" s="831"/>
      <c r="K445" s="827"/>
      <c r="L445" s="831">
        <v>1</v>
      </c>
      <c r="M445" s="832">
        <v>0</v>
      </c>
    </row>
    <row r="446" spans="1:13" ht="14.45" customHeight="1" x14ac:dyDescent="0.2">
      <c r="A446" s="821" t="s">
        <v>2252</v>
      </c>
      <c r="B446" s="822" t="s">
        <v>1760</v>
      </c>
      <c r="C446" s="822" t="s">
        <v>2485</v>
      </c>
      <c r="D446" s="822" t="s">
        <v>830</v>
      </c>
      <c r="E446" s="822" t="s">
        <v>2486</v>
      </c>
      <c r="F446" s="831"/>
      <c r="G446" s="831"/>
      <c r="H446" s="827">
        <v>0</v>
      </c>
      <c r="I446" s="831">
        <v>9</v>
      </c>
      <c r="J446" s="831">
        <v>3726.63</v>
      </c>
      <c r="K446" s="827">
        <v>1</v>
      </c>
      <c r="L446" s="831">
        <v>9</v>
      </c>
      <c r="M446" s="832">
        <v>3726.63</v>
      </c>
    </row>
    <row r="447" spans="1:13" ht="14.45" customHeight="1" x14ac:dyDescent="0.2">
      <c r="A447" s="821" t="s">
        <v>2253</v>
      </c>
      <c r="B447" s="822" t="s">
        <v>1774</v>
      </c>
      <c r="C447" s="822" t="s">
        <v>1777</v>
      </c>
      <c r="D447" s="822" t="s">
        <v>764</v>
      </c>
      <c r="E447" s="822" t="s">
        <v>1778</v>
      </c>
      <c r="F447" s="831"/>
      <c r="G447" s="831"/>
      <c r="H447" s="827">
        <v>0</v>
      </c>
      <c r="I447" s="831">
        <v>1</v>
      </c>
      <c r="J447" s="831">
        <v>490.89</v>
      </c>
      <c r="K447" s="827">
        <v>1</v>
      </c>
      <c r="L447" s="831">
        <v>1</v>
      </c>
      <c r="M447" s="832">
        <v>490.89</v>
      </c>
    </row>
    <row r="448" spans="1:13" ht="14.45" customHeight="1" x14ac:dyDescent="0.2">
      <c r="A448" s="821" t="s">
        <v>2253</v>
      </c>
      <c r="B448" s="822" t="s">
        <v>1774</v>
      </c>
      <c r="C448" s="822" t="s">
        <v>1997</v>
      </c>
      <c r="D448" s="822" t="s">
        <v>1223</v>
      </c>
      <c r="E448" s="822" t="s">
        <v>1998</v>
      </c>
      <c r="F448" s="831"/>
      <c r="G448" s="831"/>
      <c r="H448" s="827">
        <v>0</v>
      </c>
      <c r="I448" s="831">
        <v>1</v>
      </c>
      <c r="J448" s="831">
        <v>1847.49</v>
      </c>
      <c r="K448" s="827">
        <v>1</v>
      </c>
      <c r="L448" s="831">
        <v>1</v>
      </c>
      <c r="M448" s="832">
        <v>1847.49</v>
      </c>
    </row>
    <row r="449" spans="1:13" ht="14.45" customHeight="1" x14ac:dyDescent="0.2">
      <c r="A449" s="821" t="s">
        <v>2253</v>
      </c>
      <c r="B449" s="822" t="s">
        <v>1774</v>
      </c>
      <c r="C449" s="822" t="s">
        <v>2268</v>
      </c>
      <c r="D449" s="822" t="s">
        <v>764</v>
      </c>
      <c r="E449" s="822" t="s">
        <v>2269</v>
      </c>
      <c r="F449" s="831"/>
      <c r="G449" s="831"/>
      <c r="H449" s="827">
        <v>0</v>
      </c>
      <c r="I449" s="831">
        <v>1</v>
      </c>
      <c r="J449" s="831">
        <v>923.74</v>
      </c>
      <c r="K449" s="827">
        <v>1</v>
      </c>
      <c r="L449" s="831">
        <v>1</v>
      </c>
      <c r="M449" s="832">
        <v>923.74</v>
      </c>
    </row>
    <row r="450" spans="1:13" ht="14.45" customHeight="1" x14ac:dyDescent="0.2">
      <c r="A450" s="821" t="s">
        <v>2253</v>
      </c>
      <c r="B450" s="822" t="s">
        <v>1849</v>
      </c>
      <c r="C450" s="822" t="s">
        <v>1853</v>
      </c>
      <c r="D450" s="822" t="s">
        <v>1068</v>
      </c>
      <c r="E450" s="822" t="s">
        <v>1854</v>
      </c>
      <c r="F450" s="831"/>
      <c r="G450" s="831"/>
      <c r="H450" s="827">
        <v>0</v>
      </c>
      <c r="I450" s="831">
        <v>6</v>
      </c>
      <c r="J450" s="831">
        <v>926.16000000000008</v>
      </c>
      <c r="K450" s="827">
        <v>1</v>
      </c>
      <c r="L450" s="831">
        <v>6</v>
      </c>
      <c r="M450" s="832">
        <v>926.16000000000008</v>
      </c>
    </row>
    <row r="451" spans="1:13" ht="14.45" customHeight="1" x14ac:dyDescent="0.2">
      <c r="A451" s="821" t="s">
        <v>2253</v>
      </c>
      <c r="B451" s="822" t="s">
        <v>1849</v>
      </c>
      <c r="C451" s="822" t="s">
        <v>4171</v>
      </c>
      <c r="D451" s="822" t="s">
        <v>4172</v>
      </c>
      <c r="E451" s="822" t="s">
        <v>4173</v>
      </c>
      <c r="F451" s="831">
        <v>1</v>
      </c>
      <c r="G451" s="831">
        <v>154.36000000000001</v>
      </c>
      <c r="H451" s="827">
        <v>1</v>
      </c>
      <c r="I451" s="831"/>
      <c r="J451" s="831"/>
      <c r="K451" s="827">
        <v>0</v>
      </c>
      <c r="L451" s="831">
        <v>1</v>
      </c>
      <c r="M451" s="832">
        <v>154.36000000000001</v>
      </c>
    </row>
    <row r="452" spans="1:13" ht="14.45" customHeight="1" x14ac:dyDescent="0.2">
      <c r="A452" s="821" t="s">
        <v>2253</v>
      </c>
      <c r="B452" s="822" t="s">
        <v>1916</v>
      </c>
      <c r="C452" s="822" t="s">
        <v>1917</v>
      </c>
      <c r="D452" s="822" t="s">
        <v>893</v>
      </c>
      <c r="E452" s="822" t="s">
        <v>895</v>
      </c>
      <c r="F452" s="831"/>
      <c r="G452" s="831"/>
      <c r="H452" s="827"/>
      <c r="I452" s="831">
        <v>9</v>
      </c>
      <c r="J452" s="831">
        <v>0</v>
      </c>
      <c r="K452" s="827"/>
      <c r="L452" s="831">
        <v>9</v>
      </c>
      <c r="M452" s="832">
        <v>0</v>
      </c>
    </row>
    <row r="453" spans="1:13" ht="14.45" customHeight="1" x14ac:dyDescent="0.2">
      <c r="A453" s="821" t="s">
        <v>2253</v>
      </c>
      <c r="B453" s="822" t="s">
        <v>1930</v>
      </c>
      <c r="C453" s="822" t="s">
        <v>2183</v>
      </c>
      <c r="D453" s="822" t="s">
        <v>1932</v>
      </c>
      <c r="E453" s="822" t="s">
        <v>2184</v>
      </c>
      <c r="F453" s="831"/>
      <c r="G453" s="831"/>
      <c r="H453" s="827">
        <v>0</v>
      </c>
      <c r="I453" s="831">
        <v>1</v>
      </c>
      <c r="J453" s="831">
        <v>23.4</v>
      </c>
      <c r="K453" s="827">
        <v>1</v>
      </c>
      <c r="L453" s="831">
        <v>1</v>
      </c>
      <c r="M453" s="832">
        <v>23.4</v>
      </c>
    </row>
    <row r="454" spans="1:13" ht="14.45" customHeight="1" x14ac:dyDescent="0.2">
      <c r="A454" s="821" t="s">
        <v>2253</v>
      </c>
      <c r="B454" s="822" t="s">
        <v>4728</v>
      </c>
      <c r="C454" s="822" t="s">
        <v>4149</v>
      </c>
      <c r="D454" s="822" t="s">
        <v>4150</v>
      </c>
      <c r="E454" s="822" t="s">
        <v>4151</v>
      </c>
      <c r="F454" s="831"/>
      <c r="G454" s="831"/>
      <c r="H454" s="827">
        <v>0</v>
      </c>
      <c r="I454" s="831">
        <v>2</v>
      </c>
      <c r="J454" s="831">
        <v>39.18</v>
      </c>
      <c r="K454" s="827">
        <v>1</v>
      </c>
      <c r="L454" s="831">
        <v>2</v>
      </c>
      <c r="M454" s="832">
        <v>39.18</v>
      </c>
    </row>
    <row r="455" spans="1:13" ht="14.45" customHeight="1" x14ac:dyDescent="0.2">
      <c r="A455" s="821" t="s">
        <v>2253</v>
      </c>
      <c r="B455" s="822" t="s">
        <v>1948</v>
      </c>
      <c r="C455" s="822" t="s">
        <v>1978</v>
      </c>
      <c r="D455" s="822" t="s">
        <v>1979</v>
      </c>
      <c r="E455" s="822" t="s">
        <v>767</v>
      </c>
      <c r="F455" s="831"/>
      <c r="G455" s="831"/>
      <c r="H455" s="827">
        <v>0</v>
      </c>
      <c r="I455" s="831">
        <v>5</v>
      </c>
      <c r="J455" s="831">
        <v>898.25</v>
      </c>
      <c r="K455" s="827">
        <v>1</v>
      </c>
      <c r="L455" s="831">
        <v>5</v>
      </c>
      <c r="M455" s="832">
        <v>898.25</v>
      </c>
    </row>
    <row r="456" spans="1:13" ht="14.45" customHeight="1" x14ac:dyDescent="0.2">
      <c r="A456" s="821" t="s">
        <v>2253</v>
      </c>
      <c r="B456" s="822" t="s">
        <v>1760</v>
      </c>
      <c r="C456" s="822" t="s">
        <v>2485</v>
      </c>
      <c r="D456" s="822" t="s">
        <v>830</v>
      </c>
      <c r="E456" s="822" t="s">
        <v>2486</v>
      </c>
      <c r="F456" s="831"/>
      <c r="G456" s="831"/>
      <c r="H456" s="827">
        <v>0</v>
      </c>
      <c r="I456" s="831">
        <v>13</v>
      </c>
      <c r="J456" s="831">
        <v>5382.91</v>
      </c>
      <c r="K456" s="827">
        <v>1</v>
      </c>
      <c r="L456" s="831">
        <v>13</v>
      </c>
      <c r="M456" s="832">
        <v>5382.91</v>
      </c>
    </row>
    <row r="457" spans="1:13" ht="14.45" customHeight="1" x14ac:dyDescent="0.2">
      <c r="A457" s="821" t="s">
        <v>2254</v>
      </c>
      <c r="B457" s="822" t="s">
        <v>1774</v>
      </c>
      <c r="C457" s="822" t="s">
        <v>3233</v>
      </c>
      <c r="D457" s="822" t="s">
        <v>1223</v>
      </c>
      <c r="E457" s="822" t="s">
        <v>3234</v>
      </c>
      <c r="F457" s="831"/>
      <c r="G457" s="831"/>
      <c r="H457" s="827">
        <v>0</v>
      </c>
      <c r="I457" s="831">
        <v>1</v>
      </c>
      <c r="J457" s="831">
        <v>1385.62</v>
      </c>
      <c r="K457" s="827">
        <v>1</v>
      </c>
      <c r="L457" s="831">
        <v>1</v>
      </c>
      <c r="M457" s="832">
        <v>1385.62</v>
      </c>
    </row>
    <row r="458" spans="1:13" ht="14.45" customHeight="1" x14ac:dyDescent="0.2">
      <c r="A458" s="821" t="s">
        <v>2254</v>
      </c>
      <c r="B458" s="822" t="s">
        <v>1774</v>
      </c>
      <c r="C458" s="822" t="s">
        <v>2096</v>
      </c>
      <c r="D458" s="822" t="s">
        <v>764</v>
      </c>
      <c r="E458" s="822" t="s">
        <v>2097</v>
      </c>
      <c r="F458" s="831"/>
      <c r="G458" s="831"/>
      <c r="H458" s="827">
        <v>0</v>
      </c>
      <c r="I458" s="831">
        <v>1</v>
      </c>
      <c r="J458" s="831">
        <v>736.33</v>
      </c>
      <c r="K458" s="827">
        <v>1</v>
      </c>
      <c r="L458" s="831">
        <v>1</v>
      </c>
      <c r="M458" s="832">
        <v>736.33</v>
      </c>
    </row>
    <row r="459" spans="1:13" ht="14.45" customHeight="1" x14ac:dyDescent="0.2">
      <c r="A459" s="821" t="s">
        <v>2254</v>
      </c>
      <c r="B459" s="822" t="s">
        <v>1774</v>
      </c>
      <c r="C459" s="822" t="s">
        <v>1777</v>
      </c>
      <c r="D459" s="822" t="s">
        <v>764</v>
      </c>
      <c r="E459" s="822" t="s">
        <v>1778</v>
      </c>
      <c r="F459" s="831"/>
      <c r="G459" s="831"/>
      <c r="H459" s="827">
        <v>0</v>
      </c>
      <c r="I459" s="831">
        <v>5</v>
      </c>
      <c r="J459" s="831">
        <v>2454.4499999999998</v>
      </c>
      <c r="K459" s="827">
        <v>1</v>
      </c>
      <c r="L459" s="831">
        <v>5</v>
      </c>
      <c r="M459" s="832">
        <v>2454.4499999999998</v>
      </c>
    </row>
    <row r="460" spans="1:13" ht="14.45" customHeight="1" x14ac:dyDescent="0.2">
      <c r="A460" s="821" t="s">
        <v>2254</v>
      </c>
      <c r="B460" s="822" t="s">
        <v>1774</v>
      </c>
      <c r="C460" s="822" t="s">
        <v>1997</v>
      </c>
      <c r="D460" s="822" t="s">
        <v>1223</v>
      </c>
      <c r="E460" s="822" t="s">
        <v>1998</v>
      </c>
      <c r="F460" s="831"/>
      <c r="G460" s="831"/>
      <c r="H460" s="827">
        <v>0</v>
      </c>
      <c r="I460" s="831">
        <v>1</v>
      </c>
      <c r="J460" s="831">
        <v>1847.49</v>
      </c>
      <c r="K460" s="827">
        <v>1</v>
      </c>
      <c r="L460" s="831">
        <v>1</v>
      </c>
      <c r="M460" s="832">
        <v>1847.49</v>
      </c>
    </row>
    <row r="461" spans="1:13" ht="14.45" customHeight="1" x14ac:dyDescent="0.2">
      <c r="A461" s="821" t="s">
        <v>2254</v>
      </c>
      <c r="B461" s="822" t="s">
        <v>1774</v>
      </c>
      <c r="C461" s="822" t="s">
        <v>2268</v>
      </c>
      <c r="D461" s="822" t="s">
        <v>764</v>
      </c>
      <c r="E461" s="822" t="s">
        <v>2269</v>
      </c>
      <c r="F461" s="831"/>
      <c r="G461" s="831"/>
      <c r="H461" s="827">
        <v>0</v>
      </c>
      <c r="I461" s="831">
        <v>1</v>
      </c>
      <c r="J461" s="831">
        <v>923.74</v>
      </c>
      <c r="K461" s="827">
        <v>1</v>
      </c>
      <c r="L461" s="831">
        <v>1</v>
      </c>
      <c r="M461" s="832">
        <v>923.74</v>
      </c>
    </row>
    <row r="462" spans="1:13" ht="14.45" customHeight="1" x14ac:dyDescent="0.2">
      <c r="A462" s="821" t="s">
        <v>2254</v>
      </c>
      <c r="B462" s="822" t="s">
        <v>1999</v>
      </c>
      <c r="C462" s="822" t="s">
        <v>3715</v>
      </c>
      <c r="D462" s="822" t="s">
        <v>3716</v>
      </c>
      <c r="E462" s="822" t="s">
        <v>3717</v>
      </c>
      <c r="F462" s="831">
        <v>1</v>
      </c>
      <c r="G462" s="831">
        <v>300.33</v>
      </c>
      <c r="H462" s="827">
        <v>1</v>
      </c>
      <c r="I462" s="831"/>
      <c r="J462" s="831"/>
      <c r="K462" s="827">
        <v>0</v>
      </c>
      <c r="L462" s="831">
        <v>1</v>
      </c>
      <c r="M462" s="832">
        <v>300.33</v>
      </c>
    </row>
    <row r="463" spans="1:13" ht="14.45" customHeight="1" x14ac:dyDescent="0.2">
      <c r="A463" s="821" t="s">
        <v>2254</v>
      </c>
      <c r="B463" s="822" t="s">
        <v>1793</v>
      </c>
      <c r="C463" s="822" t="s">
        <v>4212</v>
      </c>
      <c r="D463" s="822" t="s">
        <v>1164</v>
      </c>
      <c r="E463" s="822" t="s">
        <v>4213</v>
      </c>
      <c r="F463" s="831">
        <v>1</v>
      </c>
      <c r="G463" s="831">
        <v>234.07</v>
      </c>
      <c r="H463" s="827">
        <v>1</v>
      </c>
      <c r="I463" s="831"/>
      <c r="J463" s="831"/>
      <c r="K463" s="827">
        <v>0</v>
      </c>
      <c r="L463" s="831">
        <v>1</v>
      </c>
      <c r="M463" s="832">
        <v>234.07</v>
      </c>
    </row>
    <row r="464" spans="1:13" ht="14.45" customHeight="1" x14ac:dyDescent="0.2">
      <c r="A464" s="821" t="s">
        <v>2254</v>
      </c>
      <c r="B464" s="822" t="s">
        <v>1805</v>
      </c>
      <c r="C464" s="822" t="s">
        <v>2290</v>
      </c>
      <c r="D464" s="822" t="s">
        <v>2291</v>
      </c>
      <c r="E464" s="822" t="s">
        <v>2292</v>
      </c>
      <c r="F464" s="831">
        <v>1</v>
      </c>
      <c r="G464" s="831">
        <v>103.64</v>
      </c>
      <c r="H464" s="827">
        <v>1</v>
      </c>
      <c r="I464" s="831"/>
      <c r="J464" s="831"/>
      <c r="K464" s="827">
        <v>0</v>
      </c>
      <c r="L464" s="831">
        <v>1</v>
      </c>
      <c r="M464" s="832">
        <v>103.64</v>
      </c>
    </row>
    <row r="465" spans="1:13" ht="14.45" customHeight="1" x14ac:dyDescent="0.2">
      <c r="A465" s="821" t="s">
        <v>2254</v>
      </c>
      <c r="B465" s="822" t="s">
        <v>2114</v>
      </c>
      <c r="C465" s="822" t="s">
        <v>4221</v>
      </c>
      <c r="D465" s="822" t="s">
        <v>4222</v>
      </c>
      <c r="E465" s="822" t="s">
        <v>4223</v>
      </c>
      <c r="F465" s="831">
        <v>6</v>
      </c>
      <c r="G465" s="831">
        <v>221.45999999999998</v>
      </c>
      <c r="H465" s="827">
        <v>1</v>
      </c>
      <c r="I465" s="831"/>
      <c r="J465" s="831"/>
      <c r="K465" s="827">
        <v>0</v>
      </c>
      <c r="L465" s="831">
        <v>6</v>
      </c>
      <c r="M465" s="832">
        <v>221.45999999999998</v>
      </c>
    </row>
    <row r="466" spans="1:13" ht="14.45" customHeight="1" x14ac:dyDescent="0.2">
      <c r="A466" s="821" t="s">
        <v>2254</v>
      </c>
      <c r="B466" s="822" t="s">
        <v>1849</v>
      </c>
      <c r="C466" s="822" t="s">
        <v>1853</v>
      </c>
      <c r="D466" s="822" t="s">
        <v>1068</v>
      </c>
      <c r="E466" s="822" t="s">
        <v>1854</v>
      </c>
      <c r="F466" s="831"/>
      <c r="G466" s="831"/>
      <c r="H466" s="827">
        <v>0</v>
      </c>
      <c r="I466" s="831">
        <v>4</v>
      </c>
      <c r="J466" s="831">
        <v>617.44000000000005</v>
      </c>
      <c r="K466" s="827">
        <v>1</v>
      </c>
      <c r="L466" s="831">
        <v>4</v>
      </c>
      <c r="M466" s="832">
        <v>617.44000000000005</v>
      </c>
    </row>
    <row r="467" spans="1:13" ht="14.45" customHeight="1" x14ac:dyDescent="0.2">
      <c r="A467" s="821" t="s">
        <v>2254</v>
      </c>
      <c r="B467" s="822" t="s">
        <v>1849</v>
      </c>
      <c r="C467" s="822" t="s">
        <v>4227</v>
      </c>
      <c r="D467" s="822" t="s">
        <v>1068</v>
      </c>
      <c r="E467" s="822" t="s">
        <v>2488</v>
      </c>
      <c r="F467" s="831">
        <v>1</v>
      </c>
      <c r="G467" s="831">
        <v>225.06</v>
      </c>
      <c r="H467" s="827">
        <v>1</v>
      </c>
      <c r="I467" s="831"/>
      <c r="J467" s="831"/>
      <c r="K467" s="827">
        <v>0</v>
      </c>
      <c r="L467" s="831">
        <v>1</v>
      </c>
      <c r="M467" s="832">
        <v>225.06</v>
      </c>
    </row>
    <row r="468" spans="1:13" ht="14.45" customHeight="1" x14ac:dyDescent="0.2">
      <c r="A468" s="821" t="s">
        <v>2254</v>
      </c>
      <c r="B468" s="822" t="s">
        <v>1861</v>
      </c>
      <c r="C468" s="822" t="s">
        <v>4201</v>
      </c>
      <c r="D468" s="822" t="s">
        <v>2993</v>
      </c>
      <c r="E468" s="822" t="s">
        <v>1372</v>
      </c>
      <c r="F468" s="831">
        <v>2</v>
      </c>
      <c r="G468" s="831">
        <v>268.89999999999998</v>
      </c>
      <c r="H468" s="827">
        <v>1</v>
      </c>
      <c r="I468" s="831"/>
      <c r="J468" s="831"/>
      <c r="K468" s="827">
        <v>0</v>
      </c>
      <c r="L468" s="831">
        <v>2</v>
      </c>
      <c r="M468" s="832">
        <v>268.89999999999998</v>
      </c>
    </row>
    <row r="469" spans="1:13" ht="14.45" customHeight="1" x14ac:dyDescent="0.2">
      <c r="A469" s="821" t="s">
        <v>2254</v>
      </c>
      <c r="B469" s="822" t="s">
        <v>4742</v>
      </c>
      <c r="C469" s="822" t="s">
        <v>4206</v>
      </c>
      <c r="D469" s="822" t="s">
        <v>4207</v>
      </c>
      <c r="E469" s="822" t="s">
        <v>693</v>
      </c>
      <c r="F469" s="831">
        <v>6</v>
      </c>
      <c r="G469" s="831">
        <v>4768.08</v>
      </c>
      <c r="H469" s="827">
        <v>1</v>
      </c>
      <c r="I469" s="831"/>
      <c r="J469" s="831"/>
      <c r="K469" s="827">
        <v>0</v>
      </c>
      <c r="L469" s="831">
        <v>6</v>
      </c>
      <c r="M469" s="832">
        <v>4768.08</v>
      </c>
    </row>
    <row r="470" spans="1:13" ht="14.45" customHeight="1" x14ac:dyDescent="0.2">
      <c r="A470" s="821" t="s">
        <v>2254</v>
      </c>
      <c r="B470" s="822" t="s">
        <v>1916</v>
      </c>
      <c r="C470" s="822" t="s">
        <v>1917</v>
      </c>
      <c r="D470" s="822" t="s">
        <v>893</v>
      </c>
      <c r="E470" s="822" t="s">
        <v>895</v>
      </c>
      <c r="F470" s="831"/>
      <c r="G470" s="831"/>
      <c r="H470" s="827"/>
      <c r="I470" s="831">
        <v>6</v>
      </c>
      <c r="J470" s="831">
        <v>0</v>
      </c>
      <c r="K470" s="827"/>
      <c r="L470" s="831">
        <v>6</v>
      </c>
      <c r="M470" s="832">
        <v>0</v>
      </c>
    </row>
    <row r="471" spans="1:13" ht="14.45" customHeight="1" x14ac:dyDescent="0.2">
      <c r="A471" s="821" t="s">
        <v>2254</v>
      </c>
      <c r="B471" s="822" t="s">
        <v>1930</v>
      </c>
      <c r="C471" s="822" t="s">
        <v>1931</v>
      </c>
      <c r="D471" s="822" t="s">
        <v>1932</v>
      </c>
      <c r="E471" s="822" t="s">
        <v>1933</v>
      </c>
      <c r="F471" s="831"/>
      <c r="G471" s="831"/>
      <c r="H471" s="827">
        <v>0</v>
      </c>
      <c r="I471" s="831">
        <v>1</v>
      </c>
      <c r="J471" s="831">
        <v>11.71</v>
      </c>
      <c r="K471" s="827">
        <v>1</v>
      </c>
      <c r="L471" s="831">
        <v>1</v>
      </c>
      <c r="M471" s="832">
        <v>11.71</v>
      </c>
    </row>
    <row r="472" spans="1:13" ht="14.45" customHeight="1" x14ac:dyDescent="0.2">
      <c r="A472" s="821" t="s">
        <v>2254</v>
      </c>
      <c r="B472" s="822" t="s">
        <v>1934</v>
      </c>
      <c r="C472" s="822" t="s">
        <v>1935</v>
      </c>
      <c r="D472" s="822" t="s">
        <v>981</v>
      </c>
      <c r="E472" s="822" t="s">
        <v>1936</v>
      </c>
      <c r="F472" s="831"/>
      <c r="G472" s="831"/>
      <c r="H472" s="827"/>
      <c r="I472" s="831">
        <v>1</v>
      </c>
      <c r="J472" s="831">
        <v>0</v>
      </c>
      <c r="K472" s="827"/>
      <c r="L472" s="831">
        <v>1</v>
      </c>
      <c r="M472" s="832">
        <v>0</v>
      </c>
    </row>
    <row r="473" spans="1:13" ht="14.45" customHeight="1" x14ac:dyDescent="0.2">
      <c r="A473" s="821" t="s">
        <v>2254</v>
      </c>
      <c r="B473" s="822" t="s">
        <v>2072</v>
      </c>
      <c r="C473" s="822" t="s">
        <v>2138</v>
      </c>
      <c r="D473" s="822" t="s">
        <v>2074</v>
      </c>
      <c r="E473" s="822" t="s">
        <v>2139</v>
      </c>
      <c r="F473" s="831"/>
      <c r="G473" s="831"/>
      <c r="H473" s="827">
        <v>0</v>
      </c>
      <c r="I473" s="831">
        <v>8</v>
      </c>
      <c r="J473" s="831">
        <v>983.68</v>
      </c>
      <c r="K473" s="827">
        <v>1</v>
      </c>
      <c r="L473" s="831">
        <v>8</v>
      </c>
      <c r="M473" s="832">
        <v>983.68</v>
      </c>
    </row>
    <row r="474" spans="1:13" ht="14.45" customHeight="1" thickBot="1" x14ac:dyDescent="0.25">
      <c r="A474" s="813" t="s">
        <v>2254</v>
      </c>
      <c r="B474" s="814" t="s">
        <v>1946</v>
      </c>
      <c r="C474" s="814" t="s">
        <v>4202</v>
      </c>
      <c r="D474" s="814" t="s">
        <v>4203</v>
      </c>
      <c r="E474" s="814" t="s">
        <v>1936</v>
      </c>
      <c r="F474" s="833">
        <v>1</v>
      </c>
      <c r="G474" s="833">
        <v>97.96</v>
      </c>
      <c r="H474" s="819">
        <v>1</v>
      </c>
      <c r="I474" s="833"/>
      <c r="J474" s="833"/>
      <c r="K474" s="819">
        <v>0</v>
      </c>
      <c r="L474" s="833">
        <v>1</v>
      </c>
      <c r="M474" s="834">
        <v>97.96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CBB54A85-2881-44EF-9818-C01EFAB0A452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1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581</v>
      </c>
      <c r="B5" s="712" t="s">
        <v>582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581</v>
      </c>
      <c r="B6" s="712" t="s">
        <v>4744</v>
      </c>
      <c r="C6" s="713">
        <v>174.386</v>
      </c>
      <c r="D6" s="713">
        <v>151.80552000000003</v>
      </c>
      <c r="E6" s="713"/>
      <c r="F6" s="713">
        <v>102.49272999999999</v>
      </c>
      <c r="G6" s="713">
        <v>0</v>
      </c>
      <c r="H6" s="713">
        <v>102.49272999999999</v>
      </c>
      <c r="I6" s="714" t="s">
        <v>329</v>
      </c>
      <c r="J6" s="715" t="s">
        <v>1</v>
      </c>
    </row>
    <row r="7" spans="1:10" ht="14.45" customHeight="1" x14ac:dyDescent="0.2">
      <c r="A7" s="711" t="s">
        <v>581</v>
      </c>
      <c r="B7" s="712" t="s">
        <v>4745</v>
      </c>
      <c r="C7" s="713">
        <v>14.70942</v>
      </c>
      <c r="D7" s="713">
        <v>9.806280000000001</v>
      </c>
      <c r="E7" s="713"/>
      <c r="F7" s="713">
        <v>67.003140000000002</v>
      </c>
      <c r="G7" s="713">
        <v>0</v>
      </c>
      <c r="H7" s="713">
        <v>67.003140000000002</v>
      </c>
      <c r="I7" s="714" t="s">
        <v>329</v>
      </c>
      <c r="J7" s="715" t="s">
        <v>1</v>
      </c>
    </row>
    <row r="8" spans="1:10" ht="14.45" customHeight="1" x14ac:dyDescent="0.2">
      <c r="A8" s="711" t="s">
        <v>581</v>
      </c>
      <c r="B8" s="712" t="s">
        <v>4746</v>
      </c>
      <c r="C8" s="713">
        <v>27.934340000000002</v>
      </c>
      <c r="D8" s="713">
        <v>27.602820000000001</v>
      </c>
      <c r="E8" s="713"/>
      <c r="F8" s="713">
        <v>17.965440000000001</v>
      </c>
      <c r="G8" s="713">
        <v>0</v>
      </c>
      <c r="H8" s="713">
        <v>17.965440000000001</v>
      </c>
      <c r="I8" s="714" t="s">
        <v>329</v>
      </c>
      <c r="J8" s="715" t="s">
        <v>1</v>
      </c>
    </row>
    <row r="9" spans="1:10" ht="14.45" customHeight="1" x14ac:dyDescent="0.2">
      <c r="A9" s="711" t="s">
        <v>581</v>
      </c>
      <c r="B9" s="712" t="s">
        <v>4747</v>
      </c>
      <c r="C9" s="713">
        <v>0</v>
      </c>
      <c r="D9" s="713">
        <v>0</v>
      </c>
      <c r="E9" s="713"/>
      <c r="F9" s="713">
        <v>3.3984000000000001</v>
      </c>
      <c r="G9" s="713">
        <v>0</v>
      </c>
      <c r="H9" s="713">
        <v>3.3984000000000001</v>
      </c>
      <c r="I9" s="714" t="s">
        <v>329</v>
      </c>
      <c r="J9" s="715" t="s">
        <v>1</v>
      </c>
    </row>
    <row r="10" spans="1:10" ht="14.45" customHeight="1" x14ac:dyDescent="0.2">
      <c r="A10" s="711" t="s">
        <v>581</v>
      </c>
      <c r="B10" s="712" t="s">
        <v>4748</v>
      </c>
      <c r="C10" s="713">
        <v>1.42089</v>
      </c>
      <c r="D10" s="713">
        <v>0</v>
      </c>
      <c r="E10" s="713"/>
      <c r="F10" s="713">
        <v>0.41058</v>
      </c>
      <c r="G10" s="713">
        <v>0</v>
      </c>
      <c r="H10" s="713">
        <v>0.41058</v>
      </c>
      <c r="I10" s="714" t="s">
        <v>329</v>
      </c>
      <c r="J10" s="715" t="s">
        <v>1</v>
      </c>
    </row>
    <row r="11" spans="1:10" ht="14.45" customHeight="1" x14ac:dyDescent="0.2">
      <c r="A11" s="711" t="s">
        <v>581</v>
      </c>
      <c r="B11" s="712" t="s">
        <v>4749</v>
      </c>
      <c r="C11" s="713">
        <v>476.45186999999999</v>
      </c>
      <c r="D11" s="713">
        <v>712.68502999999998</v>
      </c>
      <c r="E11" s="713"/>
      <c r="F11" s="713">
        <v>602.87803000000008</v>
      </c>
      <c r="G11" s="713">
        <v>0</v>
      </c>
      <c r="H11" s="713">
        <v>602.87803000000008</v>
      </c>
      <c r="I11" s="714" t="s">
        <v>329</v>
      </c>
      <c r="J11" s="715" t="s">
        <v>1</v>
      </c>
    </row>
    <row r="12" spans="1:10" ht="14.45" customHeight="1" x14ac:dyDescent="0.2">
      <c r="A12" s="711" t="s">
        <v>581</v>
      </c>
      <c r="B12" s="712" t="s">
        <v>4750</v>
      </c>
      <c r="C12" s="713">
        <v>2521.9216500000002</v>
      </c>
      <c r="D12" s="713">
        <v>3222.9650899999992</v>
      </c>
      <c r="E12" s="713"/>
      <c r="F12" s="713">
        <v>1274.8129399999998</v>
      </c>
      <c r="G12" s="713">
        <v>0</v>
      </c>
      <c r="H12" s="713">
        <v>1274.8129399999998</v>
      </c>
      <c r="I12" s="714" t="s">
        <v>329</v>
      </c>
      <c r="J12" s="715" t="s">
        <v>1</v>
      </c>
    </row>
    <row r="13" spans="1:10" ht="14.45" customHeight="1" x14ac:dyDescent="0.2">
      <c r="A13" s="711" t="s">
        <v>581</v>
      </c>
      <c r="B13" s="712" t="s">
        <v>4751</v>
      </c>
      <c r="C13" s="713">
        <v>126.21520000000001</v>
      </c>
      <c r="D13" s="713">
        <v>301.04634999999996</v>
      </c>
      <c r="E13" s="713"/>
      <c r="F13" s="713">
        <v>404.74315000000001</v>
      </c>
      <c r="G13" s="713">
        <v>0</v>
      </c>
      <c r="H13" s="713">
        <v>404.74315000000001</v>
      </c>
      <c r="I13" s="714" t="s">
        <v>329</v>
      </c>
      <c r="J13" s="715" t="s">
        <v>1</v>
      </c>
    </row>
    <row r="14" spans="1:10" ht="14.45" customHeight="1" x14ac:dyDescent="0.2">
      <c r="A14" s="711" t="s">
        <v>581</v>
      </c>
      <c r="B14" s="712" t="s">
        <v>4752</v>
      </c>
      <c r="C14" s="713">
        <v>22.39847</v>
      </c>
      <c r="D14" s="713">
        <v>4.9891100000000002</v>
      </c>
      <c r="E14" s="713"/>
      <c r="F14" s="713">
        <v>12.633299999999998</v>
      </c>
      <c r="G14" s="713">
        <v>0</v>
      </c>
      <c r="H14" s="713">
        <v>12.633299999999998</v>
      </c>
      <c r="I14" s="714" t="s">
        <v>329</v>
      </c>
      <c r="J14" s="715" t="s">
        <v>1</v>
      </c>
    </row>
    <row r="15" spans="1:10" ht="14.45" customHeight="1" x14ac:dyDescent="0.2">
      <c r="A15" s="711" t="s">
        <v>581</v>
      </c>
      <c r="B15" s="712" t="s">
        <v>4753</v>
      </c>
      <c r="C15" s="713">
        <v>61.009959999999992</v>
      </c>
      <c r="D15" s="713">
        <v>45.108579999999996</v>
      </c>
      <c r="E15" s="713"/>
      <c r="F15" s="713">
        <v>40.815229999999993</v>
      </c>
      <c r="G15" s="713">
        <v>0</v>
      </c>
      <c r="H15" s="713">
        <v>40.815229999999993</v>
      </c>
      <c r="I15" s="714" t="s">
        <v>329</v>
      </c>
      <c r="J15" s="715" t="s">
        <v>1</v>
      </c>
    </row>
    <row r="16" spans="1:10" ht="14.45" customHeight="1" x14ac:dyDescent="0.2">
      <c r="A16" s="711" t="s">
        <v>581</v>
      </c>
      <c r="B16" s="712" t="s">
        <v>4754</v>
      </c>
      <c r="C16" s="713">
        <v>132.98881999999998</v>
      </c>
      <c r="D16" s="713">
        <v>137.18540000000002</v>
      </c>
      <c r="E16" s="713"/>
      <c r="F16" s="713">
        <v>153.31443000000002</v>
      </c>
      <c r="G16" s="713">
        <v>0</v>
      </c>
      <c r="H16" s="713">
        <v>153.31443000000002</v>
      </c>
      <c r="I16" s="714" t="s">
        <v>329</v>
      </c>
      <c r="J16" s="715" t="s">
        <v>1</v>
      </c>
    </row>
    <row r="17" spans="1:10" ht="14.45" customHeight="1" x14ac:dyDescent="0.2">
      <c r="A17" s="711" t="s">
        <v>581</v>
      </c>
      <c r="B17" s="712" t="s">
        <v>4755</v>
      </c>
      <c r="C17" s="713">
        <v>143.75349</v>
      </c>
      <c r="D17" s="713">
        <v>131.92006000000001</v>
      </c>
      <c r="E17" s="713"/>
      <c r="F17" s="713">
        <v>145.06746000000001</v>
      </c>
      <c r="G17" s="713">
        <v>0</v>
      </c>
      <c r="H17" s="713">
        <v>145.06746000000001</v>
      </c>
      <c r="I17" s="714" t="s">
        <v>329</v>
      </c>
      <c r="J17" s="715" t="s">
        <v>1</v>
      </c>
    </row>
    <row r="18" spans="1:10" ht="14.45" customHeight="1" x14ac:dyDescent="0.2">
      <c r="A18" s="711" t="s">
        <v>581</v>
      </c>
      <c r="B18" s="712" t="s">
        <v>4756</v>
      </c>
      <c r="C18" s="713">
        <v>4.1311999999999998</v>
      </c>
      <c r="D18" s="713">
        <v>0</v>
      </c>
      <c r="E18" s="713"/>
      <c r="F18" s="713">
        <v>6.1074999999999999</v>
      </c>
      <c r="G18" s="713">
        <v>0</v>
      </c>
      <c r="H18" s="713">
        <v>6.1074999999999999</v>
      </c>
      <c r="I18" s="714" t="s">
        <v>329</v>
      </c>
      <c r="J18" s="715" t="s">
        <v>1</v>
      </c>
    </row>
    <row r="19" spans="1:10" ht="14.45" customHeight="1" x14ac:dyDescent="0.2">
      <c r="A19" s="711" t="s">
        <v>581</v>
      </c>
      <c r="B19" s="712" t="s">
        <v>4757</v>
      </c>
      <c r="C19" s="713">
        <v>37.286889999999993</v>
      </c>
      <c r="D19" s="713">
        <v>27.352440000000001</v>
      </c>
      <c r="E19" s="713"/>
      <c r="F19" s="713">
        <v>32.055730000000004</v>
      </c>
      <c r="G19" s="713">
        <v>0</v>
      </c>
      <c r="H19" s="713">
        <v>32.055730000000004</v>
      </c>
      <c r="I19" s="714" t="s">
        <v>329</v>
      </c>
      <c r="J19" s="715" t="s">
        <v>1</v>
      </c>
    </row>
    <row r="20" spans="1:10" ht="14.45" customHeight="1" x14ac:dyDescent="0.2">
      <c r="A20" s="711" t="s">
        <v>581</v>
      </c>
      <c r="B20" s="712" t="s">
        <v>4758</v>
      </c>
      <c r="C20" s="713">
        <v>7367.3270300000004</v>
      </c>
      <c r="D20" s="713">
        <v>7872.9483100000016</v>
      </c>
      <c r="E20" s="713"/>
      <c r="F20" s="713">
        <v>9876.9931400000023</v>
      </c>
      <c r="G20" s="713">
        <v>0</v>
      </c>
      <c r="H20" s="713">
        <v>9876.9931400000023</v>
      </c>
      <c r="I20" s="714" t="s">
        <v>329</v>
      </c>
      <c r="J20" s="715" t="s">
        <v>1</v>
      </c>
    </row>
    <row r="21" spans="1:10" ht="14.45" customHeight="1" x14ac:dyDescent="0.2">
      <c r="A21" s="711" t="s">
        <v>581</v>
      </c>
      <c r="B21" s="712" t="s">
        <v>4759</v>
      </c>
      <c r="C21" s="713">
        <v>150.68764000000002</v>
      </c>
      <c r="D21" s="713">
        <v>0</v>
      </c>
      <c r="E21" s="713"/>
      <c r="F21" s="713">
        <v>0</v>
      </c>
      <c r="G21" s="713">
        <v>0</v>
      </c>
      <c r="H21" s="713">
        <v>0</v>
      </c>
      <c r="I21" s="714" t="s">
        <v>329</v>
      </c>
      <c r="J21" s="715" t="s">
        <v>1</v>
      </c>
    </row>
    <row r="22" spans="1:10" ht="14.45" customHeight="1" x14ac:dyDescent="0.2">
      <c r="A22" s="711" t="s">
        <v>581</v>
      </c>
      <c r="B22" s="712" t="s">
        <v>592</v>
      </c>
      <c r="C22" s="713">
        <v>11262.622870000001</v>
      </c>
      <c r="D22" s="713">
        <v>12645.414990000001</v>
      </c>
      <c r="E22" s="713"/>
      <c r="F22" s="713">
        <v>12740.691200000003</v>
      </c>
      <c r="G22" s="713">
        <v>0</v>
      </c>
      <c r="H22" s="713">
        <v>12740.691200000003</v>
      </c>
      <c r="I22" s="714" t="s">
        <v>329</v>
      </c>
      <c r="J22" s="715" t="s">
        <v>593</v>
      </c>
    </row>
    <row r="24" spans="1:10" ht="14.45" customHeight="1" x14ac:dyDescent="0.2">
      <c r="A24" s="711" t="s">
        <v>581</v>
      </c>
      <c r="B24" s="712" t="s">
        <v>582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73</v>
      </c>
    </row>
    <row r="25" spans="1:10" ht="14.45" customHeight="1" x14ac:dyDescent="0.2">
      <c r="A25" s="711" t="s">
        <v>594</v>
      </c>
      <c r="B25" s="712" t="s">
        <v>595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0</v>
      </c>
    </row>
    <row r="26" spans="1:10" ht="14.45" customHeight="1" x14ac:dyDescent="0.2">
      <c r="A26" s="711" t="s">
        <v>594</v>
      </c>
      <c r="B26" s="712" t="s">
        <v>4746</v>
      </c>
      <c r="C26" s="713">
        <v>1.617</v>
      </c>
      <c r="D26" s="713">
        <v>2.3437199999999998</v>
      </c>
      <c r="E26" s="713"/>
      <c r="F26" s="713">
        <v>2.3549199999999999</v>
      </c>
      <c r="G26" s="713">
        <v>0</v>
      </c>
      <c r="H26" s="713">
        <v>2.3549199999999999</v>
      </c>
      <c r="I26" s="714" t="s">
        <v>329</v>
      </c>
      <c r="J26" s="715" t="s">
        <v>1</v>
      </c>
    </row>
    <row r="27" spans="1:10" ht="14.45" customHeight="1" x14ac:dyDescent="0.2">
      <c r="A27" s="711" t="s">
        <v>594</v>
      </c>
      <c r="B27" s="712" t="s">
        <v>4747</v>
      </c>
      <c r="C27" s="713">
        <v>0</v>
      </c>
      <c r="D27" s="713">
        <v>0</v>
      </c>
      <c r="E27" s="713"/>
      <c r="F27" s="713">
        <v>0.21240000000000001</v>
      </c>
      <c r="G27" s="713">
        <v>0</v>
      </c>
      <c r="H27" s="713">
        <v>0.21240000000000001</v>
      </c>
      <c r="I27" s="714" t="s">
        <v>329</v>
      </c>
      <c r="J27" s="715" t="s">
        <v>1</v>
      </c>
    </row>
    <row r="28" spans="1:10" ht="14.45" customHeight="1" x14ac:dyDescent="0.2">
      <c r="A28" s="711" t="s">
        <v>594</v>
      </c>
      <c r="B28" s="712" t="s">
        <v>4748</v>
      </c>
      <c r="C28" s="713">
        <v>5.3840000000000006E-2</v>
      </c>
      <c r="D28" s="713">
        <v>0</v>
      </c>
      <c r="E28" s="713"/>
      <c r="F28" s="713">
        <v>0</v>
      </c>
      <c r="G28" s="713">
        <v>0</v>
      </c>
      <c r="H28" s="713">
        <v>0</v>
      </c>
      <c r="I28" s="714" t="s">
        <v>329</v>
      </c>
      <c r="J28" s="715" t="s">
        <v>1</v>
      </c>
    </row>
    <row r="29" spans="1:10" ht="14.45" customHeight="1" x14ac:dyDescent="0.2">
      <c r="A29" s="711" t="s">
        <v>594</v>
      </c>
      <c r="B29" s="712" t="s">
        <v>4749</v>
      </c>
      <c r="C29" s="713">
        <v>70.137640000000019</v>
      </c>
      <c r="D29" s="713">
        <v>79.351670000000013</v>
      </c>
      <c r="E29" s="713"/>
      <c r="F29" s="713">
        <v>81.024630000000016</v>
      </c>
      <c r="G29" s="713">
        <v>0</v>
      </c>
      <c r="H29" s="713">
        <v>81.024630000000016</v>
      </c>
      <c r="I29" s="714" t="s">
        <v>329</v>
      </c>
      <c r="J29" s="715" t="s">
        <v>1</v>
      </c>
    </row>
    <row r="30" spans="1:10" ht="14.45" customHeight="1" x14ac:dyDescent="0.2">
      <c r="A30" s="711" t="s">
        <v>594</v>
      </c>
      <c r="B30" s="712" t="s">
        <v>4750</v>
      </c>
      <c r="C30" s="713">
        <v>153.53614999999999</v>
      </c>
      <c r="D30" s="713">
        <v>187.82940999999997</v>
      </c>
      <c r="E30" s="713"/>
      <c r="F30" s="713">
        <v>146.05073999999996</v>
      </c>
      <c r="G30" s="713">
        <v>0</v>
      </c>
      <c r="H30" s="713">
        <v>146.05073999999996</v>
      </c>
      <c r="I30" s="714" t="s">
        <v>329</v>
      </c>
      <c r="J30" s="715" t="s">
        <v>1</v>
      </c>
    </row>
    <row r="31" spans="1:10" ht="14.45" customHeight="1" x14ac:dyDescent="0.2">
      <c r="A31" s="711" t="s">
        <v>594</v>
      </c>
      <c r="B31" s="712" t="s">
        <v>4751</v>
      </c>
      <c r="C31" s="713">
        <v>23.017199999999999</v>
      </c>
      <c r="D31" s="713">
        <v>30.733900000000002</v>
      </c>
      <c r="E31" s="713"/>
      <c r="F31" s="713">
        <v>24.919880000000003</v>
      </c>
      <c r="G31" s="713">
        <v>0</v>
      </c>
      <c r="H31" s="713">
        <v>24.919880000000003</v>
      </c>
      <c r="I31" s="714" t="s">
        <v>329</v>
      </c>
      <c r="J31" s="715" t="s">
        <v>1</v>
      </c>
    </row>
    <row r="32" spans="1:10" ht="14.45" customHeight="1" x14ac:dyDescent="0.2">
      <c r="A32" s="711" t="s">
        <v>594</v>
      </c>
      <c r="B32" s="712" t="s">
        <v>4753</v>
      </c>
      <c r="C32" s="713">
        <v>11.520899999999999</v>
      </c>
      <c r="D32" s="713">
        <v>8.8699099999999991</v>
      </c>
      <c r="E32" s="713"/>
      <c r="F32" s="713">
        <v>8.8759099999999993</v>
      </c>
      <c r="G32" s="713">
        <v>0</v>
      </c>
      <c r="H32" s="713">
        <v>8.8759099999999993</v>
      </c>
      <c r="I32" s="714" t="s">
        <v>329</v>
      </c>
      <c r="J32" s="715" t="s">
        <v>1</v>
      </c>
    </row>
    <row r="33" spans="1:10" ht="14.45" customHeight="1" x14ac:dyDescent="0.2">
      <c r="A33" s="711" t="s">
        <v>594</v>
      </c>
      <c r="B33" s="712" t="s">
        <v>4754</v>
      </c>
      <c r="C33" s="713">
        <v>16.63</v>
      </c>
      <c r="D33" s="713">
        <v>17.165700000000001</v>
      </c>
      <c r="E33" s="713"/>
      <c r="F33" s="713">
        <v>21.129000000000001</v>
      </c>
      <c r="G33" s="713">
        <v>0</v>
      </c>
      <c r="H33" s="713">
        <v>21.129000000000001</v>
      </c>
      <c r="I33" s="714" t="s">
        <v>329</v>
      </c>
      <c r="J33" s="715" t="s">
        <v>1</v>
      </c>
    </row>
    <row r="34" spans="1:10" ht="14.45" customHeight="1" x14ac:dyDescent="0.2">
      <c r="A34" s="711" t="s">
        <v>594</v>
      </c>
      <c r="B34" s="712" t="s">
        <v>4755</v>
      </c>
      <c r="C34" s="713">
        <v>12.596770000000001</v>
      </c>
      <c r="D34" s="713">
        <v>13.27162</v>
      </c>
      <c r="E34" s="713"/>
      <c r="F34" s="713">
        <v>17.695559999999997</v>
      </c>
      <c r="G34" s="713">
        <v>0</v>
      </c>
      <c r="H34" s="713">
        <v>17.695559999999997</v>
      </c>
      <c r="I34" s="714" t="s">
        <v>329</v>
      </c>
      <c r="J34" s="715" t="s">
        <v>1</v>
      </c>
    </row>
    <row r="35" spans="1:10" ht="14.45" customHeight="1" x14ac:dyDescent="0.2">
      <c r="A35" s="711" t="s">
        <v>594</v>
      </c>
      <c r="B35" s="712" t="s">
        <v>4757</v>
      </c>
      <c r="C35" s="713">
        <v>6.5593999999999992</v>
      </c>
      <c r="D35" s="713">
        <v>4.5759699999999999</v>
      </c>
      <c r="E35" s="713"/>
      <c r="F35" s="713">
        <v>8.6488399999999999</v>
      </c>
      <c r="G35" s="713">
        <v>0</v>
      </c>
      <c r="H35" s="713">
        <v>8.6488399999999999</v>
      </c>
      <c r="I35" s="714" t="s">
        <v>329</v>
      </c>
      <c r="J35" s="715" t="s">
        <v>1</v>
      </c>
    </row>
    <row r="36" spans="1:10" ht="14.45" customHeight="1" x14ac:dyDescent="0.2">
      <c r="A36" s="711" t="s">
        <v>594</v>
      </c>
      <c r="B36" s="712" t="s">
        <v>4759</v>
      </c>
      <c r="C36" s="713">
        <v>150.68764000000002</v>
      </c>
      <c r="D36" s="713">
        <v>0</v>
      </c>
      <c r="E36" s="713"/>
      <c r="F36" s="713">
        <v>0</v>
      </c>
      <c r="G36" s="713">
        <v>0</v>
      </c>
      <c r="H36" s="713">
        <v>0</v>
      </c>
      <c r="I36" s="714" t="s">
        <v>329</v>
      </c>
      <c r="J36" s="715" t="s">
        <v>1</v>
      </c>
    </row>
    <row r="37" spans="1:10" ht="14.45" customHeight="1" x14ac:dyDescent="0.2">
      <c r="A37" s="711" t="s">
        <v>594</v>
      </c>
      <c r="B37" s="712" t="s">
        <v>596</v>
      </c>
      <c r="C37" s="713">
        <v>446.35654</v>
      </c>
      <c r="D37" s="713">
        <v>344.14189999999996</v>
      </c>
      <c r="E37" s="713"/>
      <c r="F37" s="713">
        <v>310.91188</v>
      </c>
      <c r="G37" s="713">
        <v>0</v>
      </c>
      <c r="H37" s="713">
        <v>310.91188</v>
      </c>
      <c r="I37" s="714" t="s">
        <v>329</v>
      </c>
      <c r="J37" s="715" t="s">
        <v>597</v>
      </c>
    </row>
    <row r="38" spans="1:10" ht="14.45" customHeight="1" x14ac:dyDescent="0.2">
      <c r="A38" s="711" t="s">
        <v>329</v>
      </c>
      <c r="B38" s="712" t="s">
        <v>329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598</v>
      </c>
    </row>
    <row r="39" spans="1:10" ht="14.45" customHeight="1" x14ac:dyDescent="0.2">
      <c r="A39" s="711" t="s">
        <v>599</v>
      </c>
      <c r="B39" s="712" t="s">
        <v>600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0</v>
      </c>
    </row>
    <row r="40" spans="1:10" ht="14.45" customHeight="1" x14ac:dyDescent="0.2">
      <c r="A40" s="711" t="s">
        <v>599</v>
      </c>
      <c r="B40" s="712" t="s">
        <v>4746</v>
      </c>
      <c r="C40" s="713">
        <v>3.2485199999999996</v>
      </c>
      <c r="D40" s="713">
        <v>4.992960000000001</v>
      </c>
      <c r="E40" s="713"/>
      <c r="F40" s="713">
        <v>4.7793400000000004</v>
      </c>
      <c r="G40" s="713">
        <v>0</v>
      </c>
      <c r="H40" s="713">
        <v>4.7793400000000004</v>
      </c>
      <c r="I40" s="714" t="s">
        <v>329</v>
      </c>
      <c r="J40" s="715" t="s">
        <v>1</v>
      </c>
    </row>
    <row r="41" spans="1:10" ht="14.45" customHeight="1" x14ac:dyDescent="0.2">
      <c r="A41" s="711" t="s">
        <v>599</v>
      </c>
      <c r="B41" s="712" t="s">
        <v>4747</v>
      </c>
      <c r="C41" s="713">
        <v>0</v>
      </c>
      <c r="D41" s="713">
        <v>0</v>
      </c>
      <c r="E41" s="713"/>
      <c r="F41" s="713">
        <v>1.6992</v>
      </c>
      <c r="G41" s="713">
        <v>0</v>
      </c>
      <c r="H41" s="713">
        <v>1.6992</v>
      </c>
      <c r="I41" s="714" t="s">
        <v>329</v>
      </c>
      <c r="J41" s="715" t="s">
        <v>1</v>
      </c>
    </row>
    <row r="42" spans="1:10" ht="14.45" customHeight="1" x14ac:dyDescent="0.2">
      <c r="A42" s="711" t="s">
        <v>599</v>
      </c>
      <c r="B42" s="712" t="s">
        <v>4748</v>
      </c>
      <c r="C42" s="713">
        <v>0</v>
      </c>
      <c r="D42" s="713">
        <v>0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1</v>
      </c>
    </row>
    <row r="43" spans="1:10" ht="14.45" customHeight="1" x14ac:dyDescent="0.2">
      <c r="A43" s="711" t="s">
        <v>599</v>
      </c>
      <c r="B43" s="712" t="s">
        <v>4749</v>
      </c>
      <c r="C43" s="713">
        <v>85.332619999999977</v>
      </c>
      <c r="D43" s="713">
        <v>102.18721000000002</v>
      </c>
      <c r="E43" s="713"/>
      <c r="F43" s="713">
        <v>104.12392999999999</v>
      </c>
      <c r="G43" s="713">
        <v>0</v>
      </c>
      <c r="H43" s="713">
        <v>104.12392999999999</v>
      </c>
      <c r="I43" s="714" t="s">
        <v>329</v>
      </c>
      <c r="J43" s="715" t="s">
        <v>1</v>
      </c>
    </row>
    <row r="44" spans="1:10" ht="14.45" customHeight="1" x14ac:dyDescent="0.2">
      <c r="A44" s="711" t="s">
        <v>599</v>
      </c>
      <c r="B44" s="712" t="s">
        <v>4750</v>
      </c>
      <c r="C44" s="713">
        <v>144.89039000000002</v>
      </c>
      <c r="D44" s="713">
        <v>165.29608999999999</v>
      </c>
      <c r="E44" s="713"/>
      <c r="F44" s="713">
        <v>155.25494</v>
      </c>
      <c r="G44" s="713">
        <v>0</v>
      </c>
      <c r="H44" s="713">
        <v>155.25494</v>
      </c>
      <c r="I44" s="714" t="s">
        <v>329</v>
      </c>
      <c r="J44" s="715" t="s">
        <v>1</v>
      </c>
    </row>
    <row r="45" spans="1:10" ht="14.45" customHeight="1" x14ac:dyDescent="0.2">
      <c r="A45" s="711" t="s">
        <v>599</v>
      </c>
      <c r="B45" s="712" t="s">
        <v>4751</v>
      </c>
      <c r="C45" s="713">
        <v>26.888200000000001</v>
      </c>
      <c r="D45" s="713">
        <v>36.032550000000001</v>
      </c>
      <c r="E45" s="713"/>
      <c r="F45" s="713">
        <v>27.138300000000001</v>
      </c>
      <c r="G45" s="713">
        <v>0</v>
      </c>
      <c r="H45" s="713">
        <v>27.138300000000001</v>
      </c>
      <c r="I45" s="714" t="s">
        <v>329</v>
      </c>
      <c r="J45" s="715" t="s">
        <v>1</v>
      </c>
    </row>
    <row r="46" spans="1:10" ht="14.45" customHeight="1" x14ac:dyDescent="0.2">
      <c r="A46" s="711" t="s">
        <v>599</v>
      </c>
      <c r="B46" s="712" t="s">
        <v>4753</v>
      </c>
      <c r="C46" s="713">
        <v>10.906750000000001</v>
      </c>
      <c r="D46" s="713">
        <v>8.9879999999999995</v>
      </c>
      <c r="E46" s="713"/>
      <c r="F46" s="713">
        <v>10.314909999999999</v>
      </c>
      <c r="G46" s="713">
        <v>0</v>
      </c>
      <c r="H46" s="713">
        <v>10.314909999999999</v>
      </c>
      <c r="I46" s="714" t="s">
        <v>329</v>
      </c>
      <c r="J46" s="715" t="s">
        <v>1</v>
      </c>
    </row>
    <row r="47" spans="1:10" ht="14.45" customHeight="1" x14ac:dyDescent="0.2">
      <c r="A47" s="711" t="s">
        <v>599</v>
      </c>
      <c r="B47" s="712" t="s">
        <v>4754</v>
      </c>
      <c r="C47" s="713">
        <v>19.277000000000001</v>
      </c>
      <c r="D47" s="713">
        <v>23.4465</v>
      </c>
      <c r="E47" s="713"/>
      <c r="F47" s="713">
        <v>25.903929999999999</v>
      </c>
      <c r="G47" s="713">
        <v>0</v>
      </c>
      <c r="H47" s="713">
        <v>25.903929999999999</v>
      </c>
      <c r="I47" s="714" t="s">
        <v>329</v>
      </c>
      <c r="J47" s="715" t="s">
        <v>1</v>
      </c>
    </row>
    <row r="48" spans="1:10" ht="14.45" customHeight="1" x14ac:dyDescent="0.2">
      <c r="A48" s="711" t="s">
        <v>599</v>
      </c>
      <c r="B48" s="712" t="s">
        <v>4755</v>
      </c>
      <c r="C48" s="713">
        <v>49.268689999999992</v>
      </c>
      <c r="D48" s="713">
        <v>62.557259999999999</v>
      </c>
      <c r="E48" s="713"/>
      <c r="F48" s="713">
        <v>58.633029999999998</v>
      </c>
      <c r="G48" s="713">
        <v>0</v>
      </c>
      <c r="H48" s="713">
        <v>58.633029999999998</v>
      </c>
      <c r="I48" s="714" t="s">
        <v>329</v>
      </c>
      <c r="J48" s="715" t="s">
        <v>1</v>
      </c>
    </row>
    <row r="49" spans="1:10" ht="14.45" customHeight="1" x14ac:dyDescent="0.2">
      <c r="A49" s="711" t="s">
        <v>599</v>
      </c>
      <c r="B49" s="712" t="s">
        <v>4757</v>
      </c>
      <c r="C49" s="713">
        <v>0.39929999999999993</v>
      </c>
      <c r="D49" s="713">
        <v>2.2811399999999997</v>
      </c>
      <c r="E49" s="713"/>
      <c r="F49" s="713">
        <v>0.55903000000000003</v>
      </c>
      <c r="G49" s="713">
        <v>0</v>
      </c>
      <c r="H49" s="713">
        <v>0.55903000000000003</v>
      </c>
      <c r="I49" s="714" t="s">
        <v>329</v>
      </c>
      <c r="J49" s="715" t="s">
        <v>1</v>
      </c>
    </row>
    <row r="50" spans="1:10" ht="14.45" customHeight="1" x14ac:dyDescent="0.2">
      <c r="A50" s="711" t="s">
        <v>599</v>
      </c>
      <c r="B50" s="712" t="s">
        <v>601</v>
      </c>
      <c r="C50" s="713">
        <v>340.21146999999996</v>
      </c>
      <c r="D50" s="713">
        <v>405.78171000000003</v>
      </c>
      <c r="E50" s="713"/>
      <c r="F50" s="713">
        <v>388.40661</v>
      </c>
      <c r="G50" s="713">
        <v>0</v>
      </c>
      <c r="H50" s="713">
        <v>388.40661</v>
      </c>
      <c r="I50" s="714" t="s">
        <v>329</v>
      </c>
      <c r="J50" s="715" t="s">
        <v>597</v>
      </c>
    </row>
    <row r="51" spans="1:10" ht="14.45" customHeight="1" x14ac:dyDescent="0.2">
      <c r="A51" s="711" t="s">
        <v>329</v>
      </c>
      <c r="B51" s="712" t="s">
        <v>329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598</v>
      </c>
    </row>
    <row r="52" spans="1:10" ht="14.45" customHeight="1" x14ac:dyDescent="0.2">
      <c r="A52" s="711" t="s">
        <v>602</v>
      </c>
      <c r="B52" s="712" t="s">
        <v>603</v>
      </c>
      <c r="C52" s="713" t="s">
        <v>329</v>
      </c>
      <c r="D52" s="713" t="s">
        <v>329</v>
      </c>
      <c r="E52" s="713"/>
      <c r="F52" s="713" t="s">
        <v>329</v>
      </c>
      <c r="G52" s="713" t="s">
        <v>329</v>
      </c>
      <c r="H52" s="713" t="s">
        <v>329</v>
      </c>
      <c r="I52" s="714" t="s">
        <v>329</v>
      </c>
      <c r="J52" s="715" t="s">
        <v>0</v>
      </c>
    </row>
    <row r="53" spans="1:10" ht="14.45" customHeight="1" x14ac:dyDescent="0.2">
      <c r="A53" s="711" t="s">
        <v>602</v>
      </c>
      <c r="B53" s="712" t="s">
        <v>4746</v>
      </c>
      <c r="C53" s="713">
        <v>6.0324200000000001</v>
      </c>
      <c r="D53" s="713">
        <v>4.6985599999999996</v>
      </c>
      <c r="E53" s="713"/>
      <c r="F53" s="713">
        <v>0</v>
      </c>
      <c r="G53" s="713">
        <v>0</v>
      </c>
      <c r="H53" s="713">
        <v>0</v>
      </c>
      <c r="I53" s="714" t="s">
        <v>329</v>
      </c>
      <c r="J53" s="715" t="s">
        <v>1</v>
      </c>
    </row>
    <row r="54" spans="1:10" ht="14.45" customHeight="1" x14ac:dyDescent="0.2">
      <c r="A54" s="711" t="s">
        <v>602</v>
      </c>
      <c r="B54" s="712" t="s">
        <v>4747</v>
      </c>
      <c r="C54" s="713">
        <v>0</v>
      </c>
      <c r="D54" s="713">
        <v>0</v>
      </c>
      <c r="E54" s="713"/>
      <c r="F54" s="713">
        <v>0.42480000000000001</v>
      </c>
      <c r="G54" s="713">
        <v>0</v>
      </c>
      <c r="H54" s="713">
        <v>0.42480000000000001</v>
      </c>
      <c r="I54" s="714" t="s">
        <v>329</v>
      </c>
      <c r="J54" s="715" t="s">
        <v>1</v>
      </c>
    </row>
    <row r="55" spans="1:10" ht="14.45" customHeight="1" x14ac:dyDescent="0.2">
      <c r="A55" s="711" t="s">
        <v>602</v>
      </c>
      <c r="B55" s="712" t="s">
        <v>4749</v>
      </c>
      <c r="C55" s="713">
        <v>145.59787</v>
      </c>
      <c r="D55" s="713">
        <v>128.31645999999998</v>
      </c>
      <c r="E55" s="713"/>
      <c r="F55" s="713">
        <v>111.16520000000001</v>
      </c>
      <c r="G55" s="713">
        <v>0</v>
      </c>
      <c r="H55" s="713">
        <v>111.16520000000001</v>
      </c>
      <c r="I55" s="714" t="s">
        <v>329</v>
      </c>
      <c r="J55" s="715" t="s">
        <v>1</v>
      </c>
    </row>
    <row r="56" spans="1:10" ht="14.45" customHeight="1" x14ac:dyDescent="0.2">
      <c r="A56" s="711" t="s">
        <v>602</v>
      </c>
      <c r="B56" s="712" t="s">
        <v>4750</v>
      </c>
      <c r="C56" s="713">
        <v>127.81591999999999</v>
      </c>
      <c r="D56" s="713">
        <v>147.49051999999995</v>
      </c>
      <c r="E56" s="713"/>
      <c r="F56" s="713">
        <v>117.75825000000002</v>
      </c>
      <c r="G56" s="713">
        <v>0</v>
      </c>
      <c r="H56" s="713">
        <v>117.75825000000002</v>
      </c>
      <c r="I56" s="714" t="s">
        <v>329</v>
      </c>
      <c r="J56" s="715" t="s">
        <v>1</v>
      </c>
    </row>
    <row r="57" spans="1:10" ht="14.45" customHeight="1" x14ac:dyDescent="0.2">
      <c r="A57" s="711" t="s">
        <v>602</v>
      </c>
      <c r="B57" s="712" t="s">
        <v>4751</v>
      </c>
      <c r="C57" s="713">
        <v>30.178999999999998</v>
      </c>
      <c r="D57" s="713">
        <v>31.590900000000001</v>
      </c>
      <c r="E57" s="713"/>
      <c r="F57" s="713">
        <v>22.691800000000001</v>
      </c>
      <c r="G57" s="713">
        <v>0</v>
      </c>
      <c r="H57" s="713">
        <v>22.691800000000001</v>
      </c>
      <c r="I57" s="714" t="s">
        <v>329</v>
      </c>
      <c r="J57" s="715" t="s">
        <v>1</v>
      </c>
    </row>
    <row r="58" spans="1:10" ht="14.45" customHeight="1" x14ac:dyDescent="0.2">
      <c r="A58" s="711" t="s">
        <v>602</v>
      </c>
      <c r="B58" s="712" t="s">
        <v>4753</v>
      </c>
      <c r="C58" s="713">
        <v>6.6440000000000001</v>
      </c>
      <c r="D58" s="713">
        <v>6.3390399999999998</v>
      </c>
      <c r="E58" s="713"/>
      <c r="F58" s="713">
        <v>5.8019999999999996</v>
      </c>
      <c r="G58" s="713">
        <v>0</v>
      </c>
      <c r="H58" s="713">
        <v>5.8019999999999996</v>
      </c>
      <c r="I58" s="714" t="s">
        <v>329</v>
      </c>
      <c r="J58" s="715" t="s">
        <v>1</v>
      </c>
    </row>
    <row r="59" spans="1:10" ht="14.45" customHeight="1" x14ac:dyDescent="0.2">
      <c r="A59" s="711" t="s">
        <v>602</v>
      </c>
      <c r="B59" s="712" t="s">
        <v>4754</v>
      </c>
      <c r="C59" s="713">
        <v>23.18</v>
      </c>
      <c r="D59" s="713">
        <v>28.779199999999999</v>
      </c>
      <c r="E59" s="713"/>
      <c r="F59" s="713">
        <v>28.265499999999999</v>
      </c>
      <c r="G59" s="713">
        <v>0</v>
      </c>
      <c r="H59" s="713">
        <v>28.265499999999999</v>
      </c>
      <c r="I59" s="714" t="s">
        <v>329</v>
      </c>
      <c r="J59" s="715" t="s">
        <v>1</v>
      </c>
    </row>
    <row r="60" spans="1:10" ht="14.45" customHeight="1" x14ac:dyDescent="0.2">
      <c r="A60" s="711" t="s">
        <v>602</v>
      </c>
      <c r="B60" s="712" t="s">
        <v>4755</v>
      </c>
      <c r="C60" s="713">
        <v>37.490209999999998</v>
      </c>
      <c r="D60" s="713">
        <v>40.703209999999999</v>
      </c>
      <c r="E60" s="713"/>
      <c r="F60" s="713">
        <v>39.632280000000002</v>
      </c>
      <c r="G60" s="713">
        <v>0</v>
      </c>
      <c r="H60" s="713">
        <v>39.632280000000002</v>
      </c>
      <c r="I60" s="714" t="s">
        <v>329</v>
      </c>
      <c r="J60" s="715" t="s">
        <v>1</v>
      </c>
    </row>
    <row r="61" spans="1:10" ht="14.45" customHeight="1" x14ac:dyDescent="0.2">
      <c r="A61" s="711" t="s">
        <v>602</v>
      </c>
      <c r="B61" s="712" t="s">
        <v>4757</v>
      </c>
      <c r="C61" s="713">
        <v>1.0598099999999999</v>
      </c>
      <c r="D61" s="713">
        <v>1.49156</v>
      </c>
      <c r="E61" s="713"/>
      <c r="F61" s="713">
        <v>1.37646</v>
      </c>
      <c r="G61" s="713">
        <v>0</v>
      </c>
      <c r="H61" s="713">
        <v>1.37646</v>
      </c>
      <c r="I61" s="714" t="s">
        <v>329</v>
      </c>
      <c r="J61" s="715" t="s">
        <v>1</v>
      </c>
    </row>
    <row r="62" spans="1:10" ht="14.45" customHeight="1" x14ac:dyDescent="0.2">
      <c r="A62" s="711" t="s">
        <v>602</v>
      </c>
      <c r="B62" s="712" t="s">
        <v>604</v>
      </c>
      <c r="C62" s="713">
        <v>377.99923000000001</v>
      </c>
      <c r="D62" s="713">
        <v>389.40944999999988</v>
      </c>
      <c r="E62" s="713"/>
      <c r="F62" s="713">
        <v>327.11628999999999</v>
      </c>
      <c r="G62" s="713">
        <v>0</v>
      </c>
      <c r="H62" s="713">
        <v>327.11628999999999</v>
      </c>
      <c r="I62" s="714" t="s">
        <v>329</v>
      </c>
      <c r="J62" s="715" t="s">
        <v>597</v>
      </c>
    </row>
    <row r="63" spans="1:10" ht="14.45" customHeight="1" x14ac:dyDescent="0.2">
      <c r="A63" s="711" t="s">
        <v>329</v>
      </c>
      <c r="B63" s="712" t="s">
        <v>329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598</v>
      </c>
    </row>
    <row r="64" spans="1:10" ht="14.45" customHeight="1" x14ac:dyDescent="0.2">
      <c r="A64" s="711" t="s">
        <v>605</v>
      </c>
      <c r="B64" s="712" t="s">
        <v>606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0</v>
      </c>
    </row>
    <row r="65" spans="1:10" ht="14.45" customHeight="1" x14ac:dyDescent="0.2">
      <c r="A65" s="711" t="s">
        <v>605</v>
      </c>
      <c r="B65" s="712" t="s">
        <v>4747</v>
      </c>
      <c r="C65" s="713">
        <v>0</v>
      </c>
      <c r="D65" s="713">
        <v>0</v>
      </c>
      <c r="E65" s="713"/>
      <c r="F65" s="713">
        <v>1.0620000000000001</v>
      </c>
      <c r="G65" s="713">
        <v>0</v>
      </c>
      <c r="H65" s="713">
        <v>1.0620000000000001</v>
      </c>
      <c r="I65" s="714" t="s">
        <v>329</v>
      </c>
      <c r="J65" s="715" t="s">
        <v>1</v>
      </c>
    </row>
    <row r="66" spans="1:10" ht="14.45" customHeight="1" x14ac:dyDescent="0.2">
      <c r="A66" s="711" t="s">
        <v>605</v>
      </c>
      <c r="B66" s="712" t="s">
        <v>4749</v>
      </c>
      <c r="C66" s="713">
        <v>59.684659999999994</v>
      </c>
      <c r="D66" s="713">
        <v>80.688180000000003</v>
      </c>
      <c r="E66" s="713"/>
      <c r="F66" s="713">
        <v>69.375119999999995</v>
      </c>
      <c r="G66" s="713">
        <v>0</v>
      </c>
      <c r="H66" s="713">
        <v>69.375119999999995</v>
      </c>
      <c r="I66" s="714" t="s">
        <v>329</v>
      </c>
      <c r="J66" s="715" t="s">
        <v>1</v>
      </c>
    </row>
    <row r="67" spans="1:10" ht="14.45" customHeight="1" x14ac:dyDescent="0.2">
      <c r="A67" s="711" t="s">
        <v>605</v>
      </c>
      <c r="B67" s="712" t="s">
        <v>4750</v>
      </c>
      <c r="C67" s="713">
        <v>29.11608</v>
      </c>
      <c r="D67" s="713">
        <v>64.272690000000011</v>
      </c>
      <c r="E67" s="713"/>
      <c r="F67" s="713">
        <v>50.609749999999998</v>
      </c>
      <c r="G67" s="713">
        <v>0</v>
      </c>
      <c r="H67" s="713">
        <v>50.609749999999998</v>
      </c>
      <c r="I67" s="714" t="s">
        <v>329</v>
      </c>
      <c r="J67" s="715" t="s">
        <v>1</v>
      </c>
    </row>
    <row r="68" spans="1:10" ht="14.45" customHeight="1" x14ac:dyDescent="0.2">
      <c r="A68" s="711" t="s">
        <v>605</v>
      </c>
      <c r="B68" s="712" t="s">
        <v>4751</v>
      </c>
      <c r="C68" s="713">
        <v>0</v>
      </c>
      <c r="D68" s="713">
        <v>0</v>
      </c>
      <c r="E68" s="713"/>
      <c r="F68" s="713">
        <v>30.946369999999998</v>
      </c>
      <c r="G68" s="713">
        <v>0</v>
      </c>
      <c r="H68" s="713">
        <v>30.946369999999998</v>
      </c>
      <c r="I68" s="714" t="s">
        <v>329</v>
      </c>
      <c r="J68" s="715" t="s">
        <v>1</v>
      </c>
    </row>
    <row r="69" spans="1:10" ht="14.45" customHeight="1" x14ac:dyDescent="0.2">
      <c r="A69" s="711" t="s">
        <v>605</v>
      </c>
      <c r="B69" s="712" t="s">
        <v>4752</v>
      </c>
      <c r="C69" s="713">
        <v>14.439249999999999</v>
      </c>
      <c r="D69" s="713">
        <v>4.00793</v>
      </c>
      <c r="E69" s="713"/>
      <c r="F69" s="713">
        <v>0</v>
      </c>
      <c r="G69" s="713">
        <v>0</v>
      </c>
      <c r="H69" s="713">
        <v>0</v>
      </c>
      <c r="I69" s="714" t="s">
        <v>329</v>
      </c>
      <c r="J69" s="715" t="s">
        <v>1</v>
      </c>
    </row>
    <row r="70" spans="1:10" ht="14.45" customHeight="1" x14ac:dyDescent="0.2">
      <c r="A70" s="711" t="s">
        <v>605</v>
      </c>
      <c r="B70" s="712" t="s">
        <v>4753</v>
      </c>
      <c r="C70" s="713">
        <v>3.327</v>
      </c>
      <c r="D70" s="713">
        <v>4.4420999999999999</v>
      </c>
      <c r="E70" s="713"/>
      <c r="F70" s="713">
        <v>1.9504999999999999</v>
      </c>
      <c r="G70" s="713">
        <v>0</v>
      </c>
      <c r="H70" s="713">
        <v>1.9504999999999999</v>
      </c>
      <c r="I70" s="714" t="s">
        <v>329</v>
      </c>
      <c r="J70" s="715" t="s">
        <v>1</v>
      </c>
    </row>
    <row r="71" spans="1:10" ht="14.45" customHeight="1" x14ac:dyDescent="0.2">
      <c r="A71" s="711" t="s">
        <v>605</v>
      </c>
      <c r="B71" s="712" t="s">
        <v>4754</v>
      </c>
      <c r="C71" s="713">
        <v>22.297220000000003</v>
      </c>
      <c r="D71" s="713">
        <v>18.501300000000001</v>
      </c>
      <c r="E71" s="713"/>
      <c r="F71" s="713">
        <v>16.560500000000001</v>
      </c>
      <c r="G71" s="713">
        <v>0</v>
      </c>
      <c r="H71" s="713">
        <v>16.560500000000001</v>
      </c>
      <c r="I71" s="714" t="s">
        <v>329</v>
      </c>
      <c r="J71" s="715" t="s">
        <v>1</v>
      </c>
    </row>
    <row r="72" spans="1:10" ht="14.45" customHeight="1" x14ac:dyDescent="0.2">
      <c r="A72" s="711" t="s">
        <v>605</v>
      </c>
      <c r="B72" s="712" t="s">
        <v>4758</v>
      </c>
      <c r="C72" s="713">
        <v>0</v>
      </c>
      <c r="D72" s="713">
        <v>0</v>
      </c>
      <c r="E72" s="713"/>
      <c r="F72" s="713">
        <v>0</v>
      </c>
      <c r="G72" s="713">
        <v>0</v>
      </c>
      <c r="H72" s="713">
        <v>0</v>
      </c>
      <c r="I72" s="714" t="s">
        <v>329</v>
      </c>
      <c r="J72" s="715" t="s">
        <v>1</v>
      </c>
    </row>
    <row r="73" spans="1:10" ht="14.45" customHeight="1" x14ac:dyDescent="0.2">
      <c r="A73" s="711" t="s">
        <v>605</v>
      </c>
      <c r="B73" s="712" t="s">
        <v>607</v>
      </c>
      <c r="C73" s="713">
        <v>128.86420999999999</v>
      </c>
      <c r="D73" s="713">
        <v>171.91219999999998</v>
      </c>
      <c r="E73" s="713"/>
      <c r="F73" s="713">
        <v>170.50423999999998</v>
      </c>
      <c r="G73" s="713">
        <v>0</v>
      </c>
      <c r="H73" s="713">
        <v>170.50423999999998</v>
      </c>
      <c r="I73" s="714" t="s">
        <v>329</v>
      </c>
      <c r="J73" s="715" t="s">
        <v>597</v>
      </c>
    </row>
    <row r="74" spans="1:10" ht="14.45" customHeight="1" x14ac:dyDescent="0.2">
      <c r="A74" s="711" t="s">
        <v>329</v>
      </c>
      <c r="B74" s="712" t="s">
        <v>329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598</v>
      </c>
    </row>
    <row r="75" spans="1:10" ht="14.45" customHeight="1" x14ac:dyDescent="0.2">
      <c r="A75" s="711" t="s">
        <v>608</v>
      </c>
      <c r="B75" s="712" t="s">
        <v>609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0</v>
      </c>
    </row>
    <row r="76" spans="1:10" ht="14.45" customHeight="1" x14ac:dyDescent="0.2">
      <c r="A76" s="711" t="s">
        <v>608</v>
      </c>
      <c r="B76" s="712" t="s">
        <v>4746</v>
      </c>
      <c r="C76" s="713">
        <v>15.453720000000001</v>
      </c>
      <c r="D76" s="713">
        <v>15.56758</v>
      </c>
      <c r="E76" s="713"/>
      <c r="F76" s="713">
        <v>10.83118</v>
      </c>
      <c r="G76" s="713">
        <v>0</v>
      </c>
      <c r="H76" s="713">
        <v>10.83118</v>
      </c>
      <c r="I76" s="714" t="s">
        <v>329</v>
      </c>
      <c r="J76" s="715" t="s">
        <v>1</v>
      </c>
    </row>
    <row r="77" spans="1:10" ht="14.45" customHeight="1" x14ac:dyDescent="0.2">
      <c r="A77" s="711" t="s">
        <v>608</v>
      </c>
      <c r="B77" s="712" t="s">
        <v>4748</v>
      </c>
      <c r="C77" s="713">
        <v>1.2181</v>
      </c>
      <c r="D77" s="713">
        <v>0</v>
      </c>
      <c r="E77" s="713"/>
      <c r="F77" s="713">
        <v>0.35492000000000001</v>
      </c>
      <c r="G77" s="713">
        <v>0</v>
      </c>
      <c r="H77" s="713">
        <v>0.35492000000000001</v>
      </c>
      <c r="I77" s="714" t="s">
        <v>329</v>
      </c>
      <c r="J77" s="715" t="s">
        <v>1</v>
      </c>
    </row>
    <row r="78" spans="1:10" ht="14.45" customHeight="1" x14ac:dyDescent="0.2">
      <c r="A78" s="711" t="s">
        <v>608</v>
      </c>
      <c r="B78" s="712" t="s">
        <v>4749</v>
      </c>
      <c r="C78" s="713">
        <v>109.92817999999998</v>
      </c>
      <c r="D78" s="713">
        <v>145.05379000000002</v>
      </c>
      <c r="E78" s="713"/>
      <c r="F78" s="713">
        <v>98.738649999999978</v>
      </c>
      <c r="G78" s="713">
        <v>0</v>
      </c>
      <c r="H78" s="713">
        <v>98.738649999999978</v>
      </c>
      <c r="I78" s="714" t="s">
        <v>329</v>
      </c>
      <c r="J78" s="715" t="s">
        <v>1</v>
      </c>
    </row>
    <row r="79" spans="1:10" ht="14.45" customHeight="1" x14ac:dyDescent="0.2">
      <c r="A79" s="711" t="s">
        <v>608</v>
      </c>
      <c r="B79" s="712" t="s">
        <v>4750</v>
      </c>
      <c r="C79" s="713">
        <v>319.42867000000001</v>
      </c>
      <c r="D79" s="713">
        <v>322.88396999999998</v>
      </c>
      <c r="E79" s="713"/>
      <c r="F79" s="713">
        <v>285.74370999999996</v>
      </c>
      <c r="G79" s="713">
        <v>0</v>
      </c>
      <c r="H79" s="713">
        <v>285.74370999999996</v>
      </c>
      <c r="I79" s="714" t="s">
        <v>329</v>
      </c>
      <c r="J79" s="715" t="s">
        <v>1</v>
      </c>
    </row>
    <row r="80" spans="1:10" ht="14.45" customHeight="1" x14ac:dyDescent="0.2">
      <c r="A80" s="711" t="s">
        <v>608</v>
      </c>
      <c r="B80" s="712" t="s">
        <v>4751</v>
      </c>
      <c r="C80" s="713">
        <v>46.130800000000001</v>
      </c>
      <c r="D80" s="713">
        <v>35.709000000000003</v>
      </c>
      <c r="E80" s="713"/>
      <c r="F80" s="713">
        <v>46.640800000000006</v>
      </c>
      <c r="G80" s="713">
        <v>0</v>
      </c>
      <c r="H80" s="713">
        <v>46.640800000000006</v>
      </c>
      <c r="I80" s="714" t="s">
        <v>329</v>
      </c>
      <c r="J80" s="715" t="s">
        <v>1</v>
      </c>
    </row>
    <row r="81" spans="1:10" ht="14.45" customHeight="1" x14ac:dyDescent="0.2">
      <c r="A81" s="711" t="s">
        <v>608</v>
      </c>
      <c r="B81" s="712" t="s">
        <v>4752</v>
      </c>
      <c r="C81" s="713">
        <v>0.98009999999999997</v>
      </c>
      <c r="D81" s="713">
        <v>0.98117999999999994</v>
      </c>
      <c r="E81" s="713"/>
      <c r="F81" s="713">
        <v>0</v>
      </c>
      <c r="G81" s="713">
        <v>0</v>
      </c>
      <c r="H81" s="713">
        <v>0</v>
      </c>
      <c r="I81" s="714" t="s">
        <v>329</v>
      </c>
      <c r="J81" s="715" t="s">
        <v>1</v>
      </c>
    </row>
    <row r="82" spans="1:10" ht="14.45" customHeight="1" x14ac:dyDescent="0.2">
      <c r="A82" s="711" t="s">
        <v>608</v>
      </c>
      <c r="B82" s="712" t="s">
        <v>4753</v>
      </c>
      <c r="C82" s="713">
        <v>17.430910000000001</v>
      </c>
      <c r="D82" s="713">
        <v>16.469529999999999</v>
      </c>
      <c r="E82" s="713"/>
      <c r="F82" s="713">
        <v>13.87191</v>
      </c>
      <c r="G82" s="713">
        <v>0</v>
      </c>
      <c r="H82" s="713">
        <v>13.87191</v>
      </c>
      <c r="I82" s="714" t="s">
        <v>329</v>
      </c>
      <c r="J82" s="715" t="s">
        <v>1</v>
      </c>
    </row>
    <row r="83" spans="1:10" ht="14.45" customHeight="1" x14ac:dyDescent="0.2">
      <c r="A83" s="711" t="s">
        <v>608</v>
      </c>
      <c r="B83" s="712" t="s">
        <v>4754</v>
      </c>
      <c r="C83" s="713">
        <v>49.895099999999999</v>
      </c>
      <c r="D83" s="713">
        <v>49.292700000000004</v>
      </c>
      <c r="E83" s="713"/>
      <c r="F83" s="713">
        <v>61.455500000000001</v>
      </c>
      <c r="G83" s="713">
        <v>0</v>
      </c>
      <c r="H83" s="713">
        <v>61.455500000000001</v>
      </c>
      <c r="I83" s="714" t="s">
        <v>329</v>
      </c>
      <c r="J83" s="715" t="s">
        <v>1</v>
      </c>
    </row>
    <row r="84" spans="1:10" ht="14.45" customHeight="1" x14ac:dyDescent="0.2">
      <c r="A84" s="711" t="s">
        <v>608</v>
      </c>
      <c r="B84" s="712" t="s">
        <v>4755</v>
      </c>
      <c r="C84" s="713">
        <v>44.397820000000003</v>
      </c>
      <c r="D84" s="713">
        <v>15.387969999999999</v>
      </c>
      <c r="E84" s="713"/>
      <c r="F84" s="713">
        <v>28.744280000000003</v>
      </c>
      <c r="G84" s="713">
        <v>0</v>
      </c>
      <c r="H84" s="713">
        <v>28.744280000000003</v>
      </c>
      <c r="I84" s="714" t="s">
        <v>329</v>
      </c>
      <c r="J84" s="715" t="s">
        <v>1</v>
      </c>
    </row>
    <row r="85" spans="1:10" ht="14.45" customHeight="1" x14ac:dyDescent="0.2">
      <c r="A85" s="711" t="s">
        <v>608</v>
      </c>
      <c r="B85" s="712" t="s">
        <v>4757</v>
      </c>
      <c r="C85" s="713">
        <v>29.268379999999997</v>
      </c>
      <c r="D85" s="713">
        <v>19.003769999999999</v>
      </c>
      <c r="E85" s="713"/>
      <c r="F85" s="713">
        <v>21.471399999999999</v>
      </c>
      <c r="G85" s="713">
        <v>0</v>
      </c>
      <c r="H85" s="713">
        <v>21.471399999999999</v>
      </c>
      <c r="I85" s="714" t="s">
        <v>329</v>
      </c>
      <c r="J85" s="715" t="s">
        <v>1</v>
      </c>
    </row>
    <row r="86" spans="1:10" ht="14.45" customHeight="1" x14ac:dyDescent="0.2">
      <c r="A86" s="711" t="s">
        <v>608</v>
      </c>
      <c r="B86" s="712" t="s">
        <v>610</v>
      </c>
      <c r="C86" s="713">
        <v>634.13177999999994</v>
      </c>
      <c r="D86" s="713">
        <v>620.34948999999995</v>
      </c>
      <c r="E86" s="713"/>
      <c r="F86" s="713">
        <v>567.85235</v>
      </c>
      <c r="G86" s="713">
        <v>0</v>
      </c>
      <c r="H86" s="713">
        <v>567.85235</v>
      </c>
      <c r="I86" s="714" t="s">
        <v>329</v>
      </c>
      <c r="J86" s="715" t="s">
        <v>597</v>
      </c>
    </row>
    <row r="87" spans="1:10" ht="14.45" customHeight="1" x14ac:dyDescent="0.2">
      <c r="A87" s="711" t="s">
        <v>329</v>
      </c>
      <c r="B87" s="712" t="s">
        <v>329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598</v>
      </c>
    </row>
    <row r="88" spans="1:10" ht="14.45" customHeight="1" x14ac:dyDescent="0.2">
      <c r="A88" s="711" t="s">
        <v>611</v>
      </c>
      <c r="B88" s="712" t="s">
        <v>612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0</v>
      </c>
    </row>
    <row r="89" spans="1:10" ht="14.45" customHeight="1" x14ac:dyDescent="0.2">
      <c r="A89" s="711" t="s">
        <v>611</v>
      </c>
      <c r="B89" s="712" t="s">
        <v>4744</v>
      </c>
      <c r="C89" s="713">
        <v>174.386</v>
      </c>
      <c r="D89" s="713">
        <v>151.80552000000003</v>
      </c>
      <c r="E89" s="713"/>
      <c r="F89" s="713">
        <v>102.49272999999999</v>
      </c>
      <c r="G89" s="713">
        <v>0</v>
      </c>
      <c r="H89" s="713">
        <v>102.49272999999999</v>
      </c>
      <c r="I89" s="714" t="s">
        <v>329</v>
      </c>
      <c r="J89" s="715" t="s">
        <v>1</v>
      </c>
    </row>
    <row r="90" spans="1:10" ht="14.45" customHeight="1" x14ac:dyDescent="0.2">
      <c r="A90" s="711" t="s">
        <v>611</v>
      </c>
      <c r="B90" s="712" t="s">
        <v>4745</v>
      </c>
      <c r="C90" s="713">
        <v>14.70942</v>
      </c>
      <c r="D90" s="713">
        <v>9.806280000000001</v>
      </c>
      <c r="E90" s="713"/>
      <c r="F90" s="713">
        <v>67.003140000000002</v>
      </c>
      <c r="G90" s="713">
        <v>0</v>
      </c>
      <c r="H90" s="713">
        <v>67.003140000000002</v>
      </c>
      <c r="I90" s="714" t="s">
        <v>329</v>
      </c>
      <c r="J90" s="715" t="s">
        <v>1</v>
      </c>
    </row>
    <row r="91" spans="1:10" ht="14.45" customHeight="1" x14ac:dyDescent="0.2">
      <c r="A91" s="711" t="s">
        <v>611</v>
      </c>
      <c r="B91" s="712" t="s">
        <v>4749</v>
      </c>
      <c r="C91" s="713">
        <v>0</v>
      </c>
      <c r="D91" s="713">
        <v>177.08771999999999</v>
      </c>
      <c r="E91" s="713"/>
      <c r="F91" s="713">
        <v>133.34059999999999</v>
      </c>
      <c r="G91" s="713">
        <v>0</v>
      </c>
      <c r="H91" s="713">
        <v>133.34059999999999</v>
      </c>
      <c r="I91" s="714" t="s">
        <v>329</v>
      </c>
      <c r="J91" s="715" t="s">
        <v>1</v>
      </c>
    </row>
    <row r="92" spans="1:10" ht="14.45" customHeight="1" x14ac:dyDescent="0.2">
      <c r="A92" s="711" t="s">
        <v>611</v>
      </c>
      <c r="B92" s="712" t="s">
        <v>4750</v>
      </c>
      <c r="C92" s="713">
        <v>1677.0701800000004</v>
      </c>
      <c r="D92" s="713">
        <v>2327.1593700000003</v>
      </c>
      <c r="E92" s="713"/>
      <c r="F92" s="713">
        <v>517.43278999999984</v>
      </c>
      <c r="G92" s="713">
        <v>0</v>
      </c>
      <c r="H92" s="713">
        <v>517.43278999999984</v>
      </c>
      <c r="I92" s="714" t="s">
        <v>329</v>
      </c>
      <c r="J92" s="715" t="s">
        <v>1</v>
      </c>
    </row>
    <row r="93" spans="1:10" ht="14.45" customHeight="1" x14ac:dyDescent="0.2">
      <c r="A93" s="711" t="s">
        <v>611</v>
      </c>
      <c r="B93" s="712" t="s">
        <v>4751</v>
      </c>
      <c r="C93" s="713">
        <v>0</v>
      </c>
      <c r="D93" s="713">
        <v>166.98</v>
      </c>
      <c r="E93" s="713"/>
      <c r="F93" s="713">
        <v>252.40600000000001</v>
      </c>
      <c r="G93" s="713">
        <v>0</v>
      </c>
      <c r="H93" s="713">
        <v>252.40600000000001</v>
      </c>
      <c r="I93" s="714" t="s">
        <v>329</v>
      </c>
      <c r="J93" s="715" t="s">
        <v>1</v>
      </c>
    </row>
    <row r="94" spans="1:10" ht="14.45" customHeight="1" x14ac:dyDescent="0.2">
      <c r="A94" s="711" t="s">
        <v>611</v>
      </c>
      <c r="B94" s="712" t="s">
        <v>4752</v>
      </c>
      <c r="C94" s="713">
        <v>6.9791200000000009</v>
      </c>
      <c r="D94" s="713">
        <v>0</v>
      </c>
      <c r="E94" s="713"/>
      <c r="F94" s="713">
        <v>12.633299999999998</v>
      </c>
      <c r="G94" s="713">
        <v>0</v>
      </c>
      <c r="H94" s="713">
        <v>12.633299999999998</v>
      </c>
      <c r="I94" s="714" t="s">
        <v>329</v>
      </c>
      <c r="J94" s="715" t="s">
        <v>1</v>
      </c>
    </row>
    <row r="95" spans="1:10" ht="14.45" customHeight="1" x14ac:dyDescent="0.2">
      <c r="A95" s="711" t="s">
        <v>611</v>
      </c>
      <c r="B95" s="712" t="s">
        <v>4755</v>
      </c>
      <c r="C95" s="713">
        <v>0</v>
      </c>
      <c r="D95" s="713">
        <v>0</v>
      </c>
      <c r="E95" s="713"/>
      <c r="F95" s="713">
        <v>0.36231000000000002</v>
      </c>
      <c r="G95" s="713">
        <v>0</v>
      </c>
      <c r="H95" s="713">
        <v>0.36231000000000002</v>
      </c>
      <c r="I95" s="714" t="s">
        <v>329</v>
      </c>
      <c r="J95" s="715" t="s">
        <v>1</v>
      </c>
    </row>
    <row r="96" spans="1:10" ht="14.45" customHeight="1" x14ac:dyDescent="0.2">
      <c r="A96" s="711" t="s">
        <v>611</v>
      </c>
      <c r="B96" s="712" t="s">
        <v>4756</v>
      </c>
      <c r="C96" s="713">
        <v>4.1311999999999998</v>
      </c>
      <c r="D96" s="713">
        <v>0</v>
      </c>
      <c r="E96" s="713"/>
      <c r="F96" s="713">
        <v>6.1074999999999999</v>
      </c>
      <c r="G96" s="713">
        <v>0</v>
      </c>
      <c r="H96" s="713">
        <v>6.1074999999999999</v>
      </c>
      <c r="I96" s="714" t="s">
        <v>329</v>
      </c>
      <c r="J96" s="715" t="s">
        <v>1</v>
      </c>
    </row>
    <row r="97" spans="1:10" ht="14.45" customHeight="1" x14ac:dyDescent="0.2">
      <c r="A97" s="711" t="s">
        <v>611</v>
      </c>
      <c r="B97" s="712" t="s">
        <v>4758</v>
      </c>
      <c r="C97" s="713">
        <v>7294.5858099999996</v>
      </c>
      <c r="D97" s="713">
        <v>7855.785670000002</v>
      </c>
      <c r="E97" s="713"/>
      <c r="F97" s="713">
        <v>9848.3887400000021</v>
      </c>
      <c r="G97" s="713">
        <v>0</v>
      </c>
      <c r="H97" s="713">
        <v>9848.3887400000021</v>
      </c>
      <c r="I97" s="714" t="s">
        <v>329</v>
      </c>
      <c r="J97" s="715" t="s">
        <v>1</v>
      </c>
    </row>
    <row r="98" spans="1:10" ht="14.45" customHeight="1" x14ac:dyDescent="0.2">
      <c r="A98" s="711" t="s">
        <v>611</v>
      </c>
      <c r="B98" s="712" t="s">
        <v>613</v>
      </c>
      <c r="C98" s="713">
        <v>9171.8617300000005</v>
      </c>
      <c r="D98" s="713">
        <v>10688.624560000002</v>
      </c>
      <c r="E98" s="713"/>
      <c r="F98" s="713">
        <v>10940.167110000002</v>
      </c>
      <c r="G98" s="713">
        <v>0</v>
      </c>
      <c r="H98" s="713">
        <v>10940.167110000002</v>
      </c>
      <c r="I98" s="714" t="s">
        <v>329</v>
      </c>
      <c r="J98" s="715" t="s">
        <v>597</v>
      </c>
    </row>
    <row r="99" spans="1:10" ht="14.45" customHeight="1" x14ac:dyDescent="0.2">
      <c r="A99" s="711" t="s">
        <v>329</v>
      </c>
      <c r="B99" s="712" t="s">
        <v>329</v>
      </c>
      <c r="C99" s="713" t="s">
        <v>329</v>
      </c>
      <c r="D99" s="713" t="s">
        <v>329</v>
      </c>
      <c r="E99" s="713"/>
      <c r="F99" s="713" t="s">
        <v>329</v>
      </c>
      <c r="G99" s="713" t="s">
        <v>329</v>
      </c>
      <c r="H99" s="713" t="s">
        <v>329</v>
      </c>
      <c r="I99" s="714" t="s">
        <v>329</v>
      </c>
      <c r="J99" s="715" t="s">
        <v>598</v>
      </c>
    </row>
    <row r="100" spans="1:10" ht="14.45" customHeight="1" x14ac:dyDescent="0.2">
      <c r="A100" s="711" t="s">
        <v>4760</v>
      </c>
      <c r="B100" s="712" t="s">
        <v>4761</v>
      </c>
      <c r="C100" s="713" t="s">
        <v>329</v>
      </c>
      <c r="D100" s="713" t="s">
        <v>329</v>
      </c>
      <c r="E100" s="713"/>
      <c r="F100" s="713" t="s">
        <v>329</v>
      </c>
      <c r="G100" s="713" t="s">
        <v>329</v>
      </c>
      <c r="H100" s="713" t="s">
        <v>329</v>
      </c>
      <c r="I100" s="714" t="s">
        <v>329</v>
      </c>
      <c r="J100" s="715" t="s">
        <v>0</v>
      </c>
    </row>
    <row r="101" spans="1:10" ht="14.45" customHeight="1" x14ac:dyDescent="0.2">
      <c r="A101" s="711" t="s">
        <v>4760</v>
      </c>
      <c r="B101" s="712" t="s">
        <v>4750</v>
      </c>
      <c r="C101" s="713">
        <v>9.8391599999999997</v>
      </c>
      <c r="D101" s="713">
        <v>8.0330399999999997</v>
      </c>
      <c r="E101" s="713"/>
      <c r="F101" s="713">
        <v>0</v>
      </c>
      <c r="G101" s="713">
        <v>0</v>
      </c>
      <c r="H101" s="713">
        <v>0</v>
      </c>
      <c r="I101" s="714" t="s">
        <v>329</v>
      </c>
      <c r="J101" s="715" t="s">
        <v>1</v>
      </c>
    </row>
    <row r="102" spans="1:10" ht="14.45" customHeight="1" x14ac:dyDescent="0.2">
      <c r="A102" s="711" t="s">
        <v>4760</v>
      </c>
      <c r="B102" s="712" t="s">
        <v>4758</v>
      </c>
      <c r="C102" s="713">
        <v>49.226080000000003</v>
      </c>
      <c r="D102" s="713">
        <v>17.16264</v>
      </c>
      <c r="E102" s="713"/>
      <c r="F102" s="713">
        <v>28.604400000000002</v>
      </c>
      <c r="G102" s="713">
        <v>0</v>
      </c>
      <c r="H102" s="713">
        <v>28.604400000000002</v>
      </c>
      <c r="I102" s="714" t="s">
        <v>329</v>
      </c>
      <c r="J102" s="715" t="s">
        <v>1</v>
      </c>
    </row>
    <row r="103" spans="1:10" ht="14.45" customHeight="1" x14ac:dyDescent="0.2">
      <c r="A103" s="711" t="s">
        <v>4760</v>
      </c>
      <c r="B103" s="712" t="s">
        <v>4762</v>
      </c>
      <c r="C103" s="713">
        <v>59.065240000000003</v>
      </c>
      <c r="D103" s="713">
        <v>25.195679999999999</v>
      </c>
      <c r="E103" s="713"/>
      <c r="F103" s="713">
        <v>28.604400000000002</v>
      </c>
      <c r="G103" s="713">
        <v>0</v>
      </c>
      <c r="H103" s="713">
        <v>28.604400000000002</v>
      </c>
      <c r="I103" s="714" t="s">
        <v>329</v>
      </c>
      <c r="J103" s="715" t="s">
        <v>597</v>
      </c>
    </row>
    <row r="104" spans="1:10" ht="14.45" customHeight="1" x14ac:dyDescent="0.2">
      <c r="A104" s="711" t="s">
        <v>329</v>
      </c>
      <c r="B104" s="712" t="s">
        <v>329</v>
      </c>
      <c r="C104" s="713" t="s">
        <v>329</v>
      </c>
      <c r="D104" s="713" t="s">
        <v>329</v>
      </c>
      <c r="E104" s="713"/>
      <c r="F104" s="713" t="s">
        <v>329</v>
      </c>
      <c r="G104" s="713" t="s">
        <v>329</v>
      </c>
      <c r="H104" s="713" t="s">
        <v>329</v>
      </c>
      <c r="I104" s="714" t="s">
        <v>329</v>
      </c>
      <c r="J104" s="715" t="s">
        <v>598</v>
      </c>
    </row>
    <row r="105" spans="1:10" ht="14.45" customHeight="1" x14ac:dyDescent="0.2">
      <c r="A105" s="711" t="s">
        <v>614</v>
      </c>
      <c r="B105" s="712" t="s">
        <v>615</v>
      </c>
      <c r="C105" s="713" t="s">
        <v>329</v>
      </c>
      <c r="D105" s="713" t="s">
        <v>329</v>
      </c>
      <c r="E105" s="713"/>
      <c r="F105" s="713" t="s">
        <v>329</v>
      </c>
      <c r="G105" s="713" t="s">
        <v>329</v>
      </c>
      <c r="H105" s="713" t="s">
        <v>329</v>
      </c>
      <c r="I105" s="714" t="s">
        <v>329</v>
      </c>
      <c r="J105" s="715" t="s">
        <v>0</v>
      </c>
    </row>
    <row r="106" spans="1:10" ht="14.45" customHeight="1" x14ac:dyDescent="0.2">
      <c r="A106" s="711" t="s">
        <v>614</v>
      </c>
      <c r="B106" s="712" t="s">
        <v>4746</v>
      </c>
      <c r="C106" s="713">
        <v>1.5826800000000001</v>
      </c>
      <c r="D106" s="713">
        <v>0</v>
      </c>
      <c r="E106" s="713"/>
      <c r="F106" s="713">
        <v>0</v>
      </c>
      <c r="G106" s="713">
        <v>0</v>
      </c>
      <c r="H106" s="713">
        <v>0</v>
      </c>
      <c r="I106" s="714" t="s">
        <v>329</v>
      </c>
      <c r="J106" s="715" t="s">
        <v>1</v>
      </c>
    </row>
    <row r="107" spans="1:10" ht="14.45" customHeight="1" x14ac:dyDescent="0.2">
      <c r="A107" s="711" t="s">
        <v>614</v>
      </c>
      <c r="B107" s="712" t="s">
        <v>4748</v>
      </c>
      <c r="C107" s="713">
        <v>0.14895</v>
      </c>
      <c r="D107" s="713">
        <v>0</v>
      </c>
      <c r="E107" s="713"/>
      <c r="F107" s="713">
        <v>5.5659999999999994E-2</v>
      </c>
      <c r="G107" s="713">
        <v>0</v>
      </c>
      <c r="H107" s="713">
        <v>5.5659999999999994E-2</v>
      </c>
      <c r="I107" s="714" t="s">
        <v>329</v>
      </c>
      <c r="J107" s="715" t="s">
        <v>1</v>
      </c>
    </row>
    <row r="108" spans="1:10" ht="14.45" customHeight="1" x14ac:dyDescent="0.2">
      <c r="A108" s="711" t="s">
        <v>614</v>
      </c>
      <c r="B108" s="712" t="s">
        <v>4749</v>
      </c>
      <c r="C108" s="713">
        <v>5.7709000000000001</v>
      </c>
      <c r="D108" s="713">
        <v>0</v>
      </c>
      <c r="E108" s="713"/>
      <c r="F108" s="713">
        <v>5.1098999999999997</v>
      </c>
      <c r="G108" s="713">
        <v>0</v>
      </c>
      <c r="H108" s="713">
        <v>5.1098999999999997</v>
      </c>
      <c r="I108" s="714" t="s">
        <v>329</v>
      </c>
      <c r="J108" s="715" t="s">
        <v>1</v>
      </c>
    </row>
    <row r="109" spans="1:10" ht="14.45" customHeight="1" x14ac:dyDescent="0.2">
      <c r="A109" s="711" t="s">
        <v>614</v>
      </c>
      <c r="B109" s="712" t="s">
        <v>4750</v>
      </c>
      <c r="C109" s="713">
        <v>60.225099999999998</v>
      </c>
      <c r="D109" s="713">
        <v>0</v>
      </c>
      <c r="E109" s="713"/>
      <c r="F109" s="713">
        <v>1.9627600000000003</v>
      </c>
      <c r="G109" s="713">
        <v>0</v>
      </c>
      <c r="H109" s="713">
        <v>1.9627600000000003</v>
      </c>
      <c r="I109" s="714" t="s">
        <v>329</v>
      </c>
      <c r="J109" s="715" t="s">
        <v>1</v>
      </c>
    </row>
    <row r="110" spans="1:10" ht="14.45" customHeight="1" x14ac:dyDescent="0.2">
      <c r="A110" s="711" t="s">
        <v>614</v>
      </c>
      <c r="B110" s="712" t="s">
        <v>4753</v>
      </c>
      <c r="C110" s="713">
        <v>11.180399999999999</v>
      </c>
      <c r="D110" s="713">
        <v>0</v>
      </c>
      <c r="E110" s="713"/>
      <c r="F110" s="713">
        <v>0</v>
      </c>
      <c r="G110" s="713">
        <v>0</v>
      </c>
      <c r="H110" s="713">
        <v>0</v>
      </c>
      <c r="I110" s="714" t="s">
        <v>329</v>
      </c>
      <c r="J110" s="715" t="s">
        <v>1</v>
      </c>
    </row>
    <row r="111" spans="1:10" ht="14.45" customHeight="1" x14ac:dyDescent="0.2">
      <c r="A111" s="711" t="s">
        <v>614</v>
      </c>
      <c r="B111" s="712" t="s">
        <v>4754</v>
      </c>
      <c r="C111" s="713">
        <v>1.7095</v>
      </c>
      <c r="D111" s="713">
        <v>0</v>
      </c>
      <c r="E111" s="713"/>
      <c r="F111" s="713">
        <v>0</v>
      </c>
      <c r="G111" s="713">
        <v>0</v>
      </c>
      <c r="H111" s="713">
        <v>0</v>
      </c>
      <c r="I111" s="714" t="s">
        <v>329</v>
      </c>
      <c r="J111" s="715" t="s">
        <v>1</v>
      </c>
    </row>
    <row r="112" spans="1:10" ht="14.45" customHeight="1" x14ac:dyDescent="0.2">
      <c r="A112" s="711" t="s">
        <v>614</v>
      </c>
      <c r="B112" s="712" t="s">
        <v>4758</v>
      </c>
      <c r="C112" s="713">
        <v>23.515139999999999</v>
      </c>
      <c r="D112" s="713">
        <v>0</v>
      </c>
      <c r="E112" s="713"/>
      <c r="F112" s="713">
        <v>0</v>
      </c>
      <c r="G112" s="713">
        <v>0</v>
      </c>
      <c r="H112" s="713">
        <v>0</v>
      </c>
      <c r="I112" s="714" t="s">
        <v>329</v>
      </c>
      <c r="J112" s="715" t="s">
        <v>1</v>
      </c>
    </row>
    <row r="113" spans="1:10" ht="14.45" customHeight="1" x14ac:dyDescent="0.2">
      <c r="A113" s="711" t="s">
        <v>614</v>
      </c>
      <c r="B113" s="712" t="s">
        <v>616</v>
      </c>
      <c r="C113" s="713">
        <v>104.13267</v>
      </c>
      <c r="D113" s="713">
        <v>0</v>
      </c>
      <c r="E113" s="713"/>
      <c r="F113" s="713">
        <v>7.1283199999999995</v>
      </c>
      <c r="G113" s="713">
        <v>0</v>
      </c>
      <c r="H113" s="713">
        <v>7.1283199999999995</v>
      </c>
      <c r="I113" s="714" t="s">
        <v>329</v>
      </c>
      <c r="J113" s="715" t="s">
        <v>597</v>
      </c>
    </row>
    <row r="114" spans="1:10" ht="14.45" customHeight="1" x14ac:dyDescent="0.2">
      <c r="A114" s="711" t="s">
        <v>329</v>
      </c>
      <c r="B114" s="712" t="s">
        <v>329</v>
      </c>
      <c r="C114" s="713" t="s">
        <v>329</v>
      </c>
      <c r="D114" s="713" t="s">
        <v>329</v>
      </c>
      <c r="E114" s="713"/>
      <c r="F114" s="713" t="s">
        <v>329</v>
      </c>
      <c r="G114" s="713" t="s">
        <v>329</v>
      </c>
      <c r="H114" s="713" t="s">
        <v>329</v>
      </c>
      <c r="I114" s="714" t="s">
        <v>329</v>
      </c>
      <c r="J114" s="715" t="s">
        <v>598</v>
      </c>
    </row>
    <row r="115" spans="1:10" ht="14.45" customHeight="1" x14ac:dyDescent="0.2">
      <c r="A115" s="711" t="s">
        <v>581</v>
      </c>
      <c r="B115" s="712" t="s">
        <v>592</v>
      </c>
      <c r="C115" s="713">
        <v>11262.622869999999</v>
      </c>
      <c r="D115" s="713">
        <v>12645.414990000001</v>
      </c>
      <c r="E115" s="713"/>
      <c r="F115" s="713">
        <v>12740.691200000001</v>
      </c>
      <c r="G115" s="713">
        <v>0</v>
      </c>
      <c r="H115" s="713">
        <v>12740.691200000001</v>
      </c>
      <c r="I115" s="714" t="s">
        <v>329</v>
      </c>
      <c r="J115" s="715" t="s">
        <v>593</v>
      </c>
    </row>
  </sheetData>
  <mergeCells count="3">
    <mergeCell ref="A1:I1"/>
    <mergeCell ref="F3:I3"/>
    <mergeCell ref="C4:D4"/>
  </mergeCells>
  <conditionalFormatting sqref="F23 F116:F65537">
    <cfRule type="cellIs" dxfId="41" priority="18" stopIfTrue="1" operator="greaterThan">
      <formula>1</formula>
    </cfRule>
  </conditionalFormatting>
  <conditionalFormatting sqref="H5:H22">
    <cfRule type="expression" dxfId="40" priority="14">
      <formula>$H5&gt;0</formula>
    </cfRule>
  </conditionalFormatting>
  <conditionalFormatting sqref="I5:I22">
    <cfRule type="expression" dxfId="39" priority="15">
      <formula>$I5&gt;1</formula>
    </cfRule>
  </conditionalFormatting>
  <conditionalFormatting sqref="B5:B22">
    <cfRule type="expression" dxfId="38" priority="11">
      <formula>OR($J5="NS",$J5="SumaNS",$J5="Účet")</formula>
    </cfRule>
  </conditionalFormatting>
  <conditionalFormatting sqref="F5:I22 B5:D22">
    <cfRule type="expression" dxfId="37" priority="17">
      <formula>AND($J5&lt;&gt;"",$J5&lt;&gt;"mezeraKL")</formula>
    </cfRule>
  </conditionalFormatting>
  <conditionalFormatting sqref="B5:D22 F5:I22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5" priority="13">
      <formula>OR($J5="SumaNS",$J5="NS")</formula>
    </cfRule>
  </conditionalFormatting>
  <conditionalFormatting sqref="A5:A22">
    <cfRule type="expression" dxfId="34" priority="9">
      <formula>AND($J5&lt;&gt;"mezeraKL",$J5&lt;&gt;"")</formula>
    </cfRule>
  </conditionalFormatting>
  <conditionalFormatting sqref="A5:A22">
    <cfRule type="expression" dxfId="33" priority="10">
      <formula>AND($J5&lt;&gt;"",$J5&lt;&gt;"mezeraKL")</formula>
    </cfRule>
  </conditionalFormatting>
  <conditionalFormatting sqref="H24:H115">
    <cfRule type="expression" dxfId="32" priority="6">
      <formula>$H24&gt;0</formula>
    </cfRule>
  </conditionalFormatting>
  <conditionalFormatting sqref="A24:A115">
    <cfRule type="expression" dxfId="31" priority="5">
      <formula>AND($J24&lt;&gt;"mezeraKL",$J24&lt;&gt;"")</formula>
    </cfRule>
  </conditionalFormatting>
  <conditionalFormatting sqref="I24:I115">
    <cfRule type="expression" dxfId="30" priority="7">
      <formula>$I24&gt;1</formula>
    </cfRule>
  </conditionalFormatting>
  <conditionalFormatting sqref="B24:B115">
    <cfRule type="expression" dxfId="29" priority="4">
      <formula>OR($J24="NS",$J24="SumaNS",$J24="Účet")</formula>
    </cfRule>
  </conditionalFormatting>
  <conditionalFormatting sqref="A24:D115 F24:I115">
    <cfRule type="expression" dxfId="28" priority="8">
      <formula>AND($J24&lt;&gt;"",$J24&lt;&gt;"mezeraKL")</formula>
    </cfRule>
  </conditionalFormatting>
  <conditionalFormatting sqref="B24:D115 F24:I115">
    <cfRule type="expression" dxfId="27" priority="1">
      <formula>OR($J24="KL",$J24="SumaKL")</formula>
    </cfRule>
    <cfRule type="expression" priority="3" stopIfTrue="1">
      <formula>OR($J24="mezeraNS",$J24="mezeraKL")</formula>
    </cfRule>
  </conditionalFormatting>
  <conditionalFormatting sqref="B24:D115 F24:I115">
    <cfRule type="expression" dxfId="26" priority="2">
      <formula>OR($J24="SumaNS",$J24="NS")</formula>
    </cfRule>
  </conditionalFormatting>
  <hyperlinks>
    <hyperlink ref="A2" location="Obsah!A1" display="Zpět na Obsah  KL 01  1.-4.měsíc" xr:uid="{9BF24757-3514-4F08-A0E0-6A60428325B4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76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5643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19.666385981226675</v>
      </c>
      <c r="J3" s="203">
        <f>SUBTOTAL(9,J5:J1048576)</f>
        <v>647841</v>
      </c>
      <c r="K3" s="204">
        <f>SUBTOTAL(9,K5:K1048576)</f>
        <v>12740691.16046387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581</v>
      </c>
      <c r="B5" s="807" t="s">
        <v>582</v>
      </c>
      <c r="C5" s="810" t="s">
        <v>594</v>
      </c>
      <c r="D5" s="838" t="s">
        <v>595</v>
      </c>
      <c r="E5" s="810" t="s">
        <v>4763</v>
      </c>
      <c r="F5" s="838" t="s">
        <v>4764</v>
      </c>
      <c r="G5" s="810" t="s">
        <v>4765</v>
      </c>
      <c r="H5" s="810" t="s">
        <v>4766</v>
      </c>
      <c r="I5" s="225">
        <v>147.17999267578125</v>
      </c>
      <c r="J5" s="225">
        <v>8</v>
      </c>
      <c r="K5" s="830">
        <v>1177.4599609375</v>
      </c>
    </row>
    <row r="6" spans="1:11" ht="14.45" customHeight="1" x14ac:dyDescent="0.2">
      <c r="A6" s="821" t="s">
        <v>581</v>
      </c>
      <c r="B6" s="822" t="s">
        <v>582</v>
      </c>
      <c r="C6" s="825" t="s">
        <v>594</v>
      </c>
      <c r="D6" s="839" t="s">
        <v>595</v>
      </c>
      <c r="E6" s="825" t="s">
        <v>4763</v>
      </c>
      <c r="F6" s="839" t="s">
        <v>4764</v>
      </c>
      <c r="G6" s="825" t="s">
        <v>4767</v>
      </c>
      <c r="H6" s="825" t="s">
        <v>4768</v>
      </c>
      <c r="I6" s="831">
        <v>147.17999267578125</v>
      </c>
      <c r="J6" s="831">
        <v>8</v>
      </c>
      <c r="K6" s="832">
        <v>1177.4599609375</v>
      </c>
    </row>
    <row r="7" spans="1:11" ht="14.45" customHeight="1" x14ac:dyDescent="0.2">
      <c r="A7" s="821" t="s">
        <v>581</v>
      </c>
      <c r="B7" s="822" t="s">
        <v>582</v>
      </c>
      <c r="C7" s="825" t="s">
        <v>594</v>
      </c>
      <c r="D7" s="839" t="s">
        <v>595</v>
      </c>
      <c r="E7" s="825" t="s">
        <v>4769</v>
      </c>
      <c r="F7" s="839" t="s">
        <v>4770</v>
      </c>
      <c r="G7" s="825" t="s">
        <v>4771</v>
      </c>
      <c r="H7" s="825" t="s">
        <v>4772</v>
      </c>
      <c r="I7" s="831">
        <v>21.239999771118164</v>
      </c>
      <c r="J7" s="831">
        <v>10</v>
      </c>
      <c r="K7" s="832">
        <v>212.39999389648438</v>
      </c>
    </row>
    <row r="8" spans="1:11" ht="14.45" customHeight="1" x14ac:dyDescent="0.2">
      <c r="A8" s="821" t="s">
        <v>581</v>
      </c>
      <c r="B8" s="822" t="s">
        <v>582</v>
      </c>
      <c r="C8" s="825" t="s">
        <v>594</v>
      </c>
      <c r="D8" s="839" t="s">
        <v>595</v>
      </c>
      <c r="E8" s="825" t="s">
        <v>4773</v>
      </c>
      <c r="F8" s="839" t="s">
        <v>4774</v>
      </c>
      <c r="G8" s="825" t="s">
        <v>4775</v>
      </c>
      <c r="H8" s="825" t="s">
        <v>4776</v>
      </c>
      <c r="I8" s="831">
        <v>6.440000057220459</v>
      </c>
      <c r="J8" s="831">
        <v>100</v>
      </c>
      <c r="K8" s="832">
        <v>644</v>
      </c>
    </row>
    <row r="9" spans="1:11" ht="14.45" customHeight="1" x14ac:dyDescent="0.2">
      <c r="A9" s="821" t="s">
        <v>581</v>
      </c>
      <c r="B9" s="822" t="s">
        <v>582</v>
      </c>
      <c r="C9" s="825" t="s">
        <v>594</v>
      </c>
      <c r="D9" s="839" t="s">
        <v>595</v>
      </c>
      <c r="E9" s="825" t="s">
        <v>4773</v>
      </c>
      <c r="F9" s="839" t="s">
        <v>4774</v>
      </c>
      <c r="G9" s="825" t="s">
        <v>4777</v>
      </c>
      <c r="H9" s="825" t="s">
        <v>4778</v>
      </c>
      <c r="I9" s="831">
        <v>4.1100001335144043</v>
      </c>
      <c r="J9" s="831">
        <v>10</v>
      </c>
      <c r="K9" s="832">
        <v>41.099998474121094</v>
      </c>
    </row>
    <row r="10" spans="1:11" ht="14.45" customHeight="1" x14ac:dyDescent="0.2">
      <c r="A10" s="821" t="s">
        <v>581</v>
      </c>
      <c r="B10" s="822" t="s">
        <v>582</v>
      </c>
      <c r="C10" s="825" t="s">
        <v>594</v>
      </c>
      <c r="D10" s="839" t="s">
        <v>595</v>
      </c>
      <c r="E10" s="825" t="s">
        <v>4773</v>
      </c>
      <c r="F10" s="839" t="s">
        <v>4774</v>
      </c>
      <c r="G10" s="825" t="s">
        <v>4779</v>
      </c>
      <c r="H10" s="825" t="s">
        <v>4780</v>
      </c>
      <c r="I10" s="831">
        <v>6.3559999465942383</v>
      </c>
      <c r="J10" s="831">
        <v>140</v>
      </c>
      <c r="K10" s="832">
        <v>892.70000457763672</v>
      </c>
    </row>
    <row r="11" spans="1:11" ht="14.45" customHeight="1" x14ac:dyDescent="0.2">
      <c r="A11" s="821" t="s">
        <v>581</v>
      </c>
      <c r="B11" s="822" t="s">
        <v>582</v>
      </c>
      <c r="C11" s="825" t="s">
        <v>594</v>
      </c>
      <c r="D11" s="839" t="s">
        <v>595</v>
      </c>
      <c r="E11" s="825" t="s">
        <v>4773</v>
      </c>
      <c r="F11" s="839" t="s">
        <v>4774</v>
      </c>
      <c r="G11" s="825" t="s">
        <v>4781</v>
      </c>
      <c r="H11" s="825" t="s">
        <v>4782</v>
      </c>
      <c r="I11" s="831">
        <v>9.1100002924601231</v>
      </c>
      <c r="J11" s="831">
        <v>160</v>
      </c>
      <c r="K11" s="832">
        <v>1460.9000091552734</v>
      </c>
    </row>
    <row r="12" spans="1:11" ht="14.45" customHeight="1" x14ac:dyDescent="0.2">
      <c r="A12" s="821" t="s">
        <v>581</v>
      </c>
      <c r="B12" s="822" t="s">
        <v>582</v>
      </c>
      <c r="C12" s="825" t="s">
        <v>594</v>
      </c>
      <c r="D12" s="839" t="s">
        <v>595</v>
      </c>
      <c r="E12" s="825" t="s">
        <v>4773</v>
      </c>
      <c r="F12" s="839" t="s">
        <v>4774</v>
      </c>
      <c r="G12" s="825" t="s">
        <v>4783</v>
      </c>
      <c r="H12" s="825" t="s">
        <v>4784</v>
      </c>
      <c r="I12" s="831">
        <v>8.7600002288818359</v>
      </c>
      <c r="J12" s="831">
        <v>60</v>
      </c>
      <c r="K12" s="832">
        <v>525.60000610351563</v>
      </c>
    </row>
    <row r="13" spans="1:11" ht="14.45" customHeight="1" x14ac:dyDescent="0.2">
      <c r="A13" s="821" t="s">
        <v>581</v>
      </c>
      <c r="B13" s="822" t="s">
        <v>582</v>
      </c>
      <c r="C13" s="825" t="s">
        <v>594</v>
      </c>
      <c r="D13" s="839" t="s">
        <v>595</v>
      </c>
      <c r="E13" s="825" t="s">
        <v>4773</v>
      </c>
      <c r="F13" s="839" t="s">
        <v>4774</v>
      </c>
      <c r="G13" s="825" t="s">
        <v>4785</v>
      </c>
      <c r="H13" s="825" t="s">
        <v>4786</v>
      </c>
      <c r="I13" s="831">
        <v>13.039999961853027</v>
      </c>
      <c r="J13" s="831">
        <v>50</v>
      </c>
      <c r="K13" s="832">
        <v>652</v>
      </c>
    </row>
    <row r="14" spans="1:11" ht="14.45" customHeight="1" x14ac:dyDescent="0.2">
      <c r="A14" s="821" t="s">
        <v>581</v>
      </c>
      <c r="B14" s="822" t="s">
        <v>582</v>
      </c>
      <c r="C14" s="825" t="s">
        <v>594</v>
      </c>
      <c r="D14" s="839" t="s">
        <v>595</v>
      </c>
      <c r="E14" s="825" t="s">
        <v>4773</v>
      </c>
      <c r="F14" s="839" t="s">
        <v>4774</v>
      </c>
      <c r="G14" s="825" t="s">
        <v>4787</v>
      </c>
      <c r="H14" s="825" t="s">
        <v>4788</v>
      </c>
      <c r="I14" s="831">
        <v>0.63285713536398747</v>
      </c>
      <c r="J14" s="831">
        <v>11800</v>
      </c>
      <c r="K14" s="832">
        <v>7472</v>
      </c>
    </row>
    <row r="15" spans="1:11" ht="14.45" customHeight="1" x14ac:dyDescent="0.2">
      <c r="A15" s="821" t="s">
        <v>581</v>
      </c>
      <c r="B15" s="822" t="s">
        <v>582</v>
      </c>
      <c r="C15" s="825" t="s">
        <v>594</v>
      </c>
      <c r="D15" s="839" t="s">
        <v>595</v>
      </c>
      <c r="E15" s="825" t="s">
        <v>4773</v>
      </c>
      <c r="F15" s="839" t="s">
        <v>4774</v>
      </c>
      <c r="G15" s="825" t="s">
        <v>4789</v>
      </c>
      <c r="H15" s="825" t="s">
        <v>4790</v>
      </c>
      <c r="I15" s="831">
        <v>1.3499999727521623</v>
      </c>
      <c r="J15" s="831">
        <v>13000</v>
      </c>
      <c r="K15" s="832">
        <v>17340</v>
      </c>
    </row>
    <row r="16" spans="1:11" ht="14.45" customHeight="1" x14ac:dyDescent="0.2">
      <c r="A16" s="821" t="s">
        <v>581</v>
      </c>
      <c r="B16" s="822" t="s">
        <v>582</v>
      </c>
      <c r="C16" s="825" t="s">
        <v>594</v>
      </c>
      <c r="D16" s="839" t="s">
        <v>595</v>
      </c>
      <c r="E16" s="825" t="s">
        <v>4773</v>
      </c>
      <c r="F16" s="839" t="s">
        <v>4774</v>
      </c>
      <c r="G16" s="825" t="s">
        <v>4791</v>
      </c>
      <c r="H16" s="825" t="s">
        <v>4792</v>
      </c>
      <c r="I16" s="831">
        <v>2.5433332920074463</v>
      </c>
      <c r="J16" s="831">
        <v>210</v>
      </c>
      <c r="K16" s="832">
        <v>534.10000610351563</v>
      </c>
    </row>
    <row r="17" spans="1:11" ht="14.45" customHeight="1" x14ac:dyDescent="0.2">
      <c r="A17" s="821" t="s">
        <v>581</v>
      </c>
      <c r="B17" s="822" t="s">
        <v>582</v>
      </c>
      <c r="C17" s="825" t="s">
        <v>594</v>
      </c>
      <c r="D17" s="839" t="s">
        <v>595</v>
      </c>
      <c r="E17" s="825" t="s">
        <v>4773</v>
      </c>
      <c r="F17" s="839" t="s">
        <v>4774</v>
      </c>
      <c r="G17" s="825" t="s">
        <v>4793</v>
      </c>
      <c r="H17" s="825" t="s">
        <v>4794</v>
      </c>
      <c r="I17" s="831">
        <v>110.81999969482422</v>
      </c>
      <c r="J17" s="831">
        <v>4</v>
      </c>
      <c r="K17" s="832">
        <v>443.27999877929688</v>
      </c>
    </row>
    <row r="18" spans="1:11" ht="14.45" customHeight="1" x14ac:dyDescent="0.2">
      <c r="A18" s="821" t="s">
        <v>581</v>
      </c>
      <c r="B18" s="822" t="s">
        <v>582</v>
      </c>
      <c r="C18" s="825" t="s">
        <v>594</v>
      </c>
      <c r="D18" s="839" t="s">
        <v>595</v>
      </c>
      <c r="E18" s="825" t="s">
        <v>4773</v>
      </c>
      <c r="F18" s="839" t="s">
        <v>4774</v>
      </c>
      <c r="G18" s="825" t="s">
        <v>4795</v>
      </c>
      <c r="H18" s="825" t="s">
        <v>4796</v>
      </c>
      <c r="I18" s="831">
        <v>790.875</v>
      </c>
      <c r="J18" s="831">
        <v>2</v>
      </c>
      <c r="K18" s="832">
        <v>1581.75</v>
      </c>
    </row>
    <row r="19" spans="1:11" ht="14.45" customHeight="1" x14ac:dyDescent="0.2">
      <c r="A19" s="821" t="s">
        <v>581</v>
      </c>
      <c r="B19" s="822" t="s">
        <v>582</v>
      </c>
      <c r="C19" s="825" t="s">
        <v>594</v>
      </c>
      <c r="D19" s="839" t="s">
        <v>595</v>
      </c>
      <c r="E19" s="825" t="s">
        <v>4773</v>
      </c>
      <c r="F19" s="839" t="s">
        <v>4774</v>
      </c>
      <c r="G19" s="825" t="s">
        <v>4797</v>
      </c>
      <c r="H19" s="825" t="s">
        <v>4798</v>
      </c>
      <c r="I19" s="831">
        <v>740.8699951171875</v>
      </c>
      <c r="J19" s="831">
        <v>1</v>
      </c>
      <c r="K19" s="832">
        <v>740.8699951171875</v>
      </c>
    </row>
    <row r="20" spans="1:11" ht="14.45" customHeight="1" x14ac:dyDescent="0.2">
      <c r="A20" s="821" t="s">
        <v>581</v>
      </c>
      <c r="B20" s="822" t="s">
        <v>582</v>
      </c>
      <c r="C20" s="825" t="s">
        <v>594</v>
      </c>
      <c r="D20" s="839" t="s">
        <v>595</v>
      </c>
      <c r="E20" s="825" t="s">
        <v>4773</v>
      </c>
      <c r="F20" s="839" t="s">
        <v>4774</v>
      </c>
      <c r="G20" s="825" t="s">
        <v>4799</v>
      </c>
      <c r="H20" s="825" t="s">
        <v>4800</v>
      </c>
      <c r="I20" s="831">
        <v>3.619999885559082</v>
      </c>
      <c r="J20" s="831">
        <v>30</v>
      </c>
      <c r="K20" s="832">
        <v>108.59999847412109</v>
      </c>
    </row>
    <row r="21" spans="1:11" ht="14.45" customHeight="1" x14ac:dyDescent="0.2">
      <c r="A21" s="821" t="s">
        <v>581</v>
      </c>
      <c r="B21" s="822" t="s">
        <v>582</v>
      </c>
      <c r="C21" s="825" t="s">
        <v>594</v>
      </c>
      <c r="D21" s="839" t="s">
        <v>595</v>
      </c>
      <c r="E21" s="825" t="s">
        <v>4773</v>
      </c>
      <c r="F21" s="839" t="s">
        <v>4774</v>
      </c>
      <c r="G21" s="825" t="s">
        <v>4801</v>
      </c>
      <c r="H21" s="825" t="s">
        <v>4802</v>
      </c>
      <c r="I21" s="831">
        <v>5.179999828338623</v>
      </c>
      <c r="J21" s="831">
        <v>550</v>
      </c>
      <c r="K21" s="832">
        <v>2847.25</v>
      </c>
    </row>
    <row r="22" spans="1:11" ht="14.45" customHeight="1" x14ac:dyDescent="0.2">
      <c r="A22" s="821" t="s">
        <v>581</v>
      </c>
      <c r="B22" s="822" t="s">
        <v>582</v>
      </c>
      <c r="C22" s="825" t="s">
        <v>594</v>
      </c>
      <c r="D22" s="839" t="s">
        <v>595</v>
      </c>
      <c r="E22" s="825" t="s">
        <v>4773</v>
      </c>
      <c r="F22" s="839" t="s">
        <v>4774</v>
      </c>
      <c r="G22" s="825" t="s">
        <v>4803</v>
      </c>
      <c r="H22" s="825" t="s">
        <v>4804</v>
      </c>
      <c r="I22" s="831">
        <v>190.89999389648438</v>
      </c>
      <c r="J22" s="831">
        <v>19</v>
      </c>
      <c r="K22" s="832">
        <v>3627.0999755859375</v>
      </c>
    </row>
    <row r="23" spans="1:11" ht="14.45" customHeight="1" x14ac:dyDescent="0.2">
      <c r="A23" s="821" t="s">
        <v>581</v>
      </c>
      <c r="B23" s="822" t="s">
        <v>582</v>
      </c>
      <c r="C23" s="825" t="s">
        <v>594</v>
      </c>
      <c r="D23" s="839" t="s">
        <v>595</v>
      </c>
      <c r="E23" s="825" t="s">
        <v>4773</v>
      </c>
      <c r="F23" s="839" t="s">
        <v>4774</v>
      </c>
      <c r="G23" s="825" t="s">
        <v>4805</v>
      </c>
      <c r="H23" s="825" t="s">
        <v>4806</v>
      </c>
      <c r="I23" s="831">
        <v>210.33999633789063</v>
      </c>
      <c r="J23" s="831">
        <v>4</v>
      </c>
      <c r="K23" s="832">
        <v>841.3599853515625</v>
      </c>
    </row>
    <row r="24" spans="1:11" ht="14.45" customHeight="1" x14ac:dyDescent="0.2">
      <c r="A24" s="821" t="s">
        <v>581</v>
      </c>
      <c r="B24" s="822" t="s">
        <v>582</v>
      </c>
      <c r="C24" s="825" t="s">
        <v>594</v>
      </c>
      <c r="D24" s="839" t="s">
        <v>595</v>
      </c>
      <c r="E24" s="825" t="s">
        <v>4773</v>
      </c>
      <c r="F24" s="839" t="s">
        <v>4774</v>
      </c>
      <c r="G24" s="825" t="s">
        <v>4807</v>
      </c>
      <c r="H24" s="825" t="s">
        <v>4808</v>
      </c>
      <c r="I24" s="831">
        <v>8.2433334986368809</v>
      </c>
      <c r="J24" s="831">
        <v>750</v>
      </c>
      <c r="K24" s="832">
        <v>6182.860107421875</v>
      </c>
    </row>
    <row r="25" spans="1:11" ht="14.45" customHeight="1" x14ac:dyDescent="0.2">
      <c r="A25" s="821" t="s">
        <v>581</v>
      </c>
      <c r="B25" s="822" t="s">
        <v>582</v>
      </c>
      <c r="C25" s="825" t="s">
        <v>594</v>
      </c>
      <c r="D25" s="839" t="s">
        <v>595</v>
      </c>
      <c r="E25" s="825" t="s">
        <v>4773</v>
      </c>
      <c r="F25" s="839" t="s">
        <v>4774</v>
      </c>
      <c r="G25" s="825" t="s">
        <v>4809</v>
      </c>
      <c r="H25" s="825" t="s">
        <v>4810</v>
      </c>
      <c r="I25" s="831">
        <v>5.8440000534057619</v>
      </c>
      <c r="J25" s="831">
        <v>500</v>
      </c>
      <c r="K25" s="832">
        <v>2922</v>
      </c>
    </row>
    <row r="26" spans="1:11" ht="14.45" customHeight="1" x14ac:dyDescent="0.2">
      <c r="A26" s="821" t="s">
        <v>581</v>
      </c>
      <c r="B26" s="822" t="s">
        <v>582</v>
      </c>
      <c r="C26" s="825" t="s">
        <v>594</v>
      </c>
      <c r="D26" s="839" t="s">
        <v>595</v>
      </c>
      <c r="E26" s="825" t="s">
        <v>4773</v>
      </c>
      <c r="F26" s="839" t="s">
        <v>4774</v>
      </c>
      <c r="G26" s="825" t="s">
        <v>4811</v>
      </c>
      <c r="H26" s="825" t="s">
        <v>4812</v>
      </c>
      <c r="I26" s="831">
        <v>13.800000190734863</v>
      </c>
      <c r="J26" s="831">
        <v>150</v>
      </c>
      <c r="K26" s="832">
        <v>2070</v>
      </c>
    </row>
    <row r="27" spans="1:11" ht="14.45" customHeight="1" x14ac:dyDescent="0.2">
      <c r="A27" s="821" t="s">
        <v>581</v>
      </c>
      <c r="B27" s="822" t="s">
        <v>582</v>
      </c>
      <c r="C27" s="825" t="s">
        <v>594</v>
      </c>
      <c r="D27" s="839" t="s">
        <v>595</v>
      </c>
      <c r="E27" s="825" t="s">
        <v>4773</v>
      </c>
      <c r="F27" s="839" t="s">
        <v>4774</v>
      </c>
      <c r="G27" s="825" t="s">
        <v>4813</v>
      </c>
      <c r="H27" s="825" t="s">
        <v>4814</v>
      </c>
      <c r="I27" s="831">
        <v>230.08999633789063</v>
      </c>
      <c r="J27" s="831">
        <v>25</v>
      </c>
      <c r="K27" s="832">
        <v>5752.2998046875</v>
      </c>
    </row>
    <row r="28" spans="1:11" ht="14.45" customHeight="1" x14ac:dyDescent="0.2">
      <c r="A28" s="821" t="s">
        <v>581</v>
      </c>
      <c r="B28" s="822" t="s">
        <v>582</v>
      </c>
      <c r="C28" s="825" t="s">
        <v>594</v>
      </c>
      <c r="D28" s="839" t="s">
        <v>595</v>
      </c>
      <c r="E28" s="825" t="s">
        <v>4773</v>
      </c>
      <c r="F28" s="839" t="s">
        <v>4774</v>
      </c>
      <c r="G28" s="825" t="s">
        <v>4815</v>
      </c>
      <c r="H28" s="825" t="s">
        <v>4816</v>
      </c>
      <c r="I28" s="831">
        <v>13.020000457763672</v>
      </c>
      <c r="J28" s="831">
        <v>3</v>
      </c>
      <c r="K28" s="832">
        <v>39.060001373291016</v>
      </c>
    </row>
    <row r="29" spans="1:11" ht="14.45" customHeight="1" x14ac:dyDescent="0.2">
      <c r="A29" s="821" t="s">
        <v>581</v>
      </c>
      <c r="B29" s="822" t="s">
        <v>582</v>
      </c>
      <c r="C29" s="825" t="s">
        <v>594</v>
      </c>
      <c r="D29" s="839" t="s">
        <v>595</v>
      </c>
      <c r="E29" s="825" t="s">
        <v>4773</v>
      </c>
      <c r="F29" s="839" t="s">
        <v>4774</v>
      </c>
      <c r="G29" s="825" t="s">
        <v>4817</v>
      </c>
      <c r="H29" s="825" t="s">
        <v>4818</v>
      </c>
      <c r="I29" s="831">
        <v>0.8566666841506958</v>
      </c>
      <c r="J29" s="831">
        <v>600</v>
      </c>
      <c r="K29" s="832">
        <v>514</v>
      </c>
    </row>
    <row r="30" spans="1:11" ht="14.45" customHeight="1" x14ac:dyDescent="0.2">
      <c r="A30" s="821" t="s">
        <v>581</v>
      </c>
      <c r="B30" s="822" t="s">
        <v>582</v>
      </c>
      <c r="C30" s="825" t="s">
        <v>594</v>
      </c>
      <c r="D30" s="839" t="s">
        <v>595</v>
      </c>
      <c r="E30" s="825" t="s">
        <v>4773</v>
      </c>
      <c r="F30" s="839" t="s">
        <v>4774</v>
      </c>
      <c r="G30" s="825" t="s">
        <v>4819</v>
      </c>
      <c r="H30" s="825" t="s">
        <v>4820</v>
      </c>
      <c r="I30" s="831">
        <v>3.369999885559082</v>
      </c>
      <c r="J30" s="831">
        <v>100</v>
      </c>
      <c r="K30" s="832">
        <v>337</v>
      </c>
    </row>
    <row r="31" spans="1:11" ht="14.45" customHeight="1" x14ac:dyDescent="0.2">
      <c r="A31" s="821" t="s">
        <v>581</v>
      </c>
      <c r="B31" s="822" t="s">
        <v>582</v>
      </c>
      <c r="C31" s="825" t="s">
        <v>594</v>
      </c>
      <c r="D31" s="839" t="s">
        <v>595</v>
      </c>
      <c r="E31" s="825" t="s">
        <v>4773</v>
      </c>
      <c r="F31" s="839" t="s">
        <v>4774</v>
      </c>
      <c r="G31" s="825" t="s">
        <v>4821</v>
      </c>
      <c r="H31" s="825" t="s">
        <v>4822</v>
      </c>
      <c r="I31" s="831">
        <v>0.46000000834465027</v>
      </c>
      <c r="J31" s="831">
        <v>200</v>
      </c>
      <c r="K31" s="832">
        <v>92</v>
      </c>
    </row>
    <row r="32" spans="1:11" ht="14.45" customHeight="1" x14ac:dyDescent="0.2">
      <c r="A32" s="821" t="s">
        <v>581</v>
      </c>
      <c r="B32" s="822" t="s">
        <v>582</v>
      </c>
      <c r="C32" s="825" t="s">
        <v>594</v>
      </c>
      <c r="D32" s="839" t="s">
        <v>595</v>
      </c>
      <c r="E32" s="825" t="s">
        <v>4773</v>
      </c>
      <c r="F32" s="839" t="s">
        <v>4774</v>
      </c>
      <c r="G32" s="825" t="s">
        <v>4823</v>
      </c>
      <c r="H32" s="825" t="s">
        <v>4824</v>
      </c>
      <c r="I32" s="831">
        <v>13.4375</v>
      </c>
      <c r="J32" s="831">
        <v>80</v>
      </c>
      <c r="K32" s="832">
        <v>1091.5200042724609</v>
      </c>
    </row>
    <row r="33" spans="1:11" ht="14.45" customHeight="1" x14ac:dyDescent="0.2">
      <c r="A33" s="821" t="s">
        <v>581</v>
      </c>
      <c r="B33" s="822" t="s">
        <v>582</v>
      </c>
      <c r="C33" s="825" t="s">
        <v>594</v>
      </c>
      <c r="D33" s="839" t="s">
        <v>595</v>
      </c>
      <c r="E33" s="825" t="s">
        <v>4773</v>
      </c>
      <c r="F33" s="839" t="s">
        <v>4774</v>
      </c>
      <c r="G33" s="825" t="s">
        <v>4825</v>
      </c>
      <c r="H33" s="825" t="s">
        <v>4826</v>
      </c>
      <c r="I33" s="831">
        <v>13.920000076293945</v>
      </c>
      <c r="J33" s="831">
        <v>12</v>
      </c>
      <c r="K33" s="832">
        <v>167.03999328613281</v>
      </c>
    </row>
    <row r="34" spans="1:11" ht="14.45" customHeight="1" x14ac:dyDescent="0.2">
      <c r="A34" s="821" t="s">
        <v>581</v>
      </c>
      <c r="B34" s="822" t="s">
        <v>582</v>
      </c>
      <c r="C34" s="825" t="s">
        <v>594</v>
      </c>
      <c r="D34" s="839" t="s">
        <v>595</v>
      </c>
      <c r="E34" s="825" t="s">
        <v>4773</v>
      </c>
      <c r="F34" s="839" t="s">
        <v>4774</v>
      </c>
      <c r="G34" s="825" t="s">
        <v>4827</v>
      </c>
      <c r="H34" s="825" t="s">
        <v>4828</v>
      </c>
      <c r="I34" s="831">
        <v>98.37571389334542</v>
      </c>
      <c r="J34" s="831">
        <v>14</v>
      </c>
      <c r="K34" s="832">
        <v>1377.2700119018555</v>
      </c>
    </row>
    <row r="35" spans="1:11" ht="14.45" customHeight="1" x14ac:dyDescent="0.2">
      <c r="A35" s="821" t="s">
        <v>581</v>
      </c>
      <c r="B35" s="822" t="s">
        <v>582</v>
      </c>
      <c r="C35" s="825" t="s">
        <v>594</v>
      </c>
      <c r="D35" s="839" t="s">
        <v>595</v>
      </c>
      <c r="E35" s="825" t="s">
        <v>4773</v>
      </c>
      <c r="F35" s="839" t="s">
        <v>4774</v>
      </c>
      <c r="G35" s="825" t="s">
        <v>4829</v>
      </c>
      <c r="H35" s="825" t="s">
        <v>4830</v>
      </c>
      <c r="I35" s="831">
        <v>0.37999999523162842</v>
      </c>
      <c r="J35" s="831">
        <v>100</v>
      </c>
      <c r="K35" s="832">
        <v>38</v>
      </c>
    </row>
    <row r="36" spans="1:11" ht="14.45" customHeight="1" x14ac:dyDescent="0.2">
      <c r="A36" s="821" t="s">
        <v>581</v>
      </c>
      <c r="B36" s="822" t="s">
        <v>582</v>
      </c>
      <c r="C36" s="825" t="s">
        <v>594</v>
      </c>
      <c r="D36" s="839" t="s">
        <v>595</v>
      </c>
      <c r="E36" s="825" t="s">
        <v>4773</v>
      </c>
      <c r="F36" s="839" t="s">
        <v>4774</v>
      </c>
      <c r="G36" s="825" t="s">
        <v>4831</v>
      </c>
      <c r="H36" s="825" t="s">
        <v>4832</v>
      </c>
      <c r="I36" s="831">
        <v>8.3928572790963312</v>
      </c>
      <c r="J36" s="831">
        <v>324</v>
      </c>
      <c r="K36" s="832">
        <v>2719.3200378417969</v>
      </c>
    </row>
    <row r="37" spans="1:11" ht="14.45" customHeight="1" x14ac:dyDescent="0.2">
      <c r="A37" s="821" t="s">
        <v>581</v>
      </c>
      <c r="B37" s="822" t="s">
        <v>582</v>
      </c>
      <c r="C37" s="825" t="s">
        <v>594</v>
      </c>
      <c r="D37" s="839" t="s">
        <v>595</v>
      </c>
      <c r="E37" s="825" t="s">
        <v>4773</v>
      </c>
      <c r="F37" s="839" t="s">
        <v>4774</v>
      </c>
      <c r="G37" s="825" t="s">
        <v>4833</v>
      </c>
      <c r="H37" s="825" t="s">
        <v>4834</v>
      </c>
      <c r="I37" s="831">
        <v>18.860000610351563</v>
      </c>
      <c r="J37" s="831">
        <v>220</v>
      </c>
      <c r="K37" s="832">
        <v>4149.2000427246094</v>
      </c>
    </row>
    <row r="38" spans="1:11" ht="14.45" customHeight="1" x14ac:dyDescent="0.2">
      <c r="A38" s="821" t="s">
        <v>581</v>
      </c>
      <c r="B38" s="822" t="s">
        <v>582</v>
      </c>
      <c r="C38" s="825" t="s">
        <v>594</v>
      </c>
      <c r="D38" s="839" t="s">
        <v>595</v>
      </c>
      <c r="E38" s="825" t="s">
        <v>4773</v>
      </c>
      <c r="F38" s="839" t="s">
        <v>4774</v>
      </c>
      <c r="G38" s="825" t="s">
        <v>4835</v>
      </c>
      <c r="H38" s="825" t="s">
        <v>4836</v>
      </c>
      <c r="I38" s="831">
        <v>2.5299999713897705</v>
      </c>
      <c r="J38" s="831">
        <v>20</v>
      </c>
      <c r="K38" s="832">
        <v>50.599998474121094</v>
      </c>
    </row>
    <row r="39" spans="1:11" ht="14.45" customHeight="1" x14ac:dyDescent="0.2">
      <c r="A39" s="821" t="s">
        <v>581</v>
      </c>
      <c r="B39" s="822" t="s">
        <v>582</v>
      </c>
      <c r="C39" s="825" t="s">
        <v>594</v>
      </c>
      <c r="D39" s="839" t="s">
        <v>595</v>
      </c>
      <c r="E39" s="825" t="s">
        <v>4773</v>
      </c>
      <c r="F39" s="839" t="s">
        <v>4774</v>
      </c>
      <c r="G39" s="825" t="s">
        <v>4837</v>
      </c>
      <c r="H39" s="825" t="s">
        <v>4838</v>
      </c>
      <c r="I39" s="831">
        <v>4.5739999771118161</v>
      </c>
      <c r="J39" s="831">
        <v>100</v>
      </c>
      <c r="K39" s="832">
        <v>457.39999389648438</v>
      </c>
    </row>
    <row r="40" spans="1:11" ht="14.45" customHeight="1" x14ac:dyDescent="0.2">
      <c r="A40" s="821" t="s">
        <v>581</v>
      </c>
      <c r="B40" s="822" t="s">
        <v>582</v>
      </c>
      <c r="C40" s="825" t="s">
        <v>594</v>
      </c>
      <c r="D40" s="839" t="s">
        <v>595</v>
      </c>
      <c r="E40" s="825" t="s">
        <v>4773</v>
      </c>
      <c r="F40" s="839" t="s">
        <v>4774</v>
      </c>
      <c r="G40" s="825" t="s">
        <v>4839</v>
      </c>
      <c r="H40" s="825" t="s">
        <v>4840</v>
      </c>
      <c r="I40" s="831">
        <v>16.100000381469727</v>
      </c>
      <c r="J40" s="831">
        <v>75</v>
      </c>
      <c r="K40" s="832">
        <v>1207.5</v>
      </c>
    </row>
    <row r="41" spans="1:11" ht="14.45" customHeight="1" x14ac:dyDescent="0.2">
      <c r="A41" s="821" t="s">
        <v>581</v>
      </c>
      <c r="B41" s="822" t="s">
        <v>582</v>
      </c>
      <c r="C41" s="825" t="s">
        <v>594</v>
      </c>
      <c r="D41" s="839" t="s">
        <v>595</v>
      </c>
      <c r="E41" s="825" t="s">
        <v>4773</v>
      </c>
      <c r="F41" s="839" t="s">
        <v>4774</v>
      </c>
      <c r="G41" s="825" t="s">
        <v>4841</v>
      </c>
      <c r="H41" s="825" t="s">
        <v>4842</v>
      </c>
      <c r="I41" s="831">
        <v>12.649999618530273</v>
      </c>
      <c r="J41" s="831">
        <v>75</v>
      </c>
      <c r="K41" s="832">
        <v>948.75</v>
      </c>
    </row>
    <row r="42" spans="1:11" ht="14.45" customHeight="1" x14ac:dyDescent="0.2">
      <c r="A42" s="821" t="s">
        <v>581</v>
      </c>
      <c r="B42" s="822" t="s">
        <v>582</v>
      </c>
      <c r="C42" s="825" t="s">
        <v>594</v>
      </c>
      <c r="D42" s="839" t="s">
        <v>595</v>
      </c>
      <c r="E42" s="825" t="s">
        <v>4773</v>
      </c>
      <c r="F42" s="839" t="s">
        <v>4774</v>
      </c>
      <c r="G42" s="825" t="s">
        <v>4843</v>
      </c>
      <c r="H42" s="825" t="s">
        <v>4844</v>
      </c>
      <c r="I42" s="831">
        <v>17.25</v>
      </c>
      <c r="J42" s="831">
        <v>30</v>
      </c>
      <c r="K42" s="832">
        <v>517.5</v>
      </c>
    </row>
    <row r="43" spans="1:11" ht="14.45" customHeight="1" x14ac:dyDescent="0.2">
      <c r="A43" s="821" t="s">
        <v>581</v>
      </c>
      <c r="B43" s="822" t="s">
        <v>582</v>
      </c>
      <c r="C43" s="825" t="s">
        <v>594</v>
      </c>
      <c r="D43" s="839" t="s">
        <v>595</v>
      </c>
      <c r="E43" s="825" t="s">
        <v>4773</v>
      </c>
      <c r="F43" s="839" t="s">
        <v>4774</v>
      </c>
      <c r="G43" s="825" t="s">
        <v>4845</v>
      </c>
      <c r="H43" s="825" t="s">
        <v>4846</v>
      </c>
      <c r="I43" s="831">
        <v>72.220001220703125</v>
      </c>
      <c r="J43" s="831">
        <v>2</v>
      </c>
      <c r="K43" s="832">
        <v>144.44000244140625</v>
      </c>
    </row>
    <row r="44" spans="1:11" ht="14.45" customHeight="1" x14ac:dyDescent="0.2">
      <c r="A44" s="821" t="s">
        <v>581</v>
      </c>
      <c r="B44" s="822" t="s">
        <v>582</v>
      </c>
      <c r="C44" s="825" t="s">
        <v>594</v>
      </c>
      <c r="D44" s="839" t="s">
        <v>595</v>
      </c>
      <c r="E44" s="825" t="s">
        <v>4773</v>
      </c>
      <c r="F44" s="839" t="s">
        <v>4774</v>
      </c>
      <c r="G44" s="825" t="s">
        <v>4847</v>
      </c>
      <c r="H44" s="825" t="s">
        <v>4848</v>
      </c>
      <c r="I44" s="831">
        <v>314.79998779296875</v>
      </c>
      <c r="J44" s="831">
        <v>1</v>
      </c>
      <c r="K44" s="832">
        <v>314.79998779296875</v>
      </c>
    </row>
    <row r="45" spans="1:11" ht="14.45" customHeight="1" x14ac:dyDescent="0.2">
      <c r="A45" s="821" t="s">
        <v>581</v>
      </c>
      <c r="B45" s="822" t="s">
        <v>582</v>
      </c>
      <c r="C45" s="825" t="s">
        <v>594</v>
      </c>
      <c r="D45" s="839" t="s">
        <v>595</v>
      </c>
      <c r="E45" s="825" t="s">
        <v>4773</v>
      </c>
      <c r="F45" s="839" t="s">
        <v>4774</v>
      </c>
      <c r="G45" s="825" t="s">
        <v>4849</v>
      </c>
      <c r="H45" s="825" t="s">
        <v>4850</v>
      </c>
      <c r="I45" s="831">
        <v>112.52999877929688</v>
      </c>
      <c r="J45" s="831">
        <v>4</v>
      </c>
      <c r="K45" s="832">
        <v>450.1199951171875</v>
      </c>
    </row>
    <row r="46" spans="1:11" ht="14.45" customHeight="1" x14ac:dyDescent="0.2">
      <c r="A46" s="821" t="s">
        <v>581</v>
      </c>
      <c r="B46" s="822" t="s">
        <v>582</v>
      </c>
      <c r="C46" s="825" t="s">
        <v>594</v>
      </c>
      <c r="D46" s="839" t="s">
        <v>595</v>
      </c>
      <c r="E46" s="825" t="s">
        <v>4773</v>
      </c>
      <c r="F46" s="839" t="s">
        <v>4774</v>
      </c>
      <c r="G46" s="825" t="s">
        <v>4851</v>
      </c>
      <c r="H46" s="825" t="s">
        <v>4852</v>
      </c>
      <c r="I46" s="831">
        <v>112.52999877929688</v>
      </c>
      <c r="J46" s="831">
        <v>1</v>
      </c>
      <c r="K46" s="832">
        <v>112.52999877929688</v>
      </c>
    </row>
    <row r="47" spans="1:11" ht="14.45" customHeight="1" x14ac:dyDescent="0.2">
      <c r="A47" s="821" t="s">
        <v>581</v>
      </c>
      <c r="B47" s="822" t="s">
        <v>582</v>
      </c>
      <c r="C47" s="825" t="s">
        <v>594</v>
      </c>
      <c r="D47" s="839" t="s">
        <v>595</v>
      </c>
      <c r="E47" s="825" t="s">
        <v>4773</v>
      </c>
      <c r="F47" s="839" t="s">
        <v>4774</v>
      </c>
      <c r="G47" s="825" t="s">
        <v>4853</v>
      </c>
      <c r="H47" s="825" t="s">
        <v>4854</v>
      </c>
      <c r="I47" s="831">
        <v>32.792500495910645</v>
      </c>
      <c r="J47" s="831">
        <v>31</v>
      </c>
      <c r="K47" s="832">
        <v>1016.5499877929688</v>
      </c>
    </row>
    <row r="48" spans="1:11" ht="14.45" customHeight="1" x14ac:dyDescent="0.2">
      <c r="A48" s="821" t="s">
        <v>581</v>
      </c>
      <c r="B48" s="822" t="s">
        <v>582</v>
      </c>
      <c r="C48" s="825" t="s">
        <v>594</v>
      </c>
      <c r="D48" s="839" t="s">
        <v>595</v>
      </c>
      <c r="E48" s="825" t="s">
        <v>4773</v>
      </c>
      <c r="F48" s="839" t="s">
        <v>4774</v>
      </c>
      <c r="G48" s="825" t="s">
        <v>4855</v>
      </c>
      <c r="H48" s="825" t="s">
        <v>4856</v>
      </c>
      <c r="I48" s="831">
        <v>0.49000000953674316</v>
      </c>
      <c r="J48" s="831">
        <v>100</v>
      </c>
      <c r="K48" s="832">
        <v>49</v>
      </c>
    </row>
    <row r="49" spans="1:11" ht="14.45" customHeight="1" x14ac:dyDescent="0.2">
      <c r="A49" s="821" t="s">
        <v>581</v>
      </c>
      <c r="B49" s="822" t="s">
        <v>582</v>
      </c>
      <c r="C49" s="825" t="s">
        <v>594</v>
      </c>
      <c r="D49" s="839" t="s">
        <v>595</v>
      </c>
      <c r="E49" s="825" t="s">
        <v>4773</v>
      </c>
      <c r="F49" s="839" t="s">
        <v>4774</v>
      </c>
      <c r="G49" s="825" t="s">
        <v>4857</v>
      </c>
      <c r="H49" s="825" t="s">
        <v>4858</v>
      </c>
      <c r="I49" s="831">
        <v>1.6000000238418579</v>
      </c>
      <c r="J49" s="831">
        <v>2250</v>
      </c>
      <c r="K49" s="832">
        <v>3600.1499938964844</v>
      </c>
    </row>
    <row r="50" spans="1:11" ht="14.45" customHeight="1" x14ac:dyDescent="0.2">
      <c r="A50" s="821" t="s">
        <v>581</v>
      </c>
      <c r="B50" s="822" t="s">
        <v>582</v>
      </c>
      <c r="C50" s="825" t="s">
        <v>594</v>
      </c>
      <c r="D50" s="839" t="s">
        <v>595</v>
      </c>
      <c r="E50" s="825" t="s">
        <v>4773</v>
      </c>
      <c r="F50" s="839" t="s">
        <v>4774</v>
      </c>
      <c r="G50" s="825" t="s">
        <v>4859</v>
      </c>
      <c r="H50" s="825" t="s">
        <v>4860</v>
      </c>
      <c r="I50" s="831">
        <v>31.077500104904175</v>
      </c>
      <c r="J50" s="831">
        <v>28</v>
      </c>
      <c r="K50" s="832">
        <v>872.45000267028809</v>
      </c>
    </row>
    <row r="51" spans="1:11" ht="14.45" customHeight="1" x14ac:dyDescent="0.2">
      <c r="A51" s="821" t="s">
        <v>581</v>
      </c>
      <c r="B51" s="822" t="s">
        <v>582</v>
      </c>
      <c r="C51" s="825" t="s">
        <v>594</v>
      </c>
      <c r="D51" s="839" t="s">
        <v>595</v>
      </c>
      <c r="E51" s="825" t="s">
        <v>4773</v>
      </c>
      <c r="F51" s="839" t="s">
        <v>4774</v>
      </c>
      <c r="G51" s="825" t="s">
        <v>4861</v>
      </c>
      <c r="H51" s="825" t="s">
        <v>4862</v>
      </c>
      <c r="I51" s="831">
        <v>30.335000038146973</v>
      </c>
      <c r="J51" s="831">
        <v>134</v>
      </c>
      <c r="K51" s="832">
        <v>4058.6599731445313</v>
      </c>
    </row>
    <row r="52" spans="1:11" ht="14.45" customHeight="1" x14ac:dyDescent="0.2">
      <c r="A52" s="821" t="s">
        <v>581</v>
      </c>
      <c r="B52" s="822" t="s">
        <v>582</v>
      </c>
      <c r="C52" s="825" t="s">
        <v>594</v>
      </c>
      <c r="D52" s="839" t="s">
        <v>595</v>
      </c>
      <c r="E52" s="825" t="s">
        <v>4773</v>
      </c>
      <c r="F52" s="839" t="s">
        <v>4774</v>
      </c>
      <c r="G52" s="825" t="s">
        <v>4863</v>
      </c>
      <c r="H52" s="825" t="s">
        <v>4864</v>
      </c>
      <c r="I52" s="831">
        <v>1</v>
      </c>
      <c r="J52" s="831">
        <v>20</v>
      </c>
      <c r="K52" s="832">
        <v>20</v>
      </c>
    </row>
    <row r="53" spans="1:11" ht="14.45" customHeight="1" x14ac:dyDescent="0.2">
      <c r="A53" s="821" t="s">
        <v>581</v>
      </c>
      <c r="B53" s="822" t="s">
        <v>582</v>
      </c>
      <c r="C53" s="825" t="s">
        <v>594</v>
      </c>
      <c r="D53" s="839" t="s">
        <v>595</v>
      </c>
      <c r="E53" s="825" t="s">
        <v>4865</v>
      </c>
      <c r="F53" s="839" t="s">
        <v>4866</v>
      </c>
      <c r="G53" s="825" t="s">
        <v>4867</v>
      </c>
      <c r="H53" s="825" t="s">
        <v>4868</v>
      </c>
      <c r="I53" s="831">
        <v>2.0424999594688416</v>
      </c>
      <c r="J53" s="831">
        <v>400</v>
      </c>
      <c r="K53" s="832">
        <v>817</v>
      </c>
    </row>
    <row r="54" spans="1:11" ht="14.45" customHeight="1" x14ac:dyDescent="0.2">
      <c r="A54" s="821" t="s">
        <v>581</v>
      </c>
      <c r="B54" s="822" t="s">
        <v>582</v>
      </c>
      <c r="C54" s="825" t="s">
        <v>594</v>
      </c>
      <c r="D54" s="839" t="s">
        <v>595</v>
      </c>
      <c r="E54" s="825" t="s">
        <v>4865</v>
      </c>
      <c r="F54" s="839" t="s">
        <v>4866</v>
      </c>
      <c r="G54" s="825" t="s">
        <v>4869</v>
      </c>
      <c r="H54" s="825" t="s">
        <v>4870</v>
      </c>
      <c r="I54" s="831">
        <v>6.2920000076293947</v>
      </c>
      <c r="J54" s="831">
        <v>50</v>
      </c>
      <c r="K54" s="832">
        <v>314.60000610351563</v>
      </c>
    </row>
    <row r="55" spans="1:11" ht="14.45" customHeight="1" x14ac:dyDescent="0.2">
      <c r="A55" s="821" t="s">
        <v>581</v>
      </c>
      <c r="B55" s="822" t="s">
        <v>582</v>
      </c>
      <c r="C55" s="825" t="s">
        <v>594</v>
      </c>
      <c r="D55" s="839" t="s">
        <v>595</v>
      </c>
      <c r="E55" s="825" t="s">
        <v>4865</v>
      </c>
      <c r="F55" s="839" t="s">
        <v>4866</v>
      </c>
      <c r="G55" s="825" t="s">
        <v>4871</v>
      </c>
      <c r="H55" s="825" t="s">
        <v>4872</v>
      </c>
      <c r="I55" s="831">
        <v>181.5</v>
      </c>
      <c r="J55" s="831">
        <v>21</v>
      </c>
      <c r="K55" s="832">
        <v>3811.5</v>
      </c>
    </row>
    <row r="56" spans="1:11" ht="14.45" customHeight="1" x14ac:dyDescent="0.2">
      <c r="A56" s="821" t="s">
        <v>581</v>
      </c>
      <c r="B56" s="822" t="s">
        <v>582</v>
      </c>
      <c r="C56" s="825" t="s">
        <v>594</v>
      </c>
      <c r="D56" s="839" t="s">
        <v>595</v>
      </c>
      <c r="E56" s="825" t="s">
        <v>4865</v>
      </c>
      <c r="F56" s="839" t="s">
        <v>4866</v>
      </c>
      <c r="G56" s="825" t="s">
        <v>4873</v>
      </c>
      <c r="H56" s="825" t="s">
        <v>4874</v>
      </c>
      <c r="I56" s="831">
        <v>9.9999997764825821E-3</v>
      </c>
      <c r="J56" s="831">
        <v>1200</v>
      </c>
      <c r="K56" s="832">
        <v>12</v>
      </c>
    </row>
    <row r="57" spans="1:11" ht="14.45" customHeight="1" x14ac:dyDescent="0.2">
      <c r="A57" s="821" t="s">
        <v>581</v>
      </c>
      <c r="B57" s="822" t="s">
        <v>582</v>
      </c>
      <c r="C57" s="825" t="s">
        <v>594</v>
      </c>
      <c r="D57" s="839" t="s">
        <v>595</v>
      </c>
      <c r="E57" s="825" t="s">
        <v>4865</v>
      </c>
      <c r="F57" s="839" t="s">
        <v>4866</v>
      </c>
      <c r="G57" s="825" t="s">
        <v>4875</v>
      </c>
      <c r="H57" s="825" t="s">
        <v>4876</v>
      </c>
      <c r="I57" s="831">
        <v>6.0520001411437985</v>
      </c>
      <c r="J57" s="831">
        <v>80</v>
      </c>
      <c r="K57" s="832">
        <v>484.19999694824219</v>
      </c>
    </row>
    <row r="58" spans="1:11" ht="14.45" customHeight="1" x14ac:dyDescent="0.2">
      <c r="A58" s="821" t="s">
        <v>581</v>
      </c>
      <c r="B58" s="822" t="s">
        <v>582</v>
      </c>
      <c r="C58" s="825" t="s">
        <v>594</v>
      </c>
      <c r="D58" s="839" t="s">
        <v>595</v>
      </c>
      <c r="E58" s="825" t="s">
        <v>4865</v>
      </c>
      <c r="F58" s="839" t="s">
        <v>4866</v>
      </c>
      <c r="G58" s="825" t="s">
        <v>4877</v>
      </c>
      <c r="H58" s="825" t="s">
        <v>4878</v>
      </c>
      <c r="I58" s="831">
        <v>11.144285746983119</v>
      </c>
      <c r="J58" s="831">
        <v>500</v>
      </c>
      <c r="K58" s="832">
        <v>5572.5</v>
      </c>
    </row>
    <row r="59" spans="1:11" ht="14.45" customHeight="1" x14ac:dyDescent="0.2">
      <c r="A59" s="821" t="s">
        <v>581</v>
      </c>
      <c r="B59" s="822" t="s">
        <v>582</v>
      </c>
      <c r="C59" s="825" t="s">
        <v>594</v>
      </c>
      <c r="D59" s="839" t="s">
        <v>595</v>
      </c>
      <c r="E59" s="825" t="s">
        <v>4865</v>
      </c>
      <c r="F59" s="839" t="s">
        <v>4866</v>
      </c>
      <c r="G59" s="825" t="s">
        <v>4879</v>
      </c>
      <c r="H59" s="825" t="s">
        <v>4880</v>
      </c>
      <c r="I59" s="831">
        <v>5.2650001049041748</v>
      </c>
      <c r="J59" s="831">
        <v>150</v>
      </c>
      <c r="K59" s="832">
        <v>790</v>
      </c>
    </row>
    <row r="60" spans="1:11" ht="14.45" customHeight="1" x14ac:dyDescent="0.2">
      <c r="A60" s="821" t="s">
        <v>581</v>
      </c>
      <c r="B60" s="822" t="s">
        <v>582</v>
      </c>
      <c r="C60" s="825" t="s">
        <v>594</v>
      </c>
      <c r="D60" s="839" t="s">
        <v>595</v>
      </c>
      <c r="E60" s="825" t="s">
        <v>4865</v>
      </c>
      <c r="F60" s="839" t="s">
        <v>4866</v>
      </c>
      <c r="G60" s="825" t="s">
        <v>4881</v>
      </c>
      <c r="H60" s="825" t="s">
        <v>4882</v>
      </c>
      <c r="I60" s="831">
        <v>3.4866666793823242</v>
      </c>
      <c r="J60" s="831">
        <v>1150</v>
      </c>
      <c r="K60" s="832">
        <v>4009.5</v>
      </c>
    </row>
    <row r="61" spans="1:11" ht="14.45" customHeight="1" x14ac:dyDescent="0.2">
      <c r="A61" s="821" t="s">
        <v>581</v>
      </c>
      <c r="B61" s="822" t="s">
        <v>582</v>
      </c>
      <c r="C61" s="825" t="s">
        <v>594</v>
      </c>
      <c r="D61" s="839" t="s">
        <v>595</v>
      </c>
      <c r="E61" s="825" t="s">
        <v>4865</v>
      </c>
      <c r="F61" s="839" t="s">
        <v>4866</v>
      </c>
      <c r="G61" s="825" t="s">
        <v>4883</v>
      </c>
      <c r="H61" s="825" t="s">
        <v>4884</v>
      </c>
      <c r="I61" s="831">
        <v>17.979999542236328</v>
      </c>
      <c r="J61" s="831">
        <v>700</v>
      </c>
      <c r="K61" s="832">
        <v>12586</v>
      </c>
    </row>
    <row r="62" spans="1:11" ht="14.45" customHeight="1" x14ac:dyDescent="0.2">
      <c r="A62" s="821" t="s">
        <v>581</v>
      </c>
      <c r="B62" s="822" t="s">
        <v>582</v>
      </c>
      <c r="C62" s="825" t="s">
        <v>594</v>
      </c>
      <c r="D62" s="839" t="s">
        <v>595</v>
      </c>
      <c r="E62" s="825" t="s">
        <v>4865</v>
      </c>
      <c r="F62" s="839" t="s">
        <v>4866</v>
      </c>
      <c r="G62" s="825" t="s">
        <v>4885</v>
      </c>
      <c r="H62" s="825" t="s">
        <v>4886</v>
      </c>
      <c r="I62" s="831">
        <v>17.979999542236328</v>
      </c>
      <c r="J62" s="831">
        <v>350</v>
      </c>
      <c r="K62" s="832">
        <v>6293</v>
      </c>
    </row>
    <row r="63" spans="1:11" ht="14.45" customHeight="1" x14ac:dyDescent="0.2">
      <c r="A63" s="821" t="s">
        <v>581</v>
      </c>
      <c r="B63" s="822" t="s">
        <v>582</v>
      </c>
      <c r="C63" s="825" t="s">
        <v>594</v>
      </c>
      <c r="D63" s="839" t="s">
        <v>595</v>
      </c>
      <c r="E63" s="825" t="s">
        <v>4865</v>
      </c>
      <c r="F63" s="839" t="s">
        <v>4866</v>
      </c>
      <c r="G63" s="825" t="s">
        <v>4887</v>
      </c>
      <c r="H63" s="825" t="s">
        <v>4888</v>
      </c>
      <c r="I63" s="831">
        <v>13.199999809265137</v>
      </c>
      <c r="J63" s="831">
        <v>120</v>
      </c>
      <c r="K63" s="832">
        <v>1584</v>
      </c>
    </row>
    <row r="64" spans="1:11" ht="14.45" customHeight="1" x14ac:dyDescent="0.2">
      <c r="A64" s="821" t="s">
        <v>581</v>
      </c>
      <c r="B64" s="822" t="s">
        <v>582</v>
      </c>
      <c r="C64" s="825" t="s">
        <v>594</v>
      </c>
      <c r="D64" s="839" t="s">
        <v>595</v>
      </c>
      <c r="E64" s="825" t="s">
        <v>4865</v>
      </c>
      <c r="F64" s="839" t="s">
        <v>4866</v>
      </c>
      <c r="G64" s="825" t="s">
        <v>4889</v>
      </c>
      <c r="H64" s="825" t="s">
        <v>4890</v>
      </c>
      <c r="I64" s="831">
        <v>13.199999809265137</v>
      </c>
      <c r="J64" s="831">
        <v>110</v>
      </c>
      <c r="K64" s="832">
        <v>1452</v>
      </c>
    </row>
    <row r="65" spans="1:11" ht="14.45" customHeight="1" x14ac:dyDescent="0.2">
      <c r="A65" s="821" t="s">
        <v>581</v>
      </c>
      <c r="B65" s="822" t="s">
        <v>582</v>
      </c>
      <c r="C65" s="825" t="s">
        <v>594</v>
      </c>
      <c r="D65" s="839" t="s">
        <v>595</v>
      </c>
      <c r="E65" s="825" t="s">
        <v>4865</v>
      </c>
      <c r="F65" s="839" t="s">
        <v>4866</v>
      </c>
      <c r="G65" s="825" t="s">
        <v>4891</v>
      </c>
      <c r="H65" s="825" t="s">
        <v>4892</v>
      </c>
      <c r="I65" s="831">
        <v>4.0300002098083496</v>
      </c>
      <c r="J65" s="831">
        <v>800</v>
      </c>
      <c r="K65" s="832">
        <v>3224</v>
      </c>
    </row>
    <row r="66" spans="1:11" ht="14.45" customHeight="1" x14ac:dyDescent="0.2">
      <c r="A66" s="821" t="s">
        <v>581</v>
      </c>
      <c r="B66" s="822" t="s">
        <v>582</v>
      </c>
      <c r="C66" s="825" t="s">
        <v>594</v>
      </c>
      <c r="D66" s="839" t="s">
        <v>595</v>
      </c>
      <c r="E66" s="825" t="s">
        <v>4865</v>
      </c>
      <c r="F66" s="839" t="s">
        <v>4866</v>
      </c>
      <c r="G66" s="825" t="s">
        <v>4893</v>
      </c>
      <c r="H66" s="825" t="s">
        <v>4894</v>
      </c>
      <c r="I66" s="831">
        <v>7.869999885559082</v>
      </c>
      <c r="J66" s="831">
        <v>1000</v>
      </c>
      <c r="K66" s="832">
        <v>7870</v>
      </c>
    </row>
    <row r="67" spans="1:11" ht="14.45" customHeight="1" x14ac:dyDescent="0.2">
      <c r="A67" s="821" t="s">
        <v>581</v>
      </c>
      <c r="B67" s="822" t="s">
        <v>582</v>
      </c>
      <c r="C67" s="825" t="s">
        <v>594</v>
      </c>
      <c r="D67" s="839" t="s">
        <v>595</v>
      </c>
      <c r="E67" s="825" t="s">
        <v>4865</v>
      </c>
      <c r="F67" s="839" t="s">
        <v>4866</v>
      </c>
      <c r="G67" s="825" t="s">
        <v>4895</v>
      </c>
      <c r="H67" s="825" t="s">
        <v>4896</v>
      </c>
      <c r="I67" s="831">
        <v>2.2000000476837158</v>
      </c>
      <c r="J67" s="831">
        <v>10</v>
      </c>
      <c r="K67" s="832">
        <v>22</v>
      </c>
    </row>
    <row r="68" spans="1:11" ht="14.45" customHeight="1" x14ac:dyDescent="0.2">
      <c r="A68" s="821" t="s">
        <v>581</v>
      </c>
      <c r="B68" s="822" t="s">
        <v>582</v>
      </c>
      <c r="C68" s="825" t="s">
        <v>594</v>
      </c>
      <c r="D68" s="839" t="s">
        <v>595</v>
      </c>
      <c r="E68" s="825" t="s">
        <v>4865</v>
      </c>
      <c r="F68" s="839" t="s">
        <v>4866</v>
      </c>
      <c r="G68" s="825" t="s">
        <v>4897</v>
      </c>
      <c r="H68" s="825" t="s">
        <v>4898</v>
      </c>
      <c r="I68" s="831">
        <v>81.733334859212235</v>
      </c>
      <c r="J68" s="831">
        <v>17</v>
      </c>
      <c r="K68" s="832">
        <v>1389.4700012207031</v>
      </c>
    </row>
    <row r="69" spans="1:11" ht="14.45" customHeight="1" x14ac:dyDescent="0.2">
      <c r="A69" s="821" t="s">
        <v>581</v>
      </c>
      <c r="B69" s="822" t="s">
        <v>582</v>
      </c>
      <c r="C69" s="825" t="s">
        <v>594</v>
      </c>
      <c r="D69" s="839" t="s">
        <v>595</v>
      </c>
      <c r="E69" s="825" t="s">
        <v>4865</v>
      </c>
      <c r="F69" s="839" t="s">
        <v>4866</v>
      </c>
      <c r="G69" s="825" t="s">
        <v>4899</v>
      </c>
      <c r="H69" s="825" t="s">
        <v>4900</v>
      </c>
      <c r="I69" s="831">
        <v>80.573333740234375</v>
      </c>
      <c r="J69" s="831">
        <v>18</v>
      </c>
      <c r="K69" s="832">
        <v>1450.3600006103516</v>
      </c>
    </row>
    <row r="70" spans="1:11" ht="14.45" customHeight="1" x14ac:dyDescent="0.2">
      <c r="A70" s="821" t="s">
        <v>581</v>
      </c>
      <c r="B70" s="822" t="s">
        <v>582</v>
      </c>
      <c r="C70" s="825" t="s">
        <v>594</v>
      </c>
      <c r="D70" s="839" t="s">
        <v>595</v>
      </c>
      <c r="E70" s="825" t="s">
        <v>4865</v>
      </c>
      <c r="F70" s="839" t="s">
        <v>4866</v>
      </c>
      <c r="G70" s="825" t="s">
        <v>4901</v>
      </c>
      <c r="H70" s="825" t="s">
        <v>4902</v>
      </c>
      <c r="I70" s="831">
        <v>1.0499999523162842</v>
      </c>
      <c r="J70" s="831">
        <v>100</v>
      </c>
      <c r="K70" s="832">
        <v>105</v>
      </c>
    </row>
    <row r="71" spans="1:11" ht="14.45" customHeight="1" x14ac:dyDescent="0.2">
      <c r="A71" s="821" t="s">
        <v>581</v>
      </c>
      <c r="B71" s="822" t="s">
        <v>582</v>
      </c>
      <c r="C71" s="825" t="s">
        <v>594</v>
      </c>
      <c r="D71" s="839" t="s">
        <v>595</v>
      </c>
      <c r="E71" s="825" t="s">
        <v>4865</v>
      </c>
      <c r="F71" s="839" t="s">
        <v>4866</v>
      </c>
      <c r="G71" s="825" t="s">
        <v>4903</v>
      </c>
      <c r="H71" s="825" t="s">
        <v>4904</v>
      </c>
      <c r="I71" s="831">
        <v>40.882499694824219</v>
      </c>
      <c r="J71" s="831">
        <v>16</v>
      </c>
      <c r="K71" s="832">
        <v>653.81000518798828</v>
      </c>
    </row>
    <row r="72" spans="1:11" ht="14.45" customHeight="1" x14ac:dyDescent="0.2">
      <c r="A72" s="821" t="s">
        <v>581</v>
      </c>
      <c r="B72" s="822" t="s">
        <v>582</v>
      </c>
      <c r="C72" s="825" t="s">
        <v>594</v>
      </c>
      <c r="D72" s="839" t="s">
        <v>595</v>
      </c>
      <c r="E72" s="825" t="s">
        <v>4865</v>
      </c>
      <c r="F72" s="839" t="s">
        <v>4866</v>
      </c>
      <c r="G72" s="825" t="s">
        <v>4905</v>
      </c>
      <c r="H72" s="825" t="s">
        <v>4906</v>
      </c>
      <c r="I72" s="831">
        <v>4.9699997901916504</v>
      </c>
      <c r="J72" s="831">
        <v>20</v>
      </c>
      <c r="K72" s="832">
        <v>99.400001525878906</v>
      </c>
    </row>
    <row r="73" spans="1:11" ht="14.45" customHeight="1" x14ac:dyDescent="0.2">
      <c r="A73" s="821" t="s">
        <v>581</v>
      </c>
      <c r="B73" s="822" t="s">
        <v>582</v>
      </c>
      <c r="C73" s="825" t="s">
        <v>594</v>
      </c>
      <c r="D73" s="839" t="s">
        <v>595</v>
      </c>
      <c r="E73" s="825" t="s">
        <v>4865</v>
      </c>
      <c r="F73" s="839" t="s">
        <v>4866</v>
      </c>
      <c r="G73" s="825" t="s">
        <v>4907</v>
      </c>
      <c r="H73" s="825" t="s">
        <v>4908</v>
      </c>
      <c r="I73" s="831">
        <v>11.739999771118164</v>
      </c>
      <c r="J73" s="831">
        <v>190</v>
      </c>
      <c r="K73" s="832">
        <v>2230.6000671386719</v>
      </c>
    </row>
    <row r="74" spans="1:11" ht="14.45" customHeight="1" x14ac:dyDescent="0.2">
      <c r="A74" s="821" t="s">
        <v>581</v>
      </c>
      <c r="B74" s="822" t="s">
        <v>582</v>
      </c>
      <c r="C74" s="825" t="s">
        <v>594</v>
      </c>
      <c r="D74" s="839" t="s">
        <v>595</v>
      </c>
      <c r="E74" s="825" t="s">
        <v>4865</v>
      </c>
      <c r="F74" s="839" t="s">
        <v>4866</v>
      </c>
      <c r="G74" s="825" t="s">
        <v>4909</v>
      </c>
      <c r="H74" s="825" t="s">
        <v>4910</v>
      </c>
      <c r="I74" s="831">
        <v>13.310000419616699</v>
      </c>
      <c r="J74" s="831">
        <v>48</v>
      </c>
      <c r="K74" s="832">
        <v>638.88002777099609</v>
      </c>
    </row>
    <row r="75" spans="1:11" ht="14.45" customHeight="1" x14ac:dyDescent="0.2">
      <c r="A75" s="821" t="s">
        <v>581</v>
      </c>
      <c r="B75" s="822" t="s">
        <v>582</v>
      </c>
      <c r="C75" s="825" t="s">
        <v>594</v>
      </c>
      <c r="D75" s="839" t="s">
        <v>595</v>
      </c>
      <c r="E75" s="825" t="s">
        <v>4865</v>
      </c>
      <c r="F75" s="839" t="s">
        <v>4866</v>
      </c>
      <c r="G75" s="825" t="s">
        <v>4911</v>
      </c>
      <c r="H75" s="825" t="s">
        <v>4912</v>
      </c>
      <c r="I75" s="831">
        <v>2.2849999666213989</v>
      </c>
      <c r="J75" s="831">
        <v>200</v>
      </c>
      <c r="K75" s="832">
        <v>457</v>
      </c>
    </row>
    <row r="76" spans="1:11" ht="14.45" customHeight="1" x14ac:dyDescent="0.2">
      <c r="A76" s="821" t="s">
        <v>581</v>
      </c>
      <c r="B76" s="822" t="s">
        <v>582</v>
      </c>
      <c r="C76" s="825" t="s">
        <v>594</v>
      </c>
      <c r="D76" s="839" t="s">
        <v>595</v>
      </c>
      <c r="E76" s="825" t="s">
        <v>4865</v>
      </c>
      <c r="F76" s="839" t="s">
        <v>4866</v>
      </c>
      <c r="G76" s="825" t="s">
        <v>4913</v>
      </c>
      <c r="H76" s="825" t="s">
        <v>4914</v>
      </c>
      <c r="I76" s="831">
        <v>42.904000091552732</v>
      </c>
      <c r="J76" s="831">
        <v>46</v>
      </c>
      <c r="K76" s="832">
        <v>1973.5400085449219</v>
      </c>
    </row>
    <row r="77" spans="1:11" ht="14.45" customHeight="1" x14ac:dyDescent="0.2">
      <c r="A77" s="821" t="s">
        <v>581</v>
      </c>
      <c r="B77" s="822" t="s">
        <v>582</v>
      </c>
      <c r="C77" s="825" t="s">
        <v>594</v>
      </c>
      <c r="D77" s="839" t="s">
        <v>595</v>
      </c>
      <c r="E77" s="825" t="s">
        <v>4865</v>
      </c>
      <c r="F77" s="839" t="s">
        <v>4866</v>
      </c>
      <c r="G77" s="825" t="s">
        <v>4915</v>
      </c>
      <c r="H77" s="825" t="s">
        <v>4916</v>
      </c>
      <c r="I77" s="831">
        <v>5.3225001096725464</v>
      </c>
      <c r="J77" s="831">
        <v>400</v>
      </c>
      <c r="K77" s="832">
        <v>2130.0000610351563</v>
      </c>
    </row>
    <row r="78" spans="1:11" ht="14.45" customHeight="1" x14ac:dyDescent="0.2">
      <c r="A78" s="821" t="s">
        <v>581</v>
      </c>
      <c r="B78" s="822" t="s">
        <v>582</v>
      </c>
      <c r="C78" s="825" t="s">
        <v>594</v>
      </c>
      <c r="D78" s="839" t="s">
        <v>595</v>
      </c>
      <c r="E78" s="825" t="s">
        <v>4865</v>
      </c>
      <c r="F78" s="839" t="s">
        <v>4866</v>
      </c>
      <c r="G78" s="825" t="s">
        <v>4917</v>
      </c>
      <c r="H78" s="825" t="s">
        <v>4918</v>
      </c>
      <c r="I78" s="831">
        <v>9.1999998092651367</v>
      </c>
      <c r="J78" s="831">
        <v>1200</v>
      </c>
      <c r="K78" s="832">
        <v>11040</v>
      </c>
    </row>
    <row r="79" spans="1:11" ht="14.45" customHeight="1" x14ac:dyDescent="0.2">
      <c r="A79" s="821" t="s">
        <v>581</v>
      </c>
      <c r="B79" s="822" t="s">
        <v>582</v>
      </c>
      <c r="C79" s="825" t="s">
        <v>594</v>
      </c>
      <c r="D79" s="839" t="s">
        <v>595</v>
      </c>
      <c r="E79" s="825" t="s">
        <v>4865</v>
      </c>
      <c r="F79" s="839" t="s">
        <v>4866</v>
      </c>
      <c r="G79" s="825" t="s">
        <v>4919</v>
      </c>
      <c r="H79" s="825" t="s">
        <v>4920</v>
      </c>
      <c r="I79" s="831">
        <v>7.1200000445048017</v>
      </c>
      <c r="J79" s="831">
        <v>30</v>
      </c>
      <c r="K79" s="832">
        <v>213.59999084472656</v>
      </c>
    </row>
    <row r="80" spans="1:11" ht="14.45" customHeight="1" x14ac:dyDescent="0.2">
      <c r="A80" s="821" t="s">
        <v>581</v>
      </c>
      <c r="B80" s="822" t="s">
        <v>582</v>
      </c>
      <c r="C80" s="825" t="s">
        <v>594</v>
      </c>
      <c r="D80" s="839" t="s">
        <v>595</v>
      </c>
      <c r="E80" s="825" t="s">
        <v>4865</v>
      </c>
      <c r="F80" s="839" t="s">
        <v>4866</v>
      </c>
      <c r="G80" s="825" t="s">
        <v>4921</v>
      </c>
      <c r="H80" s="825" t="s">
        <v>4922</v>
      </c>
      <c r="I80" s="831">
        <v>172.5</v>
      </c>
      <c r="J80" s="831">
        <v>2</v>
      </c>
      <c r="K80" s="832">
        <v>345</v>
      </c>
    </row>
    <row r="81" spans="1:11" ht="14.45" customHeight="1" x14ac:dyDescent="0.2">
      <c r="A81" s="821" t="s">
        <v>581</v>
      </c>
      <c r="B81" s="822" t="s">
        <v>582</v>
      </c>
      <c r="C81" s="825" t="s">
        <v>594</v>
      </c>
      <c r="D81" s="839" t="s">
        <v>595</v>
      </c>
      <c r="E81" s="825" t="s">
        <v>4865</v>
      </c>
      <c r="F81" s="839" t="s">
        <v>4866</v>
      </c>
      <c r="G81" s="825" t="s">
        <v>4923</v>
      </c>
      <c r="H81" s="825" t="s">
        <v>4924</v>
      </c>
      <c r="I81" s="831">
        <v>6.3333334128061933</v>
      </c>
      <c r="J81" s="831">
        <v>480</v>
      </c>
      <c r="K81" s="832">
        <v>3059.6000366210938</v>
      </c>
    </row>
    <row r="82" spans="1:11" ht="14.45" customHeight="1" x14ac:dyDescent="0.2">
      <c r="A82" s="821" t="s">
        <v>581</v>
      </c>
      <c r="B82" s="822" t="s">
        <v>582</v>
      </c>
      <c r="C82" s="825" t="s">
        <v>594</v>
      </c>
      <c r="D82" s="839" t="s">
        <v>595</v>
      </c>
      <c r="E82" s="825" t="s">
        <v>4865</v>
      </c>
      <c r="F82" s="839" t="s">
        <v>4866</v>
      </c>
      <c r="G82" s="825" t="s">
        <v>4925</v>
      </c>
      <c r="H82" s="825" t="s">
        <v>4926</v>
      </c>
      <c r="I82" s="831">
        <v>86.974000549316401</v>
      </c>
      <c r="J82" s="831">
        <v>50</v>
      </c>
      <c r="K82" s="832">
        <v>4348.7000732421875</v>
      </c>
    </row>
    <row r="83" spans="1:11" ht="14.45" customHeight="1" x14ac:dyDescent="0.2">
      <c r="A83" s="821" t="s">
        <v>581</v>
      </c>
      <c r="B83" s="822" t="s">
        <v>582</v>
      </c>
      <c r="C83" s="825" t="s">
        <v>594</v>
      </c>
      <c r="D83" s="839" t="s">
        <v>595</v>
      </c>
      <c r="E83" s="825" t="s">
        <v>4865</v>
      </c>
      <c r="F83" s="839" t="s">
        <v>4866</v>
      </c>
      <c r="G83" s="825" t="s">
        <v>4927</v>
      </c>
      <c r="H83" s="825" t="s">
        <v>4928</v>
      </c>
      <c r="I83" s="831">
        <v>138.00999450683594</v>
      </c>
      <c r="J83" s="831">
        <v>2</v>
      </c>
      <c r="K83" s="832">
        <v>276.01998901367188</v>
      </c>
    </row>
    <row r="84" spans="1:11" ht="14.45" customHeight="1" x14ac:dyDescent="0.2">
      <c r="A84" s="821" t="s">
        <v>581</v>
      </c>
      <c r="B84" s="822" t="s">
        <v>582</v>
      </c>
      <c r="C84" s="825" t="s">
        <v>594</v>
      </c>
      <c r="D84" s="839" t="s">
        <v>595</v>
      </c>
      <c r="E84" s="825" t="s">
        <v>4865</v>
      </c>
      <c r="F84" s="839" t="s">
        <v>4866</v>
      </c>
      <c r="G84" s="825" t="s">
        <v>4929</v>
      </c>
      <c r="H84" s="825" t="s">
        <v>4930</v>
      </c>
      <c r="I84" s="831">
        <v>1072.06005859375</v>
      </c>
      <c r="J84" s="831">
        <v>10</v>
      </c>
      <c r="K84" s="832">
        <v>10720.599609375</v>
      </c>
    </row>
    <row r="85" spans="1:11" ht="14.45" customHeight="1" x14ac:dyDescent="0.2">
      <c r="A85" s="821" t="s">
        <v>581</v>
      </c>
      <c r="B85" s="822" t="s">
        <v>582</v>
      </c>
      <c r="C85" s="825" t="s">
        <v>594</v>
      </c>
      <c r="D85" s="839" t="s">
        <v>595</v>
      </c>
      <c r="E85" s="825" t="s">
        <v>4865</v>
      </c>
      <c r="F85" s="839" t="s">
        <v>4866</v>
      </c>
      <c r="G85" s="825" t="s">
        <v>4931</v>
      </c>
      <c r="H85" s="825" t="s">
        <v>4932</v>
      </c>
      <c r="I85" s="831">
        <v>13.313333511352539</v>
      </c>
      <c r="J85" s="831">
        <v>18</v>
      </c>
      <c r="K85" s="832">
        <v>239.6300048828125</v>
      </c>
    </row>
    <row r="86" spans="1:11" ht="14.45" customHeight="1" x14ac:dyDescent="0.2">
      <c r="A86" s="821" t="s">
        <v>581</v>
      </c>
      <c r="B86" s="822" t="s">
        <v>582</v>
      </c>
      <c r="C86" s="825" t="s">
        <v>594</v>
      </c>
      <c r="D86" s="839" t="s">
        <v>595</v>
      </c>
      <c r="E86" s="825" t="s">
        <v>4865</v>
      </c>
      <c r="F86" s="839" t="s">
        <v>4866</v>
      </c>
      <c r="G86" s="825" t="s">
        <v>4933</v>
      </c>
      <c r="H86" s="825" t="s">
        <v>4934</v>
      </c>
      <c r="I86" s="831">
        <v>13.310000419616699</v>
      </c>
      <c r="J86" s="831">
        <v>2</v>
      </c>
      <c r="K86" s="832">
        <v>26.620000839233398</v>
      </c>
    </row>
    <row r="87" spans="1:11" ht="14.45" customHeight="1" x14ac:dyDescent="0.2">
      <c r="A87" s="821" t="s">
        <v>581</v>
      </c>
      <c r="B87" s="822" t="s">
        <v>582</v>
      </c>
      <c r="C87" s="825" t="s">
        <v>594</v>
      </c>
      <c r="D87" s="839" t="s">
        <v>595</v>
      </c>
      <c r="E87" s="825" t="s">
        <v>4865</v>
      </c>
      <c r="F87" s="839" t="s">
        <v>4866</v>
      </c>
      <c r="G87" s="825" t="s">
        <v>4935</v>
      </c>
      <c r="H87" s="825" t="s">
        <v>4936</v>
      </c>
      <c r="I87" s="831">
        <v>11.340000152587891</v>
      </c>
      <c r="J87" s="831">
        <v>10</v>
      </c>
      <c r="K87" s="832">
        <v>113.40000152587891</v>
      </c>
    </row>
    <row r="88" spans="1:11" ht="14.45" customHeight="1" x14ac:dyDescent="0.2">
      <c r="A88" s="821" t="s">
        <v>581</v>
      </c>
      <c r="B88" s="822" t="s">
        <v>582</v>
      </c>
      <c r="C88" s="825" t="s">
        <v>594</v>
      </c>
      <c r="D88" s="839" t="s">
        <v>595</v>
      </c>
      <c r="E88" s="825" t="s">
        <v>4865</v>
      </c>
      <c r="F88" s="839" t="s">
        <v>4866</v>
      </c>
      <c r="G88" s="825" t="s">
        <v>4937</v>
      </c>
      <c r="H88" s="825" t="s">
        <v>4938</v>
      </c>
      <c r="I88" s="831">
        <v>11.369999885559082</v>
      </c>
      <c r="J88" s="831">
        <v>20</v>
      </c>
      <c r="K88" s="832">
        <v>227.39999389648438</v>
      </c>
    </row>
    <row r="89" spans="1:11" ht="14.45" customHeight="1" x14ac:dyDescent="0.2">
      <c r="A89" s="821" t="s">
        <v>581</v>
      </c>
      <c r="B89" s="822" t="s">
        <v>582</v>
      </c>
      <c r="C89" s="825" t="s">
        <v>594</v>
      </c>
      <c r="D89" s="839" t="s">
        <v>595</v>
      </c>
      <c r="E89" s="825" t="s">
        <v>4865</v>
      </c>
      <c r="F89" s="839" t="s">
        <v>4866</v>
      </c>
      <c r="G89" s="825" t="s">
        <v>4939</v>
      </c>
      <c r="H89" s="825" t="s">
        <v>4940</v>
      </c>
      <c r="I89" s="831">
        <v>198.5780029296875</v>
      </c>
      <c r="J89" s="831">
        <v>16</v>
      </c>
      <c r="K89" s="832">
        <v>3176.800048828125</v>
      </c>
    </row>
    <row r="90" spans="1:11" ht="14.45" customHeight="1" x14ac:dyDescent="0.2">
      <c r="A90" s="821" t="s">
        <v>581</v>
      </c>
      <c r="B90" s="822" t="s">
        <v>582</v>
      </c>
      <c r="C90" s="825" t="s">
        <v>594</v>
      </c>
      <c r="D90" s="839" t="s">
        <v>595</v>
      </c>
      <c r="E90" s="825" t="s">
        <v>4865</v>
      </c>
      <c r="F90" s="839" t="s">
        <v>4866</v>
      </c>
      <c r="G90" s="825" t="s">
        <v>4941</v>
      </c>
      <c r="H90" s="825" t="s">
        <v>4942</v>
      </c>
      <c r="I90" s="831">
        <v>0.82142856291362221</v>
      </c>
      <c r="J90" s="831">
        <v>10200</v>
      </c>
      <c r="K90" s="832">
        <v>8379</v>
      </c>
    </row>
    <row r="91" spans="1:11" ht="14.45" customHeight="1" x14ac:dyDescent="0.2">
      <c r="A91" s="821" t="s">
        <v>581</v>
      </c>
      <c r="B91" s="822" t="s">
        <v>582</v>
      </c>
      <c r="C91" s="825" t="s">
        <v>594</v>
      </c>
      <c r="D91" s="839" t="s">
        <v>595</v>
      </c>
      <c r="E91" s="825" t="s">
        <v>4865</v>
      </c>
      <c r="F91" s="839" t="s">
        <v>4866</v>
      </c>
      <c r="G91" s="825" t="s">
        <v>4943</v>
      </c>
      <c r="H91" s="825" t="s">
        <v>4944</v>
      </c>
      <c r="I91" s="831">
        <v>0.43857142754963468</v>
      </c>
      <c r="J91" s="831">
        <v>2000</v>
      </c>
      <c r="K91" s="832">
        <v>878</v>
      </c>
    </row>
    <row r="92" spans="1:11" ht="14.45" customHeight="1" x14ac:dyDescent="0.2">
      <c r="A92" s="821" t="s">
        <v>581</v>
      </c>
      <c r="B92" s="822" t="s">
        <v>582</v>
      </c>
      <c r="C92" s="825" t="s">
        <v>594</v>
      </c>
      <c r="D92" s="839" t="s">
        <v>595</v>
      </c>
      <c r="E92" s="825" t="s">
        <v>4865</v>
      </c>
      <c r="F92" s="839" t="s">
        <v>4866</v>
      </c>
      <c r="G92" s="825" t="s">
        <v>4945</v>
      </c>
      <c r="H92" s="825" t="s">
        <v>4946</v>
      </c>
      <c r="I92" s="831">
        <v>1.1399999856948853</v>
      </c>
      <c r="J92" s="831">
        <v>7380</v>
      </c>
      <c r="K92" s="832">
        <v>8413.2001190185547</v>
      </c>
    </row>
    <row r="93" spans="1:11" ht="14.45" customHeight="1" x14ac:dyDescent="0.2">
      <c r="A93" s="821" t="s">
        <v>581</v>
      </c>
      <c r="B93" s="822" t="s">
        <v>582</v>
      </c>
      <c r="C93" s="825" t="s">
        <v>594</v>
      </c>
      <c r="D93" s="839" t="s">
        <v>595</v>
      </c>
      <c r="E93" s="825" t="s">
        <v>4865</v>
      </c>
      <c r="F93" s="839" t="s">
        <v>4866</v>
      </c>
      <c r="G93" s="825" t="s">
        <v>4947</v>
      </c>
      <c r="H93" s="825" t="s">
        <v>4948</v>
      </c>
      <c r="I93" s="831">
        <v>0.57999998331069946</v>
      </c>
      <c r="J93" s="831">
        <v>2700</v>
      </c>
      <c r="K93" s="832">
        <v>1566</v>
      </c>
    </row>
    <row r="94" spans="1:11" ht="14.45" customHeight="1" x14ac:dyDescent="0.2">
      <c r="A94" s="821" t="s">
        <v>581</v>
      </c>
      <c r="B94" s="822" t="s">
        <v>582</v>
      </c>
      <c r="C94" s="825" t="s">
        <v>594</v>
      </c>
      <c r="D94" s="839" t="s">
        <v>595</v>
      </c>
      <c r="E94" s="825" t="s">
        <v>4865</v>
      </c>
      <c r="F94" s="839" t="s">
        <v>4866</v>
      </c>
      <c r="G94" s="825" t="s">
        <v>4949</v>
      </c>
      <c r="H94" s="825" t="s">
        <v>4950</v>
      </c>
      <c r="I94" s="831">
        <v>1.5179999828338624</v>
      </c>
      <c r="J94" s="831">
        <v>500</v>
      </c>
      <c r="K94" s="832">
        <v>759</v>
      </c>
    </row>
    <row r="95" spans="1:11" ht="14.45" customHeight="1" x14ac:dyDescent="0.2">
      <c r="A95" s="821" t="s">
        <v>581</v>
      </c>
      <c r="B95" s="822" t="s">
        <v>582</v>
      </c>
      <c r="C95" s="825" t="s">
        <v>594</v>
      </c>
      <c r="D95" s="839" t="s">
        <v>595</v>
      </c>
      <c r="E95" s="825" t="s">
        <v>4865</v>
      </c>
      <c r="F95" s="839" t="s">
        <v>4866</v>
      </c>
      <c r="G95" s="825" t="s">
        <v>4951</v>
      </c>
      <c r="H95" s="825" t="s">
        <v>4952</v>
      </c>
      <c r="I95" s="831">
        <v>5.416666666666667</v>
      </c>
      <c r="J95" s="831">
        <v>60</v>
      </c>
      <c r="K95" s="832">
        <v>325</v>
      </c>
    </row>
    <row r="96" spans="1:11" ht="14.45" customHeight="1" x14ac:dyDescent="0.2">
      <c r="A96" s="821" t="s">
        <v>581</v>
      </c>
      <c r="B96" s="822" t="s">
        <v>582</v>
      </c>
      <c r="C96" s="825" t="s">
        <v>594</v>
      </c>
      <c r="D96" s="839" t="s">
        <v>595</v>
      </c>
      <c r="E96" s="825" t="s">
        <v>4865</v>
      </c>
      <c r="F96" s="839" t="s">
        <v>4866</v>
      </c>
      <c r="G96" s="825" t="s">
        <v>4953</v>
      </c>
      <c r="H96" s="825" t="s">
        <v>4954</v>
      </c>
      <c r="I96" s="831">
        <v>8.4700002670288086</v>
      </c>
      <c r="J96" s="831">
        <v>1020</v>
      </c>
      <c r="K96" s="832">
        <v>8639.39990234375</v>
      </c>
    </row>
    <row r="97" spans="1:11" ht="14.45" customHeight="1" x14ac:dyDescent="0.2">
      <c r="A97" s="821" t="s">
        <v>581</v>
      </c>
      <c r="B97" s="822" t="s">
        <v>582</v>
      </c>
      <c r="C97" s="825" t="s">
        <v>594</v>
      </c>
      <c r="D97" s="839" t="s">
        <v>595</v>
      </c>
      <c r="E97" s="825" t="s">
        <v>4865</v>
      </c>
      <c r="F97" s="839" t="s">
        <v>4866</v>
      </c>
      <c r="G97" s="825" t="s">
        <v>4955</v>
      </c>
      <c r="H97" s="825" t="s">
        <v>4956</v>
      </c>
      <c r="I97" s="831">
        <v>1.5519999504089355</v>
      </c>
      <c r="J97" s="831">
        <v>2100</v>
      </c>
      <c r="K97" s="832">
        <v>3259</v>
      </c>
    </row>
    <row r="98" spans="1:11" ht="14.45" customHeight="1" x14ac:dyDescent="0.2">
      <c r="A98" s="821" t="s">
        <v>581</v>
      </c>
      <c r="B98" s="822" t="s">
        <v>582</v>
      </c>
      <c r="C98" s="825" t="s">
        <v>594</v>
      </c>
      <c r="D98" s="839" t="s">
        <v>595</v>
      </c>
      <c r="E98" s="825" t="s">
        <v>4865</v>
      </c>
      <c r="F98" s="839" t="s">
        <v>4866</v>
      </c>
      <c r="G98" s="825" t="s">
        <v>4957</v>
      </c>
      <c r="H98" s="825" t="s">
        <v>4958</v>
      </c>
      <c r="I98" s="831">
        <v>1.5499999523162842</v>
      </c>
      <c r="J98" s="831">
        <v>900</v>
      </c>
      <c r="K98" s="832">
        <v>1396.25</v>
      </c>
    </row>
    <row r="99" spans="1:11" ht="14.45" customHeight="1" x14ac:dyDescent="0.2">
      <c r="A99" s="821" t="s">
        <v>581</v>
      </c>
      <c r="B99" s="822" t="s">
        <v>582</v>
      </c>
      <c r="C99" s="825" t="s">
        <v>594</v>
      </c>
      <c r="D99" s="839" t="s">
        <v>595</v>
      </c>
      <c r="E99" s="825" t="s">
        <v>4865</v>
      </c>
      <c r="F99" s="839" t="s">
        <v>4866</v>
      </c>
      <c r="G99" s="825" t="s">
        <v>4959</v>
      </c>
      <c r="H99" s="825" t="s">
        <v>4960</v>
      </c>
      <c r="I99" s="831">
        <v>6.2324999570846558</v>
      </c>
      <c r="J99" s="831">
        <v>75</v>
      </c>
      <c r="K99" s="832">
        <v>467.45000076293945</v>
      </c>
    </row>
    <row r="100" spans="1:11" ht="14.45" customHeight="1" x14ac:dyDescent="0.2">
      <c r="A100" s="821" t="s">
        <v>581</v>
      </c>
      <c r="B100" s="822" t="s">
        <v>582</v>
      </c>
      <c r="C100" s="825" t="s">
        <v>594</v>
      </c>
      <c r="D100" s="839" t="s">
        <v>595</v>
      </c>
      <c r="E100" s="825" t="s">
        <v>4865</v>
      </c>
      <c r="F100" s="839" t="s">
        <v>4866</v>
      </c>
      <c r="G100" s="825" t="s">
        <v>4961</v>
      </c>
      <c r="H100" s="825" t="s">
        <v>4962</v>
      </c>
      <c r="I100" s="831">
        <v>168.19000244140625</v>
      </c>
      <c r="J100" s="831">
        <v>30</v>
      </c>
      <c r="K100" s="832">
        <v>5045.7000732421875</v>
      </c>
    </row>
    <row r="101" spans="1:11" ht="14.45" customHeight="1" x14ac:dyDescent="0.2">
      <c r="A101" s="821" t="s">
        <v>581</v>
      </c>
      <c r="B101" s="822" t="s">
        <v>582</v>
      </c>
      <c r="C101" s="825" t="s">
        <v>594</v>
      </c>
      <c r="D101" s="839" t="s">
        <v>595</v>
      </c>
      <c r="E101" s="825" t="s">
        <v>4865</v>
      </c>
      <c r="F101" s="839" t="s">
        <v>4866</v>
      </c>
      <c r="G101" s="825" t="s">
        <v>4963</v>
      </c>
      <c r="H101" s="825" t="s">
        <v>4964</v>
      </c>
      <c r="I101" s="831">
        <v>1.2100000381469727</v>
      </c>
      <c r="J101" s="831">
        <v>225</v>
      </c>
      <c r="K101" s="832">
        <v>272.25</v>
      </c>
    </row>
    <row r="102" spans="1:11" ht="14.45" customHeight="1" x14ac:dyDescent="0.2">
      <c r="A102" s="821" t="s">
        <v>581</v>
      </c>
      <c r="B102" s="822" t="s">
        <v>582</v>
      </c>
      <c r="C102" s="825" t="s">
        <v>594</v>
      </c>
      <c r="D102" s="839" t="s">
        <v>595</v>
      </c>
      <c r="E102" s="825" t="s">
        <v>4865</v>
      </c>
      <c r="F102" s="839" t="s">
        <v>4866</v>
      </c>
      <c r="G102" s="825" t="s">
        <v>4965</v>
      </c>
      <c r="H102" s="825" t="s">
        <v>4966</v>
      </c>
      <c r="I102" s="831">
        <v>5.809999942779541</v>
      </c>
      <c r="J102" s="831">
        <v>700</v>
      </c>
      <c r="K102" s="832">
        <v>4067</v>
      </c>
    </row>
    <row r="103" spans="1:11" ht="14.45" customHeight="1" x14ac:dyDescent="0.2">
      <c r="A103" s="821" t="s">
        <v>581</v>
      </c>
      <c r="B103" s="822" t="s">
        <v>582</v>
      </c>
      <c r="C103" s="825" t="s">
        <v>594</v>
      </c>
      <c r="D103" s="839" t="s">
        <v>595</v>
      </c>
      <c r="E103" s="825" t="s">
        <v>4865</v>
      </c>
      <c r="F103" s="839" t="s">
        <v>4866</v>
      </c>
      <c r="G103" s="825" t="s">
        <v>4967</v>
      </c>
      <c r="H103" s="825" t="s">
        <v>4968</v>
      </c>
      <c r="I103" s="831">
        <v>3.1333334445953369</v>
      </c>
      <c r="J103" s="831">
        <v>150</v>
      </c>
      <c r="K103" s="832">
        <v>470</v>
      </c>
    </row>
    <row r="104" spans="1:11" ht="14.45" customHeight="1" x14ac:dyDescent="0.2">
      <c r="A104" s="821" t="s">
        <v>581</v>
      </c>
      <c r="B104" s="822" t="s">
        <v>582</v>
      </c>
      <c r="C104" s="825" t="s">
        <v>594</v>
      </c>
      <c r="D104" s="839" t="s">
        <v>595</v>
      </c>
      <c r="E104" s="825" t="s">
        <v>4865</v>
      </c>
      <c r="F104" s="839" t="s">
        <v>4866</v>
      </c>
      <c r="G104" s="825" t="s">
        <v>4969</v>
      </c>
      <c r="H104" s="825" t="s">
        <v>4970</v>
      </c>
      <c r="I104" s="831">
        <v>0.4699999988079071</v>
      </c>
      <c r="J104" s="831">
        <v>2900</v>
      </c>
      <c r="K104" s="832">
        <v>1363</v>
      </c>
    </row>
    <row r="105" spans="1:11" ht="14.45" customHeight="1" x14ac:dyDescent="0.2">
      <c r="A105" s="821" t="s">
        <v>581</v>
      </c>
      <c r="B105" s="822" t="s">
        <v>582</v>
      </c>
      <c r="C105" s="825" t="s">
        <v>594</v>
      </c>
      <c r="D105" s="839" t="s">
        <v>595</v>
      </c>
      <c r="E105" s="825" t="s">
        <v>4865</v>
      </c>
      <c r="F105" s="839" t="s">
        <v>4866</v>
      </c>
      <c r="G105" s="825" t="s">
        <v>4971</v>
      </c>
      <c r="H105" s="825" t="s">
        <v>4972</v>
      </c>
      <c r="I105" s="831">
        <v>2.369999885559082</v>
      </c>
      <c r="J105" s="831">
        <v>200</v>
      </c>
      <c r="K105" s="832">
        <v>474</v>
      </c>
    </row>
    <row r="106" spans="1:11" ht="14.45" customHeight="1" x14ac:dyDescent="0.2">
      <c r="A106" s="821" t="s">
        <v>581</v>
      </c>
      <c r="B106" s="822" t="s">
        <v>582</v>
      </c>
      <c r="C106" s="825" t="s">
        <v>594</v>
      </c>
      <c r="D106" s="839" t="s">
        <v>595</v>
      </c>
      <c r="E106" s="825" t="s">
        <v>4865</v>
      </c>
      <c r="F106" s="839" t="s">
        <v>4866</v>
      </c>
      <c r="G106" s="825" t="s">
        <v>4973</v>
      </c>
      <c r="H106" s="825" t="s">
        <v>4974</v>
      </c>
      <c r="I106" s="831">
        <v>1.9866666793823242</v>
      </c>
      <c r="J106" s="831">
        <v>650</v>
      </c>
      <c r="K106" s="832">
        <v>1291.5</v>
      </c>
    </row>
    <row r="107" spans="1:11" ht="14.45" customHeight="1" x14ac:dyDescent="0.2">
      <c r="A107" s="821" t="s">
        <v>581</v>
      </c>
      <c r="B107" s="822" t="s">
        <v>582</v>
      </c>
      <c r="C107" s="825" t="s">
        <v>594</v>
      </c>
      <c r="D107" s="839" t="s">
        <v>595</v>
      </c>
      <c r="E107" s="825" t="s">
        <v>4865</v>
      </c>
      <c r="F107" s="839" t="s">
        <v>4866</v>
      </c>
      <c r="G107" s="825" t="s">
        <v>4975</v>
      </c>
      <c r="H107" s="825" t="s">
        <v>4976</v>
      </c>
      <c r="I107" s="831">
        <v>2.0449999570846558</v>
      </c>
      <c r="J107" s="831">
        <v>100</v>
      </c>
      <c r="K107" s="832">
        <v>204.5</v>
      </c>
    </row>
    <row r="108" spans="1:11" ht="14.45" customHeight="1" x14ac:dyDescent="0.2">
      <c r="A108" s="821" t="s">
        <v>581</v>
      </c>
      <c r="B108" s="822" t="s">
        <v>582</v>
      </c>
      <c r="C108" s="825" t="s">
        <v>594</v>
      </c>
      <c r="D108" s="839" t="s">
        <v>595</v>
      </c>
      <c r="E108" s="825" t="s">
        <v>4865</v>
      </c>
      <c r="F108" s="839" t="s">
        <v>4866</v>
      </c>
      <c r="G108" s="825" t="s">
        <v>4977</v>
      </c>
      <c r="H108" s="825" t="s">
        <v>4978</v>
      </c>
      <c r="I108" s="831">
        <v>2.7000000476837158</v>
      </c>
      <c r="J108" s="831">
        <v>350</v>
      </c>
      <c r="K108" s="832">
        <v>945</v>
      </c>
    </row>
    <row r="109" spans="1:11" ht="14.45" customHeight="1" x14ac:dyDescent="0.2">
      <c r="A109" s="821" t="s">
        <v>581</v>
      </c>
      <c r="B109" s="822" t="s">
        <v>582</v>
      </c>
      <c r="C109" s="825" t="s">
        <v>594</v>
      </c>
      <c r="D109" s="839" t="s">
        <v>595</v>
      </c>
      <c r="E109" s="825" t="s">
        <v>4865</v>
      </c>
      <c r="F109" s="839" t="s">
        <v>4866</v>
      </c>
      <c r="G109" s="825" t="s">
        <v>4979</v>
      </c>
      <c r="H109" s="825" t="s">
        <v>4980</v>
      </c>
      <c r="I109" s="831">
        <v>1.9199999570846558</v>
      </c>
      <c r="J109" s="831">
        <v>50</v>
      </c>
      <c r="K109" s="832">
        <v>96</v>
      </c>
    </row>
    <row r="110" spans="1:11" ht="14.45" customHeight="1" x14ac:dyDescent="0.2">
      <c r="A110" s="821" t="s">
        <v>581</v>
      </c>
      <c r="B110" s="822" t="s">
        <v>582</v>
      </c>
      <c r="C110" s="825" t="s">
        <v>594</v>
      </c>
      <c r="D110" s="839" t="s">
        <v>595</v>
      </c>
      <c r="E110" s="825" t="s">
        <v>4865</v>
      </c>
      <c r="F110" s="839" t="s">
        <v>4866</v>
      </c>
      <c r="G110" s="825" t="s">
        <v>4981</v>
      </c>
      <c r="H110" s="825" t="s">
        <v>4982</v>
      </c>
      <c r="I110" s="831">
        <v>3.0999999046325684</v>
      </c>
      <c r="J110" s="831">
        <v>300</v>
      </c>
      <c r="K110" s="832">
        <v>930</v>
      </c>
    </row>
    <row r="111" spans="1:11" ht="14.45" customHeight="1" x14ac:dyDescent="0.2">
      <c r="A111" s="821" t="s">
        <v>581</v>
      </c>
      <c r="B111" s="822" t="s">
        <v>582</v>
      </c>
      <c r="C111" s="825" t="s">
        <v>594</v>
      </c>
      <c r="D111" s="839" t="s">
        <v>595</v>
      </c>
      <c r="E111" s="825" t="s">
        <v>4865</v>
      </c>
      <c r="F111" s="839" t="s">
        <v>4866</v>
      </c>
      <c r="G111" s="825" t="s">
        <v>4983</v>
      </c>
      <c r="H111" s="825" t="s">
        <v>4984</v>
      </c>
      <c r="I111" s="831">
        <v>2.1666667461395264</v>
      </c>
      <c r="J111" s="831">
        <v>150</v>
      </c>
      <c r="K111" s="832">
        <v>325</v>
      </c>
    </row>
    <row r="112" spans="1:11" ht="14.45" customHeight="1" x14ac:dyDescent="0.2">
      <c r="A112" s="821" t="s">
        <v>581</v>
      </c>
      <c r="B112" s="822" t="s">
        <v>582</v>
      </c>
      <c r="C112" s="825" t="s">
        <v>594</v>
      </c>
      <c r="D112" s="839" t="s">
        <v>595</v>
      </c>
      <c r="E112" s="825" t="s">
        <v>4865</v>
      </c>
      <c r="F112" s="839" t="s">
        <v>4866</v>
      </c>
      <c r="G112" s="825" t="s">
        <v>4985</v>
      </c>
      <c r="H112" s="825" t="s">
        <v>4986</v>
      </c>
      <c r="I112" s="831">
        <v>4.778571605682373</v>
      </c>
      <c r="J112" s="831">
        <v>95</v>
      </c>
      <c r="K112" s="832">
        <v>453.99999237060547</v>
      </c>
    </row>
    <row r="113" spans="1:11" ht="14.45" customHeight="1" x14ac:dyDescent="0.2">
      <c r="A113" s="821" t="s">
        <v>581</v>
      </c>
      <c r="B113" s="822" t="s">
        <v>582</v>
      </c>
      <c r="C113" s="825" t="s">
        <v>594</v>
      </c>
      <c r="D113" s="839" t="s">
        <v>595</v>
      </c>
      <c r="E113" s="825" t="s">
        <v>4865</v>
      </c>
      <c r="F113" s="839" t="s">
        <v>4866</v>
      </c>
      <c r="G113" s="825" t="s">
        <v>4987</v>
      </c>
      <c r="H113" s="825" t="s">
        <v>4988</v>
      </c>
      <c r="I113" s="831">
        <v>21.235999679565431</v>
      </c>
      <c r="J113" s="831">
        <v>30</v>
      </c>
      <c r="K113" s="832">
        <v>637.08000183105469</v>
      </c>
    </row>
    <row r="114" spans="1:11" ht="14.45" customHeight="1" x14ac:dyDescent="0.2">
      <c r="A114" s="821" t="s">
        <v>581</v>
      </c>
      <c r="B114" s="822" t="s">
        <v>582</v>
      </c>
      <c r="C114" s="825" t="s">
        <v>594</v>
      </c>
      <c r="D114" s="839" t="s">
        <v>595</v>
      </c>
      <c r="E114" s="825" t="s">
        <v>4865</v>
      </c>
      <c r="F114" s="839" t="s">
        <v>4866</v>
      </c>
      <c r="G114" s="825" t="s">
        <v>4989</v>
      </c>
      <c r="H114" s="825" t="s">
        <v>4990</v>
      </c>
      <c r="I114" s="831">
        <v>2.5149999856948853</v>
      </c>
      <c r="J114" s="831">
        <v>200</v>
      </c>
      <c r="K114" s="832">
        <v>503</v>
      </c>
    </row>
    <row r="115" spans="1:11" ht="14.45" customHeight="1" x14ac:dyDescent="0.2">
      <c r="A115" s="821" t="s">
        <v>581</v>
      </c>
      <c r="B115" s="822" t="s">
        <v>582</v>
      </c>
      <c r="C115" s="825" t="s">
        <v>594</v>
      </c>
      <c r="D115" s="839" t="s">
        <v>595</v>
      </c>
      <c r="E115" s="825" t="s">
        <v>4865</v>
      </c>
      <c r="F115" s="839" t="s">
        <v>4866</v>
      </c>
      <c r="G115" s="825" t="s">
        <v>4991</v>
      </c>
      <c r="H115" s="825" t="s">
        <v>4992</v>
      </c>
      <c r="I115" s="831">
        <v>22.179999542236327</v>
      </c>
      <c r="J115" s="831">
        <v>52</v>
      </c>
      <c r="K115" s="832">
        <v>1132.6800079345703</v>
      </c>
    </row>
    <row r="116" spans="1:11" ht="14.45" customHeight="1" x14ac:dyDescent="0.2">
      <c r="A116" s="821" t="s">
        <v>581</v>
      </c>
      <c r="B116" s="822" t="s">
        <v>582</v>
      </c>
      <c r="C116" s="825" t="s">
        <v>594</v>
      </c>
      <c r="D116" s="839" t="s">
        <v>595</v>
      </c>
      <c r="E116" s="825" t="s">
        <v>4993</v>
      </c>
      <c r="F116" s="839" t="s">
        <v>4994</v>
      </c>
      <c r="G116" s="825" t="s">
        <v>4995</v>
      </c>
      <c r="H116" s="825" t="s">
        <v>4996</v>
      </c>
      <c r="I116" s="831">
        <v>10.161428451538086</v>
      </c>
      <c r="J116" s="831">
        <v>2350</v>
      </c>
      <c r="K116" s="832">
        <v>23879</v>
      </c>
    </row>
    <row r="117" spans="1:11" ht="14.45" customHeight="1" x14ac:dyDescent="0.2">
      <c r="A117" s="821" t="s">
        <v>581</v>
      </c>
      <c r="B117" s="822" t="s">
        <v>582</v>
      </c>
      <c r="C117" s="825" t="s">
        <v>594</v>
      </c>
      <c r="D117" s="839" t="s">
        <v>595</v>
      </c>
      <c r="E117" s="825" t="s">
        <v>4993</v>
      </c>
      <c r="F117" s="839" t="s">
        <v>4994</v>
      </c>
      <c r="G117" s="825" t="s">
        <v>4997</v>
      </c>
      <c r="H117" s="825" t="s">
        <v>4998</v>
      </c>
      <c r="I117" s="831">
        <v>62.650001525878906</v>
      </c>
      <c r="J117" s="831">
        <v>2</v>
      </c>
      <c r="K117" s="832">
        <v>125.30000305175781</v>
      </c>
    </row>
    <row r="118" spans="1:11" ht="14.45" customHeight="1" x14ac:dyDescent="0.2">
      <c r="A118" s="821" t="s">
        <v>581</v>
      </c>
      <c r="B118" s="822" t="s">
        <v>582</v>
      </c>
      <c r="C118" s="825" t="s">
        <v>594</v>
      </c>
      <c r="D118" s="839" t="s">
        <v>595</v>
      </c>
      <c r="E118" s="825" t="s">
        <v>4993</v>
      </c>
      <c r="F118" s="839" t="s">
        <v>4994</v>
      </c>
      <c r="G118" s="825" t="s">
        <v>4999</v>
      </c>
      <c r="H118" s="825" t="s">
        <v>5000</v>
      </c>
      <c r="I118" s="831">
        <v>127.08000183105469</v>
      </c>
      <c r="J118" s="831">
        <v>3</v>
      </c>
      <c r="K118" s="832">
        <v>381.239990234375</v>
      </c>
    </row>
    <row r="119" spans="1:11" ht="14.45" customHeight="1" x14ac:dyDescent="0.2">
      <c r="A119" s="821" t="s">
        <v>581</v>
      </c>
      <c r="B119" s="822" t="s">
        <v>582</v>
      </c>
      <c r="C119" s="825" t="s">
        <v>594</v>
      </c>
      <c r="D119" s="839" t="s">
        <v>595</v>
      </c>
      <c r="E119" s="825" t="s">
        <v>4993</v>
      </c>
      <c r="F119" s="839" t="s">
        <v>4994</v>
      </c>
      <c r="G119" s="825" t="s">
        <v>5001</v>
      </c>
      <c r="H119" s="825" t="s">
        <v>5002</v>
      </c>
      <c r="I119" s="831">
        <v>16.697500705718994</v>
      </c>
      <c r="J119" s="831">
        <v>32</v>
      </c>
      <c r="K119" s="832">
        <v>534.33999633789063</v>
      </c>
    </row>
    <row r="120" spans="1:11" ht="14.45" customHeight="1" x14ac:dyDescent="0.2">
      <c r="A120" s="821" t="s">
        <v>581</v>
      </c>
      <c r="B120" s="822" t="s">
        <v>582</v>
      </c>
      <c r="C120" s="825" t="s">
        <v>594</v>
      </c>
      <c r="D120" s="839" t="s">
        <v>595</v>
      </c>
      <c r="E120" s="825" t="s">
        <v>5003</v>
      </c>
      <c r="F120" s="839" t="s">
        <v>5004</v>
      </c>
      <c r="G120" s="825" t="s">
        <v>5005</v>
      </c>
      <c r="H120" s="825" t="s">
        <v>5006</v>
      </c>
      <c r="I120" s="831">
        <v>132.67999267578125</v>
      </c>
      <c r="J120" s="831">
        <v>25</v>
      </c>
      <c r="K120" s="832">
        <v>3316.909912109375</v>
      </c>
    </row>
    <row r="121" spans="1:11" ht="14.45" customHeight="1" x14ac:dyDescent="0.2">
      <c r="A121" s="821" t="s">
        <v>581</v>
      </c>
      <c r="B121" s="822" t="s">
        <v>582</v>
      </c>
      <c r="C121" s="825" t="s">
        <v>594</v>
      </c>
      <c r="D121" s="839" t="s">
        <v>595</v>
      </c>
      <c r="E121" s="825" t="s">
        <v>5003</v>
      </c>
      <c r="F121" s="839" t="s">
        <v>5004</v>
      </c>
      <c r="G121" s="825" t="s">
        <v>5007</v>
      </c>
      <c r="H121" s="825" t="s">
        <v>5008</v>
      </c>
      <c r="I121" s="831">
        <v>0.47833332419395447</v>
      </c>
      <c r="J121" s="831">
        <v>1400</v>
      </c>
      <c r="K121" s="832">
        <v>669</v>
      </c>
    </row>
    <row r="122" spans="1:11" ht="14.45" customHeight="1" x14ac:dyDescent="0.2">
      <c r="A122" s="821" t="s">
        <v>581</v>
      </c>
      <c r="B122" s="822" t="s">
        <v>582</v>
      </c>
      <c r="C122" s="825" t="s">
        <v>594</v>
      </c>
      <c r="D122" s="839" t="s">
        <v>595</v>
      </c>
      <c r="E122" s="825" t="s">
        <v>5003</v>
      </c>
      <c r="F122" s="839" t="s">
        <v>5004</v>
      </c>
      <c r="G122" s="825" t="s">
        <v>5009</v>
      </c>
      <c r="H122" s="825" t="s">
        <v>5010</v>
      </c>
      <c r="I122" s="831">
        <v>0.54428573165621075</v>
      </c>
      <c r="J122" s="831">
        <v>7000</v>
      </c>
      <c r="K122" s="832">
        <v>3810</v>
      </c>
    </row>
    <row r="123" spans="1:11" ht="14.45" customHeight="1" x14ac:dyDescent="0.2">
      <c r="A123" s="821" t="s">
        <v>581</v>
      </c>
      <c r="B123" s="822" t="s">
        <v>582</v>
      </c>
      <c r="C123" s="825" t="s">
        <v>594</v>
      </c>
      <c r="D123" s="839" t="s">
        <v>595</v>
      </c>
      <c r="E123" s="825" t="s">
        <v>5003</v>
      </c>
      <c r="F123" s="839" t="s">
        <v>5004</v>
      </c>
      <c r="G123" s="825" t="s">
        <v>5011</v>
      </c>
      <c r="H123" s="825" t="s">
        <v>5012</v>
      </c>
      <c r="I123" s="831">
        <v>1.7999999523162842</v>
      </c>
      <c r="J123" s="831">
        <v>500</v>
      </c>
      <c r="K123" s="832">
        <v>900</v>
      </c>
    </row>
    <row r="124" spans="1:11" ht="14.45" customHeight="1" x14ac:dyDescent="0.2">
      <c r="A124" s="821" t="s">
        <v>581</v>
      </c>
      <c r="B124" s="822" t="s">
        <v>582</v>
      </c>
      <c r="C124" s="825" t="s">
        <v>594</v>
      </c>
      <c r="D124" s="839" t="s">
        <v>595</v>
      </c>
      <c r="E124" s="825" t="s">
        <v>5003</v>
      </c>
      <c r="F124" s="839" t="s">
        <v>5004</v>
      </c>
      <c r="G124" s="825" t="s">
        <v>5013</v>
      </c>
      <c r="H124" s="825" t="s">
        <v>5014</v>
      </c>
      <c r="I124" s="831">
        <v>1.7999999523162842</v>
      </c>
      <c r="J124" s="831">
        <v>100</v>
      </c>
      <c r="K124" s="832">
        <v>180</v>
      </c>
    </row>
    <row r="125" spans="1:11" ht="14.45" customHeight="1" x14ac:dyDescent="0.2">
      <c r="A125" s="821" t="s">
        <v>581</v>
      </c>
      <c r="B125" s="822" t="s">
        <v>582</v>
      </c>
      <c r="C125" s="825" t="s">
        <v>594</v>
      </c>
      <c r="D125" s="839" t="s">
        <v>595</v>
      </c>
      <c r="E125" s="825" t="s">
        <v>5015</v>
      </c>
      <c r="F125" s="839" t="s">
        <v>5016</v>
      </c>
      <c r="G125" s="825" t="s">
        <v>5017</v>
      </c>
      <c r="H125" s="825" t="s">
        <v>5018</v>
      </c>
      <c r="I125" s="831">
        <v>15.729999542236328</v>
      </c>
      <c r="J125" s="831">
        <v>50</v>
      </c>
      <c r="K125" s="832">
        <v>786.5</v>
      </c>
    </row>
    <row r="126" spans="1:11" ht="14.45" customHeight="1" x14ac:dyDescent="0.2">
      <c r="A126" s="821" t="s">
        <v>581</v>
      </c>
      <c r="B126" s="822" t="s">
        <v>582</v>
      </c>
      <c r="C126" s="825" t="s">
        <v>594</v>
      </c>
      <c r="D126" s="839" t="s">
        <v>595</v>
      </c>
      <c r="E126" s="825" t="s">
        <v>5015</v>
      </c>
      <c r="F126" s="839" t="s">
        <v>5016</v>
      </c>
      <c r="G126" s="825" t="s">
        <v>5019</v>
      </c>
      <c r="H126" s="825" t="s">
        <v>5020</v>
      </c>
      <c r="I126" s="831">
        <v>15.729999542236328</v>
      </c>
      <c r="J126" s="831">
        <v>50</v>
      </c>
      <c r="K126" s="832">
        <v>786.5</v>
      </c>
    </row>
    <row r="127" spans="1:11" ht="14.45" customHeight="1" x14ac:dyDescent="0.2">
      <c r="A127" s="821" t="s">
        <v>581</v>
      </c>
      <c r="B127" s="822" t="s">
        <v>582</v>
      </c>
      <c r="C127" s="825" t="s">
        <v>594</v>
      </c>
      <c r="D127" s="839" t="s">
        <v>595</v>
      </c>
      <c r="E127" s="825" t="s">
        <v>5015</v>
      </c>
      <c r="F127" s="839" t="s">
        <v>5016</v>
      </c>
      <c r="G127" s="825" t="s">
        <v>5021</v>
      </c>
      <c r="H127" s="825" t="s">
        <v>5022</v>
      </c>
      <c r="I127" s="831">
        <v>0.70428571530750816</v>
      </c>
      <c r="J127" s="831">
        <v>8000</v>
      </c>
      <c r="K127" s="832">
        <v>5660</v>
      </c>
    </row>
    <row r="128" spans="1:11" ht="14.45" customHeight="1" x14ac:dyDescent="0.2">
      <c r="A128" s="821" t="s">
        <v>581</v>
      </c>
      <c r="B128" s="822" t="s">
        <v>582</v>
      </c>
      <c r="C128" s="825" t="s">
        <v>594</v>
      </c>
      <c r="D128" s="839" t="s">
        <v>595</v>
      </c>
      <c r="E128" s="825" t="s">
        <v>5015</v>
      </c>
      <c r="F128" s="839" t="s">
        <v>5016</v>
      </c>
      <c r="G128" s="825" t="s">
        <v>5023</v>
      </c>
      <c r="H128" s="825" t="s">
        <v>5024</v>
      </c>
      <c r="I128" s="831">
        <v>0.70750000327825546</v>
      </c>
      <c r="J128" s="831">
        <v>19600</v>
      </c>
      <c r="K128" s="832">
        <v>13896</v>
      </c>
    </row>
    <row r="129" spans="1:11" ht="14.45" customHeight="1" x14ac:dyDescent="0.2">
      <c r="A129" s="821" t="s">
        <v>581</v>
      </c>
      <c r="B129" s="822" t="s">
        <v>582</v>
      </c>
      <c r="C129" s="825" t="s">
        <v>594</v>
      </c>
      <c r="D129" s="839" t="s">
        <v>595</v>
      </c>
      <c r="E129" s="825" t="s">
        <v>5025</v>
      </c>
      <c r="F129" s="839" t="s">
        <v>5026</v>
      </c>
      <c r="G129" s="825" t="s">
        <v>5027</v>
      </c>
      <c r="H129" s="825" t="s">
        <v>5028</v>
      </c>
      <c r="I129" s="831">
        <v>442.3900146484375</v>
      </c>
      <c r="J129" s="831">
        <v>40</v>
      </c>
      <c r="K129" s="832">
        <v>17695.5595703125</v>
      </c>
    </row>
    <row r="130" spans="1:11" ht="14.45" customHeight="1" x14ac:dyDescent="0.2">
      <c r="A130" s="821" t="s">
        <v>581</v>
      </c>
      <c r="B130" s="822" t="s">
        <v>582</v>
      </c>
      <c r="C130" s="825" t="s">
        <v>594</v>
      </c>
      <c r="D130" s="839" t="s">
        <v>595</v>
      </c>
      <c r="E130" s="825" t="s">
        <v>5029</v>
      </c>
      <c r="F130" s="839" t="s">
        <v>5030</v>
      </c>
      <c r="G130" s="825" t="s">
        <v>5031</v>
      </c>
      <c r="H130" s="825" t="s">
        <v>5032</v>
      </c>
      <c r="I130" s="831">
        <v>16.027143205915177</v>
      </c>
      <c r="J130" s="831">
        <v>540</v>
      </c>
      <c r="K130" s="832">
        <v>8648.840087890625</v>
      </c>
    </row>
    <row r="131" spans="1:11" ht="14.45" customHeight="1" x14ac:dyDescent="0.2">
      <c r="A131" s="821" t="s">
        <v>581</v>
      </c>
      <c r="B131" s="822" t="s">
        <v>582</v>
      </c>
      <c r="C131" s="825" t="s">
        <v>599</v>
      </c>
      <c r="D131" s="839" t="s">
        <v>600</v>
      </c>
      <c r="E131" s="825" t="s">
        <v>4763</v>
      </c>
      <c r="F131" s="839" t="s">
        <v>4764</v>
      </c>
      <c r="G131" s="825" t="s">
        <v>4765</v>
      </c>
      <c r="H131" s="825" t="s">
        <v>4766</v>
      </c>
      <c r="I131" s="831">
        <v>147.17999267578125</v>
      </c>
      <c r="J131" s="831">
        <v>14</v>
      </c>
      <c r="K131" s="832">
        <v>2060.5499877929688</v>
      </c>
    </row>
    <row r="132" spans="1:11" ht="14.45" customHeight="1" x14ac:dyDescent="0.2">
      <c r="A132" s="821" t="s">
        <v>581</v>
      </c>
      <c r="B132" s="822" t="s">
        <v>582</v>
      </c>
      <c r="C132" s="825" t="s">
        <v>599</v>
      </c>
      <c r="D132" s="839" t="s">
        <v>600</v>
      </c>
      <c r="E132" s="825" t="s">
        <v>4763</v>
      </c>
      <c r="F132" s="839" t="s">
        <v>4764</v>
      </c>
      <c r="G132" s="825" t="s">
        <v>4767</v>
      </c>
      <c r="H132" s="825" t="s">
        <v>4768</v>
      </c>
      <c r="I132" s="831">
        <v>147.17999267578125</v>
      </c>
      <c r="J132" s="831">
        <v>14</v>
      </c>
      <c r="K132" s="832">
        <v>2060.5499877929688</v>
      </c>
    </row>
    <row r="133" spans="1:11" ht="14.45" customHeight="1" x14ac:dyDescent="0.2">
      <c r="A133" s="821" t="s">
        <v>581</v>
      </c>
      <c r="B133" s="822" t="s">
        <v>582</v>
      </c>
      <c r="C133" s="825" t="s">
        <v>599</v>
      </c>
      <c r="D133" s="839" t="s">
        <v>600</v>
      </c>
      <c r="E133" s="825" t="s">
        <v>4763</v>
      </c>
      <c r="F133" s="839" t="s">
        <v>4764</v>
      </c>
      <c r="G133" s="825" t="s">
        <v>5033</v>
      </c>
      <c r="H133" s="825" t="s">
        <v>5034</v>
      </c>
      <c r="I133" s="831">
        <v>164.55999755859375</v>
      </c>
      <c r="J133" s="831">
        <v>4</v>
      </c>
      <c r="K133" s="832">
        <v>658.239990234375</v>
      </c>
    </row>
    <row r="134" spans="1:11" ht="14.45" customHeight="1" x14ac:dyDescent="0.2">
      <c r="A134" s="821" t="s">
        <v>581</v>
      </c>
      <c r="B134" s="822" t="s">
        <v>582</v>
      </c>
      <c r="C134" s="825" t="s">
        <v>599</v>
      </c>
      <c r="D134" s="839" t="s">
        <v>600</v>
      </c>
      <c r="E134" s="825" t="s">
        <v>4769</v>
      </c>
      <c r="F134" s="839" t="s">
        <v>4770</v>
      </c>
      <c r="G134" s="825" t="s">
        <v>4771</v>
      </c>
      <c r="H134" s="825" t="s">
        <v>4772</v>
      </c>
      <c r="I134" s="831">
        <v>21.239999771118164</v>
      </c>
      <c r="J134" s="831">
        <v>80</v>
      </c>
      <c r="K134" s="832">
        <v>1699.2000122070313</v>
      </c>
    </row>
    <row r="135" spans="1:11" ht="14.45" customHeight="1" x14ac:dyDescent="0.2">
      <c r="A135" s="821" t="s">
        <v>581</v>
      </c>
      <c r="B135" s="822" t="s">
        <v>582</v>
      </c>
      <c r="C135" s="825" t="s">
        <v>599</v>
      </c>
      <c r="D135" s="839" t="s">
        <v>600</v>
      </c>
      <c r="E135" s="825" t="s">
        <v>4773</v>
      </c>
      <c r="F135" s="839" t="s">
        <v>4774</v>
      </c>
      <c r="G135" s="825" t="s">
        <v>5035</v>
      </c>
      <c r="H135" s="825" t="s">
        <v>5036</v>
      </c>
      <c r="I135" s="831">
        <v>65.199996948242188</v>
      </c>
      <c r="J135" s="831">
        <v>10</v>
      </c>
      <c r="K135" s="832">
        <v>652</v>
      </c>
    </row>
    <row r="136" spans="1:11" ht="14.45" customHeight="1" x14ac:dyDescent="0.2">
      <c r="A136" s="821" t="s">
        <v>581</v>
      </c>
      <c r="B136" s="822" t="s">
        <v>582</v>
      </c>
      <c r="C136" s="825" t="s">
        <v>599</v>
      </c>
      <c r="D136" s="839" t="s">
        <v>600</v>
      </c>
      <c r="E136" s="825" t="s">
        <v>4773</v>
      </c>
      <c r="F136" s="839" t="s">
        <v>4774</v>
      </c>
      <c r="G136" s="825" t="s">
        <v>4775</v>
      </c>
      <c r="H136" s="825" t="s">
        <v>4776</v>
      </c>
      <c r="I136" s="831">
        <v>6.440000057220459</v>
      </c>
      <c r="J136" s="831">
        <v>100</v>
      </c>
      <c r="K136" s="832">
        <v>644</v>
      </c>
    </row>
    <row r="137" spans="1:11" ht="14.45" customHeight="1" x14ac:dyDescent="0.2">
      <c r="A137" s="821" t="s">
        <v>581</v>
      </c>
      <c r="B137" s="822" t="s">
        <v>582</v>
      </c>
      <c r="C137" s="825" t="s">
        <v>599</v>
      </c>
      <c r="D137" s="839" t="s">
        <v>600</v>
      </c>
      <c r="E137" s="825" t="s">
        <v>4773</v>
      </c>
      <c r="F137" s="839" t="s">
        <v>4774</v>
      </c>
      <c r="G137" s="825" t="s">
        <v>5037</v>
      </c>
      <c r="H137" s="825" t="s">
        <v>5038</v>
      </c>
      <c r="I137" s="831">
        <v>0.45250000059604645</v>
      </c>
      <c r="J137" s="831">
        <v>5000</v>
      </c>
      <c r="K137" s="832">
        <v>2290</v>
      </c>
    </row>
    <row r="138" spans="1:11" ht="14.45" customHeight="1" x14ac:dyDescent="0.2">
      <c r="A138" s="821" t="s">
        <v>581</v>
      </c>
      <c r="B138" s="822" t="s">
        <v>582</v>
      </c>
      <c r="C138" s="825" t="s">
        <v>599</v>
      </c>
      <c r="D138" s="839" t="s">
        <v>600</v>
      </c>
      <c r="E138" s="825" t="s">
        <v>4773</v>
      </c>
      <c r="F138" s="839" t="s">
        <v>4774</v>
      </c>
      <c r="G138" s="825" t="s">
        <v>5039</v>
      </c>
      <c r="H138" s="825" t="s">
        <v>5040</v>
      </c>
      <c r="I138" s="831">
        <v>0.93500000238418579</v>
      </c>
      <c r="J138" s="831">
        <v>4600</v>
      </c>
      <c r="K138" s="832">
        <v>4348</v>
      </c>
    </row>
    <row r="139" spans="1:11" ht="14.45" customHeight="1" x14ac:dyDescent="0.2">
      <c r="A139" s="821" t="s">
        <v>581</v>
      </c>
      <c r="B139" s="822" t="s">
        <v>582</v>
      </c>
      <c r="C139" s="825" t="s">
        <v>599</v>
      </c>
      <c r="D139" s="839" t="s">
        <v>600</v>
      </c>
      <c r="E139" s="825" t="s">
        <v>4773</v>
      </c>
      <c r="F139" s="839" t="s">
        <v>4774</v>
      </c>
      <c r="G139" s="825" t="s">
        <v>5041</v>
      </c>
      <c r="H139" s="825" t="s">
        <v>5042</v>
      </c>
      <c r="I139" s="831">
        <v>3.175000031789144</v>
      </c>
      <c r="J139" s="831">
        <v>5600</v>
      </c>
      <c r="K139" s="832">
        <v>17984</v>
      </c>
    </row>
    <row r="140" spans="1:11" ht="14.45" customHeight="1" x14ac:dyDescent="0.2">
      <c r="A140" s="821" t="s">
        <v>581</v>
      </c>
      <c r="B140" s="822" t="s">
        <v>582</v>
      </c>
      <c r="C140" s="825" t="s">
        <v>599</v>
      </c>
      <c r="D140" s="839" t="s">
        <v>600</v>
      </c>
      <c r="E140" s="825" t="s">
        <v>4773</v>
      </c>
      <c r="F140" s="839" t="s">
        <v>4774</v>
      </c>
      <c r="G140" s="825" t="s">
        <v>5043</v>
      </c>
      <c r="H140" s="825" t="s">
        <v>5044</v>
      </c>
      <c r="I140" s="831">
        <v>0.43999999761581421</v>
      </c>
      <c r="J140" s="831">
        <v>14000</v>
      </c>
      <c r="K140" s="832">
        <v>6160</v>
      </c>
    </row>
    <row r="141" spans="1:11" ht="14.45" customHeight="1" x14ac:dyDescent="0.2">
      <c r="A141" s="821" t="s">
        <v>581</v>
      </c>
      <c r="B141" s="822" t="s">
        <v>582</v>
      </c>
      <c r="C141" s="825" t="s">
        <v>599</v>
      </c>
      <c r="D141" s="839" t="s">
        <v>600</v>
      </c>
      <c r="E141" s="825" t="s">
        <v>4773</v>
      </c>
      <c r="F141" s="839" t="s">
        <v>4774</v>
      </c>
      <c r="G141" s="825" t="s">
        <v>5045</v>
      </c>
      <c r="H141" s="825" t="s">
        <v>5046</v>
      </c>
      <c r="I141" s="831">
        <v>2.7400000095367432</v>
      </c>
      <c r="J141" s="831">
        <v>600</v>
      </c>
      <c r="K141" s="832">
        <v>1641.7000427246094</v>
      </c>
    </row>
    <row r="142" spans="1:11" ht="14.45" customHeight="1" x14ac:dyDescent="0.2">
      <c r="A142" s="821" t="s">
        <v>581</v>
      </c>
      <c r="B142" s="822" t="s">
        <v>582</v>
      </c>
      <c r="C142" s="825" t="s">
        <v>599</v>
      </c>
      <c r="D142" s="839" t="s">
        <v>600</v>
      </c>
      <c r="E142" s="825" t="s">
        <v>4773</v>
      </c>
      <c r="F142" s="839" t="s">
        <v>4774</v>
      </c>
      <c r="G142" s="825" t="s">
        <v>5047</v>
      </c>
      <c r="H142" s="825" t="s">
        <v>5048</v>
      </c>
      <c r="I142" s="831">
        <v>5.0180000305175785</v>
      </c>
      <c r="J142" s="831">
        <v>375</v>
      </c>
      <c r="K142" s="832">
        <v>1881.3000183105469</v>
      </c>
    </row>
    <row r="143" spans="1:11" ht="14.45" customHeight="1" x14ac:dyDescent="0.2">
      <c r="A143" s="821" t="s">
        <v>581</v>
      </c>
      <c r="B143" s="822" t="s">
        <v>582</v>
      </c>
      <c r="C143" s="825" t="s">
        <v>599</v>
      </c>
      <c r="D143" s="839" t="s">
        <v>600</v>
      </c>
      <c r="E143" s="825" t="s">
        <v>4773</v>
      </c>
      <c r="F143" s="839" t="s">
        <v>4774</v>
      </c>
      <c r="G143" s="825" t="s">
        <v>4791</v>
      </c>
      <c r="H143" s="825" t="s">
        <v>4792</v>
      </c>
      <c r="I143" s="831">
        <v>2.5399999618530273</v>
      </c>
      <c r="J143" s="831">
        <v>140</v>
      </c>
      <c r="K143" s="832">
        <v>355.60000610351563</v>
      </c>
    </row>
    <row r="144" spans="1:11" ht="14.45" customHeight="1" x14ac:dyDescent="0.2">
      <c r="A144" s="821" t="s">
        <v>581</v>
      </c>
      <c r="B144" s="822" t="s">
        <v>582</v>
      </c>
      <c r="C144" s="825" t="s">
        <v>599</v>
      </c>
      <c r="D144" s="839" t="s">
        <v>600</v>
      </c>
      <c r="E144" s="825" t="s">
        <v>4773</v>
      </c>
      <c r="F144" s="839" t="s">
        <v>4774</v>
      </c>
      <c r="G144" s="825" t="s">
        <v>4793</v>
      </c>
      <c r="H144" s="825" t="s">
        <v>4794</v>
      </c>
      <c r="I144" s="831">
        <v>110.65000152587891</v>
      </c>
      <c r="J144" s="831">
        <v>4</v>
      </c>
      <c r="K144" s="832">
        <v>442.60000610351563</v>
      </c>
    </row>
    <row r="145" spans="1:11" ht="14.45" customHeight="1" x14ac:dyDescent="0.2">
      <c r="A145" s="821" t="s">
        <v>581</v>
      </c>
      <c r="B145" s="822" t="s">
        <v>582</v>
      </c>
      <c r="C145" s="825" t="s">
        <v>599</v>
      </c>
      <c r="D145" s="839" t="s">
        <v>600</v>
      </c>
      <c r="E145" s="825" t="s">
        <v>4773</v>
      </c>
      <c r="F145" s="839" t="s">
        <v>4774</v>
      </c>
      <c r="G145" s="825" t="s">
        <v>5049</v>
      </c>
      <c r="H145" s="825" t="s">
        <v>5050</v>
      </c>
      <c r="I145" s="831">
        <v>22.149999618530273</v>
      </c>
      <c r="J145" s="831">
        <v>145</v>
      </c>
      <c r="K145" s="832">
        <v>3211.75</v>
      </c>
    </row>
    <row r="146" spans="1:11" ht="14.45" customHeight="1" x14ac:dyDescent="0.2">
      <c r="A146" s="821" t="s">
        <v>581</v>
      </c>
      <c r="B146" s="822" t="s">
        <v>582</v>
      </c>
      <c r="C146" s="825" t="s">
        <v>599</v>
      </c>
      <c r="D146" s="839" t="s">
        <v>600</v>
      </c>
      <c r="E146" s="825" t="s">
        <v>4773</v>
      </c>
      <c r="F146" s="839" t="s">
        <v>4774</v>
      </c>
      <c r="G146" s="825" t="s">
        <v>5051</v>
      </c>
      <c r="H146" s="825" t="s">
        <v>5052</v>
      </c>
      <c r="I146" s="831">
        <v>30.176666895548504</v>
      </c>
      <c r="J146" s="831">
        <v>120</v>
      </c>
      <c r="K146" s="832">
        <v>3621.1500244140625</v>
      </c>
    </row>
    <row r="147" spans="1:11" ht="14.45" customHeight="1" x14ac:dyDescent="0.2">
      <c r="A147" s="821" t="s">
        <v>581</v>
      </c>
      <c r="B147" s="822" t="s">
        <v>582</v>
      </c>
      <c r="C147" s="825" t="s">
        <v>599</v>
      </c>
      <c r="D147" s="839" t="s">
        <v>600</v>
      </c>
      <c r="E147" s="825" t="s">
        <v>4773</v>
      </c>
      <c r="F147" s="839" t="s">
        <v>4774</v>
      </c>
      <c r="G147" s="825" t="s">
        <v>4799</v>
      </c>
      <c r="H147" s="825" t="s">
        <v>4800</v>
      </c>
      <c r="I147" s="831">
        <v>3.619999885559082</v>
      </c>
      <c r="J147" s="831">
        <v>180</v>
      </c>
      <c r="K147" s="832">
        <v>652.02999877929688</v>
      </c>
    </row>
    <row r="148" spans="1:11" ht="14.45" customHeight="1" x14ac:dyDescent="0.2">
      <c r="A148" s="821" t="s">
        <v>581</v>
      </c>
      <c r="B148" s="822" t="s">
        <v>582</v>
      </c>
      <c r="C148" s="825" t="s">
        <v>599</v>
      </c>
      <c r="D148" s="839" t="s">
        <v>600</v>
      </c>
      <c r="E148" s="825" t="s">
        <v>4773</v>
      </c>
      <c r="F148" s="839" t="s">
        <v>4774</v>
      </c>
      <c r="G148" s="825" t="s">
        <v>4801</v>
      </c>
      <c r="H148" s="825" t="s">
        <v>4802</v>
      </c>
      <c r="I148" s="831">
        <v>5.1749999523162842</v>
      </c>
      <c r="J148" s="831">
        <v>300</v>
      </c>
      <c r="K148" s="832">
        <v>1552</v>
      </c>
    </row>
    <row r="149" spans="1:11" ht="14.45" customHeight="1" x14ac:dyDescent="0.2">
      <c r="A149" s="821" t="s">
        <v>581</v>
      </c>
      <c r="B149" s="822" t="s">
        <v>582</v>
      </c>
      <c r="C149" s="825" t="s">
        <v>599</v>
      </c>
      <c r="D149" s="839" t="s">
        <v>600</v>
      </c>
      <c r="E149" s="825" t="s">
        <v>4773</v>
      </c>
      <c r="F149" s="839" t="s">
        <v>4774</v>
      </c>
      <c r="G149" s="825" t="s">
        <v>5053</v>
      </c>
      <c r="H149" s="825" t="s">
        <v>5054</v>
      </c>
      <c r="I149" s="831">
        <v>9.7799997329711914</v>
      </c>
      <c r="J149" s="831">
        <v>70</v>
      </c>
      <c r="K149" s="832">
        <v>684.25</v>
      </c>
    </row>
    <row r="150" spans="1:11" ht="14.45" customHeight="1" x14ac:dyDescent="0.2">
      <c r="A150" s="821" t="s">
        <v>581</v>
      </c>
      <c r="B150" s="822" t="s">
        <v>582</v>
      </c>
      <c r="C150" s="825" t="s">
        <v>599</v>
      </c>
      <c r="D150" s="839" t="s">
        <v>600</v>
      </c>
      <c r="E150" s="825" t="s">
        <v>4773</v>
      </c>
      <c r="F150" s="839" t="s">
        <v>4774</v>
      </c>
      <c r="G150" s="825" t="s">
        <v>5055</v>
      </c>
      <c r="H150" s="825" t="s">
        <v>5056</v>
      </c>
      <c r="I150" s="831">
        <v>23.379999160766602</v>
      </c>
      <c r="J150" s="831">
        <v>140</v>
      </c>
      <c r="K150" s="832">
        <v>3273.0999755859375</v>
      </c>
    </row>
    <row r="151" spans="1:11" ht="14.45" customHeight="1" x14ac:dyDescent="0.2">
      <c r="A151" s="821" t="s">
        <v>581</v>
      </c>
      <c r="B151" s="822" t="s">
        <v>582</v>
      </c>
      <c r="C151" s="825" t="s">
        <v>599</v>
      </c>
      <c r="D151" s="839" t="s">
        <v>600</v>
      </c>
      <c r="E151" s="825" t="s">
        <v>4773</v>
      </c>
      <c r="F151" s="839" t="s">
        <v>4774</v>
      </c>
      <c r="G151" s="825" t="s">
        <v>5057</v>
      </c>
      <c r="H151" s="825" t="s">
        <v>5058</v>
      </c>
      <c r="I151" s="831">
        <v>69</v>
      </c>
      <c r="J151" s="831">
        <v>20</v>
      </c>
      <c r="K151" s="832">
        <v>1380</v>
      </c>
    </row>
    <row r="152" spans="1:11" ht="14.45" customHeight="1" x14ac:dyDescent="0.2">
      <c r="A152" s="821" t="s">
        <v>581</v>
      </c>
      <c r="B152" s="822" t="s">
        <v>582</v>
      </c>
      <c r="C152" s="825" t="s">
        <v>599</v>
      </c>
      <c r="D152" s="839" t="s">
        <v>600</v>
      </c>
      <c r="E152" s="825" t="s">
        <v>4773</v>
      </c>
      <c r="F152" s="839" t="s">
        <v>4774</v>
      </c>
      <c r="G152" s="825" t="s">
        <v>5059</v>
      </c>
      <c r="H152" s="825" t="s">
        <v>5060</v>
      </c>
      <c r="I152" s="831">
        <v>2517.409912109375</v>
      </c>
      <c r="J152" s="831">
        <v>1</v>
      </c>
      <c r="K152" s="832">
        <v>2517.409912109375</v>
      </c>
    </row>
    <row r="153" spans="1:11" ht="14.45" customHeight="1" x14ac:dyDescent="0.2">
      <c r="A153" s="821" t="s">
        <v>581</v>
      </c>
      <c r="B153" s="822" t="s">
        <v>582</v>
      </c>
      <c r="C153" s="825" t="s">
        <v>599</v>
      </c>
      <c r="D153" s="839" t="s">
        <v>600</v>
      </c>
      <c r="E153" s="825" t="s">
        <v>4773</v>
      </c>
      <c r="F153" s="839" t="s">
        <v>4774</v>
      </c>
      <c r="G153" s="825" t="s">
        <v>4803</v>
      </c>
      <c r="H153" s="825" t="s">
        <v>4804</v>
      </c>
      <c r="I153" s="831">
        <v>190.89999389648438</v>
      </c>
      <c r="J153" s="831">
        <v>35</v>
      </c>
      <c r="K153" s="832">
        <v>6681.4999389648438</v>
      </c>
    </row>
    <row r="154" spans="1:11" ht="14.45" customHeight="1" x14ac:dyDescent="0.2">
      <c r="A154" s="821" t="s">
        <v>581</v>
      </c>
      <c r="B154" s="822" t="s">
        <v>582</v>
      </c>
      <c r="C154" s="825" t="s">
        <v>599</v>
      </c>
      <c r="D154" s="839" t="s">
        <v>600</v>
      </c>
      <c r="E154" s="825" t="s">
        <v>4773</v>
      </c>
      <c r="F154" s="839" t="s">
        <v>4774</v>
      </c>
      <c r="G154" s="825" t="s">
        <v>5061</v>
      </c>
      <c r="H154" s="825" t="s">
        <v>5062</v>
      </c>
      <c r="I154" s="831">
        <v>1477.3900146484375</v>
      </c>
      <c r="J154" s="831">
        <v>1</v>
      </c>
      <c r="K154" s="832">
        <v>1477.3900146484375</v>
      </c>
    </row>
    <row r="155" spans="1:11" ht="14.45" customHeight="1" x14ac:dyDescent="0.2">
      <c r="A155" s="821" t="s">
        <v>581</v>
      </c>
      <c r="B155" s="822" t="s">
        <v>582</v>
      </c>
      <c r="C155" s="825" t="s">
        <v>599</v>
      </c>
      <c r="D155" s="839" t="s">
        <v>600</v>
      </c>
      <c r="E155" s="825" t="s">
        <v>4773</v>
      </c>
      <c r="F155" s="839" t="s">
        <v>4774</v>
      </c>
      <c r="G155" s="825" t="s">
        <v>5063</v>
      </c>
      <c r="H155" s="825" t="s">
        <v>5064</v>
      </c>
      <c r="I155" s="831">
        <v>17.479999542236328</v>
      </c>
      <c r="J155" s="831">
        <v>100</v>
      </c>
      <c r="K155" s="832">
        <v>1748</v>
      </c>
    </row>
    <row r="156" spans="1:11" ht="14.45" customHeight="1" x14ac:dyDescent="0.2">
      <c r="A156" s="821" t="s">
        <v>581</v>
      </c>
      <c r="B156" s="822" t="s">
        <v>582</v>
      </c>
      <c r="C156" s="825" t="s">
        <v>599</v>
      </c>
      <c r="D156" s="839" t="s">
        <v>600</v>
      </c>
      <c r="E156" s="825" t="s">
        <v>4773</v>
      </c>
      <c r="F156" s="839" t="s">
        <v>4774</v>
      </c>
      <c r="G156" s="825" t="s">
        <v>4811</v>
      </c>
      <c r="H156" s="825" t="s">
        <v>4812</v>
      </c>
      <c r="I156" s="831">
        <v>13.769999980926514</v>
      </c>
      <c r="J156" s="831">
        <v>100</v>
      </c>
      <c r="K156" s="832">
        <v>1377</v>
      </c>
    </row>
    <row r="157" spans="1:11" ht="14.45" customHeight="1" x14ac:dyDescent="0.2">
      <c r="A157" s="821" t="s">
        <v>581</v>
      </c>
      <c r="B157" s="822" t="s">
        <v>582</v>
      </c>
      <c r="C157" s="825" t="s">
        <v>599</v>
      </c>
      <c r="D157" s="839" t="s">
        <v>600</v>
      </c>
      <c r="E157" s="825" t="s">
        <v>4773</v>
      </c>
      <c r="F157" s="839" t="s">
        <v>4774</v>
      </c>
      <c r="G157" s="825" t="s">
        <v>5065</v>
      </c>
      <c r="H157" s="825" t="s">
        <v>5066</v>
      </c>
      <c r="I157" s="831">
        <v>10.273999977111817</v>
      </c>
      <c r="J157" s="831">
        <v>62</v>
      </c>
      <c r="K157" s="832">
        <v>635.13999176025391</v>
      </c>
    </row>
    <row r="158" spans="1:11" ht="14.45" customHeight="1" x14ac:dyDescent="0.2">
      <c r="A158" s="821" t="s">
        <v>581</v>
      </c>
      <c r="B158" s="822" t="s">
        <v>582</v>
      </c>
      <c r="C158" s="825" t="s">
        <v>599</v>
      </c>
      <c r="D158" s="839" t="s">
        <v>600</v>
      </c>
      <c r="E158" s="825" t="s">
        <v>4773</v>
      </c>
      <c r="F158" s="839" t="s">
        <v>4774</v>
      </c>
      <c r="G158" s="825" t="s">
        <v>5067</v>
      </c>
      <c r="H158" s="825" t="s">
        <v>5068</v>
      </c>
      <c r="I158" s="831">
        <v>1.3799999952316284</v>
      </c>
      <c r="J158" s="831">
        <v>700</v>
      </c>
      <c r="K158" s="832">
        <v>966</v>
      </c>
    </row>
    <row r="159" spans="1:11" ht="14.45" customHeight="1" x14ac:dyDescent="0.2">
      <c r="A159" s="821" t="s">
        <v>581</v>
      </c>
      <c r="B159" s="822" t="s">
        <v>582</v>
      </c>
      <c r="C159" s="825" t="s">
        <v>599</v>
      </c>
      <c r="D159" s="839" t="s">
        <v>600</v>
      </c>
      <c r="E159" s="825" t="s">
        <v>4773</v>
      </c>
      <c r="F159" s="839" t="s">
        <v>4774</v>
      </c>
      <c r="G159" s="825" t="s">
        <v>4817</v>
      </c>
      <c r="H159" s="825" t="s">
        <v>4818</v>
      </c>
      <c r="I159" s="831">
        <v>0.85166668891906738</v>
      </c>
      <c r="J159" s="831">
        <v>1300</v>
      </c>
      <c r="K159" s="832">
        <v>1107</v>
      </c>
    </row>
    <row r="160" spans="1:11" ht="14.45" customHeight="1" x14ac:dyDescent="0.2">
      <c r="A160" s="821" t="s">
        <v>581</v>
      </c>
      <c r="B160" s="822" t="s">
        <v>582</v>
      </c>
      <c r="C160" s="825" t="s">
        <v>599</v>
      </c>
      <c r="D160" s="839" t="s">
        <v>600</v>
      </c>
      <c r="E160" s="825" t="s">
        <v>4773</v>
      </c>
      <c r="F160" s="839" t="s">
        <v>4774</v>
      </c>
      <c r="G160" s="825" t="s">
        <v>5069</v>
      </c>
      <c r="H160" s="825" t="s">
        <v>5070</v>
      </c>
      <c r="I160" s="831">
        <v>1.5199999809265137</v>
      </c>
      <c r="J160" s="831">
        <v>400</v>
      </c>
      <c r="K160" s="832">
        <v>608</v>
      </c>
    </row>
    <row r="161" spans="1:11" ht="14.45" customHeight="1" x14ac:dyDescent="0.2">
      <c r="A161" s="821" t="s">
        <v>581</v>
      </c>
      <c r="B161" s="822" t="s">
        <v>582</v>
      </c>
      <c r="C161" s="825" t="s">
        <v>599</v>
      </c>
      <c r="D161" s="839" t="s">
        <v>600</v>
      </c>
      <c r="E161" s="825" t="s">
        <v>4773</v>
      </c>
      <c r="F161" s="839" t="s">
        <v>4774</v>
      </c>
      <c r="G161" s="825" t="s">
        <v>4825</v>
      </c>
      <c r="H161" s="825" t="s">
        <v>4826</v>
      </c>
      <c r="I161" s="831">
        <v>13.519999980926514</v>
      </c>
      <c r="J161" s="831">
        <v>60</v>
      </c>
      <c r="K161" s="832">
        <v>816</v>
      </c>
    </row>
    <row r="162" spans="1:11" ht="14.45" customHeight="1" x14ac:dyDescent="0.2">
      <c r="A162" s="821" t="s">
        <v>581</v>
      </c>
      <c r="B162" s="822" t="s">
        <v>582</v>
      </c>
      <c r="C162" s="825" t="s">
        <v>599</v>
      </c>
      <c r="D162" s="839" t="s">
        <v>600</v>
      </c>
      <c r="E162" s="825" t="s">
        <v>4773</v>
      </c>
      <c r="F162" s="839" t="s">
        <v>4774</v>
      </c>
      <c r="G162" s="825" t="s">
        <v>5071</v>
      </c>
      <c r="H162" s="825" t="s">
        <v>5072</v>
      </c>
      <c r="I162" s="831">
        <v>61.214999198913574</v>
      </c>
      <c r="J162" s="831">
        <v>6</v>
      </c>
      <c r="K162" s="832">
        <v>367.29999542236328</v>
      </c>
    </row>
    <row r="163" spans="1:11" ht="14.45" customHeight="1" x14ac:dyDescent="0.2">
      <c r="A163" s="821" t="s">
        <v>581</v>
      </c>
      <c r="B163" s="822" t="s">
        <v>582</v>
      </c>
      <c r="C163" s="825" t="s">
        <v>599</v>
      </c>
      <c r="D163" s="839" t="s">
        <v>600</v>
      </c>
      <c r="E163" s="825" t="s">
        <v>4773</v>
      </c>
      <c r="F163" s="839" t="s">
        <v>4774</v>
      </c>
      <c r="G163" s="825" t="s">
        <v>5073</v>
      </c>
      <c r="H163" s="825" t="s">
        <v>5074</v>
      </c>
      <c r="I163" s="831">
        <v>26.170000076293945</v>
      </c>
      <c r="J163" s="831">
        <v>6</v>
      </c>
      <c r="K163" s="832">
        <v>157.0200023651123</v>
      </c>
    </row>
    <row r="164" spans="1:11" ht="14.45" customHeight="1" x14ac:dyDescent="0.2">
      <c r="A164" s="821" t="s">
        <v>581</v>
      </c>
      <c r="B164" s="822" t="s">
        <v>582</v>
      </c>
      <c r="C164" s="825" t="s">
        <v>599</v>
      </c>
      <c r="D164" s="839" t="s">
        <v>600</v>
      </c>
      <c r="E164" s="825" t="s">
        <v>4773</v>
      </c>
      <c r="F164" s="839" t="s">
        <v>4774</v>
      </c>
      <c r="G164" s="825" t="s">
        <v>4827</v>
      </c>
      <c r="H164" s="825" t="s">
        <v>4828</v>
      </c>
      <c r="I164" s="831">
        <v>98.372501373291016</v>
      </c>
      <c r="J164" s="831">
        <v>8</v>
      </c>
      <c r="K164" s="832">
        <v>786.98001098632813</v>
      </c>
    </row>
    <row r="165" spans="1:11" ht="14.45" customHeight="1" x14ac:dyDescent="0.2">
      <c r="A165" s="821" t="s">
        <v>581</v>
      </c>
      <c r="B165" s="822" t="s">
        <v>582</v>
      </c>
      <c r="C165" s="825" t="s">
        <v>599</v>
      </c>
      <c r="D165" s="839" t="s">
        <v>600</v>
      </c>
      <c r="E165" s="825" t="s">
        <v>4773</v>
      </c>
      <c r="F165" s="839" t="s">
        <v>4774</v>
      </c>
      <c r="G165" s="825" t="s">
        <v>5075</v>
      </c>
      <c r="H165" s="825" t="s">
        <v>5076</v>
      </c>
      <c r="I165" s="831">
        <v>19.239999559190537</v>
      </c>
      <c r="J165" s="831">
        <v>360</v>
      </c>
      <c r="K165" s="832">
        <v>6924.9599151611328</v>
      </c>
    </row>
    <row r="166" spans="1:11" ht="14.45" customHeight="1" x14ac:dyDescent="0.2">
      <c r="A166" s="821" t="s">
        <v>581</v>
      </c>
      <c r="B166" s="822" t="s">
        <v>582</v>
      </c>
      <c r="C166" s="825" t="s">
        <v>599</v>
      </c>
      <c r="D166" s="839" t="s">
        <v>600</v>
      </c>
      <c r="E166" s="825" t="s">
        <v>4773</v>
      </c>
      <c r="F166" s="839" t="s">
        <v>4774</v>
      </c>
      <c r="G166" s="825" t="s">
        <v>5077</v>
      </c>
      <c r="H166" s="825" t="s">
        <v>5078</v>
      </c>
      <c r="I166" s="831">
        <v>15.757143020629883</v>
      </c>
      <c r="J166" s="831">
        <v>300</v>
      </c>
      <c r="K166" s="832">
        <v>4726.4500122070313</v>
      </c>
    </row>
    <row r="167" spans="1:11" ht="14.45" customHeight="1" x14ac:dyDescent="0.2">
      <c r="A167" s="821" t="s">
        <v>581</v>
      </c>
      <c r="B167" s="822" t="s">
        <v>582</v>
      </c>
      <c r="C167" s="825" t="s">
        <v>599</v>
      </c>
      <c r="D167" s="839" t="s">
        <v>600</v>
      </c>
      <c r="E167" s="825" t="s">
        <v>4773</v>
      </c>
      <c r="F167" s="839" t="s">
        <v>4774</v>
      </c>
      <c r="G167" s="825" t="s">
        <v>5079</v>
      </c>
      <c r="H167" s="825" t="s">
        <v>5080</v>
      </c>
      <c r="I167" s="831">
        <v>69.516665140787765</v>
      </c>
      <c r="J167" s="831">
        <v>144</v>
      </c>
      <c r="K167" s="832">
        <v>10009.959716796875</v>
      </c>
    </row>
    <row r="168" spans="1:11" ht="14.45" customHeight="1" x14ac:dyDescent="0.2">
      <c r="A168" s="821" t="s">
        <v>581</v>
      </c>
      <c r="B168" s="822" t="s">
        <v>582</v>
      </c>
      <c r="C168" s="825" t="s">
        <v>599</v>
      </c>
      <c r="D168" s="839" t="s">
        <v>600</v>
      </c>
      <c r="E168" s="825" t="s">
        <v>4773</v>
      </c>
      <c r="F168" s="839" t="s">
        <v>4774</v>
      </c>
      <c r="G168" s="825" t="s">
        <v>4835</v>
      </c>
      <c r="H168" s="825" t="s">
        <v>4836</v>
      </c>
      <c r="I168" s="831">
        <v>2.5649999380111694</v>
      </c>
      <c r="J168" s="831">
        <v>80</v>
      </c>
      <c r="K168" s="832">
        <v>205.19999694824219</v>
      </c>
    </row>
    <row r="169" spans="1:11" ht="14.45" customHeight="1" x14ac:dyDescent="0.2">
      <c r="A169" s="821" t="s">
        <v>581</v>
      </c>
      <c r="B169" s="822" t="s">
        <v>582</v>
      </c>
      <c r="C169" s="825" t="s">
        <v>599</v>
      </c>
      <c r="D169" s="839" t="s">
        <v>600</v>
      </c>
      <c r="E169" s="825" t="s">
        <v>4773</v>
      </c>
      <c r="F169" s="839" t="s">
        <v>4774</v>
      </c>
      <c r="G169" s="825" t="s">
        <v>5081</v>
      </c>
      <c r="H169" s="825" t="s">
        <v>5082</v>
      </c>
      <c r="I169" s="831">
        <v>3.3349999189376831</v>
      </c>
      <c r="J169" s="831">
        <v>80</v>
      </c>
      <c r="K169" s="832">
        <v>266.80000305175781</v>
      </c>
    </row>
    <row r="170" spans="1:11" ht="14.45" customHeight="1" x14ac:dyDescent="0.2">
      <c r="A170" s="821" t="s">
        <v>581</v>
      </c>
      <c r="B170" s="822" t="s">
        <v>582</v>
      </c>
      <c r="C170" s="825" t="s">
        <v>599</v>
      </c>
      <c r="D170" s="839" t="s">
        <v>600</v>
      </c>
      <c r="E170" s="825" t="s">
        <v>4773</v>
      </c>
      <c r="F170" s="839" t="s">
        <v>4774</v>
      </c>
      <c r="G170" s="825" t="s">
        <v>5083</v>
      </c>
      <c r="H170" s="825" t="s">
        <v>5084</v>
      </c>
      <c r="I170" s="831">
        <v>3.9933333396911621</v>
      </c>
      <c r="J170" s="831">
        <v>100</v>
      </c>
      <c r="K170" s="832">
        <v>399.80001068115234</v>
      </c>
    </row>
    <row r="171" spans="1:11" ht="14.45" customHeight="1" x14ac:dyDescent="0.2">
      <c r="A171" s="821" t="s">
        <v>581</v>
      </c>
      <c r="B171" s="822" t="s">
        <v>582</v>
      </c>
      <c r="C171" s="825" t="s">
        <v>599</v>
      </c>
      <c r="D171" s="839" t="s">
        <v>600</v>
      </c>
      <c r="E171" s="825" t="s">
        <v>4773</v>
      </c>
      <c r="F171" s="839" t="s">
        <v>4774</v>
      </c>
      <c r="G171" s="825" t="s">
        <v>5085</v>
      </c>
      <c r="H171" s="825" t="s">
        <v>5086</v>
      </c>
      <c r="I171" s="831">
        <v>7.0799999237060547</v>
      </c>
      <c r="J171" s="831">
        <v>2</v>
      </c>
      <c r="K171" s="832">
        <v>14.159999847412109</v>
      </c>
    </row>
    <row r="172" spans="1:11" ht="14.45" customHeight="1" x14ac:dyDescent="0.2">
      <c r="A172" s="821" t="s">
        <v>581</v>
      </c>
      <c r="B172" s="822" t="s">
        <v>582</v>
      </c>
      <c r="C172" s="825" t="s">
        <v>599</v>
      </c>
      <c r="D172" s="839" t="s">
        <v>600</v>
      </c>
      <c r="E172" s="825" t="s">
        <v>4773</v>
      </c>
      <c r="F172" s="839" t="s">
        <v>4774</v>
      </c>
      <c r="G172" s="825" t="s">
        <v>5087</v>
      </c>
      <c r="H172" s="825" t="s">
        <v>5088</v>
      </c>
      <c r="I172" s="831">
        <v>17.139999389648438</v>
      </c>
      <c r="J172" s="831">
        <v>30</v>
      </c>
      <c r="K172" s="832">
        <v>514.04998779296875</v>
      </c>
    </row>
    <row r="173" spans="1:11" ht="14.45" customHeight="1" x14ac:dyDescent="0.2">
      <c r="A173" s="821" t="s">
        <v>581</v>
      </c>
      <c r="B173" s="822" t="s">
        <v>582</v>
      </c>
      <c r="C173" s="825" t="s">
        <v>599</v>
      </c>
      <c r="D173" s="839" t="s">
        <v>600</v>
      </c>
      <c r="E173" s="825" t="s">
        <v>4773</v>
      </c>
      <c r="F173" s="839" t="s">
        <v>4774</v>
      </c>
      <c r="G173" s="825" t="s">
        <v>4841</v>
      </c>
      <c r="H173" s="825" t="s">
        <v>4842</v>
      </c>
      <c r="I173" s="831">
        <v>12.649999618530273</v>
      </c>
      <c r="J173" s="831">
        <v>165</v>
      </c>
      <c r="K173" s="832">
        <v>2087.25</v>
      </c>
    </row>
    <row r="174" spans="1:11" ht="14.45" customHeight="1" x14ac:dyDescent="0.2">
      <c r="A174" s="821" t="s">
        <v>581</v>
      </c>
      <c r="B174" s="822" t="s">
        <v>582</v>
      </c>
      <c r="C174" s="825" t="s">
        <v>599</v>
      </c>
      <c r="D174" s="839" t="s">
        <v>600</v>
      </c>
      <c r="E174" s="825" t="s">
        <v>4773</v>
      </c>
      <c r="F174" s="839" t="s">
        <v>4774</v>
      </c>
      <c r="G174" s="825" t="s">
        <v>4845</v>
      </c>
      <c r="H174" s="825" t="s">
        <v>4846</v>
      </c>
      <c r="I174" s="831">
        <v>72.220001220703125</v>
      </c>
      <c r="J174" s="831">
        <v>2</v>
      </c>
      <c r="K174" s="832">
        <v>144.44000244140625</v>
      </c>
    </row>
    <row r="175" spans="1:11" ht="14.45" customHeight="1" x14ac:dyDescent="0.2">
      <c r="A175" s="821" t="s">
        <v>581</v>
      </c>
      <c r="B175" s="822" t="s">
        <v>582</v>
      </c>
      <c r="C175" s="825" t="s">
        <v>599</v>
      </c>
      <c r="D175" s="839" t="s">
        <v>600</v>
      </c>
      <c r="E175" s="825" t="s">
        <v>4773</v>
      </c>
      <c r="F175" s="839" t="s">
        <v>4774</v>
      </c>
      <c r="G175" s="825" t="s">
        <v>5089</v>
      </c>
      <c r="H175" s="825" t="s">
        <v>5090</v>
      </c>
      <c r="I175" s="831">
        <v>105.45999908447266</v>
      </c>
      <c r="J175" s="831">
        <v>1</v>
      </c>
      <c r="K175" s="832">
        <v>105.45999908447266</v>
      </c>
    </row>
    <row r="176" spans="1:11" ht="14.45" customHeight="1" x14ac:dyDescent="0.2">
      <c r="A176" s="821" t="s">
        <v>581</v>
      </c>
      <c r="B176" s="822" t="s">
        <v>582</v>
      </c>
      <c r="C176" s="825" t="s">
        <v>599</v>
      </c>
      <c r="D176" s="839" t="s">
        <v>600</v>
      </c>
      <c r="E176" s="825" t="s">
        <v>4773</v>
      </c>
      <c r="F176" s="839" t="s">
        <v>4774</v>
      </c>
      <c r="G176" s="825" t="s">
        <v>5091</v>
      </c>
      <c r="H176" s="825" t="s">
        <v>5092</v>
      </c>
      <c r="I176" s="831">
        <v>10.979999542236328</v>
      </c>
      <c r="J176" s="831">
        <v>300</v>
      </c>
      <c r="K176" s="832">
        <v>3294</v>
      </c>
    </row>
    <row r="177" spans="1:11" ht="14.45" customHeight="1" x14ac:dyDescent="0.2">
      <c r="A177" s="821" t="s">
        <v>581</v>
      </c>
      <c r="B177" s="822" t="s">
        <v>582</v>
      </c>
      <c r="C177" s="825" t="s">
        <v>599</v>
      </c>
      <c r="D177" s="839" t="s">
        <v>600</v>
      </c>
      <c r="E177" s="825" t="s">
        <v>4773</v>
      </c>
      <c r="F177" s="839" t="s">
        <v>4774</v>
      </c>
      <c r="G177" s="825" t="s">
        <v>4853</v>
      </c>
      <c r="H177" s="825" t="s">
        <v>4854</v>
      </c>
      <c r="I177" s="831">
        <v>32.799999237060547</v>
      </c>
      <c r="J177" s="831">
        <v>10</v>
      </c>
      <c r="K177" s="832">
        <v>328</v>
      </c>
    </row>
    <row r="178" spans="1:11" ht="14.45" customHeight="1" x14ac:dyDescent="0.2">
      <c r="A178" s="821" t="s">
        <v>581</v>
      </c>
      <c r="B178" s="822" t="s">
        <v>582</v>
      </c>
      <c r="C178" s="825" t="s">
        <v>599</v>
      </c>
      <c r="D178" s="839" t="s">
        <v>600</v>
      </c>
      <c r="E178" s="825" t="s">
        <v>4773</v>
      </c>
      <c r="F178" s="839" t="s">
        <v>4774</v>
      </c>
      <c r="G178" s="825" t="s">
        <v>5093</v>
      </c>
      <c r="H178" s="825" t="s">
        <v>5094</v>
      </c>
      <c r="I178" s="831">
        <v>13.800000190734863</v>
      </c>
      <c r="J178" s="831">
        <v>50</v>
      </c>
      <c r="K178" s="832">
        <v>690</v>
      </c>
    </row>
    <row r="179" spans="1:11" ht="14.45" customHeight="1" x14ac:dyDescent="0.2">
      <c r="A179" s="821" t="s">
        <v>581</v>
      </c>
      <c r="B179" s="822" t="s">
        <v>582</v>
      </c>
      <c r="C179" s="825" t="s">
        <v>599</v>
      </c>
      <c r="D179" s="839" t="s">
        <v>600</v>
      </c>
      <c r="E179" s="825" t="s">
        <v>4773</v>
      </c>
      <c r="F179" s="839" t="s">
        <v>4774</v>
      </c>
      <c r="G179" s="825" t="s">
        <v>5095</v>
      </c>
      <c r="H179" s="825" t="s">
        <v>5096</v>
      </c>
      <c r="I179" s="831">
        <v>0.70800001621246333</v>
      </c>
      <c r="J179" s="831">
        <v>2500</v>
      </c>
      <c r="K179" s="832">
        <v>1770</v>
      </c>
    </row>
    <row r="180" spans="1:11" ht="14.45" customHeight="1" x14ac:dyDescent="0.2">
      <c r="A180" s="821" t="s">
        <v>581</v>
      </c>
      <c r="B180" s="822" t="s">
        <v>582</v>
      </c>
      <c r="C180" s="825" t="s">
        <v>599</v>
      </c>
      <c r="D180" s="839" t="s">
        <v>600</v>
      </c>
      <c r="E180" s="825" t="s">
        <v>4773</v>
      </c>
      <c r="F180" s="839" t="s">
        <v>4774</v>
      </c>
      <c r="G180" s="825" t="s">
        <v>4859</v>
      </c>
      <c r="H180" s="825" t="s">
        <v>4860</v>
      </c>
      <c r="I180" s="831">
        <v>31.02857153756278</v>
      </c>
      <c r="J180" s="831">
        <v>33</v>
      </c>
      <c r="K180" s="832">
        <v>1028.7000122070313</v>
      </c>
    </row>
    <row r="181" spans="1:11" ht="14.45" customHeight="1" x14ac:dyDescent="0.2">
      <c r="A181" s="821" t="s">
        <v>581</v>
      </c>
      <c r="B181" s="822" t="s">
        <v>582</v>
      </c>
      <c r="C181" s="825" t="s">
        <v>599</v>
      </c>
      <c r="D181" s="839" t="s">
        <v>600</v>
      </c>
      <c r="E181" s="825" t="s">
        <v>4773</v>
      </c>
      <c r="F181" s="839" t="s">
        <v>4774</v>
      </c>
      <c r="G181" s="825" t="s">
        <v>4861</v>
      </c>
      <c r="H181" s="825" t="s">
        <v>4862</v>
      </c>
      <c r="I181" s="831">
        <v>30.760000228881836</v>
      </c>
      <c r="J181" s="831">
        <v>48</v>
      </c>
      <c r="K181" s="832">
        <v>1476.47998046875</v>
      </c>
    </row>
    <row r="182" spans="1:11" ht="14.45" customHeight="1" x14ac:dyDescent="0.2">
      <c r="A182" s="821" t="s">
        <v>581</v>
      </c>
      <c r="B182" s="822" t="s">
        <v>582</v>
      </c>
      <c r="C182" s="825" t="s">
        <v>599</v>
      </c>
      <c r="D182" s="839" t="s">
        <v>600</v>
      </c>
      <c r="E182" s="825" t="s">
        <v>4773</v>
      </c>
      <c r="F182" s="839" t="s">
        <v>4774</v>
      </c>
      <c r="G182" s="825" t="s">
        <v>4863</v>
      </c>
      <c r="H182" s="825" t="s">
        <v>4864</v>
      </c>
      <c r="I182" s="831">
        <v>1</v>
      </c>
      <c r="J182" s="831">
        <v>120</v>
      </c>
      <c r="K182" s="832">
        <v>120</v>
      </c>
    </row>
    <row r="183" spans="1:11" ht="14.45" customHeight="1" x14ac:dyDescent="0.2">
      <c r="A183" s="821" t="s">
        <v>581</v>
      </c>
      <c r="B183" s="822" t="s">
        <v>582</v>
      </c>
      <c r="C183" s="825" t="s">
        <v>599</v>
      </c>
      <c r="D183" s="839" t="s">
        <v>600</v>
      </c>
      <c r="E183" s="825" t="s">
        <v>4865</v>
      </c>
      <c r="F183" s="839" t="s">
        <v>4866</v>
      </c>
      <c r="G183" s="825" t="s">
        <v>4867</v>
      </c>
      <c r="H183" s="825" t="s">
        <v>4868</v>
      </c>
      <c r="I183" s="831">
        <v>2.0399999618530273</v>
      </c>
      <c r="J183" s="831">
        <v>200</v>
      </c>
      <c r="K183" s="832">
        <v>408</v>
      </c>
    </row>
    <row r="184" spans="1:11" ht="14.45" customHeight="1" x14ac:dyDescent="0.2">
      <c r="A184" s="821" t="s">
        <v>581</v>
      </c>
      <c r="B184" s="822" t="s">
        <v>582</v>
      </c>
      <c r="C184" s="825" t="s">
        <v>599</v>
      </c>
      <c r="D184" s="839" t="s">
        <v>600</v>
      </c>
      <c r="E184" s="825" t="s">
        <v>4865</v>
      </c>
      <c r="F184" s="839" t="s">
        <v>4866</v>
      </c>
      <c r="G184" s="825" t="s">
        <v>4869</v>
      </c>
      <c r="H184" s="825" t="s">
        <v>4870</v>
      </c>
      <c r="I184" s="831">
        <v>6.2899999618530273</v>
      </c>
      <c r="J184" s="831">
        <v>35</v>
      </c>
      <c r="K184" s="832">
        <v>220.15000152587891</v>
      </c>
    </row>
    <row r="185" spans="1:11" ht="14.45" customHeight="1" x14ac:dyDescent="0.2">
      <c r="A185" s="821" t="s">
        <v>581</v>
      </c>
      <c r="B185" s="822" t="s">
        <v>582</v>
      </c>
      <c r="C185" s="825" t="s">
        <v>599</v>
      </c>
      <c r="D185" s="839" t="s">
        <v>600</v>
      </c>
      <c r="E185" s="825" t="s">
        <v>4865</v>
      </c>
      <c r="F185" s="839" t="s">
        <v>4866</v>
      </c>
      <c r="G185" s="825" t="s">
        <v>5097</v>
      </c>
      <c r="H185" s="825" t="s">
        <v>5098</v>
      </c>
      <c r="I185" s="831">
        <v>4.8140000343322757</v>
      </c>
      <c r="J185" s="831">
        <v>250</v>
      </c>
      <c r="K185" s="832">
        <v>1203.5</v>
      </c>
    </row>
    <row r="186" spans="1:11" ht="14.45" customHeight="1" x14ac:dyDescent="0.2">
      <c r="A186" s="821" t="s">
        <v>581</v>
      </c>
      <c r="B186" s="822" t="s">
        <v>582</v>
      </c>
      <c r="C186" s="825" t="s">
        <v>599</v>
      </c>
      <c r="D186" s="839" t="s">
        <v>600</v>
      </c>
      <c r="E186" s="825" t="s">
        <v>4865</v>
      </c>
      <c r="F186" s="839" t="s">
        <v>4866</v>
      </c>
      <c r="G186" s="825" t="s">
        <v>4873</v>
      </c>
      <c r="H186" s="825" t="s">
        <v>4874</v>
      </c>
      <c r="I186" s="831">
        <v>1.142857117312295E-2</v>
      </c>
      <c r="J186" s="831">
        <v>1000</v>
      </c>
      <c r="K186" s="832">
        <v>11</v>
      </c>
    </row>
    <row r="187" spans="1:11" ht="14.45" customHeight="1" x14ac:dyDescent="0.2">
      <c r="A187" s="821" t="s">
        <v>581</v>
      </c>
      <c r="B187" s="822" t="s">
        <v>582</v>
      </c>
      <c r="C187" s="825" t="s">
        <v>599</v>
      </c>
      <c r="D187" s="839" t="s">
        <v>600</v>
      </c>
      <c r="E187" s="825" t="s">
        <v>4865</v>
      </c>
      <c r="F187" s="839" t="s">
        <v>4866</v>
      </c>
      <c r="G187" s="825" t="s">
        <v>4875</v>
      </c>
      <c r="H187" s="825" t="s">
        <v>4876</v>
      </c>
      <c r="I187" s="831">
        <v>6.0500001907348633</v>
      </c>
      <c r="J187" s="831">
        <v>20</v>
      </c>
      <c r="K187" s="832">
        <v>121</v>
      </c>
    </row>
    <row r="188" spans="1:11" ht="14.45" customHeight="1" x14ac:dyDescent="0.2">
      <c r="A188" s="821" t="s">
        <v>581</v>
      </c>
      <c r="B188" s="822" t="s">
        <v>582</v>
      </c>
      <c r="C188" s="825" t="s">
        <v>599</v>
      </c>
      <c r="D188" s="839" t="s">
        <v>600</v>
      </c>
      <c r="E188" s="825" t="s">
        <v>4865</v>
      </c>
      <c r="F188" s="839" t="s">
        <v>4866</v>
      </c>
      <c r="G188" s="825" t="s">
        <v>5099</v>
      </c>
      <c r="H188" s="825" t="s">
        <v>5100</v>
      </c>
      <c r="I188" s="831">
        <v>15.921428680419922</v>
      </c>
      <c r="J188" s="831">
        <v>600</v>
      </c>
      <c r="K188" s="832">
        <v>9553</v>
      </c>
    </row>
    <row r="189" spans="1:11" ht="14.45" customHeight="1" x14ac:dyDescent="0.2">
      <c r="A189" s="821" t="s">
        <v>581</v>
      </c>
      <c r="B189" s="822" t="s">
        <v>582</v>
      </c>
      <c r="C189" s="825" t="s">
        <v>599</v>
      </c>
      <c r="D189" s="839" t="s">
        <v>600</v>
      </c>
      <c r="E189" s="825" t="s">
        <v>4865</v>
      </c>
      <c r="F189" s="839" t="s">
        <v>4866</v>
      </c>
      <c r="G189" s="825" t="s">
        <v>4879</v>
      </c>
      <c r="H189" s="825" t="s">
        <v>4880</v>
      </c>
      <c r="I189" s="831">
        <v>5.2640001296997072</v>
      </c>
      <c r="J189" s="831">
        <v>500</v>
      </c>
      <c r="K189" s="832">
        <v>2632</v>
      </c>
    </row>
    <row r="190" spans="1:11" ht="14.45" customHeight="1" x14ac:dyDescent="0.2">
      <c r="A190" s="821" t="s">
        <v>581</v>
      </c>
      <c r="B190" s="822" t="s">
        <v>582</v>
      </c>
      <c r="C190" s="825" t="s">
        <v>599</v>
      </c>
      <c r="D190" s="839" t="s">
        <v>600</v>
      </c>
      <c r="E190" s="825" t="s">
        <v>4865</v>
      </c>
      <c r="F190" s="839" t="s">
        <v>4866</v>
      </c>
      <c r="G190" s="825" t="s">
        <v>4881</v>
      </c>
      <c r="H190" s="825" t="s">
        <v>4882</v>
      </c>
      <c r="I190" s="831">
        <v>3.4828571592058455</v>
      </c>
      <c r="J190" s="831">
        <v>950</v>
      </c>
      <c r="K190" s="832">
        <v>3309</v>
      </c>
    </row>
    <row r="191" spans="1:11" ht="14.45" customHeight="1" x14ac:dyDescent="0.2">
      <c r="A191" s="821" t="s">
        <v>581</v>
      </c>
      <c r="B191" s="822" t="s">
        <v>582</v>
      </c>
      <c r="C191" s="825" t="s">
        <v>599</v>
      </c>
      <c r="D191" s="839" t="s">
        <v>600</v>
      </c>
      <c r="E191" s="825" t="s">
        <v>4865</v>
      </c>
      <c r="F191" s="839" t="s">
        <v>4866</v>
      </c>
      <c r="G191" s="825" t="s">
        <v>4883</v>
      </c>
      <c r="H191" s="825" t="s">
        <v>4884</v>
      </c>
      <c r="I191" s="831">
        <v>17.979999542236328</v>
      </c>
      <c r="J191" s="831">
        <v>700</v>
      </c>
      <c r="K191" s="832">
        <v>12586</v>
      </c>
    </row>
    <row r="192" spans="1:11" ht="14.45" customHeight="1" x14ac:dyDescent="0.2">
      <c r="A192" s="821" t="s">
        <v>581</v>
      </c>
      <c r="B192" s="822" t="s">
        <v>582</v>
      </c>
      <c r="C192" s="825" t="s">
        <v>599</v>
      </c>
      <c r="D192" s="839" t="s">
        <v>600</v>
      </c>
      <c r="E192" s="825" t="s">
        <v>4865</v>
      </c>
      <c r="F192" s="839" t="s">
        <v>4866</v>
      </c>
      <c r="G192" s="825" t="s">
        <v>4885</v>
      </c>
      <c r="H192" s="825" t="s">
        <v>4886</v>
      </c>
      <c r="I192" s="831">
        <v>17.979999542236328</v>
      </c>
      <c r="J192" s="831">
        <v>100</v>
      </c>
      <c r="K192" s="832">
        <v>1798</v>
      </c>
    </row>
    <row r="193" spans="1:11" ht="14.45" customHeight="1" x14ac:dyDescent="0.2">
      <c r="A193" s="821" t="s">
        <v>581</v>
      </c>
      <c r="B193" s="822" t="s">
        <v>582</v>
      </c>
      <c r="C193" s="825" t="s">
        <v>599</v>
      </c>
      <c r="D193" s="839" t="s">
        <v>600</v>
      </c>
      <c r="E193" s="825" t="s">
        <v>4865</v>
      </c>
      <c r="F193" s="839" t="s">
        <v>4866</v>
      </c>
      <c r="G193" s="825" t="s">
        <v>4887</v>
      </c>
      <c r="H193" s="825" t="s">
        <v>4888</v>
      </c>
      <c r="I193" s="831">
        <v>13.201428413391113</v>
      </c>
      <c r="J193" s="831">
        <v>80</v>
      </c>
      <c r="K193" s="832">
        <v>1056.1000061035156</v>
      </c>
    </row>
    <row r="194" spans="1:11" ht="14.45" customHeight="1" x14ac:dyDescent="0.2">
      <c r="A194" s="821" t="s">
        <v>581</v>
      </c>
      <c r="B194" s="822" t="s">
        <v>582</v>
      </c>
      <c r="C194" s="825" t="s">
        <v>599</v>
      </c>
      <c r="D194" s="839" t="s">
        <v>600</v>
      </c>
      <c r="E194" s="825" t="s">
        <v>4865</v>
      </c>
      <c r="F194" s="839" t="s">
        <v>4866</v>
      </c>
      <c r="G194" s="825" t="s">
        <v>4889</v>
      </c>
      <c r="H194" s="825" t="s">
        <v>4890</v>
      </c>
      <c r="I194" s="831">
        <v>13.199999809265137</v>
      </c>
      <c r="J194" s="831">
        <v>60</v>
      </c>
      <c r="K194" s="832">
        <v>792</v>
      </c>
    </row>
    <row r="195" spans="1:11" ht="14.45" customHeight="1" x14ac:dyDescent="0.2">
      <c r="A195" s="821" t="s">
        <v>581</v>
      </c>
      <c r="B195" s="822" t="s">
        <v>582</v>
      </c>
      <c r="C195" s="825" t="s">
        <v>599</v>
      </c>
      <c r="D195" s="839" t="s">
        <v>600</v>
      </c>
      <c r="E195" s="825" t="s">
        <v>4865</v>
      </c>
      <c r="F195" s="839" t="s">
        <v>4866</v>
      </c>
      <c r="G195" s="825" t="s">
        <v>5101</v>
      </c>
      <c r="H195" s="825" t="s">
        <v>5102</v>
      </c>
      <c r="I195" s="831">
        <v>471.77999877929688</v>
      </c>
      <c r="J195" s="831">
        <v>7</v>
      </c>
      <c r="K195" s="832">
        <v>3302.43994140625</v>
      </c>
    </row>
    <row r="196" spans="1:11" ht="14.45" customHeight="1" x14ac:dyDescent="0.2">
      <c r="A196" s="821" t="s">
        <v>581</v>
      </c>
      <c r="B196" s="822" t="s">
        <v>582</v>
      </c>
      <c r="C196" s="825" t="s">
        <v>599</v>
      </c>
      <c r="D196" s="839" t="s">
        <v>600</v>
      </c>
      <c r="E196" s="825" t="s">
        <v>4865</v>
      </c>
      <c r="F196" s="839" t="s">
        <v>4866</v>
      </c>
      <c r="G196" s="825" t="s">
        <v>5103</v>
      </c>
      <c r="H196" s="825" t="s">
        <v>5104</v>
      </c>
      <c r="I196" s="831">
        <v>471.77999877929688</v>
      </c>
      <c r="J196" s="831">
        <v>8</v>
      </c>
      <c r="K196" s="832">
        <v>3774.239990234375</v>
      </c>
    </row>
    <row r="197" spans="1:11" ht="14.45" customHeight="1" x14ac:dyDescent="0.2">
      <c r="A197" s="821" t="s">
        <v>581</v>
      </c>
      <c r="B197" s="822" t="s">
        <v>582</v>
      </c>
      <c r="C197" s="825" t="s">
        <v>599</v>
      </c>
      <c r="D197" s="839" t="s">
        <v>600</v>
      </c>
      <c r="E197" s="825" t="s">
        <v>4865</v>
      </c>
      <c r="F197" s="839" t="s">
        <v>4866</v>
      </c>
      <c r="G197" s="825" t="s">
        <v>5105</v>
      </c>
      <c r="H197" s="825" t="s">
        <v>5106</v>
      </c>
      <c r="I197" s="831">
        <v>22.989999771118164</v>
      </c>
      <c r="J197" s="831">
        <v>10</v>
      </c>
      <c r="K197" s="832">
        <v>229.89999389648438</v>
      </c>
    </row>
    <row r="198" spans="1:11" ht="14.45" customHeight="1" x14ac:dyDescent="0.2">
      <c r="A198" s="821" t="s">
        <v>581</v>
      </c>
      <c r="B198" s="822" t="s">
        <v>582</v>
      </c>
      <c r="C198" s="825" t="s">
        <v>599</v>
      </c>
      <c r="D198" s="839" t="s">
        <v>600</v>
      </c>
      <c r="E198" s="825" t="s">
        <v>4865</v>
      </c>
      <c r="F198" s="839" t="s">
        <v>4866</v>
      </c>
      <c r="G198" s="825" t="s">
        <v>5107</v>
      </c>
      <c r="H198" s="825" t="s">
        <v>5108</v>
      </c>
      <c r="I198" s="831">
        <v>22.989999771118164</v>
      </c>
      <c r="J198" s="831">
        <v>10</v>
      </c>
      <c r="K198" s="832">
        <v>229.89999389648438</v>
      </c>
    </row>
    <row r="199" spans="1:11" ht="14.45" customHeight="1" x14ac:dyDescent="0.2">
      <c r="A199" s="821" t="s">
        <v>581</v>
      </c>
      <c r="B199" s="822" t="s">
        <v>582</v>
      </c>
      <c r="C199" s="825" t="s">
        <v>599</v>
      </c>
      <c r="D199" s="839" t="s">
        <v>600</v>
      </c>
      <c r="E199" s="825" t="s">
        <v>4865</v>
      </c>
      <c r="F199" s="839" t="s">
        <v>4866</v>
      </c>
      <c r="G199" s="825" t="s">
        <v>4891</v>
      </c>
      <c r="H199" s="825" t="s">
        <v>4892</v>
      </c>
      <c r="I199" s="831">
        <v>4.0300002098083496</v>
      </c>
      <c r="J199" s="831">
        <v>350</v>
      </c>
      <c r="K199" s="832">
        <v>1410.5</v>
      </c>
    </row>
    <row r="200" spans="1:11" ht="14.45" customHeight="1" x14ac:dyDescent="0.2">
      <c r="A200" s="821" t="s">
        <v>581</v>
      </c>
      <c r="B200" s="822" t="s">
        <v>582</v>
      </c>
      <c r="C200" s="825" t="s">
        <v>599</v>
      </c>
      <c r="D200" s="839" t="s">
        <v>600</v>
      </c>
      <c r="E200" s="825" t="s">
        <v>4865</v>
      </c>
      <c r="F200" s="839" t="s">
        <v>4866</v>
      </c>
      <c r="G200" s="825" t="s">
        <v>4893</v>
      </c>
      <c r="H200" s="825" t="s">
        <v>4894</v>
      </c>
      <c r="I200" s="831">
        <v>7.869999885559082</v>
      </c>
      <c r="J200" s="831">
        <v>800</v>
      </c>
      <c r="K200" s="832">
        <v>6296</v>
      </c>
    </row>
    <row r="201" spans="1:11" ht="14.45" customHeight="1" x14ac:dyDescent="0.2">
      <c r="A201" s="821" t="s">
        <v>581</v>
      </c>
      <c r="B201" s="822" t="s">
        <v>582</v>
      </c>
      <c r="C201" s="825" t="s">
        <v>599</v>
      </c>
      <c r="D201" s="839" t="s">
        <v>600</v>
      </c>
      <c r="E201" s="825" t="s">
        <v>4865</v>
      </c>
      <c r="F201" s="839" t="s">
        <v>4866</v>
      </c>
      <c r="G201" s="825" t="s">
        <v>4895</v>
      </c>
      <c r="H201" s="825" t="s">
        <v>4896</v>
      </c>
      <c r="I201" s="831">
        <v>2.2000000476837158</v>
      </c>
      <c r="J201" s="831">
        <v>3</v>
      </c>
      <c r="K201" s="832">
        <v>6.5999999046325684</v>
      </c>
    </row>
    <row r="202" spans="1:11" ht="14.45" customHeight="1" x14ac:dyDescent="0.2">
      <c r="A202" s="821" t="s">
        <v>581</v>
      </c>
      <c r="B202" s="822" t="s">
        <v>582</v>
      </c>
      <c r="C202" s="825" t="s">
        <v>599</v>
      </c>
      <c r="D202" s="839" t="s">
        <v>600</v>
      </c>
      <c r="E202" s="825" t="s">
        <v>4865</v>
      </c>
      <c r="F202" s="839" t="s">
        <v>4866</v>
      </c>
      <c r="G202" s="825" t="s">
        <v>5109</v>
      </c>
      <c r="H202" s="825" t="s">
        <v>5110</v>
      </c>
      <c r="I202" s="831">
        <v>381.14999389648438</v>
      </c>
      <c r="J202" s="831">
        <v>1</v>
      </c>
      <c r="K202" s="832">
        <v>381.14999389648438</v>
      </c>
    </row>
    <row r="203" spans="1:11" ht="14.45" customHeight="1" x14ac:dyDescent="0.2">
      <c r="A203" s="821" t="s">
        <v>581</v>
      </c>
      <c r="B203" s="822" t="s">
        <v>582</v>
      </c>
      <c r="C203" s="825" t="s">
        <v>599</v>
      </c>
      <c r="D203" s="839" t="s">
        <v>600</v>
      </c>
      <c r="E203" s="825" t="s">
        <v>4865</v>
      </c>
      <c r="F203" s="839" t="s">
        <v>4866</v>
      </c>
      <c r="G203" s="825" t="s">
        <v>5111</v>
      </c>
      <c r="H203" s="825" t="s">
        <v>5112</v>
      </c>
      <c r="I203" s="831">
        <v>1.8124999701976776</v>
      </c>
      <c r="J203" s="831">
        <v>1600</v>
      </c>
      <c r="K203" s="832">
        <v>2900</v>
      </c>
    </row>
    <row r="204" spans="1:11" ht="14.45" customHeight="1" x14ac:dyDescent="0.2">
      <c r="A204" s="821" t="s">
        <v>581</v>
      </c>
      <c r="B204" s="822" t="s">
        <v>582</v>
      </c>
      <c r="C204" s="825" t="s">
        <v>599</v>
      </c>
      <c r="D204" s="839" t="s">
        <v>600</v>
      </c>
      <c r="E204" s="825" t="s">
        <v>4865</v>
      </c>
      <c r="F204" s="839" t="s">
        <v>4866</v>
      </c>
      <c r="G204" s="825" t="s">
        <v>5113</v>
      </c>
      <c r="H204" s="825" t="s">
        <v>5114</v>
      </c>
      <c r="I204" s="831">
        <v>1.8200000524520874</v>
      </c>
      <c r="J204" s="831">
        <v>800</v>
      </c>
      <c r="K204" s="832">
        <v>1456</v>
      </c>
    </row>
    <row r="205" spans="1:11" ht="14.45" customHeight="1" x14ac:dyDescent="0.2">
      <c r="A205" s="821" t="s">
        <v>581</v>
      </c>
      <c r="B205" s="822" t="s">
        <v>582</v>
      </c>
      <c r="C205" s="825" t="s">
        <v>599</v>
      </c>
      <c r="D205" s="839" t="s">
        <v>600</v>
      </c>
      <c r="E205" s="825" t="s">
        <v>4865</v>
      </c>
      <c r="F205" s="839" t="s">
        <v>4866</v>
      </c>
      <c r="G205" s="825" t="s">
        <v>4907</v>
      </c>
      <c r="H205" s="825" t="s">
        <v>4908</v>
      </c>
      <c r="I205" s="831">
        <v>11.737142562866211</v>
      </c>
      <c r="J205" s="831">
        <v>135</v>
      </c>
      <c r="K205" s="832">
        <v>1584.5000305175781</v>
      </c>
    </row>
    <row r="206" spans="1:11" ht="14.45" customHeight="1" x14ac:dyDescent="0.2">
      <c r="A206" s="821" t="s">
        <v>581</v>
      </c>
      <c r="B206" s="822" t="s">
        <v>582</v>
      </c>
      <c r="C206" s="825" t="s">
        <v>599</v>
      </c>
      <c r="D206" s="839" t="s">
        <v>600</v>
      </c>
      <c r="E206" s="825" t="s">
        <v>4865</v>
      </c>
      <c r="F206" s="839" t="s">
        <v>4866</v>
      </c>
      <c r="G206" s="825" t="s">
        <v>4909</v>
      </c>
      <c r="H206" s="825" t="s">
        <v>4910</v>
      </c>
      <c r="I206" s="831">
        <v>13.310000419616699</v>
      </c>
      <c r="J206" s="831">
        <v>40</v>
      </c>
      <c r="K206" s="832">
        <v>532.4000244140625</v>
      </c>
    </row>
    <row r="207" spans="1:11" ht="14.45" customHeight="1" x14ac:dyDescent="0.2">
      <c r="A207" s="821" t="s">
        <v>581</v>
      </c>
      <c r="B207" s="822" t="s">
        <v>582</v>
      </c>
      <c r="C207" s="825" t="s">
        <v>599</v>
      </c>
      <c r="D207" s="839" t="s">
        <v>600</v>
      </c>
      <c r="E207" s="825" t="s">
        <v>4865</v>
      </c>
      <c r="F207" s="839" t="s">
        <v>4866</v>
      </c>
      <c r="G207" s="825" t="s">
        <v>4911</v>
      </c>
      <c r="H207" s="825" t="s">
        <v>4912</v>
      </c>
      <c r="I207" s="831">
        <v>2.2899999618530273</v>
      </c>
      <c r="J207" s="831">
        <v>100</v>
      </c>
      <c r="K207" s="832">
        <v>229</v>
      </c>
    </row>
    <row r="208" spans="1:11" ht="14.45" customHeight="1" x14ac:dyDescent="0.2">
      <c r="A208" s="821" t="s">
        <v>581</v>
      </c>
      <c r="B208" s="822" t="s">
        <v>582</v>
      </c>
      <c r="C208" s="825" t="s">
        <v>599</v>
      </c>
      <c r="D208" s="839" t="s">
        <v>600</v>
      </c>
      <c r="E208" s="825" t="s">
        <v>4865</v>
      </c>
      <c r="F208" s="839" t="s">
        <v>4866</v>
      </c>
      <c r="G208" s="825" t="s">
        <v>4915</v>
      </c>
      <c r="H208" s="825" t="s">
        <v>4916</v>
      </c>
      <c r="I208" s="831">
        <v>5.3225001096725464</v>
      </c>
      <c r="J208" s="831">
        <v>400</v>
      </c>
      <c r="K208" s="832">
        <v>2130.2000732421875</v>
      </c>
    </row>
    <row r="209" spans="1:11" ht="14.45" customHeight="1" x14ac:dyDescent="0.2">
      <c r="A209" s="821" t="s">
        <v>581</v>
      </c>
      <c r="B209" s="822" t="s">
        <v>582</v>
      </c>
      <c r="C209" s="825" t="s">
        <v>599</v>
      </c>
      <c r="D209" s="839" t="s">
        <v>600</v>
      </c>
      <c r="E209" s="825" t="s">
        <v>4865</v>
      </c>
      <c r="F209" s="839" t="s">
        <v>4866</v>
      </c>
      <c r="G209" s="825" t="s">
        <v>5115</v>
      </c>
      <c r="H209" s="825" t="s">
        <v>5116</v>
      </c>
      <c r="I209" s="831">
        <v>30.25</v>
      </c>
      <c r="J209" s="831">
        <v>40</v>
      </c>
      <c r="K209" s="832">
        <v>1210</v>
      </c>
    </row>
    <row r="210" spans="1:11" ht="14.45" customHeight="1" x14ac:dyDescent="0.2">
      <c r="A210" s="821" t="s">
        <v>581</v>
      </c>
      <c r="B210" s="822" t="s">
        <v>582</v>
      </c>
      <c r="C210" s="825" t="s">
        <v>599</v>
      </c>
      <c r="D210" s="839" t="s">
        <v>600</v>
      </c>
      <c r="E210" s="825" t="s">
        <v>4865</v>
      </c>
      <c r="F210" s="839" t="s">
        <v>4866</v>
      </c>
      <c r="G210" s="825" t="s">
        <v>5117</v>
      </c>
      <c r="H210" s="825" t="s">
        <v>5118</v>
      </c>
      <c r="I210" s="831">
        <v>1.5</v>
      </c>
      <c r="J210" s="831">
        <v>30</v>
      </c>
      <c r="K210" s="832">
        <v>45</v>
      </c>
    </row>
    <row r="211" spans="1:11" ht="14.45" customHeight="1" x14ac:dyDescent="0.2">
      <c r="A211" s="821" t="s">
        <v>581</v>
      </c>
      <c r="B211" s="822" t="s">
        <v>582</v>
      </c>
      <c r="C211" s="825" t="s">
        <v>599</v>
      </c>
      <c r="D211" s="839" t="s">
        <v>600</v>
      </c>
      <c r="E211" s="825" t="s">
        <v>4865</v>
      </c>
      <c r="F211" s="839" t="s">
        <v>4866</v>
      </c>
      <c r="G211" s="825" t="s">
        <v>4917</v>
      </c>
      <c r="H211" s="825" t="s">
        <v>4918</v>
      </c>
      <c r="I211" s="831">
        <v>9.1999998092651367</v>
      </c>
      <c r="J211" s="831">
        <v>1900</v>
      </c>
      <c r="K211" s="832">
        <v>17480</v>
      </c>
    </row>
    <row r="212" spans="1:11" ht="14.45" customHeight="1" x14ac:dyDescent="0.2">
      <c r="A212" s="821" t="s">
        <v>581</v>
      </c>
      <c r="B212" s="822" t="s">
        <v>582</v>
      </c>
      <c r="C212" s="825" t="s">
        <v>599</v>
      </c>
      <c r="D212" s="839" t="s">
        <v>600</v>
      </c>
      <c r="E212" s="825" t="s">
        <v>4865</v>
      </c>
      <c r="F212" s="839" t="s">
        <v>4866</v>
      </c>
      <c r="G212" s="825" t="s">
        <v>4919</v>
      </c>
      <c r="H212" s="825" t="s">
        <v>4920</v>
      </c>
      <c r="I212" s="831">
        <v>7.1233332951863604</v>
      </c>
      <c r="J212" s="831">
        <v>55</v>
      </c>
      <c r="K212" s="832">
        <v>390.74998474121094</v>
      </c>
    </row>
    <row r="213" spans="1:11" ht="14.45" customHeight="1" x14ac:dyDescent="0.2">
      <c r="A213" s="821" t="s">
        <v>581</v>
      </c>
      <c r="B213" s="822" t="s">
        <v>582</v>
      </c>
      <c r="C213" s="825" t="s">
        <v>599</v>
      </c>
      <c r="D213" s="839" t="s">
        <v>600</v>
      </c>
      <c r="E213" s="825" t="s">
        <v>4865</v>
      </c>
      <c r="F213" s="839" t="s">
        <v>4866</v>
      </c>
      <c r="G213" s="825" t="s">
        <v>5119</v>
      </c>
      <c r="H213" s="825" t="s">
        <v>5120</v>
      </c>
      <c r="I213" s="831">
        <v>7.0100002288818359</v>
      </c>
      <c r="J213" s="831">
        <v>20</v>
      </c>
      <c r="K213" s="832">
        <v>140.19999694824219</v>
      </c>
    </row>
    <row r="214" spans="1:11" ht="14.45" customHeight="1" x14ac:dyDescent="0.2">
      <c r="A214" s="821" t="s">
        <v>581</v>
      </c>
      <c r="B214" s="822" t="s">
        <v>582</v>
      </c>
      <c r="C214" s="825" t="s">
        <v>599</v>
      </c>
      <c r="D214" s="839" t="s">
        <v>600</v>
      </c>
      <c r="E214" s="825" t="s">
        <v>4865</v>
      </c>
      <c r="F214" s="839" t="s">
        <v>4866</v>
      </c>
      <c r="G214" s="825" t="s">
        <v>4921</v>
      </c>
      <c r="H214" s="825" t="s">
        <v>4922</v>
      </c>
      <c r="I214" s="831">
        <v>172.5</v>
      </c>
      <c r="J214" s="831">
        <v>2</v>
      </c>
      <c r="K214" s="832">
        <v>345</v>
      </c>
    </row>
    <row r="215" spans="1:11" ht="14.45" customHeight="1" x14ac:dyDescent="0.2">
      <c r="A215" s="821" t="s">
        <v>581</v>
      </c>
      <c r="B215" s="822" t="s">
        <v>582</v>
      </c>
      <c r="C215" s="825" t="s">
        <v>599</v>
      </c>
      <c r="D215" s="839" t="s">
        <v>600</v>
      </c>
      <c r="E215" s="825" t="s">
        <v>4865</v>
      </c>
      <c r="F215" s="839" t="s">
        <v>4866</v>
      </c>
      <c r="G215" s="825" t="s">
        <v>4923</v>
      </c>
      <c r="H215" s="825" t="s">
        <v>4924</v>
      </c>
      <c r="I215" s="831">
        <v>6.4062500596046448</v>
      </c>
      <c r="J215" s="831">
        <v>550</v>
      </c>
      <c r="K215" s="832">
        <v>3563</v>
      </c>
    </row>
    <row r="216" spans="1:11" ht="14.45" customHeight="1" x14ac:dyDescent="0.2">
      <c r="A216" s="821" t="s">
        <v>581</v>
      </c>
      <c r="B216" s="822" t="s">
        <v>582</v>
      </c>
      <c r="C216" s="825" t="s">
        <v>599</v>
      </c>
      <c r="D216" s="839" t="s">
        <v>600</v>
      </c>
      <c r="E216" s="825" t="s">
        <v>4865</v>
      </c>
      <c r="F216" s="839" t="s">
        <v>4866</v>
      </c>
      <c r="G216" s="825" t="s">
        <v>4927</v>
      </c>
      <c r="H216" s="825" t="s">
        <v>4928</v>
      </c>
      <c r="I216" s="831">
        <v>138.00999450683594</v>
      </c>
      <c r="J216" s="831">
        <v>6</v>
      </c>
      <c r="K216" s="832">
        <v>828.05999755859375</v>
      </c>
    </row>
    <row r="217" spans="1:11" ht="14.45" customHeight="1" x14ac:dyDescent="0.2">
      <c r="A217" s="821" t="s">
        <v>581</v>
      </c>
      <c r="B217" s="822" t="s">
        <v>582</v>
      </c>
      <c r="C217" s="825" t="s">
        <v>599</v>
      </c>
      <c r="D217" s="839" t="s">
        <v>600</v>
      </c>
      <c r="E217" s="825" t="s">
        <v>4865</v>
      </c>
      <c r="F217" s="839" t="s">
        <v>4866</v>
      </c>
      <c r="G217" s="825" t="s">
        <v>4929</v>
      </c>
      <c r="H217" s="825" t="s">
        <v>4930</v>
      </c>
      <c r="I217" s="831">
        <v>1072.06005859375</v>
      </c>
      <c r="J217" s="831">
        <v>5</v>
      </c>
      <c r="K217" s="832">
        <v>5360.2998046875</v>
      </c>
    </row>
    <row r="218" spans="1:11" ht="14.45" customHeight="1" x14ac:dyDescent="0.2">
      <c r="A218" s="821" t="s">
        <v>581</v>
      </c>
      <c r="B218" s="822" t="s">
        <v>582</v>
      </c>
      <c r="C218" s="825" t="s">
        <v>599</v>
      </c>
      <c r="D218" s="839" t="s">
        <v>600</v>
      </c>
      <c r="E218" s="825" t="s">
        <v>4865</v>
      </c>
      <c r="F218" s="839" t="s">
        <v>4866</v>
      </c>
      <c r="G218" s="825" t="s">
        <v>4931</v>
      </c>
      <c r="H218" s="825" t="s">
        <v>4932</v>
      </c>
      <c r="I218" s="831">
        <v>13.310000419616699</v>
      </c>
      <c r="J218" s="831">
        <v>6</v>
      </c>
      <c r="K218" s="832">
        <v>79.860000610351563</v>
      </c>
    </row>
    <row r="219" spans="1:11" ht="14.45" customHeight="1" x14ac:dyDescent="0.2">
      <c r="A219" s="821" t="s">
        <v>581</v>
      </c>
      <c r="B219" s="822" t="s">
        <v>582</v>
      </c>
      <c r="C219" s="825" t="s">
        <v>599</v>
      </c>
      <c r="D219" s="839" t="s">
        <v>600</v>
      </c>
      <c r="E219" s="825" t="s">
        <v>4865</v>
      </c>
      <c r="F219" s="839" t="s">
        <v>4866</v>
      </c>
      <c r="G219" s="825" t="s">
        <v>4933</v>
      </c>
      <c r="H219" s="825" t="s">
        <v>4934</v>
      </c>
      <c r="I219" s="831">
        <v>13.310000419616699</v>
      </c>
      <c r="J219" s="831">
        <v>6</v>
      </c>
      <c r="K219" s="832">
        <v>79.860000610351563</v>
      </c>
    </row>
    <row r="220" spans="1:11" ht="14.45" customHeight="1" x14ac:dyDescent="0.2">
      <c r="A220" s="821" t="s">
        <v>581</v>
      </c>
      <c r="B220" s="822" t="s">
        <v>582</v>
      </c>
      <c r="C220" s="825" t="s">
        <v>599</v>
      </c>
      <c r="D220" s="839" t="s">
        <v>600</v>
      </c>
      <c r="E220" s="825" t="s">
        <v>4865</v>
      </c>
      <c r="F220" s="839" t="s">
        <v>4866</v>
      </c>
      <c r="G220" s="825" t="s">
        <v>4941</v>
      </c>
      <c r="H220" s="825" t="s">
        <v>4942</v>
      </c>
      <c r="I220" s="831">
        <v>0.82285713297980168</v>
      </c>
      <c r="J220" s="831">
        <v>10100</v>
      </c>
      <c r="K220" s="832">
        <v>8312</v>
      </c>
    </row>
    <row r="221" spans="1:11" ht="14.45" customHeight="1" x14ac:dyDescent="0.2">
      <c r="A221" s="821" t="s">
        <v>581</v>
      </c>
      <c r="B221" s="822" t="s">
        <v>582</v>
      </c>
      <c r="C221" s="825" t="s">
        <v>599</v>
      </c>
      <c r="D221" s="839" t="s">
        <v>600</v>
      </c>
      <c r="E221" s="825" t="s">
        <v>4865</v>
      </c>
      <c r="F221" s="839" t="s">
        <v>4866</v>
      </c>
      <c r="G221" s="825" t="s">
        <v>4943</v>
      </c>
      <c r="H221" s="825" t="s">
        <v>4944</v>
      </c>
      <c r="I221" s="831">
        <v>0.4340000033378601</v>
      </c>
      <c r="J221" s="831">
        <v>1300</v>
      </c>
      <c r="K221" s="832">
        <v>564</v>
      </c>
    </row>
    <row r="222" spans="1:11" ht="14.45" customHeight="1" x14ac:dyDescent="0.2">
      <c r="A222" s="821" t="s">
        <v>581</v>
      </c>
      <c r="B222" s="822" t="s">
        <v>582</v>
      </c>
      <c r="C222" s="825" t="s">
        <v>599</v>
      </c>
      <c r="D222" s="839" t="s">
        <v>600</v>
      </c>
      <c r="E222" s="825" t="s">
        <v>4865</v>
      </c>
      <c r="F222" s="839" t="s">
        <v>4866</v>
      </c>
      <c r="G222" s="825" t="s">
        <v>4945</v>
      </c>
      <c r="H222" s="825" t="s">
        <v>4946</v>
      </c>
      <c r="I222" s="831">
        <v>1.1371428455625261</v>
      </c>
      <c r="J222" s="831">
        <v>4360</v>
      </c>
      <c r="K222" s="832">
        <v>4957.6000366210938</v>
      </c>
    </row>
    <row r="223" spans="1:11" ht="14.45" customHeight="1" x14ac:dyDescent="0.2">
      <c r="A223" s="821" t="s">
        <v>581</v>
      </c>
      <c r="B223" s="822" t="s">
        <v>582</v>
      </c>
      <c r="C223" s="825" t="s">
        <v>599</v>
      </c>
      <c r="D223" s="839" t="s">
        <v>600</v>
      </c>
      <c r="E223" s="825" t="s">
        <v>4865</v>
      </c>
      <c r="F223" s="839" t="s">
        <v>4866</v>
      </c>
      <c r="G223" s="825" t="s">
        <v>4947</v>
      </c>
      <c r="H223" s="825" t="s">
        <v>4948</v>
      </c>
      <c r="I223" s="831">
        <v>0.57999998331069946</v>
      </c>
      <c r="J223" s="831">
        <v>8200</v>
      </c>
      <c r="K223" s="832">
        <v>4756</v>
      </c>
    </row>
    <row r="224" spans="1:11" ht="14.45" customHeight="1" x14ac:dyDescent="0.2">
      <c r="A224" s="821" t="s">
        <v>581</v>
      </c>
      <c r="B224" s="822" t="s">
        <v>582</v>
      </c>
      <c r="C224" s="825" t="s">
        <v>599</v>
      </c>
      <c r="D224" s="839" t="s">
        <v>600</v>
      </c>
      <c r="E224" s="825" t="s">
        <v>4865</v>
      </c>
      <c r="F224" s="839" t="s">
        <v>4866</v>
      </c>
      <c r="G224" s="825" t="s">
        <v>5121</v>
      </c>
      <c r="H224" s="825" t="s">
        <v>5122</v>
      </c>
      <c r="I224" s="831">
        <v>9.130000114440918</v>
      </c>
      <c r="J224" s="831">
        <v>100</v>
      </c>
      <c r="K224" s="832">
        <v>912.90997314453125</v>
      </c>
    </row>
    <row r="225" spans="1:11" ht="14.45" customHeight="1" x14ac:dyDescent="0.2">
      <c r="A225" s="821" t="s">
        <v>581</v>
      </c>
      <c r="B225" s="822" t="s">
        <v>582</v>
      </c>
      <c r="C225" s="825" t="s">
        <v>599</v>
      </c>
      <c r="D225" s="839" t="s">
        <v>600</v>
      </c>
      <c r="E225" s="825" t="s">
        <v>4865</v>
      </c>
      <c r="F225" s="839" t="s">
        <v>4866</v>
      </c>
      <c r="G225" s="825" t="s">
        <v>5123</v>
      </c>
      <c r="H225" s="825" t="s">
        <v>5124</v>
      </c>
      <c r="I225" s="831">
        <v>7.429999828338623</v>
      </c>
      <c r="J225" s="831">
        <v>50</v>
      </c>
      <c r="K225" s="832">
        <v>371.5</v>
      </c>
    </row>
    <row r="226" spans="1:11" ht="14.45" customHeight="1" x14ac:dyDescent="0.2">
      <c r="A226" s="821" t="s">
        <v>581</v>
      </c>
      <c r="B226" s="822" t="s">
        <v>582</v>
      </c>
      <c r="C226" s="825" t="s">
        <v>599</v>
      </c>
      <c r="D226" s="839" t="s">
        <v>600</v>
      </c>
      <c r="E226" s="825" t="s">
        <v>4865</v>
      </c>
      <c r="F226" s="839" t="s">
        <v>4866</v>
      </c>
      <c r="G226" s="825" t="s">
        <v>4953</v>
      </c>
      <c r="H226" s="825" t="s">
        <v>4954</v>
      </c>
      <c r="I226" s="831">
        <v>8.4700002670288086</v>
      </c>
      <c r="J226" s="831">
        <v>540</v>
      </c>
      <c r="K226" s="832">
        <v>4573.7999572753906</v>
      </c>
    </row>
    <row r="227" spans="1:11" ht="14.45" customHeight="1" x14ac:dyDescent="0.2">
      <c r="A227" s="821" t="s">
        <v>581</v>
      </c>
      <c r="B227" s="822" t="s">
        <v>582</v>
      </c>
      <c r="C227" s="825" t="s">
        <v>599</v>
      </c>
      <c r="D227" s="839" t="s">
        <v>600</v>
      </c>
      <c r="E227" s="825" t="s">
        <v>4865</v>
      </c>
      <c r="F227" s="839" t="s">
        <v>4866</v>
      </c>
      <c r="G227" s="825" t="s">
        <v>4955</v>
      </c>
      <c r="H227" s="825" t="s">
        <v>4956</v>
      </c>
      <c r="I227" s="831">
        <v>1.5514285223824638</v>
      </c>
      <c r="J227" s="831">
        <v>3200</v>
      </c>
      <c r="K227" s="832">
        <v>4963</v>
      </c>
    </row>
    <row r="228" spans="1:11" ht="14.45" customHeight="1" x14ac:dyDescent="0.2">
      <c r="A228" s="821" t="s">
        <v>581</v>
      </c>
      <c r="B228" s="822" t="s">
        <v>582</v>
      </c>
      <c r="C228" s="825" t="s">
        <v>599</v>
      </c>
      <c r="D228" s="839" t="s">
        <v>600</v>
      </c>
      <c r="E228" s="825" t="s">
        <v>4865</v>
      </c>
      <c r="F228" s="839" t="s">
        <v>4866</v>
      </c>
      <c r="G228" s="825" t="s">
        <v>4957</v>
      </c>
      <c r="H228" s="825" t="s">
        <v>4958</v>
      </c>
      <c r="I228" s="831">
        <v>1.553333302338918</v>
      </c>
      <c r="J228" s="831">
        <v>600</v>
      </c>
      <c r="K228" s="832">
        <v>931.75</v>
      </c>
    </row>
    <row r="229" spans="1:11" ht="14.45" customHeight="1" x14ac:dyDescent="0.2">
      <c r="A229" s="821" t="s">
        <v>581</v>
      </c>
      <c r="B229" s="822" t="s">
        <v>582</v>
      </c>
      <c r="C229" s="825" t="s">
        <v>599</v>
      </c>
      <c r="D229" s="839" t="s">
        <v>600</v>
      </c>
      <c r="E229" s="825" t="s">
        <v>4865</v>
      </c>
      <c r="F229" s="839" t="s">
        <v>4866</v>
      </c>
      <c r="G229" s="825" t="s">
        <v>4959</v>
      </c>
      <c r="H229" s="825" t="s">
        <v>4960</v>
      </c>
      <c r="I229" s="831">
        <v>6.2300000190734863</v>
      </c>
      <c r="J229" s="831">
        <v>120</v>
      </c>
      <c r="K229" s="832">
        <v>747.59999084472656</v>
      </c>
    </row>
    <row r="230" spans="1:11" ht="14.45" customHeight="1" x14ac:dyDescent="0.2">
      <c r="A230" s="821" t="s">
        <v>581</v>
      </c>
      <c r="B230" s="822" t="s">
        <v>582</v>
      </c>
      <c r="C230" s="825" t="s">
        <v>599</v>
      </c>
      <c r="D230" s="839" t="s">
        <v>600</v>
      </c>
      <c r="E230" s="825" t="s">
        <v>4865</v>
      </c>
      <c r="F230" s="839" t="s">
        <v>4866</v>
      </c>
      <c r="G230" s="825" t="s">
        <v>5125</v>
      </c>
      <c r="H230" s="825" t="s">
        <v>5126</v>
      </c>
      <c r="I230" s="831">
        <v>37.150001525878906</v>
      </c>
      <c r="J230" s="831">
        <v>360</v>
      </c>
      <c r="K230" s="832">
        <v>13372.92041015625</v>
      </c>
    </row>
    <row r="231" spans="1:11" ht="14.45" customHeight="1" x14ac:dyDescent="0.2">
      <c r="A231" s="821" t="s">
        <v>581</v>
      </c>
      <c r="B231" s="822" t="s">
        <v>582</v>
      </c>
      <c r="C231" s="825" t="s">
        <v>599</v>
      </c>
      <c r="D231" s="839" t="s">
        <v>600</v>
      </c>
      <c r="E231" s="825" t="s">
        <v>4865</v>
      </c>
      <c r="F231" s="839" t="s">
        <v>4866</v>
      </c>
      <c r="G231" s="825" t="s">
        <v>4963</v>
      </c>
      <c r="H231" s="825" t="s">
        <v>4964</v>
      </c>
      <c r="I231" s="831">
        <v>1.2100000381469727</v>
      </c>
      <c r="J231" s="831">
        <v>375</v>
      </c>
      <c r="K231" s="832">
        <v>453.75</v>
      </c>
    </row>
    <row r="232" spans="1:11" ht="14.45" customHeight="1" x14ac:dyDescent="0.2">
      <c r="A232" s="821" t="s">
        <v>581</v>
      </c>
      <c r="B232" s="822" t="s">
        <v>582</v>
      </c>
      <c r="C232" s="825" t="s">
        <v>599</v>
      </c>
      <c r="D232" s="839" t="s">
        <v>600</v>
      </c>
      <c r="E232" s="825" t="s">
        <v>4865</v>
      </c>
      <c r="F232" s="839" t="s">
        <v>4866</v>
      </c>
      <c r="G232" s="825" t="s">
        <v>4965</v>
      </c>
      <c r="H232" s="825" t="s">
        <v>4966</v>
      </c>
      <c r="I232" s="831">
        <v>5.809999942779541</v>
      </c>
      <c r="J232" s="831">
        <v>1500</v>
      </c>
      <c r="K232" s="832">
        <v>8715</v>
      </c>
    </row>
    <row r="233" spans="1:11" ht="14.45" customHeight="1" x14ac:dyDescent="0.2">
      <c r="A233" s="821" t="s">
        <v>581</v>
      </c>
      <c r="B233" s="822" t="s">
        <v>582</v>
      </c>
      <c r="C233" s="825" t="s">
        <v>599</v>
      </c>
      <c r="D233" s="839" t="s">
        <v>600</v>
      </c>
      <c r="E233" s="825" t="s">
        <v>4865</v>
      </c>
      <c r="F233" s="839" t="s">
        <v>4866</v>
      </c>
      <c r="G233" s="825" t="s">
        <v>4967</v>
      </c>
      <c r="H233" s="825" t="s">
        <v>4968</v>
      </c>
      <c r="I233" s="831">
        <v>3.1350001096725464</v>
      </c>
      <c r="J233" s="831">
        <v>200</v>
      </c>
      <c r="K233" s="832">
        <v>627</v>
      </c>
    </row>
    <row r="234" spans="1:11" ht="14.45" customHeight="1" x14ac:dyDescent="0.2">
      <c r="A234" s="821" t="s">
        <v>581</v>
      </c>
      <c r="B234" s="822" t="s">
        <v>582</v>
      </c>
      <c r="C234" s="825" t="s">
        <v>599</v>
      </c>
      <c r="D234" s="839" t="s">
        <v>600</v>
      </c>
      <c r="E234" s="825" t="s">
        <v>4865</v>
      </c>
      <c r="F234" s="839" t="s">
        <v>4866</v>
      </c>
      <c r="G234" s="825" t="s">
        <v>4969</v>
      </c>
      <c r="H234" s="825" t="s">
        <v>4970</v>
      </c>
      <c r="I234" s="831">
        <v>0.4699999988079071</v>
      </c>
      <c r="J234" s="831">
        <v>5100</v>
      </c>
      <c r="K234" s="832">
        <v>2397</v>
      </c>
    </row>
    <row r="235" spans="1:11" ht="14.45" customHeight="1" x14ac:dyDescent="0.2">
      <c r="A235" s="821" t="s">
        <v>581</v>
      </c>
      <c r="B235" s="822" t="s">
        <v>582</v>
      </c>
      <c r="C235" s="825" t="s">
        <v>599</v>
      </c>
      <c r="D235" s="839" t="s">
        <v>600</v>
      </c>
      <c r="E235" s="825" t="s">
        <v>4865</v>
      </c>
      <c r="F235" s="839" t="s">
        <v>4866</v>
      </c>
      <c r="G235" s="825" t="s">
        <v>4971</v>
      </c>
      <c r="H235" s="825" t="s">
        <v>4972</v>
      </c>
      <c r="I235" s="831">
        <v>2.369999885559082</v>
      </c>
      <c r="J235" s="831">
        <v>50</v>
      </c>
      <c r="K235" s="832">
        <v>118.5</v>
      </c>
    </row>
    <row r="236" spans="1:11" ht="14.45" customHeight="1" x14ac:dyDescent="0.2">
      <c r="A236" s="821" t="s">
        <v>581</v>
      </c>
      <c r="B236" s="822" t="s">
        <v>582</v>
      </c>
      <c r="C236" s="825" t="s">
        <v>599</v>
      </c>
      <c r="D236" s="839" t="s">
        <v>600</v>
      </c>
      <c r="E236" s="825" t="s">
        <v>4865</v>
      </c>
      <c r="F236" s="839" t="s">
        <v>4866</v>
      </c>
      <c r="G236" s="825" t="s">
        <v>4973</v>
      </c>
      <c r="H236" s="825" t="s">
        <v>4974</v>
      </c>
      <c r="I236" s="831">
        <v>1.987142869404384</v>
      </c>
      <c r="J236" s="831">
        <v>900</v>
      </c>
      <c r="K236" s="832">
        <v>1788.5</v>
      </c>
    </row>
    <row r="237" spans="1:11" ht="14.45" customHeight="1" x14ac:dyDescent="0.2">
      <c r="A237" s="821" t="s">
        <v>581</v>
      </c>
      <c r="B237" s="822" t="s">
        <v>582</v>
      </c>
      <c r="C237" s="825" t="s">
        <v>599</v>
      </c>
      <c r="D237" s="839" t="s">
        <v>600</v>
      </c>
      <c r="E237" s="825" t="s">
        <v>4865</v>
      </c>
      <c r="F237" s="839" t="s">
        <v>4866</v>
      </c>
      <c r="G237" s="825" t="s">
        <v>4975</v>
      </c>
      <c r="H237" s="825" t="s">
        <v>4976</v>
      </c>
      <c r="I237" s="831">
        <v>2.0399999618530273</v>
      </c>
      <c r="J237" s="831">
        <v>50</v>
      </c>
      <c r="K237" s="832">
        <v>102</v>
      </c>
    </row>
    <row r="238" spans="1:11" ht="14.45" customHeight="1" x14ac:dyDescent="0.2">
      <c r="A238" s="821" t="s">
        <v>581</v>
      </c>
      <c r="B238" s="822" t="s">
        <v>582</v>
      </c>
      <c r="C238" s="825" t="s">
        <v>599</v>
      </c>
      <c r="D238" s="839" t="s">
        <v>600</v>
      </c>
      <c r="E238" s="825" t="s">
        <v>4865</v>
      </c>
      <c r="F238" s="839" t="s">
        <v>4866</v>
      </c>
      <c r="G238" s="825" t="s">
        <v>5127</v>
      </c>
      <c r="H238" s="825" t="s">
        <v>5128</v>
      </c>
      <c r="I238" s="831">
        <v>2.0299999713897705</v>
      </c>
      <c r="J238" s="831">
        <v>150</v>
      </c>
      <c r="K238" s="832">
        <v>304.5</v>
      </c>
    </row>
    <row r="239" spans="1:11" ht="14.45" customHeight="1" x14ac:dyDescent="0.2">
      <c r="A239" s="821" t="s">
        <v>581</v>
      </c>
      <c r="B239" s="822" t="s">
        <v>582</v>
      </c>
      <c r="C239" s="825" t="s">
        <v>599</v>
      </c>
      <c r="D239" s="839" t="s">
        <v>600</v>
      </c>
      <c r="E239" s="825" t="s">
        <v>4865</v>
      </c>
      <c r="F239" s="839" t="s">
        <v>4866</v>
      </c>
      <c r="G239" s="825" t="s">
        <v>4977</v>
      </c>
      <c r="H239" s="825" t="s">
        <v>4978</v>
      </c>
      <c r="I239" s="831">
        <v>2.7000000476837158</v>
      </c>
      <c r="J239" s="831">
        <v>550</v>
      </c>
      <c r="K239" s="832">
        <v>1485</v>
      </c>
    </row>
    <row r="240" spans="1:11" ht="14.45" customHeight="1" x14ac:dyDescent="0.2">
      <c r="A240" s="821" t="s">
        <v>581</v>
      </c>
      <c r="B240" s="822" t="s">
        <v>582</v>
      </c>
      <c r="C240" s="825" t="s">
        <v>599</v>
      </c>
      <c r="D240" s="839" t="s">
        <v>600</v>
      </c>
      <c r="E240" s="825" t="s">
        <v>4865</v>
      </c>
      <c r="F240" s="839" t="s">
        <v>4866</v>
      </c>
      <c r="G240" s="825" t="s">
        <v>4981</v>
      </c>
      <c r="H240" s="825" t="s">
        <v>4982</v>
      </c>
      <c r="I240" s="831">
        <v>3.0999999046325684</v>
      </c>
      <c r="J240" s="831">
        <v>300</v>
      </c>
      <c r="K240" s="832">
        <v>930</v>
      </c>
    </row>
    <row r="241" spans="1:11" ht="14.45" customHeight="1" x14ac:dyDescent="0.2">
      <c r="A241" s="821" t="s">
        <v>581</v>
      </c>
      <c r="B241" s="822" t="s">
        <v>582</v>
      </c>
      <c r="C241" s="825" t="s">
        <v>599</v>
      </c>
      <c r="D241" s="839" t="s">
        <v>600</v>
      </c>
      <c r="E241" s="825" t="s">
        <v>4865</v>
      </c>
      <c r="F241" s="839" t="s">
        <v>4866</v>
      </c>
      <c r="G241" s="825" t="s">
        <v>5129</v>
      </c>
      <c r="H241" s="825" t="s">
        <v>5130</v>
      </c>
      <c r="I241" s="831">
        <v>1.9199999570846558</v>
      </c>
      <c r="J241" s="831">
        <v>50</v>
      </c>
      <c r="K241" s="832">
        <v>96</v>
      </c>
    </row>
    <row r="242" spans="1:11" ht="14.45" customHeight="1" x14ac:dyDescent="0.2">
      <c r="A242" s="821" t="s">
        <v>581</v>
      </c>
      <c r="B242" s="822" t="s">
        <v>582</v>
      </c>
      <c r="C242" s="825" t="s">
        <v>599</v>
      </c>
      <c r="D242" s="839" t="s">
        <v>600</v>
      </c>
      <c r="E242" s="825" t="s">
        <v>4865</v>
      </c>
      <c r="F242" s="839" t="s">
        <v>4866</v>
      </c>
      <c r="G242" s="825" t="s">
        <v>4983</v>
      </c>
      <c r="H242" s="825" t="s">
        <v>4984</v>
      </c>
      <c r="I242" s="831">
        <v>2.1660000801086428</v>
      </c>
      <c r="J242" s="831">
        <v>350</v>
      </c>
      <c r="K242" s="832">
        <v>758</v>
      </c>
    </row>
    <row r="243" spans="1:11" ht="14.45" customHeight="1" x14ac:dyDescent="0.2">
      <c r="A243" s="821" t="s">
        <v>581</v>
      </c>
      <c r="B243" s="822" t="s">
        <v>582</v>
      </c>
      <c r="C243" s="825" t="s">
        <v>599</v>
      </c>
      <c r="D243" s="839" t="s">
        <v>600</v>
      </c>
      <c r="E243" s="825" t="s">
        <v>4865</v>
      </c>
      <c r="F243" s="839" t="s">
        <v>4866</v>
      </c>
      <c r="G243" s="825" t="s">
        <v>4987</v>
      </c>
      <c r="H243" s="825" t="s">
        <v>4988</v>
      </c>
      <c r="I243" s="831">
        <v>21.239999771118164</v>
      </c>
      <c r="J243" s="831">
        <v>50</v>
      </c>
      <c r="K243" s="832">
        <v>1062</v>
      </c>
    </row>
    <row r="244" spans="1:11" ht="14.45" customHeight="1" x14ac:dyDescent="0.2">
      <c r="A244" s="821" t="s">
        <v>581</v>
      </c>
      <c r="B244" s="822" t="s">
        <v>582</v>
      </c>
      <c r="C244" s="825" t="s">
        <v>599</v>
      </c>
      <c r="D244" s="839" t="s">
        <v>600</v>
      </c>
      <c r="E244" s="825" t="s">
        <v>4865</v>
      </c>
      <c r="F244" s="839" t="s">
        <v>4866</v>
      </c>
      <c r="G244" s="825" t="s">
        <v>4989</v>
      </c>
      <c r="H244" s="825" t="s">
        <v>4990</v>
      </c>
      <c r="I244" s="831">
        <v>2.5166666507720947</v>
      </c>
      <c r="J244" s="831">
        <v>150</v>
      </c>
      <c r="K244" s="832">
        <v>377.5</v>
      </c>
    </row>
    <row r="245" spans="1:11" ht="14.45" customHeight="1" x14ac:dyDescent="0.2">
      <c r="A245" s="821" t="s">
        <v>581</v>
      </c>
      <c r="B245" s="822" t="s">
        <v>582</v>
      </c>
      <c r="C245" s="825" t="s">
        <v>599</v>
      </c>
      <c r="D245" s="839" t="s">
        <v>600</v>
      </c>
      <c r="E245" s="825" t="s">
        <v>4865</v>
      </c>
      <c r="F245" s="839" t="s">
        <v>4866</v>
      </c>
      <c r="G245" s="825" t="s">
        <v>5131</v>
      </c>
      <c r="H245" s="825" t="s">
        <v>5132</v>
      </c>
      <c r="I245" s="831">
        <v>21.239999771118164</v>
      </c>
      <c r="J245" s="831">
        <v>50</v>
      </c>
      <c r="K245" s="832">
        <v>1062</v>
      </c>
    </row>
    <row r="246" spans="1:11" ht="14.45" customHeight="1" x14ac:dyDescent="0.2">
      <c r="A246" s="821" t="s">
        <v>581</v>
      </c>
      <c r="B246" s="822" t="s">
        <v>582</v>
      </c>
      <c r="C246" s="825" t="s">
        <v>599</v>
      </c>
      <c r="D246" s="839" t="s">
        <v>600</v>
      </c>
      <c r="E246" s="825" t="s">
        <v>4865</v>
      </c>
      <c r="F246" s="839" t="s">
        <v>4866</v>
      </c>
      <c r="G246" s="825" t="s">
        <v>4991</v>
      </c>
      <c r="H246" s="825" t="s">
        <v>4992</v>
      </c>
      <c r="I246" s="831">
        <v>22.889999389648438</v>
      </c>
      <c r="J246" s="831">
        <v>125</v>
      </c>
      <c r="K246" s="832">
        <v>2840.5</v>
      </c>
    </row>
    <row r="247" spans="1:11" ht="14.45" customHeight="1" x14ac:dyDescent="0.2">
      <c r="A247" s="821" t="s">
        <v>581</v>
      </c>
      <c r="B247" s="822" t="s">
        <v>582</v>
      </c>
      <c r="C247" s="825" t="s">
        <v>599</v>
      </c>
      <c r="D247" s="839" t="s">
        <v>600</v>
      </c>
      <c r="E247" s="825" t="s">
        <v>4993</v>
      </c>
      <c r="F247" s="839" t="s">
        <v>4994</v>
      </c>
      <c r="G247" s="825" t="s">
        <v>4995</v>
      </c>
      <c r="H247" s="825" t="s">
        <v>4996</v>
      </c>
      <c r="I247" s="831">
        <v>10.162857055664063</v>
      </c>
      <c r="J247" s="831">
        <v>2550</v>
      </c>
      <c r="K247" s="832">
        <v>25914</v>
      </c>
    </row>
    <row r="248" spans="1:11" ht="14.45" customHeight="1" x14ac:dyDescent="0.2">
      <c r="A248" s="821" t="s">
        <v>581</v>
      </c>
      <c r="B248" s="822" t="s">
        <v>582</v>
      </c>
      <c r="C248" s="825" t="s">
        <v>599</v>
      </c>
      <c r="D248" s="839" t="s">
        <v>600</v>
      </c>
      <c r="E248" s="825" t="s">
        <v>4993</v>
      </c>
      <c r="F248" s="839" t="s">
        <v>4994</v>
      </c>
      <c r="G248" s="825" t="s">
        <v>5133</v>
      </c>
      <c r="H248" s="825" t="s">
        <v>5134</v>
      </c>
      <c r="I248" s="831">
        <v>7.2171429225376675</v>
      </c>
      <c r="J248" s="831">
        <v>170</v>
      </c>
      <c r="K248" s="832">
        <v>1224.3000030517578</v>
      </c>
    </row>
    <row r="249" spans="1:11" ht="14.45" customHeight="1" x14ac:dyDescent="0.2">
      <c r="A249" s="821" t="s">
        <v>581</v>
      </c>
      <c r="B249" s="822" t="s">
        <v>582</v>
      </c>
      <c r="C249" s="825" t="s">
        <v>599</v>
      </c>
      <c r="D249" s="839" t="s">
        <v>600</v>
      </c>
      <c r="E249" s="825" t="s">
        <v>5003</v>
      </c>
      <c r="F249" s="839" t="s">
        <v>5004</v>
      </c>
      <c r="G249" s="825" t="s">
        <v>5005</v>
      </c>
      <c r="H249" s="825" t="s">
        <v>5006</v>
      </c>
      <c r="I249" s="831">
        <v>132.67999267578125</v>
      </c>
      <c r="J249" s="831">
        <v>25</v>
      </c>
      <c r="K249" s="832">
        <v>3316.909912109375</v>
      </c>
    </row>
    <row r="250" spans="1:11" ht="14.45" customHeight="1" x14ac:dyDescent="0.2">
      <c r="A250" s="821" t="s">
        <v>581</v>
      </c>
      <c r="B250" s="822" t="s">
        <v>582</v>
      </c>
      <c r="C250" s="825" t="s">
        <v>599</v>
      </c>
      <c r="D250" s="839" t="s">
        <v>600</v>
      </c>
      <c r="E250" s="825" t="s">
        <v>5003</v>
      </c>
      <c r="F250" s="839" t="s">
        <v>5004</v>
      </c>
      <c r="G250" s="825" t="s">
        <v>5007</v>
      </c>
      <c r="H250" s="825" t="s">
        <v>5008</v>
      </c>
      <c r="I250" s="831">
        <v>0.47999998927116394</v>
      </c>
      <c r="J250" s="831">
        <v>1600</v>
      </c>
      <c r="K250" s="832">
        <v>768</v>
      </c>
    </row>
    <row r="251" spans="1:11" ht="14.45" customHeight="1" x14ac:dyDescent="0.2">
      <c r="A251" s="821" t="s">
        <v>581</v>
      </c>
      <c r="B251" s="822" t="s">
        <v>582</v>
      </c>
      <c r="C251" s="825" t="s">
        <v>599</v>
      </c>
      <c r="D251" s="839" t="s">
        <v>600</v>
      </c>
      <c r="E251" s="825" t="s">
        <v>5003</v>
      </c>
      <c r="F251" s="839" t="s">
        <v>5004</v>
      </c>
      <c r="G251" s="825" t="s">
        <v>5135</v>
      </c>
      <c r="H251" s="825" t="s">
        <v>5136</v>
      </c>
      <c r="I251" s="831">
        <v>0.30000001192092896</v>
      </c>
      <c r="J251" s="831">
        <v>300</v>
      </c>
      <c r="K251" s="832">
        <v>90</v>
      </c>
    </row>
    <row r="252" spans="1:11" ht="14.45" customHeight="1" x14ac:dyDescent="0.2">
      <c r="A252" s="821" t="s">
        <v>581</v>
      </c>
      <c r="B252" s="822" t="s">
        <v>582</v>
      </c>
      <c r="C252" s="825" t="s">
        <v>599</v>
      </c>
      <c r="D252" s="839" t="s">
        <v>600</v>
      </c>
      <c r="E252" s="825" t="s">
        <v>5003</v>
      </c>
      <c r="F252" s="839" t="s">
        <v>5004</v>
      </c>
      <c r="G252" s="825" t="s">
        <v>5009</v>
      </c>
      <c r="H252" s="825" t="s">
        <v>5010</v>
      </c>
      <c r="I252" s="831">
        <v>0.54428573165621075</v>
      </c>
      <c r="J252" s="831">
        <v>9300</v>
      </c>
      <c r="K252" s="832">
        <v>5060</v>
      </c>
    </row>
    <row r="253" spans="1:11" ht="14.45" customHeight="1" x14ac:dyDescent="0.2">
      <c r="A253" s="821" t="s">
        <v>581</v>
      </c>
      <c r="B253" s="822" t="s">
        <v>582</v>
      </c>
      <c r="C253" s="825" t="s">
        <v>599</v>
      </c>
      <c r="D253" s="839" t="s">
        <v>600</v>
      </c>
      <c r="E253" s="825" t="s">
        <v>5003</v>
      </c>
      <c r="F253" s="839" t="s">
        <v>5004</v>
      </c>
      <c r="G253" s="825" t="s">
        <v>5011</v>
      </c>
      <c r="H253" s="825" t="s">
        <v>5012</v>
      </c>
      <c r="I253" s="831">
        <v>1.7999999523162842</v>
      </c>
      <c r="J253" s="831">
        <v>600</v>
      </c>
      <c r="K253" s="832">
        <v>1080</v>
      </c>
    </row>
    <row r="254" spans="1:11" ht="14.45" customHeight="1" x14ac:dyDescent="0.2">
      <c r="A254" s="821" t="s">
        <v>581</v>
      </c>
      <c r="B254" s="822" t="s">
        <v>582</v>
      </c>
      <c r="C254" s="825" t="s">
        <v>599</v>
      </c>
      <c r="D254" s="839" t="s">
        <v>600</v>
      </c>
      <c r="E254" s="825" t="s">
        <v>5015</v>
      </c>
      <c r="F254" s="839" t="s">
        <v>5016</v>
      </c>
      <c r="G254" s="825" t="s">
        <v>5017</v>
      </c>
      <c r="H254" s="825" t="s">
        <v>5018</v>
      </c>
      <c r="I254" s="831">
        <v>15.729999542236328</v>
      </c>
      <c r="J254" s="831">
        <v>100</v>
      </c>
      <c r="K254" s="832">
        <v>1573</v>
      </c>
    </row>
    <row r="255" spans="1:11" ht="14.45" customHeight="1" x14ac:dyDescent="0.2">
      <c r="A255" s="821" t="s">
        <v>581</v>
      </c>
      <c r="B255" s="822" t="s">
        <v>582</v>
      </c>
      <c r="C255" s="825" t="s">
        <v>599</v>
      </c>
      <c r="D255" s="839" t="s">
        <v>600</v>
      </c>
      <c r="E255" s="825" t="s">
        <v>5015</v>
      </c>
      <c r="F255" s="839" t="s">
        <v>5016</v>
      </c>
      <c r="G255" s="825" t="s">
        <v>5019</v>
      </c>
      <c r="H255" s="825" t="s">
        <v>5020</v>
      </c>
      <c r="I255" s="831">
        <v>15.729999542236328</v>
      </c>
      <c r="J255" s="831">
        <v>50</v>
      </c>
      <c r="K255" s="832">
        <v>786.5</v>
      </c>
    </row>
    <row r="256" spans="1:11" ht="14.45" customHeight="1" x14ac:dyDescent="0.2">
      <c r="A256" s="821" t="s">
        <v>581</v>
      </c>
      <c r="B256" s="822" t="s">
        <v>582</v>
      </c>
      <c r="C256" s="825" t="s">
        <v>599</v>
      </c>
      <c r="D256" s="839" t="s">
        <v>600</v>
      </c>
      <c r="E256" s="825" t="s">
        <v>5015</v>
      </c>
      <c r="F256" s="839" t="s">
        <v>5016</v>
      </c>
      <c r="G256" s="825" t="s">
        <v>5137</v>
      </c>
      <c r="H256" s="825" t="s">
        <v>5138</v>
      </c>
      <c r="I256" s="831">
        <v>11.689999580383301</v>
      </c>
      <c r="J256" s="831">
        <v>50</v>
      </c>
      <c r="K256" s="832">
        <v>584.42999267578125</v>
      </c>
    </row>
    <row r="257" spans="1:11" ht="14.45" customHeight="1" x14ac:dyDescent="0.2">
      <c r="A257" s="821" t="s">
        <v>581</v>
      </c>
      <c r="B257" s="822" t="s">
        <v>582</v>
      </c>
      <c r="C257" s="825" t="s">
        <v>599</v>
      </c>
      <c r="D257" s="839" t="s">
        <v>600</v>
      </c>
      <c r="E257" s="825" t="s">
        <v>5015</v>
      </c>
      <c r="F257" s="839" t="s">
        <v>5016</v>
      </c>
      <c r="G257" s="825" t="s">
        <v>5021</v>
      </c>
      <c r="H257" s="825" t="s">
        <v>5022</v>
      </c>
      <c r="I257" s="831">
        <v>0.70428571530750816</v>
      </c>
      <c r="J257" s="831">
        <v>8000</v>
      </c>
      <c r="K257" s="832">
        <v>5560</v>
      </c>
    </row>
    <row r="258" spans="1:11" ht="14.45" customHeight="1" x14ac:dyDescent="0.2">
      <c r="A258" s="821" t="s">
        <v>581</v>
      </c>
      <c r="B258" s="822" t="s">
        <v>582</v>
      </c>
      <c r="C258" s="825" t="s">
        <v>599</v>
      </c>
      <c r="D258" s="839" t="s">
        <v>600</v>
      </c>
      <c r="E258" s="825" t="s">
        <v>5015</v>
      </c>
      <c r="F258" s="839" t="s">
        <v>5016</v>
      </c>
      <c r="G258" s="825" t="s">
        <v>5023</v>
      </c>
      <c r="H258" s="825" t="s">
        <v>5024</v>
      </c>
      <c r="I258" s="831">
        <v>0.73000000715255742</v>
      </c>
      <c r="J258" s="831">
        <v>20000</v>
      </c>
      <c r="K258" s="832">
        <v>14600</v>
      </c>
    </row>
    <row r="259" spans="1:11" ht="14.45" customHeight="1" x14ac:dyDescent="0.2">
      <c r="A259" s="821" t="s">
        <v>581</v>
      </c>
      <c r="B259" s="822" t="s">
        <v>582</v>
      </c>
      <c r="C259" s="825" t="s">
        <v>599</v>
      </c>
      <c r="D259" s="839" t="s">
        <v>600</v>
      </c>
      <c r="E259" s="825" t="s">
        <v>5015</v>
      </c>
      <c r="F259" s="839" t="s">
        <v>5016</v>
      </c>
      <c r="G259" s="825" t="s">
        <v>5139</v>
      </c>
      <c r="H259" s="825" t="s">
        <v>5140</v>
      </c>
      <c r="I259" s="831">
        <v>0.69999998807907104</v>
      </c>
      <c r="J259" s="831">
        <v>4000</v>
      </c>
      <c r="K259" s="832">
        <v>2800</v>
      </c>
    </row>
    <row r="260" spans="1:11" ht="14.45" customHeight="1" x14ac:dyDescent="0.2">
      <c r="A260" s="821" t="s">
        <v>581</v>
      </c>
      <c r="B260" s="822" t="s">
        <v>582</v>
      </c>
      <c r="C260" s="825" t="s">
        <v>599</v>
      </c>
      <c r="D260" s="839" t="s">
        <v>600</v>
      </c>
      <c r="E260" s="825" t="s">
        <v>5025</v>
      </c>
      <c r="F260" s="839" t="s">
        <v>5026</v>
      </c>
      <c r="G260" s="825" t="s">
        <v>5027</v>
      </c>
      <c r="H260" s="825" t="s">
        <v>5028</v>
      </c>
      <c r="I260" s="831">
        <v>441.50572858537947</v>
      </c>
      <c r="J260" s="831">
        <v>120</v>
      </c>
      <c r="K260" s="832">
        <v>53024.6796875</v>
      </c>
    </row>
    <row r="261" spans="1:11" ht="14.45" customHeight="1" x14ac:dyDescent="0.2">
      <c r="A261" s="821" t="s">
        <v>581</v>
      </c>
      <c r="B261" s="822" t="s">
        <v>582</v>
      </c>
      <c r="C261" s="825" t="s">
        <v>599</v>
      </c>
      <c r="D261" s="839" t="s">
        <v>600</v>
      </c>
      <c r="E261" s="825" t="s">
        <v>5025</v>
      </c>
      <c r="F261" s="839" t="s">
        <v>5026</v>
      </c>
      <c r="G261" s="825" t="s">
        <v>5141</v>
      </c>
      <c r="H261" s="825" t="s">
        <v>5142</v>
      </c>
      <c r="I261" s="831">
        <v>560.84002685546875</v>
      </c>
      <c r="J261" s="831">
        <v>10</v>
      </c>
      <c r="K261" s="832">
        <v>5608.35009765625</v>
      </c>
    </row>
    <row r="262" spans="1:11" ht="14.45" customHeight="1" x14ac:dyDescent="0.2">
      <c r="A262" s="821" t="s">
        <v>581</v>
      </c>
      <c r="B262" s="822" t="s">
        <v>582</v>
      </c>
      <c r="C262" s="825" t="s">
        <v>599</v>
      </c>
      <c r="D262" s="839" t="s">
        <v>600</v>
      </c>
      <c r="E262" s="825" t="s">
        <v>5029</v>
      </c>
      <c r="F262" s="839" t="s">
        <v>5030</v>
      </c>
      <c r="G262" s="825" t="s">
        <v>5143</v>
      </c>
      <c r="H262" s="825" t="s">
        <v>5144</v>
      </c>
      <c r="I262" s="831">
        <v>19.964999198913574</v>
      </c>
      <c r="J262" s="831">
        <v>28</v>
      </c>
      <c r="K262" s="832">
        <v>559.02999877929688</v>
      </c>
    </row>
    <row r="263" spans="1:11" ht="14.45" customHeight="1" x14ac:dyDescent="0.2">
      <c r="A263" s="821" t="s">
        <v>581</v>
      </c>
      <c r="B263" s="822" t="s">
        <v>582</v>
      </c>
      <c r="C263" s="825" t="s">
        <v>602</v>
      </c>
      <c r="D263" s="839" t="s">
        <v>603</v>
      </c>
      <c r="E263" s="825" t="s">
        <v>4769</v>
      </c>
      <c r="F263" s="839" t="s">
        <v>4770</v>
      </c>
      <c r="G263" s="825" t="s">
        <v>4771</v>
      </c>
      <c r="H263" s="825" t="s">
        <v>4772</v>
      </c>
      <c r="I263" s="831">
        <v>21.239999771118164</v>
      </c>
      <c r="J263" s="831">
        <v>20</v>
      </c>
      <c r="K263" s="832">
        <v>424.79998779296875</v>
      </c>
    </row>
    <row r="264" spans="1:11" ht="14.45" customHeight="1" x14ac:dyDescent="0.2">
      <c r="A264" s="821" t="s">
        <v>581</v>
      </c>
      <c r="B264" s="822" t="s">
        <v>582</v>
      </c>
      <c r="C264" s="825" t="s">
        <v>602</v>
      </c>
      <c r="D264" s="839" t="s">
        <v>603</v>
      </c>
      <c r="E264" s="825" t="s">
        <v>4773</v>
      </c>
      <c r="F264" s="839" t="s">
        <v>4774</v>
      </c>
      <c r="G264" s="825" t="s">
        <v>5145</v>
      </c>
      <c r="H264" s="825" t="s">
        <v>5146</v>
      </c>
      <c r="I264" s="831">
        <v>749.2550048828125</v>
      </c>
      <c r="J264" s="831">
        <v>2</v>
      </c>
      <c r="K264" s="832">
        <v>1498.510009765625</v>
      </c>
    </row>
    <row r="265" spans="1:11" ht="14.45" customHeight="1" x14ac:dyDescent="0.2">
      <c r="A265" s="821" t="s">
        <v>581</v>
      </c>
      <c r="B265" s="822" t="s">
        <v>582</v>
      </c>
      <c r="C265" s="825" t="s">
        <v>602</v>
      </c>
      <c r="D265" s="839" t="s">
        <v>603</v>
      </c>
      <c r="E265" s="825" t="s">
        <v>4773</v>
      </c>
      <c r="F265" s="839" t="s">
        <v>4774</v>
      </c>
      <c r="G265" s="825" t="s">
        <v>5037</v>
      </c>
      <c r="H265" s="825" t="s">
        <v>5038</v>
      </c>
      <c r="I265" s="831">
        <v>0.44500000029802322</v>
      </c>
      <c r="J265" s="831">
        <v>12000</v>
      </c>
      <c r="K265" s="832">
        <v>5340</v>
      </c>
    </row>
    <row r="266" spans="1:11" ht="14.45" customHeight="1" x14ac:dyDescent="0.2">
      <c r="A266" s="821" t="s">
        <v>581</v>
      </c>
      <c r="B266" s="822" t="s">
        <v>582</v>
      </c>
      <c r="C266" s="825" t="s">
        <v>602</v>
      </c>
      <c r="D266" s="839" t="s">
        <v>603</v>
      </c>
      <c r="E266" s="825" t="s">
        <v>4773</v>
      </c>
      <c r="F266" s="839" t="s">
        <v>4774</v>
      </c>
      <c r="G266" s="825" t="s">
        <v>5039</v>
      </c>
      <c r="H266" s="825" t="s">
        <v>5040</v>
      </c>
      <c r="I266" s="831">
        <v>0.93999999761581421</v>
      </c>
      <c r="J266" s="831">
        <v>1500</v>
      </c>
      <c r="K266" s="832">
        <v>1410</v>
      </c>
    </row>
    <row r="267" spans="1:11" ht="14.45" customHeight="1" x14ac:dyDescent="0.2">
      <c r="A267" s="821" t="s">
        <v>581</v>
      </c>
      <c r="B267" s="822" t="s">
        <v>582</v>
      </c>
      <c r="C267" s="825" t="s">
        <v>602</v>
      </c>
      <c r="D267" s="839" t="s">
        <v>603</v>
      </c>
      <c r="E267" s="825" t="s">
        <v>4773</v>
      </c>
      <c r="F267" s="839" t="s">
        <v>4774</v>
      </c>
      <c r="G267" s="825" t="s">
        <v>5041</v>
      </c>
      <c r="H267" s="825" t="s">
        <v>5042</v>
      </c>
      <c r="I267" s="831">
        <v>3.0940000057220458</v>
      </c>
      <c r="J267" s="831">
        <v>6200</v>
      </c>
      <c r="K267" s="832">
        <v>19082</v>
      </c>
    </row>
    <row r="268" spans="1:11" ht="14.45" customHeight="1" x14ac:dyDescent="0.2">
      <c r="A268" s="821" t="s">
        <v>581</v>
      </c>
      <c r="B268" s="822" t="s">
        <v>582</v>
      </c>
      <c r="C268" s="825" t="s">
        <v>602</v>
      </c>
      <c r="D268" s="839" t="s">
        <v>603</v>
      </c>
      <c r="E268" s="825" t="s">
        <v>4773</v>
      </c>
      <c r="F268" s="839" t="s">
        <v>4774</v>
      </c>
      <c r="G268" s="825" t="s">
        <v>5043</v>
      </c>
      <c r="H268" s="825" t="s">
        <v>5044</v>
      </c>
      <c r="I268" s="831">
        <v>0.43999999761581421</v>
      </c>
      <c r="J268" s="831">
        <v>9000</v>
      </c>
      <c r="K268" s="832">
        <v>3960</v>
      </c>
    </row>
    <row r="269" spans="1:11" ht="14.45" customHeight="1" x14ac:dyDescent="0.2">
      <c r="A269" s="821" t="s">
        <v>581</v>
      </c>
      <c r="B269" s="822" t="s">
        <v>582</v>
      </c>
      <c r="C269" s="825" t="s">
        <v>602</v>
      </c>
      <c r="D269" s="839" t="s">
        <v>603</v>
      </c>
      <c r="E269" s="825" t="s">
        <v>4773</v>
      </c>
      <c r="F269" s="839" t="s">
        <v>4774</v>
      </c>
      <c r="G269" s="825" t="s">
        <v>5147</v>
      </c>
      <c r="H269" s="825" t="s">
        <v>5148</v>
      </c>
      <c r="I269" s="831">
        <v>2.0499999523162842</v>
      </c>
      <c r="J269" s="831">
        <v>3850</v>
      </c>
      <c r="K269" s="832">
        <v>7899.9998779296875</v>
      </c>
    </row>
    <row r="270" spans="1:11" ht="14.45" customHeight="1" x14ac:dyDescent="0.2">
      <c r="A270" s="821" t="s">
        <v>581</v>
      </c>
      <c r="B270" s="822" t="s">
        <v>582</v>
      </c>
      <c r="C270" s="825" t="s">
        <v>602</v>
      </c>
      <c r="D270" s="839" t="s">
        <v>603</v>
      </c>
      <c r="E270" s="825" t="s">
        <v>4773</v>
      </c>
      <c r="F270" s="839" t="s">
        <v>4774</v>
      </c>
      <c r="G270" s="825" t="s">
        <v>5045</v>
      </c>
      <c r="H270" s="825" t="s">
        <v>5046</v>
      </c>
      <c r="I270" s="831">
        <v>2.7400000095367432</v>
      </c>
      <c r="J270" s="831">
        <v>1800</v>
      </c>
      <c r="K270" s="832">
        <v>4924.7300415039063</v>
      </c>
    </row>
    <row r="271" spans="1:11" ht="14.45" customHeight="1" x14ac:dyDescent="0.2">
      <c r="A271" s="821" t="s">
        <v>581</v>
      </c>
      <c r="B271" s="822" t="s">
        <v>582</v>
      </c>
      <c r="C271" s="825" t="s">
        <v>602</v>
      </c>
      <c r="D271" s="839" t="s">
        <v>603</v>
      </c>
      <c r="E271" s="825" t="s">
        <v>4773</v>
      </c>
      <c r="F271" s="839" t="s">
        <v>4774</v>
      </c>
      <c r="G271" s="825" t="s">
        <v>5047</v>
      </c>
      <c r="H271" s="825" t="s">
        <v>5048</v>
      </c>
      <c r="I271" s="831">
        <v>5.0199999809265137</v>
      </c>
      <c r="J271" s="831">
        <v>1200</v>
      </c>
      <c r="K271" s="832">
        <v>6019.1499633789063</v>
      </c>
    </row>
    <row r="272" spans="1:11" ht="14.45" customHeight="1" x14ac:dyDescent="0.2">
      <c r="A272" s="821" t="s">
        <v>581</v>
      </c>
      <c r="B272" s="822" t="s">
        <v>582</v>
      </c>
      <c r="C272" s="825" t="s">
        <v>602</v>
      </c>
      <c r="D272" s="839" t="s">
        <v>603</v>
      </c>
      <c r="E272" s="825" t="s">
        <v>4773</v>
      </c>
      <c r="F272" s="839" t="s">
        <v>4774</v>
      </c>
      <c r="G272" s="825" t="s">
        <v>4791</v>
      </c>
      <c r="H272" s="825" t="s">
        <v>4792</v>
      </c>
      <c r="I272" s="831">
        <v>2.5399999618530273</v>
      </c>
      <c r="J272" s="831">
        <v>210</v>
      </c>
      <c r="K272" s="832">
        <v>533.40000915527344</v>
      </c>
    </row>
    <row r="273" spans="1:11" ht="14.45" customHeight="1" x14ac:dyDescent="0.2">
      <c r="A273" s="821" t="s">
        <v>581</v>
      </c>
      <c r="B273" s="822" t="s">
        <v>582</v>
      </c>
      <c r="C273" s="825" t="s">
        <v>602</v>
      </c>
      <c r="D273" s="839" t="s">
        <v>603</v>
      </c>
      <c r="E273" s="825" t="s">
        <v>4773</v>
      </c>
      <c r="F273" s="839" t="s">
        <v>4774</v>
      </c>
      <c r="G273" s="825" t="s">
        <v>5149</v>
      </c>
      <c r="H273" s="825" t="s">
        <v>5150</v>
      </c>
      <c r="I273" s="831">
        <v>135.69999694824219</v>
      </c>
      <c r="J273" s="831">
        <v>60</v>
      </c>
      <c r="K273" s="832">
        <v>8142</v>
      </c>
    </row>
    <row r="274" spans="1:11" ht="14.45" customHeight="1" x14ac:dyDescent="0.2">
      <c r="A274" s="821" t="s">
        <v>581</v>
      </c>
      <c r="B274" s="822" t="s">
        <v>582</v>
      </c>
      <c r="C274" s="825" t="s">
        <v>602</v>
      </c>
      <c r="D274" s="839" t="s">
        <v>603</v>
      </c>
      <c r="E274" s="825" t="s">
        <v>4773</v>
      </c>
      <c r="F274" s="839" t="s">
        <v>4774</v>
      </c>
      <c r="G274" s="825" t="s">
        <v>4795</v>
      </c>
      <c r="H274" s="825" t="s">
        <v>4796</v>
      </c>
      <c r="I274" s="831">
        <v>790.8800048828125</v>
      </c>
      <c r="J274" s="831">
        <v>4</v>
      </c>
      <c r="K274" s="832">
        <v>3163.52001953125</v>
      </c>
    </row>
    <row r="275" spans="1:11" ht="14.45" customHeight="1" x14ac:dyDescent="0.2">
      <c r="A275" s="821" t="s">
        <v>581</v>
      </c>
      <c r="B275" s="822" t="s">
        <v>582</v>
      </c>
      <c r="C275" s="825" t="s">
        <v>602</v>
      </c>
      <c r="D275" s="839" t="s">
        <v>603</v>
      </c>
      <c r="E275" s="825" t="s">
        <v>4773</v>
      </c>
      <c r="F275" s="839" t="s">
        <v>4774</v>
      </c>
      <c r="G275" s="825" t="s">
        <v>5049</v>
      </c>
      <c r="H275" s="825" t="s">
        <v>5050</v>
      </c>
      <c r="I275" s="831">
        <v>22.149999618530273</v>
      </c>
      <c r="J275" s="831">
        <v>25</v>
      </c>
      <c r="K275" s="832">
        <v>553.75</v>
      </c>
    </row>
    <row r="276" spans="1:11" ht="14.45" customHeight="1" x14ac:dyDescent="0.2">
      <c r="A276" s="821" t="s">
        <v>581</v>
      </c>
      <c r="B276" s="822" t="s">
        <v>582</v>
      </c>
      <c r="C276" s="825" t="s">
        <v>602</v>
      </c>
      <c r="D276" s="839" t="s">
        <v>603</v>
      </c>
      <c r="E276" s="825" t="s">
        <v>4773</v>
      </c>
      <c r="F276" s="839" t="s">
        <v>4774</v>
      </c>
      <c r="G276" s="825" t="s">
        <v>5051</v>
      </c>
      <c r="H276" s="825" t="s">
        <v>5052</v>
      </c>
      <c r="I276" s="831">
        <v>30.170000076293945</v>
      </c>
      <c r="J276" s="831">
        <v>50</v>
      </c>
      <c r="K276" s="832">
        <v>1508.5</v>
      </c>
    </row>
    <row r="277" spans="1:11" ht="14.45" customHeight="1" x14ac:dyDescent="0.2">
      <c r="A277" s="821" t="s">
        <v>581</v>
      </c>
      <c r="B277" s="822" t="s">
        <v>582</v>
      </c>
      <c r="C277" s="825" t="s">
        <v>602</v>
      </c>
      <c r="D277" s="839" t="s">
        <v>603</v>
      </c>
      <c r="E277" s="825" t="s">
        <v>4773</v>
      </c>
      <c r="F277" s="839" t="s">
        <v>4774</v>
      </c>
      <c r="G277" s="825" t="s">
        <v>5151</v>
      </c>
      <c r="H277" s="825" t="s">
        <v>5152</v>
      </c>
      <c r="I277" s="831">
        <v>123.19000244140625</v>
      </c>
      <c r="J277" s="831">
        <v>10</v>
      </c>
      <c r="K277" s="832">
        <v>1231.8800048828125</v>
      </c>
    </row>
    <row r="278" spans="1:11" ht="14.45" customHeight="1" x14ac:dyDescent="0.2">
      <c r="A278" s="821" t="s">
        <v>581</v>
      </c>
      <c r="B278" s="822" t="s">
        <v>582</v>
      </c>
      <c r="C278" s="825" t="s">
        <v>602</v>
      </c>
      <c r="D278" s="839" t="s">
        <v>603</v>
      </c>
      <c r="E278" s="825" t="s">
        <v>4773</v>
      </c>
      <c r="F278" s="839" t="s">
        <v>4774</v>
      </c>
      <c r="G278" s="825" t="s">
        <v>5059</v>
      </c>
      <c r="H278" s="825" t="s">
        <v>5060</v>
      </c>
      <c r="I278" s="831">
        <v>2121.5074310302734</v>
      </c>
      <c r="J278" s="831">
        <v>5</v>
      </c>
      <c r="K278" s="832">
        <v>9419.8297119140625</v>
      </c>
    </row>
    <row r="279" spans="1:11" ht="14.45" customHeight="1" x14ac:dyDescent="0.2">
      <c r="A279" s="821" t="s">
        <v>581</v>
      </c>
      <c r="B279" s="822" t="s">
        <v>582</v>
      </c>
      <c r="C279" s="825" t="s">
        <v>602</v>
      </c>
      <c r="D279" s="839" t="s">
        <v>603</v>
      </c>
      <c r="E279" s="825" t="s">
        <v>4773</v>
      </c>
      <c r="F279" s="839" t="s">
        <v>4774</v>
      </c>
      <c r="G279" s="825" t="s">
        <v>4803</v>
      </c>
      <c r="H279" s="825" t="s">
        <v>4804</v>
      </c>
      <c r="I279" s="831">
        <v>190.89999389648438</v>
      </c>
      <c r="J279" s="831">
        <v>100</v>
      </c>
      <c r="K279" s="832">
        <v>19090</v>
      </c>
    </row>
    <row r="280" spans="1:11" ht="14.45" customHeight="1" x14ac:dyDescent="0.2">
      <c r="A280" s="821" t="s">
        <v>581</v>
      </c>
      <c r="B280" s="822" t="s">
        <v>582</v>
      </c>
      <c r="C280" s="825" t="s">
        <v>602</v>
      </c>
      <c r="D280" s="839" t="s">
        <v>603</v>
      </c>
      <c r="E280" s="825" t="s">
        <v>4773</v>
      </c>
      <c r="F280" s="839" t="s">
        <v>4774</v>
      </c>
      <c r="G280" s="825" t="s">
        <v>5153</v>
      </c>
      <c r="H280" s="825" t="s">
        <v>5154</v>
      </c>
      <c r="I280" s="831">
        <v>0.23000000417232513</v>
      </c>
      <c r="J280" s="831">
        <v>6</v>
      </c>
      <c r="K280" s="832">
        <v>1.3799999952316284</v>
      </c>
    </row>
    <row r="281" spans="1:11" ht="14.45" customHeight="1" x14ac:dyDescent="0.2">
      <c r="A281" s="821" t="s">
        <v>581</v>
      </c>
      <c r="B281" s="822" t="s">
        <v>582</v>
      </c>
      <c r="C281" s="825" t="s">
        <v>602</v>
      </c>
      <c r="D281" s="839" t="s">
        <v>603</v>
      </c>
      <c r="E281" s="825" t="s">
        <v>4773</v>
      </c>
      <c r="F281" s="839" t="s">
        <v>4774</v>
      </c>
      <c r="G281" s="825" t="s">
        <v>4807</v>
      </c>
      <c r="H281" s="825" t="s">
        <v>4808</v>
      </c>
      <c r="I281" s="831">
        <v>8.7100000381469727</v>
      </c>
      <c r="J281" s="831">
        <v>300</v>
      </c>
      <c r="K281" s="832">
        <v>2613.60009765625</v>
      </c>
    </row>
    <row r="282" spans="1:11" ht="14.45" customHeight="1" x14ac:dyDescent="0.2">
      <c r="A282" s="821" t="s">
        <v>581</v>
      </c>
      <c r="B282" s="822" t="s">
        <v>582</v>
      </c>
      <c r="C282" s="825" t="s">
        <v>602</v>
      </c>
      <c r="D282" s="839" t="s">
        <v>603</v>
      </c>
      <c r="E282" s="825" t="s">
        <v>4773</v>
      </c>
      <c r="F282" s="839" t="s">
        <v>4774</v>
      </c>
      <c r="G282" s="825" t="s">
        <v>4811</v>
      </c>
      <c r="H282" s="825" t="s">
        <v>4812</v>
      </c>
      <c r="I282" s="831">
        <v>13.788000106811523</v>
      </c>
      <c r="J282" s="831">
        <v>400</v>
      </c>
      <c r="K282" s="832">
        <v>5517.239990234375</v>
      </c>
    </row>
    <row r="283" spans="1:11" ht="14.45" customHeight="1" x14ac:dyDescent="0.2">
      <c r="A283" s="821" t="s">
        <v>581</v>
      </c>
      <c r="B283" s="822" t="s">
        <v>582</v>
      </c>
      <c r="C283" s="825" t="s">
        <v>602</v>
      </c>
      <c r="D283" s="839" t="s">
        <v>603</v>
      </c>
      <c r="E283" s="825" t="s">
        <v>4773</v>
      </c>
      <c r="F283" s="839" t="s">
        <v>4774</v>
      </c>
      <c r="G283" s="825" t="s">
        <v>4817</v>
      </c>
      <c r="H283" s="825" t="s">
        <v>4818</v>
      </c>
      <c r="I283" s="831">
        <v>0.85500001907348633</v>
      </c>
      <c r="J283" s="831">
        <v>750</v>
      </c>
      <c r="K283" s="832">
        <v>641.5</v>
      </c>
    </row>
    <row r="284" spans="1:11" ht="14.45" customHeight="1" x14ac:dyDescent="0.2">
      <c r="A284" s="821" t="s">
        <v>581</v>
      </c>
      <c r="B284" s="822" t="s">
        <v>582</v>
      </c>
      <c r="C284" s="825" t="s">
        <v>602</v>
      </c>
      <c r="D284" s="839" t="s">
        <v>603</v>
      </c>
      <c r="E284" s="825" t="s">
        <v>4773</v>
      </c>
      <c r="F284" s="839" t="s">
        <v>4774</v>
      </c>
      <c r="G284" s="825" t="s">
        <v>5155</v>
      </c>
      <c r="H284" s="825" t="s">
        <v>5156</v>
      </c>
      <c r="I284" s="831">
        <v>2.059999942779541</v>
      </c>
      <c r="J284" s="831">
        <v>300</v>
      </c>
      <c r="K284" s="832">
        <v>618</v>
      </c>
    </row>
    <row r="285" spans="1:11" ht="14.45" customHeight="1" x14ac:dyDescent="0.2">
      <c r="A285" s="821" t="s">
        <v>581</v>
      </c>
      <c r="B285" s="822" t="s">
        <v>582</v>
      </c>
      <c r="C285" s="825" t="s">
        <v>602</v>
      </c>
      <c r="D285" s="839" t="s">
        <v>603</v>
      </c>
      <c r="E285" s="825" t="s">
        <v>4773</v>
      </c>
      <c r="F285" s="839" t="s">
        <v>4774</v>
      </c>
      <c r="G285" s="825" t="s">
        <v>5075</v>
      </c>
      <c r="H285" s="825" t="s">
        <v>5076</v>
      </c>
      <c r="I285" s="831">
        <v>19.319999694824219</v>
      </c>
      <c r="J285" s="831">
        <v>24</v>
      </c>
      <c r="K285" s="832">
        <v>463.67999267578125</v>
      </c>
    </row>
    <row r="286" spans="1:11" ht="14.45" customHeight="1" x14ac:dyDescent="0.2">
      <c r="A286" s="821" t="s">
        <v>581</v>
      </c>
      <c r="B286" s="822" t="s">
        <v>582</v>
      </c>
      <c r="C286" s="825" t="s">
        <v>602</v>
      </c>
      <c r="D286" s="839" t="s">
        <v>603</v>
      </c>
      <c r="E286" s="825" t="s">
        <v>4773</v>
      </c>
      <c r="F286" s="839" t="s">
        <v>4774</v>
      </c>
      <c r="G286" s="825" t="s">
        <v>5157</v>
      </c>
      <c r="H286" s="825" t="s">
        <v>5158</v>
      </c>
      <c r="I286" s="831">
        <v>7.6820001602172852</v>
      </c>
      <c r="J286" s="831">
        <v>142</v>
      </c>
      <c r="K286" s="832">
        <v>1089.2799835205078</v>
      </c>
    </row>
    <row r="287" spans="1:11" ht="14.45" customHeight="1" x14ac:dyDescent="0.2">
      <c r="A287" s="821" t="s">
        <v>581</v>
      </c>
      <c r="B287" s="822" t="s">
        <v>582</v>
      </c>
      <c r="C287" s="825" t="s">
        <v>602</v>
      </c>
      <c r="D287" s="839" t="s">
        <v>603</v>
      </c>
      <c r="E287" s="825" t="s">
        <v>4773</v>
      </c>
      <c r="F287" s="839" t="s">
        <v>4774</v>
      </c>
      <c r="G287" s="825" t="s">
        <v>4835</v>
      </c>
      <c r="H287" s="825" t="s">
        <v>4836</v>
      </c>
      <c r="I287" s="831">
        <v>2.5299999713897705</v>
      </c>
      <c r="J287" s="831">
        <v>60</v>
      </c>
      <c r="K287" s="832">
        <v>151.80000305175781</v>
      </c>
    </row>
    <row r="288" spans="1:11" ht="14.45" customHeight="1" x14ac:dyDescent="0.2">
      <c r="A288" s="821" t="s">
        <v>581</v>
      </c>
      <c r="B288" s="822" t="s">
        <v>582</v>
      </c>
      <c r="C288" s="825" t="s">
        <v>602</v>
      </c>
      <c r="D288" s="839" t="s">
        <v>603</v>
      </c>
      <c r="E288" s="825" t="s">
        <v>4773</v>
      </c>
      <c r="F288" s="839" t="s">
        <v>4774</v>
      </c>
      <c r="G288" s="825" t="s">
        <v>5083</v>
      </c>
      <c r="H288" s="825" t="s">
        <v>5084</v>
      </c>
      <c r="I288" s="831">
        <v>3.9700000286102295</v>
      </c>
      <c r="J288" s="831">
        <v>60</v>
      </c>
      <c r="K288" s="832">
        <v>238.19999694824219</v>
      </c>
    </row>
    <row r="289" spans="1:11" ht="14.45" customHeight="1" x14ac:dyDescent="0.2">
      <c r="A289" s="821" t="s">
        <v>581</v>
      </c>
      <c r="B289" s="822" t="s">
        <v>582</v>
      </c>
      <c r="C289" s="825" t="s">
        <v>602</v>
      </c>
      <c r="D289" s="839" t="s">
        <v>603</v>
      </c>
      <c r="E289" s="825" t="s">
        <v>4773</v>
      </c>
      <c r="F289" s="839" t="s">
        <v>4774</v>
      </c>
      <c r="G289" s="825" t="s">
        <v>4841</v>
      </c>
      <c r="H289" s="825" t="s">
        <v>4842</v>
      </c>
      <c r="I289" s="831">
        <v>12.649999618530273</v>
      </c>
      <c r="J289" s="831">
        <v>165</v>
      </c>
      <c r="K289" s="832">
        <v>2087.25</v>
      </c>
    </row>
    <row r="290" spans="1:11" ht="14.45" customHeight="1" x14ac:dyDescent="0.2">
      <c r="A290" s="821" t="s">
        <v>581</v>
      </c>
      <c r="B290" s="822" t="s">
        <v>582</v>
      </c>
      <c r="C290" s="825" t="s">
        <v>602</v>
      </c>
      <c r="D290" s="839" t="s">
        <v>603</v>
      </c>
      <c r="E290" s="825" t="s">
        <v>4773</v>
      </c>
      <c r="F290" s="839" t="s">
        <v>4774</v>
      </c>
      <c r="G290" s="825" t="s">
        <v>5159</v>
      </c>
      <c r="H290" s="825" t="s">
        <v>5160</v>
      </c>
      <c r="I290" s="831">
        <v>41</v>
      </c>
      <c r="J290" s="831">
        <v>50</v>
      </c>
      <c r="K290" s="832">
        <v>2049.8798828125</v>
      </c>
    </row>
    <row r="291" spans="1:11" ht="14.45" customHeight="1" x14ac:dyDescent="0.2">
      <c r="A291" s="821" t="s">
        <v>581</v>
      </c>
      <c r="B291" s="822" t="s">
        <v>582</v>
      </c>
      <c r="C291" s="825" t="s">
        <v>602</v>
      </c>
      <c r="D291" s="839" t="s">
        <v>603</v>
      </c>
      <c r="E291" s="825" t="s">
        <v>4773</v>
      </c>
      <c r="F291" s="839" t="s">
        <v>4774</v>
      </c>
      <c r="G291" s="825" t="s">
        <v>4859</v>
      </c>
      <c r="H291" s="825" t="s">
        <v>4860</v>
      </c>
      <c r="I291" s="831">
        <v>31.240000152587889</v>
      </c>
      <c r="J291" s="831">
        <v>22</v>
      </c>
      <c r="K291" s="832">
        <v>685.81999969482422</v>
      </c>
    </row>
    <row r="292" spans="1:11" ht="14.45" customHeight="1" x14ac:dyDescent="0.2">
      <c r="A292" s="821" t="s">
        <v>581</v>
      </c>
      <c r="B292" s="822" t="s">
        <v>582</v>
      </c>
      <c r="C292" s="825" t="s">
        <v>602</v>
      </c>
      <c r="D292" s="839" t="s">
        <v>603</v>
      </c>
      <c r="E292" s="825" t="s">
        <v>4773</v>
      </c>
      <c r="F292" s="839" t="s">
        <v>4774</v>
      </c>
      <c r="G292" s="825" t="s">
        <v>4861</v>
      </c>
      <c r="H292" s="825" t="s">
        <v>4862</v>
      </c>
      <c r="I292" s="831">
        <v>30.763333638509113</v>
      </c>
      <c r="J292" s="831">
        <v>40</v>
      </c>
      <c r="K292" s="832">
        <v>1230.2999877929688</v>
      </c>
    </row>
    <row r="293" spans="1:11" ht="14.45" customHeight="1" x14ac:dyDescent="0.2">
      <c r="A293" s="821" t="s">
        <v>581</v>
      </c>
      <c r="B293" s="822" t="s">
        <v>582</v>
      </c>
      <c r="C293" s="825" t="s">
        <v>602</v>
      </c>
      <c r="D293" s="839" t="s">
        <v>603</v>
      </c>
      <c r="E293" s="825" t="s">
        <v>4865</v>
      </c>
      <c r="F293" s="839" t="s">
        <v>4866</v>
      </c>
      <c r="G293" s="825" t="s">
        <v>4867</v>
      </c>
      <c r="H293" s="825" t="s">
        <v>4868</v>
      </c>
      <c r="I293" s="831">
        <v>2.0499999523162842</v>
      </c>
      <c r="J293" s="831">
        <v>400</v>
      </c>
      <c r="K293" s="832">
        <v>820</v>
      </c>
    </row>
    <row r="294" spans="1:11" ht="14.45" customHeight="1" x14ac:dyDescent="0.2">
      <c r="A294" s="821" t="s">
        <v>581</v>
      </c>
      <c r="B294" s="822" t="s">
        <v>582</v>
      </c>
      <c r="C294" s="825" t="s">
        <v>602</v>
      </c>
      <c r="D294" s="839" t="s">
        <v>603</v>
      </c>
      <c r="E294" s="825" t="s">
        <v>4865</v>
      </c>
      <c r="F294" s="839" t="s">
        <v>4866</v>
      </c>
      <c r="G294" s="825" t="s">
        <v>5161</v>
      </c>
      <c r="H294" s="825" t="s">
        <v>5162</v>
      </c>
      <c r="I294" s="831">
        <v>13.810000419616699</v>
      </c>
      <c r="J294" s="831">
        <v>10</v>
      </c>
      <c r="K294" s="832">
        <v>138.05999755859375</v>
      </c>
    </row>
    <row r="295" spans="1:11" ht="14.45" customHeight="1" x14ac:dyDescent="0.2">
      <c r="A295" s="821" t="s">
        <v>581</v>
      </c>
      <c r="B295" s="822" t="s">
        <v>582</v>
      </c>
      <c r="C295" s="825" t="s">
        <v>602</v>
      </c>
      <c r="D295" s="839" t="s">
        <v>603</v>
      </c>
      <c r="E295" s="825" t="s">
        <v>4865</v>
      </c>
      <c r="F295" s="839" t="s">
        <v>4866</v>
      </c>
      <c r="G295" s="825" t="s">
        <v>5163</v>
      </c>
      <c r="H295" s="825" t="s">
        <v>5164</v>
      </c>
      <c r="I295" s="831">
        <v>48.279998779296875</v>
      </c>
      <c r="J295" s="831">
        <v>30</v>
      </c>
      <c r="K295" s="832">
        <v>1448.3699951171875</v>
      </c>
    </row>
    <row r="296" spans="1:11" ht="14.45" customHeight="1" x14ac:dyDescent="0.2">
      <c r="A296" s="821" t="s">
        <v>581</v>
      </c>
      <c r="B296" s="822" t="s">
        <v>582</v>
      </c>
      <c r="C296" s="825" t="s">
        <v>602</v>
      </c>
      <c r="D296" s="839" t="s">
        <v>603</v>
      </c>
      <c r="E296" s="825" t="s">
        <v>4865</v>
      </c>
      <c r="F296" s="839" t="s">
        <v>4866</v>
      </c>
      <c r="G296" s="825" t="s">
        <v>4873</v>
      </c>
      <c r="H296" s="825" t="s">
        <v>4874</v>
      </c>
      <c r="I296" s="831">
        <v>9.9999997764825821E-3</v>
      </c>
      <c r="J296" s="831">
        <v>600</v>
      </c>
      <c r="K296" s="832">
        <v>6</v>
      </c>
    </row>
    <row r="297" spans="1:11" ht="14.45" customHeight="1" x14ac:dyDescent="0.2">
      <c r="A297" s="821" t="s">
        <v>581</v>
      </c>
      <c r="B297" s="822" t="s">
        <v>582</v>
      </c>
      <c r="C297" s="825" t="s">
        <v>602</v>
      </c>
      <c r="D297" s="839" t="s">
        <v>603</v>
      </c>
      <c r="E297" s="825" t="s">
        <v>4865</v>
      </c>
      <c r="F297" s="839" t="s">
        <v>4866</v>
      </c>
      <c r="G297" s="825" t="s">
        <v>5165</v>
      </c>
      <c r="H297" s="825" t="s">
        <v>5166</v>
      </c>
      <c r="I297" s="831">
        <v>11.489999771118164</v>
      </c>
      <c r="J297" s="831">
        <v>5</v>
      </c>
      <c r="K297" s="832">
        <v>57.450000762939453</v>
      </c>
    </row>
    <row r="298" spans="1:11" ht="14.45" customHeight="1" x14ac:dyDescent="0.2">
      <c r="A298" s="821" t="s">
        <v>581</v>
      </c>
      <c r="B298" s="822" t="s">
        <v>582</v>
      </c>
      <c r="C298" s="825" t="s">
        <v>602</v>
      </c>
      <c r="D298" s="839" t="s">
        <v>603</v>
      </c>
      <c r="E298" s="825" t="s">
        <v>4865</v>
      </c>
      <c r="F298" s="839" t="s">
        <v>4866</v>
      </c>
      <c r="G298" s="825" t="s">
        <v>4877</v>
      </c>
      <c r="H298" s="825" t="s">
        <v>4878</v>
      </c>
      <c r="I298" s="831">
        <v>11.144999980926514</v>
      </c>
      <c r="J298" s="831">
        <v>400</v>
      </c>
      <c r="K298" s="832">
        <v>4458</v>
      </c>
    </row>
    <row r="299" spans="1:11" ht="14.45" customHeight="1" x14ac:dyDescent="0.2">
      <c r="A299" s="821" t="s">
        <v>581</v>
      </c>
      <c r="B299" s="822" t="s">
        <v>582</v>
      </c>
      <c r="C299" s="825" t="s">
        <v>602</v>
      </c>
      <c r="D299" s="839" t="s">
        <v>603</v>
      </c>
      <c r="E299" s="825" t="s">
        <v>4865</v>
      </c>
      <c r="F299" s="839" t="s">
        <v>4866</v>
      </c>
      <c r="G299" s="825" t="s">
        <v>4881</v>
      </c>
      <c r="H299" s="825" t="s">
        <v>4882</v>
      </c>
      <c r="I299" s="831">
        <v>3.4850000143051147</v>
      </c>
      <c r="J299" s="831">
        <v>800</v>
      </c>
      <c r="K299" s="832">
        <v>2788</v>
      </c>
    </row>
    <row r="300" spans="1:11" ht="14.45" customHeight="1" x14ac:dyDescent="0.2">
      <c r="A300" s="821" t="s">
        <v>581</v>
      </c>
      <c r="B300" s="822" t="s">
        <v>582</v>
      </c>
      <c r="C300" s="825" t="s">
        <v>602</v>
      </c>
      <c r="D300" s="839" t="s">
        <v>603</v>
      </c>
      <c r="E300" s="825" t="s">
        <v>4865</v>
      </c>
      <c r="F300" s="839" t="s">
        <v>4866</v>
      </c>
      <c r="G300" s="825" t="s">
        <v>4883</v>
      </c>
      <c r="H300" s="825" t="s">
        <v>4884</v>
      </c>
      <c r="I300" s="831">
        <v>17.979999542236328</v>
      </c>
      <c r="J300" s="831">
        <v>650</v>
      </c>
      <c r="K300" s="832">
        <v>11687</v>
      </c>
    </row>
    <row r="301" spans="1:11" ht="14.45" customHeight="1" x14ac:dyDescent="0.2">
      <c r="A301" s="821" t="s">
        <v>581</v>
      </c>
      <c r="B301" s="822" t="s">
        <v>582</v>
      </c>
      <c r="C301" s="825" t="s">
        <v>602</v>
      </c>
      <c r="D301" s="839" t="s">
        <v>603</v>
      </c>
      <c r="E301" s="825" t="s">
        <v>4865</v>
      </c>
      <c r="F301" s="839" t="s">
        <v>4866</v>
      </c>
      <c r="G301" s="825" t="s">
        <v>4887</v>
      </c>
      <c r="H301" s="825" t="s">
        <v>4888</v>
      </c>
      <c r="I301" s="831">
        <v>13.199999809265137</v>
      </c>
      <c r="J301" s="831">
        <v>120</v>
      </c>
      <c r="K301" s="832">
        <v>1584</v>
      </c>
    </row>
    <row r="302" spans="1:11" ht="14.45" customHeight="1" x14ac:dyDescent="0.2">
      <c r="A302" s="821" t="s">
        <v>581</v>
      </c>
      <c r="B302" s="822" t="s">
        <v>582</v>
      </c>
      <c r="C302" s="825" t="s">
        <v>602</v>
      </c>
      <c r="D302" s="839" t="s">
        <v>603</v>
      </c>
      <c r="E302" s="825" t="s">
        <v>4865</v>
      </c>
      <c r="F302" s="839" t="s">
        <v>4866</v>
      </c>
      <c r="G302" s="825" t="s">
        <v>4889</v>
      </c>
      <c r="H302" s="825" t="s">
        <v>4890</v>
      </c>
      <c r="I302" s="831">
        <v>13.199999809265137</v>
      </c>
      <c r="J302" s="831">
        <v>120</v>
      </c>
      <c r="K302" s="832">
        <v>1584</v>
      </c>
    </row>
    <row r="303" spans="1:11" ht="14.45" customHeight="1" x14ac:dyDescent="0.2">
      <c r="A303" s="821" t="s">
        <v>581</v>
      </c>
      <c r="B303" s="822" t="s">
        <v>582</v>
      </c>
      <c r="C303" s="825" t="s">
        <v>602</v>
      </c>
      <c r="D303" s="839" t="s">
        <v>603</v>
      </c>
      <c r="E303" s="825" t="s">
        <v>4865</v>
      </c>
      <c r="F303" s="839" t="s">
        <v>4866</v>
      </c>
      <c r="G303" s="825" t="s">
        <v>5105</v>
      </c>
      <c r="H303" s="825" t="s">
        <v>5106</v>
      </c>
      <c r="I303" s="831">
        <v>22.989999771118164</v>
      </c>
      <c r="J303" s="831">
        <v>40</v>
      </c>
      <c r="K303" s="832">
        <v>919.5999755859375</v>
      </c>
    </row>
    <row r="304" spans="1:11" ht="14.45" customHeight="1" x14ac:dyDescent="0.2">
      <c r="A304" s="821" t="s">
        <v>581</v>
      </c>
      <c r="B304" s="822" t="s">
        <v>582</v>
      </c>
      <c r="C304" s="825" t="s">
        <v>602</v>
      </c>
      <c r="D304" s="839" t="s">
        <v>603</v>
      </c>
      <c r="E304" s="825" t="s">
        <v>4865</v>
      </c>
      <c r="F304" s="839" t="s">
        <v>4866</v>
      </c>
      <c r="G304" s="825" t="s">
        <v>5107</v>
      </c>
      <c r="H304" s="825" t="s">
        <v>5108</v>
      </c>
      <c r="I304" s="831">
        <v>22.989999771118164</v>
      </c>
      <c r="J304" s="831">
        <v>40</v>
      </c>
      <c r="K304" s="832">
        <v>919.5999755859375</v>
      </c>
    </row>
    <row r="305" spans="1:11" ht="14.45" customHeight="1" x14ac:dyDescent="0.2">
      <c r="A305" s="821" t="s">
        <v>581</v>
      </c>
      <c r="B305" s="822" t="s">
        <v>582</v>
      </c>
      <c r="C305" s="825" t="s">
        <v>602</v>
      </c>
      <c r="D305" s="839" t="s">
        <v>603</v>
      </c>
      <c r="E305" s="825" t="s">
        <v>4865</v>
      </c>
      <c r="F305" s="839" t="s">
        <v>4866</v>
      </c>
      <c r="G305" s="825" t="s">
        <v>4893</v>
      </c>
      <c r="H305" s="825" t="s">
        <v>4894</v>
      </c>
      <c r="I305" s="831">
        <v>7.8666666348775225</v>
      </c>
      <c r="J305" s="831">
        <v>800</v>
      </c>
      <c r="K305" s="832">
        <v>6294</v>
      </c>
    </row>
    <row r="306" spans="1:11" ht="14.45" customHeight="1" x14ac:dyDescent="0.2">
      <c r="A306" s="821" t="s">
        <v>581</v>
      </c>
      <c r="B306" s="822" t="s">
        <v>582</v>
      </c>
      <c r="C306" s="825" t="s">
        <v>602</v>
      </c>
      <c r="D306" s="839" t="s">
        <v>603</v>
      </c>
      <c r="E306" s="825" t="s">
        <v>4865</v>
      </c>
      <c r="F306" s="839" t="s">
        <v>4866</v>
      </c>
      <c r="G306" s="825" t="s">
        <v>5167</v>
      </c>
      <c r="H306" s="825" t="s">
        <v>5168</v>
      </c>
      <c r="I306" s="831">
        <v>3.1466667652130127</v>
      </c>
      <c r="J306" s="831">
        <v>60</v>
      </c>
      <c r="K306" s="832">
        <v>188.79999923706055</v>
      </c>
    </row>
    <row r="307" spans="1:11" ht="14.45" customHeight="1" x14ac:dyDescent="0.2">
      <c r="A307" s="821" t="s">
        <v>581</v>
      </c>
      <c r="B307" s="822" t="s">
        <v>582</v>
      </c>
      <c r="C307" s="825" t="s">
        <v>602</v>
      </c>
      <c r="D307" s="839" t="s">
        <v>603</v>
      </c>
      <c r="E307" s="825" t="s">
        <v>4865</v>
      </c>
      <c r="F307" s="839" t="s">
        <v>4866</v>
      </c>
      <c r="G307" s="825" t="s">
        <v>5169</v>
      </c>
      <c r="H307" s="825" t="s">
        <v>5170</v>
      </c>
      <c r="I307" s="831">
        <v>8.2200002670288086</v>
      </c>
      <c r="J307" s="831">
        <v>200</v>
      </c>
      <c r="K307" s="832">
        <v>1644</v>
      </c>
    </row>
    <row r="308" spans="1:11" ht="14.45" customHeight="1" x14ac:dyDescent="0.2">
      <c r="A308" s="821" t="s">
        <v>581</v>
      </c>
      <c r="B308" s="822" t="s">
        <v>582</v>
      </c>
      <c r="C308" s="825" t="s">
        <v>602</v>
      </c>
      <c r="D308" s="839" t="s">
        <v>603</v>
      </c>
      <c r="E308" s="825" t="s">
        <v>4865</v>
      </c>
      <c r="F308" s="839" t="s">
        <v>4866</v>
      </c>
      <c r="G308" s="825" t="s">
        <v>4895</v>
      </c>
      <c r="H308" s="825" t="s">
        <v>4896</v>
      </c>
      <c r="I308" s="831">
        <v>2.2000000476837158</v>
      </c>
      <c r="J308" s="831">
        <v>10</v>
      </c>
      <c r="K308" s="832">
        <v>22</v>
      </c>
    </row>
    <row r="309" spans="1:11" ht="14.45" customHeight="1" x14ac:dyDescent="0.2">
      <c r="A309" s="821" t="s">
        <v>581</v>
      </c>
      <c r="B309" s="822" t="s">
        <v>582</v>
      </c>
      <c r="C309" s="825" t="s">
        <v>602</v>
      </c>
      <c r="D309" s="839" t="s">
        <v>603</v>
      </c>
      <c r="E309" s="825" t="s">
        <v>4865</v>
      </c>
      <c r="F309" s="839" t="s">
        <v>4866</v>
      </c>
      <c r="G309" s="825" t="s">
        <v>4899</v>
      </c>
      <c r="H309" s="825" t="s">
        <v>4900</v>
      </c>
      <c r="I309" s="831">
        <v>80.580001831054688</v>
      </c>
      <c r="J309" s="831">
        <v>10</v>
      </c>
      <c r="K309" s="832">
        <v>805.79998779296875</v>
      </c>
    </row>
    <row r="310" spans="1:11" ht="14.45" customHeight="1" x14ac:dyDescent="0.2">
      <c r="A310" s="821" t="s">
        <v>581</v>
      </c>
      <c r="B310" s="822" t="s">
        <v>582</v>
      </c>
      <c r="C310" s="825" t="s">
        <v>602</v>
      </c>
      <c r="D310" s="839" t="s">
        <v>603</v>
      </c>
      <c r="E310" s="825" t="s">
        <v>4865</v>
      </c>
      <c r="F310" s="839" t="s">
        <v>4866</v>
      </c>
      <c r="G310" s="825" t="s">
        <v>5171</v>
      </c>
      <c r="H310" s="825" t="s">
        <v>5172</v>
      </c>
      <c r="I310" s="831">
        <v>36.299999237060547</v>
      </c>
      <c r="J310" s="831">
        <v>80</v>
      </c>
      <c r="K310" s="832">
        <v>2904</v>
      </c>
    </row>
    <row r="311" spans="1:11" ht="14.45" customHeight="1" x14ac:dyDescent="0.2">
      <c r="A311" s="821" t="s">
        <v>581</v>
      </c>
      <c r="B311" s="822" t="s">
        <v>582</v>
      </c>
      <c r="C311" s="825" t="s">
        <v>602</v>
      </c>
      <c r="D311" s="839" t="s">
        <v>603</v>
      </c>
      <c r="E311" s="825" t="s">
        <v>4865</v>
      </c>
      <c r="F311" s="839" t="s">
        <v>4866</v>
      </c>
      <c r="G311" s="825" t="s">
        <v>4907</v>
      </c>
      <c r="H311" s="825" t="s">
        <v>4908</v>
      </c>
      <c r="I311" s="831">
        <v>11.739999771118164</v>
      </c>
      <c r="J311" s="831">
        <v>180</v>
      </c>
      <c r="K311" s="832">
        <v>2113.2000122070313</v>
      </c>
    </row>
    <row r="312" spans="1:11" ht="14.45" customHeight="1" x14ac:dyDescent="0.2">
      <c r="A312" s="821" t="s">
        <v>581</v>
      </c>
      <c r="B312" s="822" t="s">
        <v>582</v>
      </c>
      <c r="C312" s="825" t="s">
        <v>602</v>
      </c>
      <c r="D312" s="839" t="s">
        <v>603</v>
      </c>
      <c r="E312" s="825" t="s">
        <v>4865</v>
      </c>
      <c r="F312" s="839" t="s">
        <v>4866</v>
      </c>
      <c r="G312" s="825" t="s">
        <v>4909</v>
      </c>
      <c r="H312" s="825" t="s">
        <v>4910</v>
      </c>
      <c r="I312" s="831">
        <v>13.310000419616699</v>
      </c>
      <c r="J312" s="831">
        <v>10</v>
      </c>
      <c r="K312" s="832">
        <v>133.10000610351563</v>
      </c>
    </row>
    <row r="313" spans="1:11" ht="14.45" customHeight="1" x14ac:dyDescent="0.2">
      <c r="A313" s="821" t="s">
        <v>581</v>
      </c>
      <c r="B313" s="822" t="s">
        <v>582</v>
      </c>
      <c r="C313" s="825" t="s">
        <v>602</v>
      </c>
      <c r="D313" s="839" t="s">
        <v>603</v>
      </c>
      <c r="E313" s="825" t="s">
        <v>4865</v>
      </c>
      <c r="F313" s="839" t="s">
        <v>4866</v>
      </c>
      <c r="G313" s="825" t="s">
        <v>4911</v>
      </c>
      <c r="H313" s="825" t="s">
        <v>4912</v>
      </c>
      <c r="I313" s="831">
        <v>2.2899999618530273</v>
      </c>
      <c r="J313" s="831">
        <v>50</v>
      </c>
      <c r="K313" s="832">
        <v>114.5</v>
      </c>
    </row>
    <row r="314" spans="1:11" ht="14.45" customHeight="1" x14ac:dyDescent="0.2">
      <c r="A314" s="821" t="s">
        <v>581</v>
      </c>
      <c r="B314" s="822" t="s">
        <v>582</v>
      </c>
      <c r="C314" s="825" t="s">
        <v>602</v>
      </c>
      <c r="D314" s="839" t="s">
        <v>603</v>
      </c>
      <c r="E314" s="825" t="s">
        <v>4865</v>
      </c>
      <c r="F314" s="839" t="s">
        <v>4866</v>
      </c>
      <c r="G314" s="825" t="s">
        <v>4915</v>
      </c>
      <c r="H314" s="825" t="s">
        <v>4916</v>
      </c>
      <c r="I314" s="831">
        <v>5.320000171661377</v>
      </c>
      <c r="J314" s="831">
        <v>600</v>
      </c>
      <c r="K314" s="832">
        <v>3194.400146484375</v>
      </c>
    </row>
    <row r="315" spans="1:11" ht="14.45" customHeight="1" x14ac:dyDescent="0.2">
      <c r="A315" s="821" t="s">
        <v>581</v>
      </c>
      <c r="B315" s="822" t="s">
        <v>582</v>
      </c>
      <c r="C315" s="825" t="s">
        <v>602</v>
      </c>
      <c r="D315" s="839" t="s">
        <v>603</v>
      </c>
      <c r="E315" s="825" t="s">
        <v>4865</v>
      </c>
      <c r="F315" s="839" t="s">
        <v>4866</v>
      </c>
      <c r="G315" s="825" t="s">
        <v>4917</v>
      </c>
      <c r="H315" s="825" t="s">
        <v>4918</v>
      </c>
      <c r="I315" s="831">
        <v>9.1999998092651367</v>
      </c>
      <c r="J315" s="831">
        <v>1100</v>
      </c>
      <c r="K315" s="832">
        <v>10120</v>
      </c>
    </row>
    <row r="316" spans="1:11" ht="14.45" customHeight="1" x14ac:dyDescent="0.2">
      <c r="A316" s="821" t="s">
        <v>581</v>
      </c>
      <c r="B316" s="822" t="s">
        <v>582</v>
      </c>
      <c r="C316" s="825" t="s">
        <v>602</v>
      </c>
      <c r="D316" s="839" t="s">
        <v>603</v>
      </c>
      <c r="E316" s="825" t="s">
        <v>4865</v>
      </c>
      <c r="F316" s="839" t="s">
        <v>4866</v>
      </c>
      <c r="G316" s="825" t="s">
        <v>5173</v>
      </c>
      <c r="H316" s="825" t="s">
        <v>5174</v>
      </c>
      <c r="I316" s="831">
        <v>6.7599999904632568</v>
      </c>
      <c r="J316" s="831">
        <v>60</v>
      </c>
      <c r="K316" s="832">
        <v>405.60000610351563</v>
      </c>
    </row>
    <row r="317" spans="1:11" ht="14.45" customHeight="1" x14ac:dyDescent="0.2">
      <c r="A317" s="821" t="s">
        <v>581</v>
      </c>
      <c r="B317" s="822" t="s">
        <v>582</v>
      </c>
      <c r="C317" s="825" t="s">
        <v>602</v>
      </c>
      <c r="D317" s="839" t="s">
        <v>603</v>
      </c>
      <c r="E317" s="825" t="s">
        <v>4865</v>
      </c>
      <c r="F317" s="839" t="s">
        <v>4866</v>
      </c>
      <c r="G317" s="825" t="s">
        <v>4921</v>
      </c>
      <c r="H317" s="825" t="s">
        <v>4922</v>
      </c>
      <c r="I317" s="831">
        <v>172.5</v>
      </c>
      <c r="J317" s="831">
        <v>2</v>
      </c>
      <c r="K317" s="832">
        <v>345</v>
      </c>
    </row>
    <row r="318" spans="1:11" ht="14.45" customHeight="1" x14ac:dyDescent="0.2">
      <c r="A318" s="821" t="s">
        <v>581</v>
      </c>
      <c r="B318" s="822" t="s">
        <v>582</v>
      </c>
      <c r="C318" s="825" t="s">
        <v>602</v>
      </c>
      <c r="D318" s="839" t="s">
        <v>603</v>
      </c>
      <c r="E318" s="825" t="s">
        <v>4865</v>
      </c>
      <c r="F318" s="839" t="s">
        <v>4866</v>
      </c>
      <c r="G318" s="825" t="s">
        <v>4923</v>
      </c>
      <c r="H318" s="825" t="s">
        <v>4924</v>
      </c>
      <c r="I318" s="831">
        <v>6.4733333587646484</v>
      </c>
      <c r="J318" s="831">
        <v>300</v>
      </c>
      <c r="K318" s="832">
        <v>1942</v>
      </c>
    </row>
    <row r="319" spans="1:11" ht="14.45" customHeight="1" x14ac:dyDescent="0.2">
      <c r="A319" s="821" t="s">
        <v>581</v>
      </c>
      <c r="B319" s="822" t="s">
        <v>582</v>
      </c>
      <c r="C319" s="825" t="s">
        <v>602</v>
      </c>
      <c r="D319" s="839" t="s">
        <v>603</v>
      </c>
      <c r="E319" s="825" t="s">
        <v>4865</v>
      </c>
      <c r="F319" s="839" t="s">
        <v>4866</v>
      </c>
      <c r="G319" s="825" t="s">
        <v>5175</v>
      </c>
      <c r="H319" s="825" t="s">
        <v>5176</v>
      </c>
      <c r="I319" s="831">
        <v>13.310000419616699</v>
      </c>
      <c r="J319" s="831">
        <v>20</v>
      </c>
      <c r="K319" s="832">
        <v>266.20001220703125</v>
      </c>
    </row>
    <row r="320" spans="1:11" ht="14.45" customHeight="1" x14ac:dyDescent="0.2">
      <c r="A320" s="821" t="s">
        <v>581</v>
      </c>
      <c r="B320" s="822" t="s">
        <v>582</v>
      </c>
      <c r="C320" s="825" t="s">
        <v>602</v>
      </c>
      <c r="D320" s="839" t="s">
        <v>603</v>
      </c>
      <c r="E320" s="825" t="s">
        <v>4865</v>
      </c>
      <c r="F320" s="839" t="s">
        <v>4866</v>
      </c>
      <c r="G320" s="825" t="s">
        <v>4931</v>
      </c>
      <c r="H320" s="825" t="s">
        <v>4932</v>
      </c>
      <c r="I320" s="831">
        <v>13.315000057220459</v>
      </c>
      <c r="J320" s="831">
        <v>30</v>
      </c>
      <c r="K320" s="832">
        <v>399.44999694824219</v>
      </c>
    </row>
    <row r="321" spans="1:11" ht="14.45" customHeight="1" x14ac:dyDescent="0.2">
      <c r="A321" s="821" t="s">
        <v>581</v>
      </c>
      <c r="B321" s="822" t="s">
        <v>582</v>
      </c>
      <c r="C321" s="825" t="s">
        <v>602</v>
      </c>
      <c r="D321" s="839" t="s">
        <v>603</v>
      </c>
      <c r="E321" s="825" t="s">
        <v>4865</v>
      </c>
      <c r="F321" s="839" t="s">
        <v>4866</v>
      </c>
      <c r="G321" s="825" t="s">
        <v>4933</v>
      </c>
      <c r="H321" s="825" t="s">
        <v>4934</v>
      </c>
      <c r="I321" s="831">
        <v>13.310000419616699</v>
      </c>
      <c r="J321" s="831">
        <v>15</v>
      </c>
      <c r="K321" s="832">
        <v>199.64999389648438</v>
      </c>
    </row>
    <row r="322" spans="1:11" ht="14.45" customHeight="1" x14ac:dyDescent="0.2">
      <c r="A322" s="821" t="s">
        <v>581</v>
      </c>
      <c r="B322" s="822" t="s">
        <v>582</v>
      </c>
      <c r="C322" s="825" t="s">
        <v>602</v>
      </c>
      <c r="D322" s="839" t="s">
        <v>603</v>
      </c>
      <c r="E322" s="825" t="s">
        <v>4865</v>
      </c>
      <c r="F322" s="839" t="s">
        <v>4866</v>
      </c>
      <c r="G322" s="825" t="s">
        <v>5177</v>
      </c>
      <c r="H322" s="825" t="s">
        <v>5178</v>
      </c>
      <c r="I322" s="831">
        <v>13.619999885559082</v>
      </c>
      <c r="J322" s="831">
        <v>15</v>
      </c>
      <c r="K322" s="832">
        <v>204.30000305175781</v>
      </c>
    </row>
    <row r="323" spans="1:11" ht="14.45" customHeight="1" x14ac:dyDescent="0.2">
      <c r="A323" s="821" t="s">
        <v>581</v>
      </c>
      <c r="B323" s="822" t="s">
        <v>582</v>
      </c>
      <c r="C323" s="825" t="s">
        <v>602</v>
      </c>
      <c r="D323" s="839" t="s">
        <v>603</v>
      </c>
      <c r="E323" s="825" t="s">
        <v>4865</v>
      </c>
      <c r="F323" s="839" t="s">
        <v>4866</v>
      </c>
      <c r="G323" s="825" t="s">
        <v>4941</v>
      </c>
      <c r="H323" s="825" t="s">
        <v>4942</v>
      </c>
      <c r="I323" s="831">
        <v>0.82142856291362221</v>
      </c>
      <c r="J323" s="831">
        <v>8800</v>
      </c>
      <c r="K323" s="832">
        <v>7226</v>
      </c>
    </row>
    <row r="324" spans="1:11" ht="14.45" customHeight="1" x14ac:dyDescent="0.2">
      <c r="A324" s="821" t="s">
        <v>581</v>
      </c>
      <c r="B324" s="822" t="s">
        <v>582</v>
      </c>
      <c r="C324" s="825" t="s">
        <v>602</v>
      </c>
      <c r="D324" s="839" t="s">
        <v>603</v>
      </c>
      <c r="E324" s="825" t="s">
        <v>4865</v>
      </c>
      <c r="F324" s="839" t="s">
        <v>4866</v>
      </c>
      <c r="G324" s="825" t="s">
        <v>4943</v>
      </c>
      <c r="H324" s="825" t="s">
        <v>4944</v>
      </c>
      <c r="I324" s="831">
        <v>0.43666666746139526</v>
      </c>
      <c r="J324" s="831">
        <v>1200</v>
      </c>
      <c r="K324" s="832">
        <v>524</v>
      </c>
    </row>
    <row r="325" spans="1:11" ht="14.45" customHeight="1" x14ac:dyDescent="0.2">
      <c r="A325" s="821" t="s">
        <v>581</v>
      </c>
      <c r="B325" s="822" t="s">
        <v>582</v>
      </c>
      <c r="C325" s="825" t="s">
        <v>602</v>
      </c>
      <c r="D325" s="839" t="s">
        <v>603</v>
      </c>
      <c r="E325" s="825" t="s">
        <v>4865</v>
      </c>
      <c r="F325" s="839" t="s">
        <v>4866</v>
      </c>
      <c r="G325" s="825" t="s">
        <v>4945</v>
      </c>
      <c r="H325" s="825" t="s">
        <v>4946</v>
      </c>
      <c r="I325" s="831">
        <v>1.1385714156287057</v>
      </c>
      <c r="J325" s="831">
        <v>6000</v>
      </c>
      <c r="K325" s="832">
        <v>6832</v>
      </c>
    </row>
    <row r="326" spans="1:11" ht="14.45" customHeight="1" x14ac:dyDescent="0.2">
      <c r="A326" s="821" t="s">
        <v>581</v>
      </c>
      <c r="B326" s="822" t="s">
        <v>582</v>
      </c>
      <c r="C326" s="825" t="s">
        <v>602</v>
      </c>
      <c r="D326" s="839" t="s">
        <v>603</v>
      </c>
      <c r="E326" s="825" t="s">
        <v>4865</v>
      </c>
      <c r="F326" s="839" t="s">
        <v>4866</v>
      </c>
      <c r="G326" s="825" t="s">
        <v>4947</v>
      </c>
      <c r="H326" s="825" t="s">
        <v>4948</v>
      </c>
      <c r="I326" s="831">
        <v>0.57999998331069946</v>
      </c>
      <c r="J326" s="831">
        <v>2500</v>
      </c>
      <c r="K326" s="832">
        <v>1450</v>
      </c>
    </row>
    <row r="327" spans="1:11" ht="14.45" customHeight="1" x14ac:dyDescent="0.2">
      <c r="A327" s="821" t="s">
        <v>581</v>
      </c>
      <c r="B327" s="822" t="s">
        <v>582</v>
      </c>
      <c r="C327" s="825" t="s">
        <v>602</v>
      </c>
      <c r="D327" s="839" t="s">
        <v>603</v>
      </c>
      <c r="E327" s="825" t="s">
        <v>4865</v>
      </c>
      <c r="F327" s="839" t="s">
        <v>4866</v>
      </c>
      <c r="G327" s="825" t="s">
        <v>4949</v>
      </c>
      <c r="H327" s="825" t="s">
        <v>4950</v>
      </c>
      <c r="I327" s="831">
        <v>1.5299999713897705</v>
      </c>
      <c r="J327" s="831">
        <v>800</v>
      </c>
      <c r="K327" s="832">
        <v>1236</v>
      </c>
    </row>
    <row r="328" spans="1:11" ht="14.45" customHeight="1" x14ac:dyDescent="0.2">
      <c r="A328" s="821" t="s">
        <v>581</v>
      </c>
      <c r="B328" s="822" t="s">
        <v>582</v>
      </c>
      <c r="C328" s="825" t="s">
        <v>602</v>
      </c>
      <c r="D328" s="839" t="s">
        <v>603</v>
      </c>
      <c r="E328" s="825" t="s">
        <v>4865</v>
      </c>
      <c r="F328" s="839" t="s">
        <v>4866</v>
      </c>
      <c r="G328" s="825" t="s">
        <v>4951</v>
      </c>
      <c r="H328" s="825" t="s">
        <v>4952</v>
      </c>
      <c r="I328" s="831">
        <v>5.505000114440918</v>
      </c>
      <c r="J328" s="831">
        <v>30</v>
      </c>
      <c r="K328" s="832">
        <v>165.15000152587891</v>
      </c>
    </row>
    <row r="329" spans="1:11" ht="14.45" customHeight="1" x14ac:dyDescent="0.2">
      <c r="A329" s="821" t="s">
        <v>581</v>
      </c>
      <c r="B329" s="822" t="s">
        <v>582</v>
      </c>
      <c r="C329" s="825" t="s">
        <v>602</v>
      </c>
      <c r="D329" s="839" t="s">
        <v>603</v>
      </c>
      <c r="E329" s="825" t="s">
        <v>4865</v>
      </c>
      <c r="F329" s="839" t="s">
        <v>4866</v>
      </c>
      <c r="G329" s="825" t="s">
        <v>4953</v>
      </c>
      <c r="H329" s="825" t="s">
        <v>4954</v>
      </c>
      <c r="I329" s="831">
        <v>8.4700002670288086</v>
      </c>
      <c r="J329" s="831">
        <v>1710</v>
      </c>
      <c r="K329" s="832">
        <v>14483.699951171875</v>
      </c>
    </row>
    <row r="330" spans="1:11" ht="14.45" customHeight="1" x14ac:dyDescent="0.2">
      <c r="A330" s="821" t="s">
        <v>581</v>
      </c>
      <c r="B330" s="822" t="s">
        <v>582</v>
      </c>
      <c r="C330" s="825" t="s">
        <v>602</v>
      </c>
      <c r="D330" s="839" t="s">
        <v>603</v>
      </c>
      <c r="E330" s="825" t="s">
        <v>4865</v>
      </c>
      <c r="F330" s="839" t="s">
        <v>4866</v>
      </c>
      <c r="G330" s="825" t="s">
        <v>4955</v>
      </c>
      <c r="H330" s="825" t="s">
        <v>4956</v>
      </c>
      <c r="I330" s="831">
        <v>1.5499999523162842</v>
      </c>
      <c r="J330" s="831">
        <v>2500</v>
      </c>
      <c r="K330" s="832">
        <v>3875</v>
      </c>
    </row>
    <row r="331" spans="1:11" ht="14.45" customHeight="1" x14ac:dyDescent="0.2">
      <c r="A331" s="821" t="s">
        <v>581</v>
      </c>
      <c r="B331" s="822" t="s">
        <v>582</v>
      </c>
      <c r="C331" s="825" t="s">
        <v>602</v>
      </c>
      <c r="D331" s="839" t="s">
        <v>603</v>
      </c>
      <c r="E331" s="825" t="s">
        <v>4865</v>
      </c>
      <c r="F331" s="839" t="s">
        <v>4866</v>
      </c>
      <c r="G331" s="825" t="s">
        <v>4959</v>
      </c>
      <c r="H331" s="825" t="s">
        <v>4960</v>
      </c>
      <c r="I331" s="831">
        <v>6.2300000190734863</v>
      </c>
      <c r="J331" s="831">
        <v>110</v>
      </c>
      <c r="K331" s="832">
        <v>685.29998779296875</v>
      </c>
    </row>
    <row r="332" spans="1:11" ht="14.45" customHeight="1" x14ac:dyDescent="0.2">
      <c r="A332" s="821" t="s">
        <v>581</v>
      </c>
      <c r="B332" s="822" t="s">
        <v>582</v>
      </c>
      <c r="C332" s="825" t="s">
        <v>602</v>
      </c>
      <c r="D332" s="839" t="s">
        <v>603</v>
      </c>
      <c r="E332" s="825" t="s">
        <v>4865</v>
      </c>
      <c r="F332" s="839" t="s">
        <v>4866</v>
      </c>
      <c r="G332" s="825" t="s">
        <v>5125</v>
      </c>
      <c r="H332" s="825" t="s">
        <v>5126</v>
      </c>
      <c r="I332" s="831">
        <v>37.150001525878906</v>
      </c>
      <c r="J332" s="831">
        <v>60</v>
      </c>
      <c r="K332" s="832">
        <v>2228.820068359375</v>
      </c>
    </row>
    <row r="333" spans="1:11" ht="14.45" customHeight="1" x14ac:dyDescent="0.2">
      <c r="A333" s="821" t="s">
        <v>581</v>
      </c>
      <c r="B333" s="822" t="s">
        <v>582</v>
      </c>
      <c r="C333" s="825" t="s">
        <v>602</v>
      </c>
      <c r="D333" s="839" t="s">
        <v>603</v>
      </c>
      <c r="E333" s="825" t="s">
        <v>4865</v>
      </c>
      <c r="F333" s="839" t="s">
        <v>4866</v>
      </c>
      <c r="G333" s="825" t="s">
        <v>4963</v>
      </c>
      <c r="H333" s="825" t="s">
        <v>4964</v>
      </c>
      <c r="I333" s="831">
        <v>1.2100000381469727</v>
      </c>
      <c r="J333" s="831">
        <v>150</v>
      </c>
      <c r="K333" s="832">
        <v>181.5</v>
      </c>
    </row>
    <row r="334" spans="1:11" ht="14.45" customHeight="1" x14ac:dyDescent="0.2">
      <c r="A334" s="821" t="s">
        <v>581</v>
      </c>
      <c r="B334" s="822" t="s">
        <v>582</v>
      </c>
      <c r="C334" s="825" t="s">
        <v>602</v>
      </c>
      <c r="D334" s="839" t="s">
        <v>603</v>
      </c>
      <c r="E334" s="825" t="s">
        <v>4865</v>
      </c>
      <c r="F334" s="839" t="s">
        <v>4866</v>
      </c>
      <c r="G334" s="825" t="s">
        <v>4965</v>
      </c>
      <c r="H334" s="825" t="s">
        <v>4966</v>
      </c>
      <c r="I334" s="831">
        <v>5.8079999923706058</v>
      </c>
      <c r="J334" s="831">
        <v>1500</v>
      </c>
      <c r="K334" s="832">
        <v>8710</v>
      </c>
    </row>
    <row r="335" spans="1:11" ht="14.45" customHeight="1" x14ac:dyDescent="0.2">
      <c r="A335" s="821" t="s">
        <v>581</v>
      </c>
      <c r="B335" s="822" t="s">
        <v>582</v>
      </c>
      <c r="C335" s="825" t="s">
        <v>602</v>
      </c>
      <c r="D335" s="839" t="s">
        <v>603</v>
      </c>
      <c r="E335" s="825" t="s">
        <v>4865</v>
      </c>
      <c r="F335" s="839" t="s">
        <v>4866</v>
      </c>
      <c r="G335" s="825" t="s">
        <v>4967</v>
      </c>
      <c r="H335" s="825" t="s">
        <v>4968</v>
      </c>
      <c r="I335" s="831">
        <v>3.1400001049041748</v>
      </c>
      <c r="J335" s="831">
        <v>100</v>
      </c>
      <c r="K335" s="832">
        <v>314</v>
      </c>
    </row>
    <row r="336" spans="1:11" ht="14.45" customHeight="1" x14ac:dyDescent="0.2">
      <c r="A336" s="821" t="s">
        <v>581</v>
      </c>
      <c r="B336" s="822" t="s">
        <v>582</v>
      </c>
      <c r="C336" s="825" t="s">
        <v>602</v>
      </c>
      <c r="D336" s="839" t="s">
        <v>603</v>
      </c>
      <c r="E336" s="825" t="s">
        <v>4865</v>
      </c>
      <c r="F336" s="839" t="s">
        <v>4866</v>
      </c>
      <c r="G336" s="825" t="s">
        <v>4969</v>
      </c>
      <c r="H336" s="825" t="s">
        <v>4970</v>
      </c>
      <c r="I336" s="831">
        <v>0.4699999988079071</v>
      </c>
      <c r="J336" s="831">
        <v>5500</v>
      </c>
      <c r="K336" s="832">
        <v>2585</v>
      </c>
    </row>
    <row r="337" spans="1:11" ht="14.45" customHeight="1" x14ac:dyDescent="0.2">
      <c r="A337" s="821" t="s">
        <v>581</v>
      </c>
      <c r="B337" s="822" t="s">
        <v>582</v>
      </c>
      <c r="C337" s="825" t="s">
        <v>602</v>
      </c>
      <c r="D337" s="839" t="s">
        <v>603</v>
      </c>
      <c r="E337" s="825" t="s">
        <v>4865</v>
      </c>
      <c r="F337" s="839" t="s">
        <v>4866</v>
      </c>
      <c r="G337" s="825" t="s">
        <v>4973</v>
      </c>
      <c r="H337" s="825" t="s">
        <v>4974</v>
      </c>
      <c r="I337" s="831">
        <v>1.9833333492279053</v>
      </c>
      <c r="J337" s="831">
        <v>900</v>
      </c>
      <c r="K337" s="832">
        <v>1785</v>
      </c>
    </row>
    <row r="338" spans="1:11" ht="14.45" customHeight="1" x14ac:dyDescent="0.2">
      <c r="A338" s="821" t="s">
        <v>581</v>
      </c>
      <c r="B338" s="822" t="s">
        <v>582</v>
      </c>
      <c r="C338" s="825" t="s">
        <v>602</v>
      </c>
      <c r="D338" s="839" t="s">
        <v>603</v>
      </c>
      <c r="E338" s="825" t="s">
        <v>4865</v>
      </c>
      <c r="F338" s="839" t="s">
        <v>4866</v>
      </c>
      <c r="G338" s="825" t="s">
        <v>4975</v>
      </c>
      <c r="H338" s="825" t="s">
        <v>4976</v>
      </c>
      <c r="I338" s="831">
        <v>2.0499999523162842</v>
      </c>
      <c r="J338" s="831">
        <v>100</v>
      </c>
      <c r="K338" s="832">
        <v>205</v>
      </c>
    </row>
    <row r="339" spans="1:11" ht="14.45" customHeight="1" x14ac:dyDescent="0.2">
      <c r="A339" s="821" t="s">
        <v>581</v>
      </c>
      <c r="B339" s="822" t="s">
        <v>582</v>
      </c>
      <c r="C339" s="825" t="s">
        <v>602</v>
      </c>
      <c r="D339" s="839" t="s">
        <v>603</v>
      </c>
      <c r="E339" s="825" t="s">
        <v>4865</v>
      </c>
      <c r="F339" s="839" t="s">
        <v>4866</v>
      </c>
      <c r="G339" s="825" t="s">
        <v>4977</v>
      </c>
      <c r="H339" s="825" t="s">
        <v>4978</v>
      </c>
      <c r="I339" s="831">
        <v>2.7000000476837158</v>
      </c>
      <c r="J339" s="831">
        <v>300</v>
      </c>
      <c r="K339" s="832">
        <v>810</v>
      </c>
    </row>
    <row r="340" spans="1:11" ht="14.45" customHeight="1" x14ac:dyDescent="0.2">
      <c r="A340" s="821" t="s">
        <v>581</v>
      </c>
      <c r="B340" s="822" t="s">
        <v>582</v>
      </c>
      <c r="C340" s="825" t="s">
        <v>602</v>
      </c>
      <c r="D340" s="839" t="s">
        <v>603</v>
      </c>
      <c r="E340" s="825" t="s">
        <v>4865</v>
      </c>
      <c r="F340" s="839" t="s">
        <v>4866</v>
      </c>
      <c r="G340" s="825" t="s">
        <v>5179</v>
      </c>
      <c r="H340" s="825" t="s">
        <v>5180</v>
      </c>
      <c r="I340" s="831">
        <v>3.0699999332427979</v>
      </c>
      <c r="J340" s="831">
        <v>200</v>
      </c>
      <c r="K340" s="832">
        <v>614</v>
      </c>
    </row>
    <row r="341" spans="1:11" ht="14.45" customHeight="1" x14ac:dyDescent="0.2">
      <c r="A341" s="821" t="s">
        <v>581</v>
      </c>
      <c r="B341" s="822" t="s">
        <v>582</v>
      </c>
      <c r="C341" s="825" t="s">
        <v>602</v>
      </c>
      <c r="D341" s="839" t="s">
        <v>603</v>
      </c>
      <c r="E341" s="825" t="s">
        <v>4865</v>
      </c>
      <c r="F341" s="839" t="s">
        <v>4866</v>
      </c>
      <c r="G341" s="825" t="s">
        <v>4981</v>
      </c>
      <c r="H341" s="825" t="s">
        <v>4982</v>
      </c>
      <c r="I341" s="831">
        <v>3.0999999046325684</v>
      </c>
      <c r="J341" s="831">
        <v>400</v>
      </c>
      <c r="K341" s="832">
        <v>1240</v>
      </c>
    </row>
    <row r="342" spans="1:11" ht="14.45" customHeight="1" x14ac:dyDescent="0.2">
      <c r="A342" s="821" t="s">
        <v>581</v>
      </c>
      <c r="B342" s="822" t="s">
        <v>582</v>
      </c>
      <c r="C342" s="825" t="s">
        <v>602</v>
      </c>
      <c r="D342" s="839" t="s">
        <v>603</v>
      </c>
      <c r="E342" s="825" t="s">
        <v>4865</v>
      </c>
      <c r="F342" s="839" t="s">
        <v>4866</v>
      </c>
      <c r="G342" s="825" t="s">
        <v>4983</v>
      </c>
      <c r="H342" s="825" t="s">
        <v>4984</v>
      </c>
      <c r="I342" s="831">
        <v>2.1660000801086428</v>
      </c>
      <c r="J342" s="831">
        <v>500</v>
      </c>
      <c r="K342" s="832">
        <v>1083</v>
      </c>
    </row>
    <row r="343" spans="1:11" ht="14.45" customHeight="1" x14ac:dyDescent="0.2">
      <c r="A343" s="821" t="s">
        <v>581</v>
      </c>
      <c r="B343" s="822" t="s">
        <v>582</v>
      </c>
      <c r="C343" s="825" t="s">
        <v>602</v>
      </c>
      <c r="D343" s="839" t="s">
        <v>603</v>
      </c>
      <c r="E343" s="825" t="s">
        <v>4865</v>
      </c>
      <c r="F343" s="839" t="s">
        <v>4866</v>
      </c>
      <c r="G343" s="825" t="s">
        <v>4987</v>
      </c>
      <c r="H343" s="825" t="s">
        <v>4988</v>
      </c>
      <c r="I343" s="831">
        <v>21.239999771118164</v>
      </c>
      <c r="J343" s="831">
        <v>50</v>
      </c>
      <c r="K343" s="832">
        <v>1062</v>
      </c>
    </row>
    <row r="344" spans="1:11" ht="14.45" customHeight="1" x14ac:dyDescent="0.2">
      <c r="A344" s="821" t="s">
        <v>581</v>
      </c>
      <c r="B344" s="822" t="s">
        <v>582</v>
      </c>
      <c r="C344" s="825" t="s">
        <v>602</v>
      </c>
      <c r="D344" s="839" t="s">
        <v>603</v>
      </c>
      <c r="E344" s="825" t="s">
        <v>4865</v>
      </c>
      <c r="F344" s="839" t="s">
        <v>4866</v>
      </c>
      <c r="G344" s="825" t="s">
        <v>4989</v>
      </c>
      <c r="H344" s="825" t="s">
        <v>4990</v>
      </c>
      <c r="I344" s="831">
        <v>2.5199999809265137</v>
      </c>
      <c r="J344" s="831">
        <v>100</v>
      </c>
      <c r="K344" s="832">
        <v>252</v>
      </c>
    </row>
    <row r="345" spans="1:11" ht="14.45" customHeight="1" x14ac:dyDescent="0.2">
      <c r="A345" s="821" t="s">
        <v>581</v>
      </c>
      <c r="B345" s="822" t="s">
        <v>582</v>
      </c>
      <c r="C345" s="825" t="s">
        <v>602</v>
      </c>
      <c r="D345" s="839" t="s">
        <v>603</v>
      </c>
      <c r="E345" s="825" t="s">
        <v>4865</v>
      </c>
      <c r="F345" s="839" t="s">
        <v>4866</v>
      </c>
      <c r="G345" s="825" t="s">
        <v>4991</v>
      </c>
      <c r="H345" s="825" t="s">
        <v>4992</v>
      </c>
      <c r="I345" s="831">
        <v>22.417499542236328</v>
      </c>
      <c r="J345" s="831">
        <v>110</v>
      </c>
      <c r="K345" s="832">
        <v>2504.6999816894531</v>
      </c>
    </row>
    <row r="346" spans="1:11" ht="14.45" customHeight="1" x14ac:dyDescent="0.2">
      <c r="A346" s="821" t="s">
        <v>581</v>
      </c>
      <c r="B346" s="822" t="s">
        <v>582</v>
      </c>
      <c r="C346" s="825" t="s">
        <v>602</v>
      </c>
      <c r="D346" s="839" t="s">
        <v>603</v>
      </c>
      <c r="E346" s="825" t="s">
        <v>4993</v>
      </c>
      <c r="F346" s="839" t="s">
        <v>4994</v>
      </c>
      <c r="G346" s="825" t="s">
        <v>4995</v>
      </c>
      <c r="H346" s="825" t="s">
        <v>4996</v>
      </c>
      <c r="I346" s="831">
        <v>10.162857055664063</v>
      </c>
      <c r="J346" s="831">
        <v>2190</v>
      </c>
      <c r="K346" s="832">
        <v>22256.599853515625</v>
      </c>
    </row>
    <row r="347" spans="1:11" ht="14.45" customHeight="1" x14ac:dyDescent="0.2">
      <c r="A347" s="821" t="s">
        <v>581</v>
      </c>
      <c r="B347" s="822" t="s">
        <v>582</v>
      </c>
      <c r="C347" s="825" t="s">
        <v>602</v>
      </c>
      <c r="D347" s="839" t="s">
        <v>603</v>
      </c>
      <c r="E347" s="825" t="s">
        <v>4993</v>
      </c>
      <c r="F347" s="839" t="s">
        <v>4994</v>
      </c>
      <c r="G347" s="825" t="s">
        <v>5133</v>
      </c>
      <c r="H347" s="825" t="s">
        <v>5134</v>
      </c>
      <c r="I347" s="831">
        <v>7.375</v>
      </c>
      <c r="J347" s="831">
        <v>60</v>
      </c>
      <c r="K347" s="832">
        <v>435.19999694824219</v>
      </c>
    </row>
    <row r="348" spans="1:11" ht="14.45" customHeight="1" x14ac:dyDescent="0.2">
      <c r="A348" s="821" t="s">
        <v>581</v>
      </c>
      <c r="B348" s="822" t="s">
        <v>582</v>
      </c>
      <c r="C348" s="825" t="s">
        <v>602</v>
      </c>
      <c r="D348" s="839" t="s">
        <v>603</v>
      </c>
      <c r="E348" s="825" t="s">
        <v>5003</v>
      </c>
      <c r="F348" s="839" t="s">
        <v>5004</v>
      </c>
      <c r="G348" s="825" t="s">
        <v>5007</v>
      </c>
      <c r="H348" s="825" t="s">
        <v>5008</v>
      </c>
      <c r="I348" s="831">
        <v>0.47999998927116394</v>
      </c>
      <c r="J348" s="831">
        <v>800</v>
      </c>
      <c r="K348" s="832">
        <v>384</v>
      </c>
    </row>
    <row r="349" spans="1:11" ht="14.45" customHeight="1" x14ac:dyDescent="0.2">
      <c r="A349" s="821" t="s">
        <v>581</v>
      </c>
      <c r="B349" s="822" t="s">
        <v>582</v>
      </c>
      <c r="C349" s="825" t="s">
        <v>602</v>
      </c>
      <c r="D349" s="839" t="s">
        <v>603</v>
      </c>
      <c r="E349" s="825" t="s">
        <v>5003</v>
      </c>
      <c r="F349" s="839" t="s">
        <v>5004</v>
      </c>
      <c r="G349" s="825" t="s">
        <v>5181</v>
      </c>
      <c r="H349" s="825" t="s">
        <v>5182</v>
      </c>
      <c r="I349" s="831">
        <v>0.31000000238418579</v>
      </c>
      <c r="J349" s="831">
        <v>200</v>
      </c>
      <c r="K349" s="832">
        <v>62</v>
      </c>
    </row>
    <row r="350" spans="1:11" ht="14.45" customHeight="1" x14ac:dyDescent="0.2">
      <c r="A350" s="821" t="s">
        <v>581</v>
      </c>
      <c r="B350" s="822" t="s">
        <v>582</v>
      </c>
      <c r="C350" s="825" t="s">
        <v>602</v>
      </c>
      <c r="D350" s="839" t="s">
        <v>603</v>
      </c>
      <c r="E350" s="825" t="s">
        <v>5003</v>
      </c>
      <c r="F350" s="839" t="s">
        <v>5004</v>
      </c>
      <c r="G350" s="825" t="s">
        <v>5009</v>
      </c>
      <c r="H350" s="825" t="s">
        <v>5010</v>
      </c>
      <c r="I350" s="831">
        <v>0.54428573165621075</v>
      </c>
      <c r="J350" s="831">
        <v>7000</v>
      </c>
      <c r="K350" s="832">
        <v>3810</v>
      </c>
    </row>
    <row r="351" spans="1:11" ht="14.45" customHeight="1" x14ac:dyDescent="0.2">
      <c r="A351" s="821" t="s">
        <v>581</v>
      </c>
      <c r="B351" s="822" t="s">
        <v>582</v>
      </c>
      <c r="C351" s="825" t="s">
        <v>602</v>
      </c>
      <c r="D351" s="839" t="s">
        <v>603</v>
      </c>
      <c r="E351" s="825" t="s">
        <v>5003</v>
      </c>
      <c r="F351" s="839" t="s">
        <v>5004</v>
      </c>
      <c r="G351" s="825" t="s">
        <v>5183</v>
      </c>
      <c r="H351" s="825" t="s">
        <v>5184</v>
      </c>
      <c r="I351" s="831">
        <v>0.97000002861022949</v>
      </c>
      <c r="J351" s="831">
        <v>200</v>
      </c>
      <c r="K351" s="832">
        <v>194</v>
      </c>
    </row>
    <row r="352" spans="1:11" ht="14.45" customHeight="1" x14ac:dyDescent="0.2">
      <c r="A352" s="821" t="s">
        <v>581</v>
      </c>
      <c r="B352" s="822" t="s">
        <v>582</v>
      </c>
      <c r="C352" s="825" t="s">
        <v>602</v>
      </c>
      <c r="D352" s="839" t="s">
        <v>603</v>
      </c>
      <c r="E352" s="825" t="s">
        <v>5003</v>
      </c>
      <c r="F352" s="839" t="s">
        <v>5004</v>
      </c>
      <c r="G352" s="825" t="s">
        <v>5011</v>
      </c>
      <c r="H352" s="825" t="s">
        <v>5012</v>
      </c>
      <c r="I352" s="831">
        <v>1.7999999523162842</v>
      </c>
      <c r="J352" s="831">
        <v>200</v>
      </c>
      <c r="K352" s="832">
        <v>360</v>
      </c>
    </row>
    <row r="353" spans="1:11" ht="14.45" customHeight="1" x14ac:dyDescent="0.2">
      <c r="A353" s="821" t="s">
        <v>581</v>
      </c>
      <c r="B353" s="822" t="s">
        <v>582</v>
      </c>
      <c r="C353" s="825" t="s">
        <v>602</v>
      </c>
      <c r="D353" s="839" t="s">
        <v>603</v>
      </c>
      <c r="E353" s="825" t="s">
        <v>5003</v>
      </c>
      <c r="F353" s="839" t="s">
        <v>5004</v>
      </c>
      <c r="G353" s="825" t="s">
        <v>5013</v>
      </c>
      <c r="H353" s="825" t="s">
        <v>5014</v>
      </c>
      <c r="I353" s="831">
        <v>1.8033332824707031</v>
      </c>
      <c r="J353" s="831">
        <v>550</v>
      </c>
      <c r="K353" s="832">
        <v>992</v>
      </c>
    </row>
    <row r="354" spans="1:11" ht="14.45" customHeight="1" x14ac:dyDescent="0.2">
      <c r="A354" s="821" t="s">
        <v>581</v>
      </c>
      <c r="B354" s="822" t="s">
        <v>582</v>
      </c>
      <c r="C354" s="825" t="s">
        <v>602</v>
      </c>
      <c r="D354" s="839" t="s">
        <v>603</v>
      </c>
      <c r="E354" s="825" t="s">
        <v>5015</v>
      </c>
      <c r="F354" s="839" t="s">
        <v>5016</v>
      </c>
      <c r="G354" s="825" t="s">
        <v>5017</v>
      </c>
      <c r="H354" s="825" t="s">
        <v>5018</v>
      </c>
      <c r="I354" s="831">
        <v>15.729999542236328</v>
      </c>
      <c r="J354" s="831">
        <v>300</v>
      </c>
      <c r="K354" s="832">
        <v>4719</v>
      </c>
    </row>
    <row r="355" spans="1:11" ht="14.45" customHeight="1" x14ac:dyDescent="0.2">
      <c r="A355" s="821" t="s">
        <v>581</v>
      </c>
      <c r="B355" s="822" t="s">
        <v>582</v>
      </c>
      <c r="C355" s="825" t="s">
        <v>602</v>
      </c>
      <c r="D355" s="839" t="s">
        <v>603</v>
      </c>
      <c r="E355" s="825" t="s">
        <v>5015</v>
      </c>
      <c r="F355" s="839" t="s">
        <v>5016</v>
      </c>
      <c r="G355" s="825" t="s">
        <v>5019</v>
      </c>
      <c r="H355" s="825" t="s">
        <v>5020</v>
      </c>
      <c r="I355" s="831">
        <v>15.729999542236328</v>
      </c>
      <c r="J355" s="831">
        <v>50</v>
      </c>
      <c r="K355" s="832">
        <v>786.5</v>
      </c>
    </row>
    <row r="356" spans="1:11" ht="14.45" customHeight="1" x14ac:dyDescent="0.2">
      <c r="A356" s="821" t="s">
        <v>581</v>
      </c>
      <c r="B356" s="822" t="s">
        <v>582</v>
      </c>
      <c r="C356" s="825" t="s">
        <v>602</v>
      </c>
      <c r="D356" s="839" t="s">
        <v>603</v>
      </c>
      <c r="E356" s="825" t="s">
        <v>5015</v>
      </c>
      <c r="F356" s="839" t="s">
        <v>5016</v>
      </c>
      <c r="G356" s="825" t="s">
        <v>5021</v>
      </c>
      <c r="H356" s="825" t="s">
        <v>5022</v>
      </c>
      <c r="I356" s="831">
        <v>0.73000001907348633</v>
      </c>
      <c r="J356" s="831">
        <v>1000</v>
      </c>
      <c r="K356" s="832">
        <v>730</v>
      </c>
    </row>
    <row r="357" spans="1:11" ht="14.45" customHeight="1" x14ac:dyDescent="0.2">
      <c r="A357" s="821" t="s">
        <v>581</v>
      </c>
      <c r="B357" s="822" t="s">
        <v>582</v>
      </c>
      <c r="C357" s="825" t="s">
        <v>602</v>
      </c>
      <c r="D357" s="839" t="s">
        <v>603</v>
      </c>
      <c r="E357" s="825" t="s">
        <v>5015</v>
      </c>
      <c r="F357" s="839" t="s">
        <v>5016</v>
      </c>
      <c r="G357" s="825" t="s">
        <v>5023</v>
      </c>
      <c r="H357" s="825" t="s">
        <v>5024</v>
      </c>
      <c r="I357" s="831">
        <v>0.71714286293302265</v>
      </c>
      <c r="J357" s="831">
        <v>31000</v>
      </c>
      <c r="K357" s="832">
        <v>22030</v>
      </c>
    </row>
    <row r="358" spans="1:11" ht="14.45" customHeight="1" x14ac:dyDescent="0.2">
      <c r="A358" s="821" t="s">
        <v>581</v>
      </c>
      <c r="B358" s="822" t="s">
        <v>582</v>
      </c>
      <c r="C358" s="825" t="s">
        <v>602</v>
      </c>
      <c r="D358" s="839" t="s">
        <v>603</v>
      </c>
      <c r="E358" s="825" t="s">
        <v>5025</v>
      </c>
      <c r="F358" s="839" t="s">
        <v>5026</v>
      </c>
      <c r="G358" s="825" t="s">
        <v>5185</v>
      </c>
      <c r="H358" s="825" t="s">
        <v>5186</v>
      </c>
      <c r="I358" s="831">
        <v>267.78571864536832</v>
      </c>
      <c r="J358" s="831">
        <v>148</v>
      </c>
      <c r="K358" s="832">
        <v>39632.27978515625</v>
      </c>
    </row>
    <row r="359" spans="1:11" ht="14.45" customHeight="1" x14ac:dyDescent="0.2">
      <c r="A359" s="821" t="s">
        <v>581</v>
      </c>
      <c r="B359" s="822" t="s">
        <v>582</v>
      </c>
      <c r="C359" s="825" t="s">
        <v>602</v>
      </c>
      <c r="D359" s="839" t="s">
        <v>603</v>
      </c>
      <c r="E359" s="825" t="s">
        <v>5029</v>
      </c>
      <c r="F359" s="839" t="s">
        <v>5030</v>
      </c>
      <c r="G359" s="825" t="s">
        <v>5187</v>
      </c>
      <c r="H359" s="825" t="s">
        <v>5188</v>
      </c>
      <c r="I359" s="831">
        <v>3.9300000667572021</v>
      </c>
      <c r="J359" s="831">
        <v>350</v>
      </c>
      <c r="K359" s="832">
        <v>1376.4600219726563</v>
      </c>
    </row>
    <row r="360" spans="1:11" ht="14.45" customHeight="1" x14ac:dyDescent="0.2">
      <c r="A360" s="821" t="s">
        <v>581</v>
      </c>
      <c r="B360" s="822" t="s">
        <v>582</v>
      </c>
      <c r="C360" s="825" t="s">
        <v>605</v>
      </c>
      <c r="D360" s="839" t="s">
        <v>606</v>
      </c>
      <c r="E360" s="825" t="s">
        <v>4769</v>
      </c>
      <c r="F360" s="839" t="s">
        <v>4770</v>
      </c>
      <c r="G360" s="825" t="s">
        <v>4771</v>
      </c>
      <c r="H360" s="825" t="s">
        <v>4772</v>
      </c>
      <c r="I360" s="831">
        <v>21.239999771118164</v>
      </c>
      <c r="J360" s="831">
        <v>50</v>
      </c>
      <c r="K360" s="832">
        <v>1062</v>
      </c>
    </row>
    <row r="361" spans="1:11" ht="14.45" customHeight="1" x14ac:dyDescent="0.2">
      <c r="A361" s="821" t="s">
        <v>581</v>
      </c>
      <c r="B361" s="822" t="s">
        <v>582</v>
      </c>
      <c r="C361" s="825" t="s">
        <v>605</v>
      </c>
      <c r="D361" s="839" t="s">
        <v>606</v>
      </c>
      <c r="E361" s="825" t="s">
        <v>4773</v>
      </c>
      <c r="F361" s="839" t="s">
        <v>4774</v>
      </c>
      <c r="G361" s="825" t="s">
        <v>5189</v>
      </c>
      <c r="H361" s="825" t="s">
        <v>5190</v>
      </c>
      <c r="I361" s="831">
        <v>0.99285714966910221</v>
      </c>
      <c r="J361" s="831">
        <v>14000</v>
      </c>
      <c r="K361" s="832">
        <v>13865</v>
      </c>
    </row>
    <row r="362" spans="1:11" ht="14.45" customHeight="1" x14ac:dyDescent="0.2">
      <c r="A362" s="821" t="s">
        <v>581</v>
      </c>
      <c r="B362" s="822" t="s">
        <v>582</v>
      </c>
      <c r="C362" s="825" t="s">
        <v>605</v>
      </c>
      <c r="D362" s="839" t="s">
        <v>606</v>
      </c>
      <c r="E362" s="825" t="s">
        <v>4773</v>
      </c>
      <c r="F362" s="839" t="s">
        <v>4774</v>
      </c>
      <c r="G362" s="825" t="s">
        <v>5191</v>
      </c>
      <c r="H362" s="825" t="s">
        <v>5192</v>
      </c>
      <c r="I362" s="831">
        <v>1.8200000524520874</v>
      </c>
      <c r="J362" s="831">
        <v>1200</v>
      </c>
      <c r="K362" s="832">
        <v>2185</v>
      </c>
    </row>
    <row r="363" spans="1:11" ht="14.45" customHeight="1" x14ac:dyDescent="0.2">
      <c r="A363" s="821" t="s">
        <v>581</v>
      </c>
      <c r="B363" s="822" t="s">
        <v>582</v>
      </c>
      <c r="C363" s="825" t="s">
        <v>605</v>
      </c>
      <c r="D363" s="839" t="s">
        <v>606</v>
      </c>
      <c r="E363" s="825" t="s">
        <v>4773</v>
      </c>
      <c r="F363" s="839" t="s">
        <v>4774</v>
      </c>
      <c r="G363" s="825" t="s">
        <v>5193</v>
      </c>
      <c r="H363" s="825" t="s">
        <v>5194</v>
      </c>
      <c r="I363" s="831">
        <v>1.440000057220459</v>
      </c>
      <c r="J363" s="831">
        <v>500</v>
      </c>
      <c r="K363" s="832">
        <v>720</v>
      </c>
    </row>
    <row r="364" spans="1:11" ht="14.45" customHeight="1" x14ac:dyDescent="0.2">
      <c r="A364" s="821" t="s">
        <v>581</v>
      </c>
      <c r="B364" s="822" t="s">
        <v>582</v>
      </c>
      <c r="C364" s="825" t="s">
        <v>605</v>
      </c>
      <c r="D364" s="839" t="s">
        <v>606</v>
      </c>
      <c r="E364" s="825" t="s">
        <v>4773</v>
      </c>
      <c r="F364" s="839" t="s">
        <v>4774</v>
      </c>
      <c r="G364" s="825" t="s">
        <v>5195</v>
      </c>
      <c r="H364" s="825" t="s">
        <v>5196</v>
      </c>
      <c r="I364" s="831">
        <v>0.59714285816465107</v>
      </c>
      <c r="J364" s="831">
        <v>11500</v>
      </c>
      <c r="K364" s="832">
        <v>6845</v>
      </c>
    </row>
    <row r="365" spans="1:11" ht="14.45" customHeight="1" x14ac:dyDescent="0.2">
      <c r="A365" s="821" t="s">
        <v>581</v>
      </c>
      <c r="B365" s="822" t="s">
        <v>582</v>
      </c>
      <c r="C365" s="825" t="s">
        <v>605</v>
      </c>
      <c r="D365" s="839" t="s">
        <v>606</v>
      </c>
      <c r="E365" s="825" t="s">
        <v>4773</v>
      </c>
      <c r="F365" s="839" t="s">
        <v>4774</v>
      </c>
      <c r="G365" s="825" t="s">
        <v>5043</v>
      </c>
      <c r="H365" s="825" t="s">
        <v>5044</v>
      </c>
      <c r="I365" s="831">
        <v>0.43999999761581421</v>
      </c>
      <c r="J365" s="831">
        <v>3000</v>
      </c>
      <c r="K365" s="832">
        <v>1320</v>
      </c>
    </row>
    <row r="366" spans="1:11" ht="14.45" customHeight="1" x14ac:dyDescent="0.2">
      <c r="A366" s="821" t="s">
        <v>581</v>
      </c>
      <c r="B366" s="822" t="s">
        <v>582</v>
      </c>
      <c r="C366" s="825" t="s">
        <v>605</v>
      </c>
      <c r="D366" s="839" t="s">
        <v>606</v>
      </c>
      <c r="E366" s="825" t="s">
        <v>4773</v>
      </c>
      <c r="F366" s="839" t="s">
        <v>4774</v>
      </c>
      <c r="G366" s="825" t="s">
        <v>5197</v>
      </c>
      <c r="H366" s="825" t="s">
        <v>5198</v>
      </c>
      <c r="I366" s="831">
        <v>1.9199999570846558</v>
      </c>
      <c r="J366" s="831">
        <v>250</v>
      </c>
      <c r="K366" s="832">
        <v>478.79998779296875</v>
      </c>
    </row>
    <row r="367" spans="1:11" ht="14.45" customHeight="1" x14ac:dyDescent="0.2">
      <c r="A367" s="821" t="s">
        <v>581</v>
      </c>
      <c r="B367" s="822" t="s">
        <v>582</v>
      </c>
      <c r="C367" s="825" t="s">
        <v>605</v>
      </c>
      <c r="D367" s="839" t="s">
        <v>606</v>
      </c>
      <c r="E367" s="825" t="s">
        <v>4773</v>
      </c>
      <c r="F367" s="839" t="s">
        <v>4774</v>
      </c>
      <c r="G367" s="825" t="s">
        <v>5147</v>
      </c>
      <c r="H367" s="825" t="s">
        <v>5148</v>
      </c>
      <c r="I367" s="831">
        <v>2.0533332824707031</v>
      </c>
      <c r="J367" s="831">
        <v>375</v>
      </c>
      <c r="K367" s="832">
        <v>769.67999267578125</v>
      </c>
    </row>
    <row r="368" spans="1:11" ht="14.45" customHeight="1" x14ac:dyDescent="0.2">
      <c r="A368" s="821" t="s">
        <v>581</v>
      </c>
      <c r="B368" s="822" t="s">
        <v>582</v>
      </c>
      <c r="C368" s="825" t="s">
        <v>605</v>
      </c>
      <c r="D368" s="839" t="s">
        <v>606</v>
      </c>
      <c r="E368" s="825" t="s">
        <v>4773</v>
      </c>
      <c r="F368" s="839" t="s">
        <v>4774</v>
      </c>
      <c r="G368" s="825" t="s">
        <v>5045</v>
      </c>
      <c r="H368" s="825" t="s">
        <v>5046</v>
      </c>
      <c r="I368" s="831">
        <v>2.7400000095367432</v>
      </c>
      <c r="J368" s="831">
        <v>250</v>
      </c>
      <c r="K368" s="832">
        <v>684</v>
      </c>
    </row>
    <row r="369" spans="1:11" ht="14.45" customHeight="1" x14ac:dyDescent="0.2">
      <c r="A369" s="821" t="s">
        <v>581</v>
      </c>
      <c r="B369" s="822" t="s">
        <v>582</v>
      </c>
      <c r="C369" s="825" t="s">
        <v>605</v>
      </c>
      <c r="D369" s="839" t="s">
        <v>606</v>
      </c>
      <c r="E369" s="825" t="s">
        <v>4773</v>
      </c>
      <c r="F369" s="839" t="s">
        <v>4774</v>
      </c>
      <c r="G369" s="825" t="s">
        <v>5047</v>
      </c>
      <c r="H369" s="825" t="s">
        <v>5048</v>
      </c>
      <c r="I369" s="831">
        <v>5.0199999809265137</v>
      </c>
      <c r="J369" s="831">
        <v>50</v>
      </c>
      <c r="K369" s="832">
        <v>250.80000305175781</v>
      </c>
    </row>
    <row r="370" spans="1:11" ht="14.45" customHeight="1" x14ac:dyDescent="0.2">
      <c r="A370" s="821" t="s">
        <v>581</v>
      </c>
      <c r="B370" s="822" t="s">
        <v>582</v>
      </c>
      <c r="C370" s="825" t="s">
        <v>605</v>
      </c>
      <c r="D370" s="839" t="s">
        <v>606</v>
      </c>
      <c r="E370" s="825" t="s">
        <v>4773</v>
      </c>
      <c r="F370" s="839" t="s">
        <v>4774</v>
      </c>
      <c r="G370" s="825" t="s">
        <v>5199</v>
      </c>
      <c r="H370" s="825" t="s">
        <v>5200</v>
      </c>
      <c r="I370" s="831">
        <v>304.98001098632813</v>
      </c>
      <c r="J370" s="831">
        <v>1</v>
      </c>
      <c r="K370" s="832">
        <v>304.98001098632813</v>
      </c>
    </row>
    <row r="371" spans="1:11" ht="14.45" customHeight="1" x14ac:dyDescent="0.2">
      <c r="A371" s="821" t="s">
        <v>581</v>
      </c>
      <c r="B371" s="822" t="s">
        <v>582</v>
      </c>
      <c r="C371" s="825" t="s">
        <v>605</v>
      </c>
      <c r="D371" s="839" t="s">
        <v>606</v>
      </c>
      <c r="E371" s="825" t="s">
        <v>4773</v>
      </c>
      <c r="F371" s="839" t="s">
        <v>4774</v>
      </c>
      <c r="G371" s="825" t="s">
        <v>5201</v>
      </c>
      <c r="H371" s="825" t="s">
        <v>5202</v>
      </c>
      <c r="I371" s="831">
        <v>160.74500274658203</v>
      </c>
      <c r="J371" s="831">
        <v>12</v>
      </c>
      <c r="K371" s="832">
        <v>1928.9400024414063</v>
      </c>
    </row>
    <row r="372" spans="1:11" ht="14.45" customHeight="1" x14ac:dyDescent="0.2">
      <c r="A372" s="821" t="s">
        <v>581</v>
      </c>
      <c r="B372" s="822" t="s">
        <v>582</v>
      </c>
      <c r="C372" s="825" t="s">
        <v>605</v>
      </c>
      <c r="D372" s="839" t="s">
        <v>606</v>
      </c>
      <c r="E372" s="825" t="s">
        <v>4773</v>
      </c>
      <c r="F372" s="839" t="s">
        <v>4774</v>
      </c>
      <c r="G372" s="825" t="s">
        <v>5149</v>
      </c>
      <c r="H372" s="825" t="s">
        <v>5150</v>
      </c>
      <c r="I372" s="831">
        <v>135.69999694824219</v>
      </c>
      <c r="J372" s="831">
        <v>10</v>
      </c>
      <c r="K372" s="832">
        <v>1357</v>
      </c>
    </row>
    <row r="373" spans="1:11" ht="14.45" customHeight="1" x14ac:dyDescent="0.2">
      <c r="A373" s="821" t="s">
        <v>581</v>
      </c>
      <c r="B373" s="822" t="s">
        <v>582</v>
      </c>
      <c r="C373" s="825" t="s">
        <v>605</v>
      </c>
      <c r="D373" s="839" t="s">
        <v>606</v>
      </c>
      <c r="E373" s="825" t="s">
        <v>4773</v>
      </c>
      <c r="F373" s="839" t="s">
        <v>4774</v>
      </c>
      <c r="G373" s="825" t="s">
        <v>4795</v>
      </c>
      <c r="H373" s="825" t="s">
        <v>4796</v>
      </c>
      <c r="I373" s="831">
        <v>790.8800048828125</v>
      </c>
      <c r="J373" s="831">
        <v>1</v>
      </c>
      <c r="K373" s="832">
        <v>790.8800048828125</v>
      </c>
    </row>
    <row r="374" spans="1:11" ht="14.45" customHeight="1" x14ac:dyDescent="0.2">
      <c r="A374" s="821" t="s">
        <v>581</v>
      </c>
      <c r="B374" s="822" t="s">
        <v>582</v>
      </c>
      <c r="C374" s="825" t="s">
        <v>605</v>
      </c>
      <c r="D374" s="839" t="s">
        <v>606</v>
      </c>
      <c r="E374" s="825" t="s">
        <v>4773</v>
      </c>
      <c r="F374" s="839" t="s">
        <v>4774</v>
      </c>
      <c r="G374" s="825" t="s">
        <v>4797</v>
      </c>
      <c r="H374" s="825" t="s">
        <v>4798</v>
      </c>
      <c r="I374" s="831">
        <v>749.45332845052087</v>
      </c>
      <c r="J374" s="831">
        <v>6</v>
      </c>
      <c r="K374" s="832">
        <v>4470.9600830078125</v>
      </c>
    </row>
    <row r="375" spans="1:11" ht="14.45" customHeight="1" x14ac:dyDescent="0.2">
      <c r="A375" s="821" t="s">
        <v>581</v>
      </c>
      <c r="B375" s="822" t="s">
        <v>582</v>
      </c>
      <c r="C375" s="825" t="s">
        <v>605</v>
      </c>
      <c r="D375" s="839" t="s">
        <v>606</v>
      </c>
      <c r="E375" s="825" t="s">
        <v>4773</v>
      </c>
      <c r="F375" s="839" t="s">
        <v>4774</v>
      </c>
      <c r="G375" s="825" t="s">
        <v>5203</v>
      </c>
      <c r="H375" s="825" t="s">
        <v>5204</v>
      </c>
      <c r="I375" s="831">
        <v>355.35000610351563</v>
      </c>
      <c r="J375" s="831">
        <v>2</v>
      </c>
      <c r="K375" s="832">
        <v>710.70001220703125</v>
      </c>
    </row>
    <row r="376" spans="1:11" ht="14.45" customHeight="1" x14ac:dyDescent="0.2">
      <c r="A376" s="821" t="s">
        <v>581</v>
      </c>
      <c r="B376" s="822" t="s">
        <v>582</v>
      </c>
      <c r="C376" s="825" t="s">
        <v>605</v>
      </c>
      <c r="D376" s="839" t="s">
        <v>606</v>
      </c>
      <c r="E376" s="825" t="s">
        <v>4773</v>
      </c>
      <c r="F376" s="839" t="s">
        <v>4774</v>
      </c>
      <c r="G376" s="825" t="s">
        <v>5205</v>
      </c>
      <c r="H376" s="825" t="s">
        <v>5206</v>
      </c>
      <c r="I376" s="831">
        <v>63</v>
      </c>
      <c r="J376" s="831">
        <v>20</v>
      </c>
      <c r="K376" s="832">
        <v>1260</v>
      </c>
    </row>
    <row r="377" spans="1:11" ht="14.45" customHeight="1" x14ac:dyDescent="0.2">
      <c r="A377" s="821" t="s">
        <v>581</v>
      </c>
      <c r="B377" s="822" t="s">
        <v>582</v>
      </c>
      <c r="C377" s="825" t="s">
        <v>605</v>
      </c>
      <c r="D377" s="839" t="s">
        <v>606</v>
      </c>
      <c r="E377" s="825" t="s">
        <v>4773</v>
      </c>
      <c r="F377" s="839" t="s">
        <v>4774</v>
      </c>
      <c r="G377" s="825" t="s">
        <v>5207</v>
      </c>
      <c r="H377" s="825" t="s">
        <v>5208</v>
      </c>
      <c r="I377" s="831">
        <v>235.1300048828125</v>
      </c>
      <c r="J377" s="831">
        <v>10</v>
      </c>
      <c r="K377" s="832">
        <v>2351.2900390625</v>
      </c>
    </row>
    <row r="378" spans="1:11" ht="14.45" customHeight="1" x14ac:dyDescent="0.2">
      <c r="A378" s="821" t="s">
        <v>581</v>
      </c>
      <c r="B378" s="822" t="s">
        <v>582</v>
      </c>
      <c r="C378" s="825" t="s">
        <v>605</v>
      </c>
      <c r="D378" s="839" t="s">
        <v>606</v>
      </c>
      <c r="E378" s="825" t="s">
        <v>4773</v>
      </c>
      <c r="F378" s="839" t="s">
        <v>4774</v>
      </c>
      <c r="G378" s="825" t="s">
        <v>5051</v>
      </c>
      <c r="H378" s="825" t="s">
        <v>5052</v>
      </c>
      <c r="I378" s="831">
        <v>30.178333600362141</v>
      </c>
      <c r="J378" s="831">
        <v>275</v>
      </c>
      <c r="K378" s="832">
        <v>8299</v>
      </c>
    </row>
    <row r="379" spans="1:11" ht="14.45" customHeight="1" x14ac:dyDescent="0.2">
      <c r="A379" s="821" t="s">
        <v>581</v>
      </c>
      <c r="B379" s="822" t="s">
        <v>582</v>
      </c>
      <c r="C379" s="825" t="s">
        <v>605</v>
      </c>
      <c r="D379" s="839" t="s">
        <v>606</v>
      </c>
      <c r="E379" s="825" t="s">
        <v>4773</v>
      </c>
      <c r="F379" s="839" t="s">
        <v>4774</v>
      </c>
      <c r="G379" s="825" t="s">
        <v>4801</v>
      </c>
      <c r="H379" s="825" t="s">
        <v>4802</v>
      </c>
      <c r="I379" s="831">
        <v>5.1799999237060543</v>
      </c>
      <c r="J379" s="831">
        <v>350</v>
      </c>
      <c r="K379" s="832">
        <v>1811.5</v>
      </c>
    </row>
    <row r="380" spans="1:11" ht="14.45" customHeight="1" x14ac:dyDescent="0.2">
      <c r="A380" s="821" t="s">
        <v>581</v>
      </c>
      <c r="B380" s="822" t="s">
        <v>582</v>
      </c>
      <c r="C380" s="825" t="s">
        <v>605</v>
      </c>
      <c r="D380" s="839" t="s">
        <v>606</v>
      </c>
      <c r="E380" s="825" t="s">
        <v>4773</v>
      </c>
      <c r="F380" s="839" t="s">
        <v>4774</v>
      </c>
      <c r="G380" s="825" t="s">
        <v>5209</v>
      </c>
      <c r="H380" s="825" t="s">
        <v>5210</v>
      </c>
      <c r="I380" s="831">
        <v>44.290000915527344</v>
      </c>
      <c r="J380" s="831">
        <v>20</v>
      </c>
      <c r="K380" s="832">
        <v>885.72998046875</v>
      </c>
    </row>
    <row r="381" spans="1:11" ht="14.45" customHeight="1" x14ac:dyDescent="0.2">
      <c r="A381" s="821" t="s">
        <v>581</v>
      </c>
      <c r="B381" s="822" t="s">
        <v>582</v>
      </c>
      <c r="C381" s="825" t="s">
        <v>605</v>
      </c>
      <c r="D381" s="839" t="s">
        <v>606</v>
      </c>
      <c r="E381" s="825" t="s">
        <v>4773</v>
      </c>
      <c r="F381" s="839" t="s">
        <v>4774</v>
      </c>
      <c r="G381" s="825" t="s">
        <v>5151</v>
      </c>
      <c r="H381" s="825" t="s">
        <v>5152</v>
      </c>
      <c r="I381" s="831">
        <v>123.19000244140625</v>
      </c>
      <c r="J381" s="831">
        <v>30</v>
      </c>
      <c r="K381" s="832">
        <v>3695.6400146484375</v>
      </c>
    </row>
    <row r="382" spans="1:11" ht="14.45" customHeight="1" x14ac:dyDescent="0.2">
      <c r="A382" s="821" t="s">
        <v>581</v>
      </c>
      <c r="B382" s="822" t="s">
        <v>582</v>
      </c>
      <c r="C382" s="825" t="s">
        <v>605</v>
      </c>
      <c r="D382" s="839" t="s">
        <v>606</v>
      </c>
      <c r="E382" s="825" t="s">
        <v>4773</v>
      </c>
      <c r="F382" s="839" t="s">
        <v>4774</v>
      </c>
      <c r="G382" s="825" t="s">
        <v>4803</v>
      </c>
      <c r="H382" s="825" t="s">
        <v>4804</v>
      </c>
      <c r="I382" s="831">
        <v>190.89999389648438</v>
      </c>
      <c r="J382" s="831">
        <v>10</v>
      </c>
      <c r="K382" s="832">
        <v>1909</v>
      </c>
    </row>
    <row r="383" spans="1:11" ht="14.45" customHeight="1" x14ac:dyDescent="0.2">
      <c r="A383" s="821" t="s">
        <v>581</v>
      </c>
      <c r="B383" s="822" t="s">
        <v>582</v>
      </c>
      <c r="C383" s="825" t="s">
        <v>605</v>
      </c>
      <c r="D383" s="839" t="s">
        <v>606</v>
      </c>
      <c r="E383" s="825" t="s">
        <v>4773</v>
      </c>
      <c r="F383" s="839" t="s">
        <v>4774</v>
      </c>
      <c r="G383" s="825" t="s">
        <v>5153</v>
      </c>
      <c r="H383" s="825" t="s">
        <v>5154</v>
      </c>
      <c r="I383" s="831">
        <v>478.39999389648438</v>
      </c>
      <c r="J383" s="831">
        <v>6</v>
      </c>
      <c r="K383" s="832">
        <v>2870.39990234375</v>
      </c>
    </row>
    <row r="384" spans="1:11" ht="14.45" customHeight="1" x14ac:dyDescent="0.2">
      <c r="A384" s="821" t="s">
        <v>581</v>
      </c>
      <c r="B384" s="822" t="s">
        <v>582</v>
      </c>
      <c r="C384" s="825" t="s">
        <v>605</v>
      </c>
      <c r="D384" s="839" t="s">
        <v>606</v>
      </c>
      <c r="E384" s="825" t="s">
        <v>4773</v>
      </c>
      <c r="F384" s="839" t="s">
        <v>4774</v>
      </c>
      <c r="G384" s="825" t="s">
        <v>5211</v>
      </c>
      <c r="H384" s="825" t="s">
        <v>5212</v>
      </c>
      <c r="I384" s="831">
        <v>309.35000610351563</v>
      </c>
      <c r="J384" s="831">
        <v>2</v>
      </c>
      <c r="K384" s="832">
        <v>618.70001220703125</v>
      </c>
    </row>
    <row r="385" spans="1:11" ht="14.45" customHeight="1" x14ac:dyDescent="0.2">
      <c r="A385" s="821" t="s">
        <v>581</v>
      </c>
      <c r="B385" s="822" t="s">
        <v>582</v>
      </c>
      <c r="C385" s="825" t="s">
        <v>605</v>
      </c>
      <c r="D385" s="839" t="s">
        <v>606</v>
      </c>
      <c r="E385" s="825" t="s">
        <v>4773</v>
      </c>
      <c r="F385" s="839" t="s">
        <v>4774</v>
      </c>
      <c r="G385" s="825" t="s">
        <v>5213</v>
      </c>
      <c r="H385" s="825" t="s">
        <v>5214</v>
      </c>
      <c r="I385" s="831">
        <v>129.25999450683594</v>
      </c>
      <c r="J385" s="831">
        <v>5</v>
      </c>
      <c r="K385" s="832">
        <v>646.29998779296875</v>
      </c>
    </row>
    <row r="386" spans="1:11" ht="14.45" customHeight="1" x14ac:dyDescent="0.2">
      <c r="A386" s="821" t="s">
        <v>581</v>
      </c>
      <c r="B386" s="822" t="s">
        <v>582</v>
      </c>
      <c r="C386" s="825" t="s">
        <v>605</v>
      </c>
      <c r="D386" s="839" t="s">
        <v>606</v>
      </c>
      <c r="E386" s="825" t="s">
        <v>4773</v>
      </c>
      <c r="F386" s="839" t="s">
        <v>4774</v>
      </c>
      <c r="G386" s="825" t="s">
        <v>4817</v>
      </c>
      <c r="H386" s="825" t="s">
        <v>4818</v>
      </c>
      <c r="I386" s="831">
        <v>0.86000001430511475</v>
      </c>
      <c r="J386" s="831">
        <v>300</v>
      </c>
      <c r="K386" s="832">
        <v>258</v>
      </c>
    </row>
    <row r="387" spans="1:11" ht="14.45" customHeight="1" x14ac:dyDescent="0.2">
      <c r="A387" s="821" t="s">
        <v>581</v>
      </c>
      <c r="B387" s="822" t="s">
        <v>582</v>
      </c>
      <c r="C387" s="825" t="s">
        <v>605</v>
      </c>
      <c r="D387" s="839" t="s">
        <v>606</v>
      </c>
      <c r="E387" s="825" t="s">
        <v>4773</v>
      </c>
      <c r="F387" s="839" t="s">
        <v>4774</v>
      </c>
      <c r="G387" s="825" t="s">
        <v>5215</v>
      </c>
      <c r="H387" s="825" t="s">
        <v>5216</v>
      </c>
      <c r="I387" s="831">
        <v>46</v>
      </c>
      <c r="J387" s="831">
        <v>3</v>
      </c>
      <c r="K387" s="832">
        <v>138</v>
      </c>
    </row>
    <row r="388" spans="1:11" ht="14.45" customHeight="1" x14ac:dyDescent="0.2">
      <c r="A388" s="821" t="s">
        <v>581</v>
      </c>
      <c r="B388" s="822" t="s">
        <v>582</v>
      </c>
      <c r="C388" s="825" t="s">
        <v>605</v>
      </c>
      <c r="D388" s="839" t="s">
        <v>606</v>
      </c>
      <c r="E388" s="825" t="s">
        <v>4773</v>
      </c>
      <c r="F388" s="839" t="s">
        <v>4774</v>
      </c>
      <c r="G388" s="825" t="s">
        <v>5073</v>
      </c>
      <c r="H388" s="825" t="s">
        <v>5074</v>
      </c>
      <c r="I388" s="831">
        <v>26.159999847412109</v>
      </c>
      <c r="J388" s="831">
        <v>3</v>
      </c>
      <c r="K388" s="832">
        <v>78.480003356933594</v>
      </c>
    </row>
    <row r="389" spans="1:11" ht="14.45" customHeight="1" x14ac:dyDescent="0.2">
      <c r="A389" s="821" t="s">
        <v>581</v>
      </c>
      <c r="B389" s="822" t="s">
        <v>582</v>
      </c>
      <c r="C389" s="825" t="s">
        <v>605</v>
      </c>
      <c r="D389" s="839" t="s">
        <v>606</v>
      </c>
      <c r="E389" s="825" t="s">
        <v>4773</v>
      </c>
      <c r="F389" s="839" t="s">
        <v>4774</v>
      </c>
      <c r="G389" s="825" t="s">
        <v>5217</v>
      </c>
      <c r="H389" s="825" t="s">
        <v>5218</v>
      </c>
      <c r="I389" s="831">
        <v>15.025000095367432</v>
      </c>
      <c r="J389" s="831">
        <v>48</v>
      </c>
      <c r="K389" s="832">
        <v>721.1400146484375</v>
      </c>
    </row>
    <row r="390" spans="1:11" ht="14.45" customHeight="1" x14ac:dyDescent="0.2">
      <c r="A390" s="821" t="s">
        <v>581</v>
      </c>
      <c r="B390" s="822" t="s">
        <v>582</v>
      </c>
      <c r="C390" s="825" t="s">
        <v>605</v>
      </c>
      <c r="D390" s="839" t="s">
        <v>606</v>
      </c>
      <c r="E390" s="825" t="s">
        <v>4773</v>
      </c>
      <c r="F390" s="839" t="s">
        <v>4774</v>
      </c>
      <c r="G390" s="825" t="s">
        <v>4831</v>
      </c>
      <c r="H390" s="825" t="s">
        <v>4832</v>
      </c>
      <c r="I390" s="831">
        <v>8.3999996185302734</v>
      </c>
      <c r="J390" s="831">
        <v>24</v>
      </c>
      <c r="K390" s="832">
        <v>201.60000610351563</v>
      </c>
    </row>
    <row r="391" spans="1:11" ht="14.45" customHeight="1" x14ac:dyDescent="0.2">
      <c r="A391" s="821" t="s">
        <v>581</v>
      </c>
      <c r="B391" s="822" t="s">
        <v>582</v>
      </c>
      <c r="C391" s="825" t="s">
        <v>605</v>
      </c>
      <c r="D391" s="839" t="s">
        <v>606</v>
      </c>
      <c r="E391" s="825" t="s">
        <v>4773</v>
      </c>
      <c r="F391" s="839" t="s">
        <v>4774</v>
      </c>
      <c r="G391" s="825" t="s">
        <v>5219</v>
      </c>
      <c r="H391" s="825" t="s">
        <v>5220</v>
      </c>
      <c r="I391" s="831">
        <v>7.9600000381469727</v>
      </c>
      <c r="J391" s="831">
        <v>48</v>
      </c>
      <c r="K391" s="832">
        <v>382.07998657226563</v>
      </c>
    </row>
    <row r="392" spans="1:11" ht="14.45" customHeight="1" x14ac:dyDescent="0.2">
      <c r="A392" s="821" t="s">
        <v>581</v>
      </c>
      <c r="B392" s="822" t="s">
        <v>582</v>
      </c>
      <c r="C392" s="825" t="s">
        <v>605</v>
      </c>
      <c r="D392" s="839" t="s">
        <v>606</v>
      </c>
      <c r="E392" s="825" t="s">
        <v>4773</v>
      </c>
      <c r="F392" s="839" t="s">
        <v>4774</v>
      </c>
      <c r="G392" s="825" t="s">
        <v>5221</v>
      </c>
      <c r="H392" s="825" t="s">
        <v>5222</v>
      </c>
      <c r="I392" s="831">
        <v>11.609999656677246</v>
      </c>
      <c r="J392" s="831">
        <v>72</v>
      </c>
      <c r="K392" s="832">
        <v>835.91998291015625</v>
      </c>
    </row>
    <row r="393" spans="1:11" ht="14.45" customHeight="1" x14ac:dyDescent="0.2">
      <c r="A393" s="821" t="s">
        <v>581</v>
      </c>
      <c r="B393" s="822" t="s">
        <v>582</v>
      </c>
      <c r="C393" s="825" t="s">
        <v>605</v>
      </c>
      <c r="D393" s="839" t="s">
        <v>606</v>
      </c>
      <c r="E393" s="825" t="s">
        <v>4773</v>
      </c>
      <c r="F393" s="839" t="s">
        <v>4774</v>
      </c>
      <c r="G393" s="825" t="s">
        <v>5075</v>
      </c>
      <c r="H393" s="825" t="s">
        <v>5076</v>
      </c>
      <c r="I393" s="831">
        <v>19.319999694824219</v>
      </c>
      <c r="J393" s="831">
        <v>24</v>
      </c>
      <c r="K393" s="832">
        <v>463.67999267578125</v>
      </c>
    </row>
    <row r="394" spans="1:11" ht="14.45" customHeight="1" x14ac:dyDescent="0.2">
      <c r="A394" s="821" t="s">
        <v>581</v>
      </c>
      <c r="B394" s="822" t="s">
        <v>582</v>
      </c>
      <c r="C394" s="825" t="s">
        <v>605</v>
      </c>
      <c r="D394" s="839" t="s">
        <v>606</v>
      </c>
      <c r="E394" s="825" t="s">
        <v>4773</v>
      </c>
      <c r="F394" s="839" t="s">
        <v>4774</v>
      </c>
      <c r="G394" s="825" t="s">
        <v>5157</v>
      </c>
      <c r="H394" s="825" t="s">
        <v>5158</v>
      </c>
      <c r="I394" s="831">
        <v>7.5900001525878906</v>
      </c>
      <c r="J394" s="831">
        <v>5</v>
      </c>
      <c r="K394" s="832">
        <v>37.950000762939453</v>
      </c>
    </row>
    <row r="395" spans="1:11" ht="14.45" customHeight="1" x14ac:dyDescent="0.2">
      <c r="A395" s="821" t="s">
        <v>581</v>
      </c>
      <c r="B395" s="822" t="s">
        <v>582</v>
      </c>
      <c r="C395" s="825" t="s">
        <v>605</v>
      </c>
      <c r="D395" s="839" t="s">
        <v>606</v>
      </c>
      <c r="E395" s="825" t="s">
        <v>4773</v>
      </c>
      <c r="F395" s="839" t="s">
        <v>4774</v>
      </c>
      <c r="G395" s="825" t="s">
        <v>4835</v>
      </c>
      <c r="H395" s="825" t="s">
        <v>4836</v>
      </c>
      <c r="I395" s="831">
        <v>2.5499999523162842</v>
      </c>
      <c r="J395" s="831">
        <v>140</v>
      </c>
      <c r="K395" s="832">
        <v>357</v>
      </c>
    </row>
    <row r="396" spans="1:11" ht="14.45" customHeight="1" x14ac:dyDescent="0.2">
      <c r="A396" s="821" t="s">
        <v>581</v>
      </c>
      <c r="B396" s="822" t="s">
        <v>582</v>
      </c>
      <c r="C396" s="825" t="s">
        <v>605</v>
      </c>
      <c r="D396" s="839" t="s">
        <v>606</v>
      </c>
      <c r="E396" s="825" t="s">
        <v>4773</v>
      </c>
      <c r="F396" s="839" t="s">
        <v>4774</v>
      </c>
      <c r="G396" s="825" t="s">
        <v>5081</v>
      </c>
      <c r="H396" s="825" t="s">
        <v>5082</v>
      </c>
      <c r="I396" s="831">
        <v>3.3199999332427979</v>
      </c>
      <c r="J396" s="831">
        <v>100</v>
      </c>
      <c r="K396" s="832">
        <v>332</v>
      </c>
    </row>
    <row r="397" spans="1:11" ht="14.45" customHeight="1" x14ac:dyDescent="0.2">
      <c r="A397" s="821" t="s">
        <v>581</v>
      </c>
      <c r="B397" s="822" t="s">
        <v>582</v>
      </c>
      <c r="C397" s="825" t="s">
        <v>605</v>
      </c>
      <c r="D397" s="839" t="s">
        <v>606</v>
      </c>
      <c r="E397" s="825" t="s">
        <v>4773</v>
      </c>
      <c r="F397" s="839" t="s">
        <v>4774</v>
      </c>
      <c r="G397" s="825" t="s">
        <v>5223</v>
      </c>
      <c r="H397" s="825" t="s">
        <v>5224</v>
      </c>
      <c r="I397" s="831">
        <v>42.630001068115234</v>
      </c>
      <c r="J397" s="831">
        <v>5</v>
      </c>
      <c r="K397" s="832">
        <v>213.14999389648438</v>
      </c>
    </row>
    <row r="398" spans="1:11" ht="14.45" customHeight="1" x14ac:dyDescent="0.2">
      <c r="A398" s="821" t="s">
        <v>581</v>
      </c>
      <c r="B398" s="822" t="s">
        <v>582</v>
      </c>
      <c r="C398" s="825" t="s">
        <v>605</v>
      </c>
      <c r="D398" s="839" t="s">
        <v>606</v>
      </c>
      <c r="E398" s="825" t="s">
        <v>4773</v>
      </c>
      <c r="F398" s="839" t="s">
        <v>4774</v>
      </c>
      <c r="G398" s="825" t="s">
        <v>5225</v>
      </c>
      <c r="H398" s="825" t="s">
        <v>5226</v>
      </c>
      <c r="I398" s="831">
        <v>12.020000457763672</v>
      </c>
      <c r="J398" s="831">
        <v>5</v>
      </c>
      <c r="K398" s="832">
        <v>60.099998474121094</v>
      </c>
    </row>
    <row r="399" spans="1:11" ht="14.45" customHeight="1" x14ac:dyDescent="0.2">
      <c r="A399" s="821" t="s">
        <v>581</v>
      </c>
      <c r="B399" s="822" t="s">
        <v>582</v>
      </c>
      <c r="C399" s="825" t="s">
        <v>605</v>
      </c>
      <c r="D399" s="839" t="s">
        <v>606</v>
      </c>
      <c r="E399" s="825" t="s">
        <v>4773</v>
      </c>
      <c r="F399" s="839" t="s">
        <v>4774</v>
      </c>
      <c r="G399" s="825" t="s">
        <v>5227</v>
      </c>
      <c r="H399" s="825" t="s">
        <v>5228</v>
      </c>
      <c r="I399" s="831">
        <v>412.20999145507813</v>
      </c>
      <c r="J399" s="831">
        <v>1</v>
      </c>
      <c r="K399" s="832">
        <v>412.20999145507813</v>
      </c>
    </row>
    <row r="400" spans="1:11" ht="14.45" customHeight="1" x14ac:dyDescent="0.2">
      <c r="A400" s="821" t="s">
        <v>581</v>
      </c>
      <c r="B400" s="822" t="s">
        <v>582</v>
      </c>
      <c r="C400" s="825" t="s">
        <v>605</v>
      </c>
      <c r="D400" s="839" t="s">
        <v>606</v>
      </c>
      <c r="E400" s="825" t="s">
        <v>4773</v>
      </c>
      <c r="F400" s="839" t="s">
        <v>4774</v>
      </c>
      <c r="G400" s="825" t="s">
        <v>4855</v>
      </c>
      <c r="H400" s="825" t="s">
        <v>4856</v>
      </c>
      <c r="I400" s="831">
        <v>0.50666666030883789</v>
      </c>
      <c r="J400" s="831">
        <v>1200</v>
      </c>
      <c r="K400" s="832">
        <v>610</v>
      </c>
    </row>
    <row r="401" spans="1:11" ht="14.45" customHeight="1" x14ac:dyDescent="0.2">
      <c r="A401" s="821" t="s">
        <v>581</v>
      </c>
      <c r="B401" s="822" t="s">
        <v>582</v>
      </c>
      <c r="C401" s="825" t="s">
        <v>605</v>
      </c>
      <c r="D401" s="839" t="s">
        <v>606</v>
      </c>
      <c r="E401" s="825" t="s">
        <v>4773</v>
      </c>
      <c r="F401" s="839" t="s">
        <v>4774</v>
      </c>
      <c r="G401" s="825" t="s">
        <v>4857</v>
      </c>
      <c r="H401" s="825" t="s">
        <v>4858</v>
      </c>
      <c r="I401" s="831">
        <v>1.5925000309944153</v>
      </c>
      <c r="J401" s="831">
        <v>360</v>
      </c>
      <c r="K401" s="832">
        <v>573.22999572753906</v>
      </c>
    </row>
    <row r="402" spans="1:11" ht="14.45" customHeight="1" x14ac:dyDescent="0.2">
      <c r="A402" s="821" t="s">
        <v>581</v>
      </c>
      <c r="B402" s="822" t="s">
        <v>582</v>
      </c>
      <c r="C402" s="825" t="s">
        <v>605</v>
      </c>
      <c r="D402" s="839" t="s">
        <v>606</v>
      </c>
      <c r="E402" s="825" t="s">
        <v>4773</v>
      </c>
      <c r="F402" s="839" t="s">
        <v>4774</v>
      </c>
      <c r="G402" s="825" t="s">
        <v>5229</v>
      </c>
      <c r="H402" s="825" t="s">
        <v>5230</v>
      </c>
      <c r="I402" s="831">
        <v>1.2100000381469727</v>
      </c>
      <c r="J402" s="831">
        <v>900</v>
      </c>
      <c r="K402" s="832">
        <v>1089</v>
      </c>
    </row>
    <row r="403" spans="1:11" ht="14.45" customHeight="1" x14ac:dyDescent="0.2">
      <c r="A403" s="821" t="s">
        <v>581</v>
      </c>
      <c r="B403" s="822" t="s">
        <v>582</v>
      </c>
      <c r="C403" s="825" t="s">
        <v>605</v>
      </c>
      <c r="D403" s="839" t="s">
        <v>606</v>
      </c>
      <c r="E403" s="825" t="s">
        <v>4773</v>
      </c>
      <c r="F403" s="839" t="s">
        <v>4774</v>
      </c>
      <c r="G403" s="825" t="s">
        <v>4861</v>
      </c>
      <c r="H403" s="825" t="s">
        <v>4862</v>
      </c>
      <c r="I403" s="831">
        <v>30.515714372907365</v>
      </c>
      <c r="J403" s="831">
        <v>52</v>
      </c>
      <c r="K403" s="832">
        <v>1582.2799530029297</v>
      </c>
    </row>
    <row r="404" spans="1:11" ht="14.45" customHeight="1" x14ac:dyDescent="0.2">
      <c r="A404" s="821" t="s">
        <v>581</v>
      </c>
      <c r="B404" s="822" t="s">
        <v>582</v>
      </c>
      <c r="C404" s="825" t="s">
        <v>605</v>
      </c>
      <c r="D404" s="839" t="s">
        <v>606</v>
      </c>
      <c r="E404" s="825" t="s">
        <v>4865</v>
      </c>
      <c r="F404" s="839" t="s">
        <v>4866</v>
      </c>
      <c r="G404" s="825" t="s">
        <v>5231</v>
      </c>
      <c r="H404" s="825" t="s">
        <v>5232</v>
      </c>
      <c r="I404" s="831">
        <v>192.41999816894531</v>
      </c>
      <c r="J404" s="831">
        <v>50</v>
      </c>
      <c r="K404" s="832">
        <v>9620.9501953125</v>
      </c>
    </row>
    <row r="405" spans="1:11" ht="14.45" customHeight="1" x14ac:dyDescent="0.2">
      <c r="A405" s="821" t="s">
        <v>581</v>
      </c>
      <c r="B405" s="822" t="s">
        <v>582</v>
      </c>
      <c r="C405" s="825" t="s">
        <v>605</v>
      </c>
      <c r="D405" s="839" t="s">
        <v>606</v>
      </c>
      <c r="E405" s="825" t="s">
        <v>4865</v>
      </c>
      <c r="F405" s="839" t="s">
        <v>4866</v>
      </c>
      <c r="G405" s="825" t="s">
        <v>5233</v>
      </c>
      <c r="H405" s="825" t="s">
        <v>5234</v>
      </c>
      <c r="I405" s="831">
        <v>2.9100000858306885</v>
      </c>
      <c r="J405" s="831">
        <v>200</v>
      </c>
      <c r="K405" s="832">
        <v>582</v>
      </c>
    </row>
    <row r="406" spans="1:11" ht="14.45" customHeight="1" x14ac:dyDescent="0.2">
      <c r="A406" s="821" t="s">
        <v>581</v>
      </c>
      <c r="B406" s="822" t="s">
        <v>582</v>
      </c>
      <c r="C406" s="825" t="s">
        <v>605</v>
      </c>
      <c r="D406" s="839" t="s">
        <v>606</v>
      </c>
      <c r="E406" s="825" t="s">
        <v>4865</v>
      </c>
      <c r="F406" s="839" t="s">
        <v>4866</v>
      </c>
      <c r="G406" s="825" t="s">
        <v>5235</v>
      </c>
      <c r="H406" s="825" t="s">
        <v>5236</v>
      </c>
      <c r="I406" s="831">
        <v>181.5</v>
      </c>
      <c r="J406" s="831">
        <v>10</v>
      </c>
      <c r="K406" s="832">
        <v>1815</v>
      </c>
    </row>
    <row r="407" spans="1:11" ht="14.45" customHeight="1" x14ac:dyDescent="0.2">
      <c r="A407" s="821" t="s">
        <v>581</v>
      </c>
      <c r="B407" s="822" t="s">
        <v>582</v>
      </c>
      <c r="C407" s="825" t="s">
        <v>605</v>
      </c>
      <c r="D407" s="839" t="s">
        <v>606</v>
      </c>
      <c r="E407" s="825" t="s">
        <v>4865</v>
      </c>
      <c r="F407" s="839" t="s">
        <v>4866</v>
      </c>
      <c r="G407" s="825" t="s">
        <v>4873</v>
      </c>
      <c r="H407" s="825" t="s">
        <v>4874</v>
      </c>
      <c r="I407" s="831">
        <v>1.333333303531011E-2</v>
      </c>
      <c r="J407" s="831">
        <v>520</v>
      </c>
      <c r="K407" s="832">
        <v>8.2000000029802322</v>
      </c>
    </row>
    <row r="408" spans="1:11" ht="14.45" customHeight="1" x14ac:dyDescent="0.2">
      <c r="A408" s="821" t="s">
        <v>581</v>
      </c>
      <c r="B408" s="822" t="s">
        <v>582</v>
      </c>
      <c r="C408" s="825" t="s">
        <v>605</v>
      </c>
      <c r="D408" s="839" t="s">
        <v>606</v>
      </c>
      <c r="E408" s="825" t="s">
        <v>4865</v>
      </c>
      <c r="F408" s="839" t="s">
        <v>4866</v>
      </c>
      <c r="G408" s="825" t="s">
        <v>4883</v>
      </c>
      <c r="H408" s="825" t="s">
        <v>4884</v>
      </c>
      <c r="I408" s="831">
        <v>17.979999542236328</v>
      </c>
      <c r="J408" s="831">
        <v>150</v>
      </c>
      <c r="K408" s="832">
        <v>2697</v>
      </c>
    </row>
    <row r="409" spans="1:11" ht="14.45" customHeight="1" x14ac:dyDescent="0.2">
      <c r="A409" s="821" t="s">
        <v>581</v>
      </c>
      <c r="B409" s="822" t="s">
        <v>582</v>
      </c>
      <c r="C409" s="825" t="s">
        <v>605</v>
      </c>
      <c r="D409" s="839" t="s">
        <v>606</v>
      </c>
      <c r="E409" s="825" t="s">
        <v>4865</v>
      </c>
      <c r="F409" s="839" t="s">
        <v>4866</v>
      </c>
      <c r="G409" s="825" t="s">
        <v>4885</v>
      </c>
      <c r="H409" s="825" t="s">
        <v>4886</v>
      </c>
      <c r="I409" s="831">
        <v>17.979999542236328</v>
      </c>
      <c r="J409" s="831">
        <v>100</v>
      </c>
      <c r="K409" s="832">
        <v>1798</v>
      </c>
    </row>
    <row r="410" spans="1:11" ht="14.45" customHeight="1" x14ac:dyDescent="0.2">
      <c r="A410" s="821" t="s">
        <v>581</v>
      </c>
      <c r="B410" s="822" t="s">
        <v>582</v>
      </c>
      <c r="C410" s="825" t="s">
        <v>605</v>
      </c>
      <c r="D410" s="839" t="s">
        <v>606</v>
      </c>
      <c r="E410" s="825" t="s">
        <v>4865</v>
      </c>
      <c r="F410" s="839" t="s">
        <v>4866</v>
      </c>
      <c r="G410" s="825" t="s">
        <v>5237</v>
      </c>
      <c r="H410" s="825" t="s">
        <v>5238</v>
      </c>
      <c r="I410" s="831">
        <v>35.090000152587891</v>
      </c>
      <c r="J410" s="831">
        <v>5</v>
      </c>
      <c r="K410" s="832">
        <v>175.44999694824219</v>
      </c>
    </row>
    <row r="411" spans="1:11" ht="14.45" customHeight="1" x14ac:dyDescent="0.2">
      <c r="A411" s="821" t="s">
        <v>581</v>
      </c>
      <c r="B411" s="822" t="s">
        <v>582</v>
      </c>
      <c r="C411" s="825" t="s">
        <v>605</v>
      </c>
      <c r="D411" s="839" t="s">
        <v>606</v>
      </c>
      <c r="E411" s="825" t="s">
        <v>4865</v>
      </c>
      <c r="F411" s="839" t="s">
        <v>4866</v>
      </c>
      <c r="G411" s="825" t="s">
        <v>5239</v>
      </c>
      <c r="H411" s="825" t="s">
        <v>5240</v>
      </c>
      <c r="I411" s="831">
        <v>42.229999542236328</v>
      </c>
      <c r="J411" s="831">
        <v>40</v>
      </c>
      <c r="K411" s="832">
        <v>1689.1600341796875</v>
      </c>
    </row>
    <row r="412" spans="1:11" ht="14.45" customHeight="1" x14ac:dyDescent="0.2">
      <c r="A412" s="821" t="s">
        <v>581</v>
      </c>
      <c r="B412" s="822" t="s">
        <v>582</v>
      </c>
      <c r="C412" s="825" t="s">
        <v>605</v>
      </c>
      <c r="D412" s="839" t="s">
        <v>606</v>
      </c>
      <c r="E412" s="825" t="s">
        <v>4865</v>
      </c>
      <c r="F412" s="839" t="s">
        <v>4866</v>
      </c>
      <c r="G412" s="825" t="s">
        <v>4905</v>
      </c>
      <c r="H412" s="825" t="s">
        <v>4906</v>
      </c>
      <c r="I412" s="831">
        <v>4.9800000190734863</v>
      </c>
      <c r="J412" s="831">
        <v>70</v>
      </c>
      <c r="K412" s="832">
        <v>348.59999084472656</v>
      </c>
    </row>
    <row r="413" spans="1:11" ht="14.45" customHeight="1" x14ac:dyDescent="0.2">
      <c r="A413" s="821" t="s">
        <v>581</v>
      </c>
      <c r="B413" s="822" t="s">
        <v>582</v>
      </c>
      <c r="C413" s="825" t="s">
        <v>605</v>
      </c>
      <c r="D413" s="839" t="s">
        <v>606</v>
      </c>
      <c r="E413" s="825" t="s">
        <v>4865</v>
      </c>
      <c r="F413" s="839" t="s">
        <v>4866</v>
      </c>
      <c r="G413" s="825" t="s">
        <v>5241</v>
      </c>
      <c r="H413" s="825" t="s">
        <v>5242</v>
      </c>
      <c r="I413" s="831">
        <v>6.1999998092651367</v>
      </c>
      <c r="J413" s="831">
        <v>100</v>
      </c>
      <c r="K413" s="832">
        <v>620</v>
      </c>
    </row>
    <row r="414" spans="1:11" ht="14.45" customHeight="1" x14ac:dyDescent="0.2">
      <c r="A414" s="821" t="s">
        <v>581</v>
      </c>
      <c r="B414" s="822" t="s">
        <v>582</v>
      </c>
      <c r="C414" s="825" t="s">
        <v>605</v>
      </c>
      <c r="D414" s="839" t="s">
        <v>606</v>
      </c>
      <c r="E414" s="825" t="s">
        <v>4865</v>
      </c>
      <c r="F414" s="839" t="s">
        <v>4866</v>
      </c>
      <c r="G414" s="825" t="s">
        <v>5243</v>
      </c>
      <c r="H414" s="825" t="s">
        <v>5244</v>
      </c>
      <c r="I414" s="831">
        <v>7.7300000190734863</v>
      </c>
      <c r="J414" s="831">
        <v>100</v>
      </c>
      <c r="K414" s="832">
        <v>772.92999267578125</v>
      </c>
    </row>
    <row r="415" spans="1:11" ht="14.45" customHeight="1" x14ac:dyDescent="0.2">
      <c r="A415" s="821" t="s">
        <v>581</v>
      </c>
      <c r="B415" s="822" t="s">
        <v>582</v>
      </c>
      <c r="C415" s="825" t="s">
        <v>605</v>
      </c>
      <c r="D415" s="839" t="s">
        <v>606</v>
      </c>
      <c r="E415" s="825" t="s">
        <v>4865</v>
      </c>
      <c r="F415" s="839" t="s">
        <v>4866</v>
      </c>
      <c r="G415" s="825" t="s">
        <v>4907</v>
      </c>
      <c r="H415" s="825" t="s">
        <v>4908</v>
      </c>
      <c r="I415" s="831">
        <v>11.739999771118164</v>
      </c>
      <c r="J415" s="831">
        <v>90</v>
      </c>
      <c r="K415" s="832">
        <v>1056.6000137329102</v>
      </c>
    </row>
    <row r="416" spans="1:11" ht="14.45" customHeight="1" x14ac:dyDescent="0.2">
      <c r="A416" s="821" t="s">
        <v>581</v>
      </c>
      <c r="B416" s="822" t="s">
        <v>582</v>
      </c>
      <c r="C416" s="825" t="s">
        <v>605</v>
      </c>
      <c r="D416" s="839" t="s">
        <v>606</v>
      </c>
      <c r="E416" s="825" t="s">
        <v>4865</v>
      </c>
      <c r="F416" s="839" t="s">
        <v>4866</v>
      </c>
      <c r="G416" s="825" t="s">
        <v>4911</v>
      </c>
      <c r="H416" s="825" t="s">
        <v>4912</v>
      </c>
      <c r="I416" s="831">
        <v>2.2849999666213989</v>
      </c>
      <c r="J416" s="831">
        <v>250</v>
      </c>
      <c r="K416" s="832">
        <v>571</v>
      </c>
    </row>
    <row r="417" spans="1:11" ht="14.45" customHeight="1" x14ac:dyDescent="0.2">
      <c r="A417" s="821" t="s">
        <v>581</v>
      </c>
      <c r="B417" s="822" t="s">
        <v>582</v>
      </c>
      <c r="C417" s="825" t="s">
        <v>605</v>
      </c>
      <c r="D417" s="839" t="s">
        <v>606</v>
      </c>
      <c r="E417" s="825" t="s">
        <v>4865</v>
      </c>
      <c r="F417" s="839" t="s">
        <v>4866</v>
      </c>
      <c r="G417" s="825" t="s">
        <v>5115</v>
      </c>
      <c r="H417" s="825" t="s">
        <v>5116</v>
      </c>
      <c r="I417" s="831">
        <v>30.25</v>
      </c>
      <c r="J417" s="831">
        <v>160</v>
      </c>
      <c r="K417" s="832">
        <v>4840</v>
      </c>
    </row>
    <row r="418" spans="1:11" ht="14.45" customHeight="1" x14ac:dyDescent="0.2">
      <c r="A418" s="821" t="s">
        <v>581</v>
      </c>
      <c r="B418" s="822" t="s">
        <v>582</v>
      </c>
      <c r="C418" s="825" t="s">
        <v>605</v>
      </c>
      <c r="D418" s="839" t="s">
        <v>606</v>
      </c>
      <c r="E418" s="825" t="s">
        <v>4865</v>
      </c>
      <c r="F418" s="839" t="s">
        <v>4866</v>
      </c>
      <c r="G418" s="825" t="s">
        <v>5245</v>
      </c>
      <c r="H418" s="825" t="s">
        <v>5246</v>
      </c>
      <c r="I418" s="831">
        <v>260.510009765625</v>
      </c>
      <c r="J418" s="831">
        <v>15</v>
      </c>
      <c r="K418" s="832">
        <v>3907.699951171875</v>
      </c>
    </row>
    <row r="419" spans="1:11" ht="14.45" customHeight="1" x14ac:dyDescent="0.2">
      <c r="A419" s="821" t="s">
        <v>581</v>
      </c>
      <c r="B419" s="822" t="s">
        <v>582</v>
      </c>
      <c r="C419" s="825" t="s">
        <v>605</v>
      </c>
      <c r="D419" s="839" t="s">
        <v>606</v>
      </c>
      <c r="E419" s="825" t="s">
        <v>4865</v>
      </c>
      <c r="F419" s="839" t="s">
        <v>4866</v>
      </c>
      <c r="G419" s="825" t="s">
        <v>5117</v>
      </c>
      <c r="H419" s="825" t="s">
        <v>5118</v>
      </c>
      <c r="I419" s="831">
        <v>1.5</v>
      </c>
      <c r="J419" s="831">
        <v>1000</v>
      </c>
      <c r="K419" s="832">
        <v>1500</v>
      </c>
    </row>
    <row r="420" spans="1:11" ht="14.45" customHeight="1" x14ac:dyDescent="0.2">
      <c r="A420" s="821" t="s">
        <v>581</v>
      </c>
      <c r="B420" s="822" t="s">
        <v>582</v>
      </c>
      <c r="C420" s="825" t="s">
        <v>605</v>
      </c>
      <c r="D420" s="839" t="s">
        <v>606</v>
      </c>
      <c r="E420" s="825" t="s">
        <v>4865</v>
      </c>
      <c r="F420" s="839" t="s">
        <v>4866</v>
      </c>
      <c r="G420" s="825" t="s">
        <v>5247</v>
      </c>
      <c r="H420" s="825" t="s">
        <v>5248</v>
      </c>
      <c r="I420" s="831">
        <v>3.0299999713897705</v>
      </c>
      <c r="J420" s="831">
        <v>660</v>
      </c>
      <c r="K420" s="832">
        <v>2001.3399658203125</v>
      </c>
    </row>
    <row r="421" spans="1:11" ht="14.45" customHeight="1" x14ac:dyDescent="0.2">
      <c r="A421" s="821" t="s">
        <v>581</v>
      </c>
      <c r="B421" s="822" t="s">
        <v>582</v>
      </c>
      <c r="C421" s="825" t="s">
        <v>605</v>
      </c>
      <c r="D421" s="839" t="s">
        <v>606</v>
      </c>
      <c r="E421" s="825" t="s">
        <v>4865</v>
      </c>
      <c r="F421" s="839" t="s">
        <v>4866</v>
      </c>
      <c r="G421" s="825" t="s">
        <v>5249</v>
      </c>
      <c r="H421" s="825" t="s">
        <v>5250</v>
      </c>
      <c r="I421" s="831">
        <v>59.040000915527344</v>
      </c>
      <c r="J421" s="831">
        <v>20</v>
      </c>
      <c r="K421" s="832">
        <v>1180.7900390625</v>
      </c>
    </row>
    <row r="422" spans="1:11" ht="14.45" customHeight="1" x14ac:dyDescent="0.2">
      <c r="A422" s="821" t="s">
        <v>581</v>
      </c>
      <c r="B422" s="822" t="s">
        <v>582</v>
      </c>
      <c r="C422" s="825" t="s">
        <v>605</v>
      </c>
      <c r="D422" s="839" t="s">
        <v>606</v>
      </c>
      <c r="E422" s="825" t="s">
        <v>4865</v>
      </c>
      <c r="F422" s="839" t="s">
        <v>4866</v>
      </c>
      <c r="G422" s="825" t="s">
        <v>4927</v>
      </c>
      <c r="H422" s="825" t="s">
        <v>4928</v>
      </c>
      <c r="I422" s="831">
        <v>138.00999450683594</v>
      </c>
      <c r="J422" s="831">
        <v>1</v>
      </c>
      <c r="K422" s="832">
        <v>138.00999450683594</v>
      </c>
    </row>
    <row r="423" spans="1:11" ht="14.45" customHeight="1" x14ac:dyDescent="0.2">
      <c r="A423" s="821" t="s">
        <v>581</v>
      </c>
      <c r="B423" s="822" t="s">
        <v>582</v>
      </c>
      <c r="C423" s="825" t="s">
        <v>605</v>
      </c>
      <c r="D423" s="839" t="s">
        <v>606</v>
      </c>
      <c r="E423" s="825" t="s">
        <v>4865</v>
      </c>
      <c r="F423" s="839" t="s">
        <v>4866</v>
      </c>
      <c r="G423" s="825" t="s">
        <v>4941</v>
      </c>
      <c r="H423" s="825" t="s">
        <v>4942</v>
      </c>
      <c r="I423" s="831">
        <v>0.81999999284744263</v>
      </c>
      <c r="J423" s="831">
        <v>200</v>
      </c>
      <c r="K423" s="832">
        <v>164</v>
      </c>
    </row>
    <row r="424" spans="1:11" ht="14.45" customHeight="1" x14ac:dyDescent="0.2">
      <c r="A424" s="821" t="s">
        <v>581</v>
      </c>
      <c r="B424" s="822" t="s">
        <v>582</v>
      </c>
      <c r="C424" s="825" t="s">
        <v>605</v>
      </c>
      <c r="D424" s="839" t="s">
        <v>606</v>
      </c>
      <c r="E424" s="825" t="s">
        <v>4865</v>
      </c>
      <c r="F424" s="839" t="s">
        <v>4866</v>
      </c>
      <c r="G424" s="825" t="s">
        <v>4953</v>
      </c>
      <c r="H424" s="825" t="s">
        <v>4954</v>
      </c>
      <c r="I424" s="831">
        <v>8.4700002670288086</v>
      </c>
      <c r="J424" s="831">
        <v>120</v>
      </c>
      <c r="K424" s="832">
        <v>1016.4000244140625</v>
      </c>
    </row>
    <row r="425" spans="1:11" ht="14.45" customHeight="1" x14ac:dyDescent="0.2">
      <c r="A425" s="821" t="s">
        <v>581</v>
      </c>
      <c r="B425" s="822" t="s">
        <v>582</v>
      </c>
      <c r="C425" s="825" t="s">
        <v>605</v>
      </c>
      <c r="D425" s="839" t="s">
        <v>606</v>
      </c>
      <c r="E425" s="825" t="s">
        <v>4865</v>
      </c>
      <c r="F425" s="839" t="s">
        <v>4866</v>
      </c>
      <c r="G425" s="825" t="s">
        <v>5251</v>
      </c>
      <c r="H425" s="825" t="s">
        <v>5252</v>
      </c>
      <c r="I425" s="831">
        <v>15.039999961853027</v>
      </c>
      <c r="J425" s="831">
        <v>10</v>
      </c>
      <c r="K425" s="832">
        <v>150.39999389648438</v>
      </c>
    </row>
    <row r="426" spans="1:11" ht="14.45" customHeight="1" x14ac:dyDescent="0.2">
      <c r="A426" s="821" t="s">
        <v>581</v>
      </c>
      <c r="B426" s="822" t="s">
        <v>582</v>
      </c>
      <c r="C426" s="825" t="s">
        <v>605</v>
      </c>
      <c r="D426" s="839" t="s">
        <v>606</v>
      </c>
      <c r="E426" s="825" t="s">
        <v>4865</v>
      </c>
      <c r="F426" s="839" t="s">
        <v>4866</v>
      </c>
      <c r="G426" s="825" t="s">
        <v>5125</v>
      </c>
      <c r="H426" s="825" t="s">
        <v>5126</v>
      </c>
      <c r="I426" s="831">
        <v>37.150001525878906</v>
      </c>
      <c r="J426" s="831">
        <v>60</v>
      </c>
      <c r="K426" s="832">
        <v>2228.820068359375</v>
      </c>
    </row>
    <row r="427" spans="1:11" ht="14.45" customHeight="1" x14ac:dyDescent="0.2">
      <c r="A427" s="821" t="s">
        <v>581</v>
      </c>
      <c r="B427" s="822" t="s">
        <v>582</v>
      </c>
      <c r="C427" s="825" t="s">
        <v>605</v>
      </c>
      <c r="D427" s="839" t="s">
        <v>606</v>
      </c>
      <c r="E427" s="825" t="s">
        <v>4865</v>
      </c>
      <c r="F427" s="839" t="s">
        <v>4866</v>
      </c>
      <c r="G427" s="825" t="s">
        <v>5253</v>
      </c>
      <c r="H427" s="825" t="s">
        <v>5254</v>
      </c>
      <c r="I427" s="831">
        <v>0.4699999988079071</v>
      </c>
      <c r="J427" s="831">
        <v>100</v>
      </c>
      <c r="K427" s="832">
        <v>47</v>
      </c>
    </row>
    <row r="428" spans="1:11" ht="14.45" customHeight="1" x14ac:dyDescent="0.2">
      <c r="A428" s="821" t="s">
        <v>581</v>
      </c>
      <c r="B428" s="822" t="s">
        <v>582</v>
      </c>
      <c r="C428" s="825" t="s">
        <v>605</v>
      </c>
      <c r="D428" s="839" t="s">
        <v>606</v>
      </c>
      <c r="E428" s="825" t="s">
        <v>4865</v>
      </c>
      <c r="F428" s="839" t="s">
        <v>4866</v>
      </c>
      <c r="G428" s="825" t="s">
        <v>4971</v>
      </c>
      <c r="H428" s="825" t="s">
        <v>4972</v>
      </c>
      <c r="I428" s="831">
        <v>2.3733332951863608</v>
      </c>
      <c r="J428" s="831">
        <v>75</v>
      </c>
      <c r="K428" s="832">
        <v>177.90000152587891</v>
      </c>
    </row>
    <row r="429" spans="1:11" ht="14.45" customHeight="1" x14ac:dyDescent="0.2">
      <c r="A429" s="821" t="s">
        <v>581</v>
      </c>
      <c r="B429" s="822" t="s">
        <v>582</v>
      </c>
      <c r="C429" s="825" t="s">
        <v>605</v>
      </c>
      <c r="D429" s="839" t="s">
        <v>606</v>
      </c>
      <c r="E429" s="825" t="s">
        <v>4865</v>
      </c>
      <c r="F429" s="839" t="s">
        <v>4866</v>
      </c>
      <c r="G429" s="825" t="s">
        <v>4973</v>
      </c>
      <c r="H429" s="825" t="s">
        <v>4974</v>
      </c>
      <c r="I429" s="831">
        <v>1.9825000166893005</v>
      </c>
      <c r="J429" s="831">
        <v>550</v>
      </c>
      <c r="K429" s="832">
        <v>1090.5</v>
      </c>
    </row>
    <row r="430" spans="1:11" ht="14.45" customHeight="1" x14ac:dyDescent="0.2">
      <c r="A430" s="821" t="s">
        <v>581</v>
      </c>
      <c r="B430" s="822" t="s">
        <v>582</v>
      </c>
      <c r="C430" s="825" t="s">
        <v>605</v>
      </c>
      <c r="D430" s="839" t="s">
        <v>606</v>
      </c>
      <c r="E430" s="825" t="s">
        <v>4865</v>
      </c>
      <c r="F430" s="839" t="s">
        <v>4866</v>
      </c>
      <c r="G430" s="825" t="s">
        <v>4975</v>
      </c>
      <c r="H430" s="825" t="s">
        <v>4976</v>
      </c>
      <c r="I430" s="831">
        <v>2.0433332920074463</v>
      </c>
      <c r="J430" s="831">
        <v>400</v>
      </c>
      <c r="K430" s="832">
        <v>817</v>
      </c>
    </row>
    <row r="431" spans="1:11" ht="14.45" customHeight="1" x14ac:dyDescent="0.2">
      <c r="A431" s="821" t="s">
        <v>581</v>
      </c>
      <c r="B431" s="822" t="s">
        <v>582</v>
      </c>
      <c r="C431" s="825" t="s">
        <v>605</v>
      </c>
      <c r="D431" s="839" t="s">
        <v>606</v>
      </c>
      <c r="E431" s="825" t="s">
        <v>4865</v>
      </c>
      <c r="F431" s="839" t="s">
        <v>4866</v>
      </c>
      <c r="G431" s="825" t="s">
        <v>4977</v>
      </c>
      <c r="H431" s="825" t="s">
        <v>4978</v>
      </c>
      <c r="I431" s="831">
        <v>2.6980000495910645</v>
      </c>
      <c r="J431" s="831">
        <v>750</v>
      </c>
      <c r="K431" s="832">
        <v>2023.5</v>
      </c>
    </row>
    <row r="432" spans="1:11" ht="14.45" customHeight="1" x14ac:dyDescent="0.2">
      <c r="A432" s="821" t="s">
        <v>581</v>
      </c>
      <c r="B432" s="822" t="s">
        <v>582</v>
      </c>
      <c r="C432" s="825" t="s">
        <v>605</v>
      </c>
      <c r="D432" s="839" t="s">
        <v>606</v>
      </c>
      <c r="E432" s="825" t="s">
        <v>4865</v>
      </c>
      <c r="F432" s="839" t="s">
        <v>4866</v>
      </c>
      <c r="G432" s="825" t="s">
        <v>5179</v>
      </c>
      <c r="H432" s="825" t="s">
        <v>5180</v>
      </c>
      <c r="I432" s="831">
        <v>3.0699999332427979</v>
      </c>
      <c r="J432" s="831">
        <v>400</v>
      </c>
      <c r="K432" s="832">
        <v>1228</v>
      </c>
    </row>
    <row r="433" spans="1:11" ht="14.45" customHeight="1" x14ac:dyDescent="0.2">
      <c r="A433" s="821" t="s">
        <v>581</v>
      </c>
      <c r="B433" s="822" t="s">
        <v>582</v>
      </c>
      <c r="C433" s="825" t="s">
        <v>605</v>
      </c>
      <c r="D433" s="839" t="s">
        <v>606</v>
      </c>
      <c r="E433" s="825" t="s">
        <v>4865</v>
      </c>
      <c r="F433" s="839" t="s">
        <v>4866</v>
      </c>
      <c r="G433" s="825" t="s">
        <v>4979</v>
      </c>
      <c r="H433" s="825" t="s">
        <v>4980</v>
      </c>
      <c r="I433" s="831">
        <v>1.9299999475479126</v>
      </c>
      <c r="J433" s="831">
        <v>50</v>
      </c>
      <c r="K433" s="832">
        <v>96.5</v>
      </c>
    </row>
    <row r="434" spans="1:11" ht="14.45" customHeight="1" x14ac:dyDescent="0.2">
      <c r="A434" s="821" t="s">
        <v>581</v>
      </c>
      <c r="B434" s="822" t="s">
        <v>582</v>
      </c>
      <c r="C434" s="825" t="s">
        <v>605</v>
      </c>
      <c r="D434" s="839" t="s">
        <v>606</v>
      </c>
      <c r="E434" s="825" t="s">
        <v>4865</v>
      </c>
      <c r="F434" s="839" t="s">
        <v>4866</v>
      </c>
      <c r="G434" s="825" t="s">
        <v>5129</v>
      </c>
      <c r="H434" s="825" t="s">
        <v>5130</v>
      </c>
      <c r="I434" s="831">
        <v>1.9199999570846558</v>
      </c>
      <c r="J434" s="831">
        <v>100</v>
      </c>
      <c r="K434" s="832">
        <v>192</v>
      </c>
    </row>
    <row r="435" spans="1:11" ht="14.45" customHeight="1" x14ac:dyDescent="0.2">
      <c r="A435" s="821" t="s">
        <v>581</v>
      </c>
      <c r="B435" s="822" t="s">
        <v>582</v>
      </c>
      <c r="C435" s="825" t="s">
        <v>605</v>
      </c>
      <c r="D435" s="839" t="s">
        <v>606</v>
      </c>
      <c r="E435" s="825" t="s">
        <v>4865</v>
      </c>
      <c r="F435" s="839" t="s">
        <v>4866</v>
      </c>
      <c r="G435" s="825" t="s">
        <v>5255</v>
      </c>
      <c r="H435" s="825" t="s">
        <v>5256</v>
      </c>
      <c r="I435" s="831">
        <v>4.4249999523162842</v>
      </c>
      <c r="J435" s="831">
        <v>20</v>
      </c>
      <c r="K435" s="832">
        <v>88.5</v>
      </c>
    </row>
    <row r="436" spans="1:11" ht="14.45" customHeight="1" x14ac:dyDescent="0.2">
      <c r="A436" s="821" t="s">
        <v>581</v>
      </c>
      <c r="B436" s="822" t="s">
        <v>582</v>
      </c>
      <c r="C436" s="825" t="s">
        <v>605</v>
      </c>
      <c r="D436" s="839" t="s">
        <v>606</v>
      </c>
      <c r="E436" s="825" t="s">
        <v>4865</v>
      </c>
      <c r="F436" s="839" t="s">
        <v>4866</v>
      </c>
      <c r="G436" s="825" t="s">
        <v>4983</v>
      </c>
      <c r="H436" s="825" t="s">
        <v>4984</v>
      </c>
      <c r="I436" s="831">
        <v>2.168000078201294</v>
      </c>
      <c r="J436" s="831">
        <v>400</v>
      </c>
      <c r="K436" s="832">
        <v>867</v>
      </c>
    </row>
    <row r="437" spans="1:11" ht="14.45" customHeight="1" x14ac:dyDescent="0.2">
      <c r="A437" s="821" t="s">
        <v>581</v>
      </c>
      <c r="B437" s="822" t="s">
        <v>582</v>
      </c>
      <c r="C437" s="825" t="s">
        <v>605</v>
      </c>
      <c r="D437" s="839" t="s">
        <v>606</v>
      </c>
      <c r="E437" s="825" t="s">
        <v>4865</v>
      </c>
      <c r="F437" s="839" t="s">
        <v>4866</v>
      </c>
      <c r="G437" s="825" t="s">
        <v>4989</v>
      </c>
      <c r="H437" s="825" t="s">
        <v>4990</v>
      </c>
      <c r="I437" s="831">
        <v>2.5199999809265137</v>
      </c>
      <c r="J437" s="831">
        <v>200</v>
      </c>
      <c r="K437" s="832">
        <v>504</v>
      </c>
    </row>
    <row r="438" spans="1:11" ht="14.45" customHeight="1" x14ac:dyDescent="0.2">
      <c r="A438" s="821" t="s">
        <v>581</v>
      </c>
      <c r="B438" s="822" t="s">
        <v>582</v>
      </c>
      <c r="C438" s="825" t="s">
        <v>605</v>
      </c>
      <c r="D438" s="839" t="s">
        <v>606</v>
      </c>
      <c r="E438" s="825" t="s">
        <v>4865</v>
      </c>
      <c r="F438" s="839" t="s">
        <v>4866</v>
      </c>
      <c r="G438" s="825" t="s">
        <v>4991</v>
      </c>
      <c r="H438" s="825" t="s">
        <v>4992</v>
      </c>
      <c r="I438" s="831">
        <v>22.977499485015869</v>
      </c>
      <c r="J438" s="831">
        <v>200</v>
      </c>
      <c r="K438" s="832">
        <v>4595.5</v>
      </c>
    </row>
    <row r="439" spans="1:11" ht="14.45" customHeight="1" x14ac:dyDescent="0.2">
      <c r="A439" s="821" t="s">
        <v>581</v>
      </c>
      <c r="B439" s="822" t="s">
        <v>582</v>
      </c>
      <c r="C439" s="825" t="s">
        <v>605</v>
      </c>
      <c r="D439" s="839" t="s">
        <v>606</v>
      </c>
      <c r="E439" s="825" t="s">
        <v>4993</v>
      </c>
      <c r="F439" s="839" t="s">
        <v>4994</v>
      </c>
      <c r="G439" s="825" t="s">
        <v>4995</v>
      </c>
      <c r="H439" s="825" t="s">
        <v>4996</v>
      </c>
      <c r="I439" s="831">
        <v>10.164999961853027</v>
      </c>
      <c r="J439" s="831">
        <v>3000</v>
      </c>
      <c r="K439" s="832">
        <v>30506</v>
      </c>
    </row>
    <row r="440" spans="1:11" ht="14.45" customHeight="1" x14ac:dyDescent="0.2">
      <c r="A440" s="821" t="s">
        <v>581</v>
      </c>
      <c r="B440" s="822" t="s">
        <v>582</v>
      </c>
      <c r="C440" s="825" t="s">
        <v>605</v>
      </c>
      <c r="D440" s="839" t="s">
        <v>606</v>
      </c>
      <c r="E440" s="825" t="s">
        <v>4993</v>
      </c>
      <c r="F440" s="839" t="s">
        <v>4994</v>
      </c>
      <c r="G440" s="825" t="s">
        <v>4997</v>
      </c>
      <c r="H440" s="825" t="s">
        <v>4998</v>
      </c>
      <c r="I440" s="831">
        <v>62.659999847412109</v>
      </c>
      <c r="J440" s="831">
        <v>5</v>
      </c>
      <c r="K440" s="832">
        <v>313.29998779296875</v>
      </c>
    </row>
    <row r="441" spans="1:11" ht="14.45" customHeight="1" x14ac:dyDescent="0.2">
      <c r="A441" s="821" t="s">
        <v>581</v>
      </c>
      <c r="B441" s="822" t="s">
        <v>582</v>
      </c>
      <c r="C441" s="825" t="s">
        <v>605</v>
      </c>
      <c r="D441" s="839" t="s">
        <v>606</v>
      </c>
      <c r="E441" s="825" t="s">
        <v>4993</v>
      </c>
      <c r="F441" s="839" t="s">
        <v>4994</v>
      </c>
      <c r="G441" s="825" t="s">
        <v>4999</v>
      </c>
      <c r="H441" s="825" t="s">
        <v>5000</v>
      </c>
      <c r="I441" s="831">
        <v>127.06999969482422</v>
      </c>
      <c r="J441" s="831">
        <v>1</v>
      </c>
      <c r="K441" s="832">
        <v>127.06999969482422</v>
      </c>
    </row>
    <row r="442" spans="1:11" ht="14.45" customHeight="1" x14ac:dyDescent="0.2">
      <c r="A442" s="821" t="s">
        <v>581</v>
      </c>
      <c r="B442" s="822" t="s">
        <v>582</v>
      </c>
      <c r="C442" s="825" t="s">
        <v>605</v>
      </c>
      <c r="D442" s="839" t="s">
        <v>606</v>
      </c>
      <c r="E442" s="825" t="s">
        <v>5003</v>
      </c>
      <c r="F442" s="839" t="s">
        <v>5004</v>
      </c>
      <c r="G442" s="825" t="s">
        <v>5257</v>
      </c>
      <c r="H442" s="825" t="s">
        <v>5258</v>
      </c>
      <c r="I442" s="831">
        <v>13.069999694824219</v>
      </c>
      <c r="J442" s="831">
        <v>30</v>
      </c>
      <c r="K442" s="832">
        <v>392.10000610351563</v>
      </c>
    </row>
    <row r="443" spans="1:11" ht="14.45" customHeight="1" x14ac:dyDescent="0.2">
      <c r="A443" s="821" t="s">
        <v>581</v>
      </c>
      <c r="B443" s="822" t="s">
        <v>582</v>
      </c>
      <c r="C443" s="825" t="s">
        <v>605</v>
      </c>
      <c r="D443" s="839" t="s">
        <v>606</v>
      </c>
      <c r="E443" s="825" t="s">
        <v>5003</v>
      </c>
      <c r="F443" s="839" t="s">
        <v>5004</v>
      </c>
      <c r="G443" s="825" t="s">
        <v>5259</v>
      </c>
      <c r="H443" s="825" t="s">
        <v>5260</v>
      </c>
      <c r="I443" s="831">
        <v>13.069999694824219</v>
      </c>
      <c r="J443" s="831">
        <v>50</v>
      </c>
      <c r="K443" s="832">
        <v>653.4000244140625</v>
      </c>
    </row>
    <row r="444" spans="1:11" ht="14.45" customHeight="1" x14ac:dyDescent="0.2">
      <c r="A444" s="821" t="s">
        <v>581</v>
      </c>
      <c r="B444" s="822" t="s">
        <v>582</v>
      </c>
      <c r="C444" s="825" t="s">
        <v>605</v>
      </c>
      <c r="D444" s="839" t="s">
        <v>606</v>
      </c>
      <c r="E444" s="825" t="s">
        <v>5003</v>
      </c>
      <c r="F444" s="839" t="s">
        <v>5004</v>
      </c>
      <c r="G444" s="825" t="s">
        <v>5013</v>
      </c>
      <c r="H444" s="825" t="s">
        <v>5014</v>
      </c>
      <c r="I444" s="831">
        <v>1.809999942779541</v>
      </c>
      <c r="J444" s="831">
        <v>500</v>
      </c>
      <c r="K444" s="832">
        <v>905</v>
      </c>
    </row>
    <row r="445" spans="1:11" ht="14.45" customHeight="1" x14ac:dyDescent="0.2">
      <c r="A445" s="821" t="s">
        <v>581</v>
      </c>
      <c r="B445" s="822" t="s">
        <v>582</v>
      </c>
      <c r="C445" s="825" t="s">
        <v>605</v>
      </c>
      <c r="D445" s="839" t="s">
        <v>606</v>
      </c>
      <c r="E445" s="825" t="s">
        <v>5015</v>
      </c>
      <c r="F445" s="839" t="s">
        <v>5016</v>
      </c>
      <c r="G445" s="825" t="s">
        <v>5261</v>
      </c>
      <c r="H445" s="825" t="s">
        <v>5262</v>
      </c>
      <c r="I445" s="831">
        <v>15.729999542236328</v>
      </c>
      <c r="J445" s="831">
        <v>50</v>
      </c>
      <c r="K445" s="832">
        <v>786.5</v>
      </c>
    </row>
    <row r="446" spans="1:11" ht="14.45" customHeight="1" x14ac:dyDescent="0.2">
      <c r="A446" s="821" t="s">
        <v>581</v>
      </c>
      <c r="B446" s="822" t="s">
        <v>582</v>
      </c>
      <c r="C446" s="825" t="s">
        <v>605</v>
      </c>
      <c r="D446" s="839" t="s">
        <v>606</v>
      </c>
      <c r="E446" s="825" t="s">
        <v>5015</v>
      </c>
      <c r="F446" s="839" t="s">
        <v>5016</v>
      </c>
      <c r="G446" s="825" t="s">
        <v>5021</v>
      </c>
      <c r="H446" s="825" t="s">
        <v>5022</v>
      </c>
      <c r="I446" s="831">
        <v>0.75333335002263391</v>
      </c>
      <c r="J446" s="831">
        <v>6000</v>
      </c>
      <c r="K446" s="832">
        <v>4520</v>
      </c>
    </row>
    <row r="447" spans="1:11" ht="14.45" customHeight="1" x14ac:dyDescent="0.2">
      <c r="A447" s="821" t="s">
        <v>581</v>
      </c>
      <c r="B447" s="822" t="s">
        <v>582</v>
      </c>
      <c r="C447" s="825" t="s">
        <v>605</v>
      </c>
      <c r="D447" s="839" t="s">
        <v>606</v>
      </c>
      <c r="E447" s="825" t="s">
        <v>5015</v>
      </c>
      <c r="F447" s="839" t="s">
        <v>5016</v>
      </c>
      <c r="G447" s="825" t="s">
        <v>5023</v>
      </c>
      <c r="H447" s="825" t="s">
        <v>5024</v>
      </c>
      <c r="I447" s="831">
        <v>0.75400000810623169</v>
      </c>
      <c r="J447" s="831">
        <v>10000</v>
      </c>
      <c r="K447" s="832">
        <v>7540</v>
      </c>
    </row>
    <row r="448" spans="1:11" ht="14.45" customHeight="1" x14ac:dyDescent="0.2">
      <c r="A448" s="821" t="s">
        <v>581</v>
      </c>
      <c r="B448" s="822" t="s">
        <v>582</v>
      </c>
      <c r="C448" s="825" t="s">
        <v>605</v>
      </c>
      <c r="D448" s="839" t="s">
        <v>606</v>
      </c>
      <c r="E448" s="825" t="s">
        <v>5015</v>
      </c>
      <c r="F448" s="839" t="s">
        <v>5016</v>
      </c>
      <c r="G448" s="825" t="s">
        <v>5139</v>
      </c>
      <c r="H448" s="825" t="s">
        <v>5140</v>
      </c>
      <c r="I448" s="831">
        <v>0.66499999165534973</v>
      </c>
      <c r="J448" s="831">
        <v>4000</v>
      </c>
      <c r="K448" s="832">
        <v>2660</v>
      </c>
    </row>
    <row r="449" spans="1:11" ht="14.45" customHeight="1" x14ac:dyDescent="0.2">
      <c r="A449" s="821" t="s">
        <v>581</v>
      </c>
      <c r="B449" s="822" t="s">
        <v>582</v>
      </c>
      <c r="C449" s="825" t="s">
        <v>605</v>
      </c>
      <c r="D449" s="839" t="s">
        <v>606</v>
      </c>
      <c r="E449" s="825" t="s">
        <v>5015</v>
      </c>
      <c r="F449" s="839" t="s">
        <v>5016</v>
      </c>
      <c r="G449" s="825" t="s">
        <v>5263</v>
      </c>
      <c r="H449" s="825" t="s">
        <v>5264</v>
      </c>
      <c r="I449" s="831">
        <v>0.62000000476837158</v>
      </c>
      <c r="J449" s="831">
        <v>1700</v>
      </c>
      <c r="K449" s="832">
        <v>1054</v>
      </c>
    </row>
    <row r="450" spans="1:11" ht="14.45" customHeight="1" x14ac:dyDescent="0.2">
      <c r="A450" s="821" t="s">
        <v>581</v>
      </c>
      <c r="B450" s="822" t="s">
        <v>582</v>
      </c>
      <c r="C450" s="825" t="s">
        <v>608</v>
      </c>
      <c r="D450" s="839" t="s">
        <v>609</v>
      </c>
      <c r="E450" s="825" t="s">
        <v>4763</v>
      </c>
      <c r="F450" s="839" t="s">
        <v>4764</v>
      </c>
      <c r="G450" s="825" t="s">
        <v>4765</v>
      </c>
      <c r="H450" s="825" t="s">
        <v>4766</v>
      </c>
      <c r="I450" s="831">
        <v>147.17999267578125</v>
      </c>
      <c r="J450" s="831">
        <v>34</v>
      </c>
      <c r="K450" s="832">
        <v>5004.1900634765625</v>
      </c>
    </row>
    <row r="451" spans="1:11" ht="14.45" customHeight="1" x14ac:dyDescent="0.2">
      <c r="A451" s="821" t="s">
        <v>581</v>
      </c>
      <c r="B451" s="822" t="s">
        <v>582</v>
      </c>
      <c r="C451" s="825" t="s">
        <v>608</v>
      </c>
      <c r="D451" s="839" t="s">
        <v>609</v>
      </c>
      <c r="E451" s="825" t="s">
        <v>4763</v>
      </c>
      <c r="F451" s="839" t="s">
        <v>4764</v>
      </c>
      <c r="G451" s="825" t="s">
        <v>4767</v>
      </c>
      <c r="H451" s="825" t="s">
        <v>4768</v>
      </c>
      <c r="I451" s="831">
        <v>147.17999267578125</v>
      </c>
      <c r="J451" s="831">
        <v>34</v>
      </c>
      <c r="K451" s="832">
        <v>5004.1900634765625</v>
      </c>
    </row>
    <row r="452" spans="1:11" ht="14.45" customHeight="1" x14ac:dyDescent="0.2">
      <c r="A452" s="821" t="s">
        <v>581</v>
      </c>
      <c r="B452" s="822" t="s">
        <v>582</v>
      </c>
      <c r="C452" s="825" t="s">
        <v>608</v>
      </c>
      <c r="D452" s="839" t="s">
        <v>609</v>
      </c>
      <c r="E452" s="825" t="s">
        <v>4763</v>
      </c>
      <c r="F452" s="839" t="s">
        <v>4764</v>
      </c>
      <c r="G452" s="825" t="s">
        <v>5033</v>
      </c>
      <c r="H452" s="825" t="s">
        <v>5034</v>
      </c>
      <c r="I452" s="831">
        <v>164.55999755859375</v>
      </c>
      <c r="J452" s="831">
        <v>5</v>
      </c>
      <c r="K452" s="832">
        <v>822.79998779296875</v>
      </c>
    </row>
    <row r="453" spans="1:11" ht="14.45" customHeight="1" x14ac:dyDescent="0.2">
      <c r="A453" s="821" t="s">
        <v>581</v>
      </c>
      <c r="B453" s="822" t="s">
        <v>582</v>
      </c>
      <c r="C453" s="825" t="s">
        <v>608</v>
      </c>
      <c r="D453" s="839" t="s">
        <v>609</v>
      </c>
      <c r="E453" s="825" t="s">
        <v>5265</v>
      </c>
      <c r="F453" s="839" t="s">
        <v>5266</v>
      </c>
      <c r="G453" s="825" t="s">
        <v>5267</v>
      </c>
      <c r="H453" s="825" t="s">
        <v>5268</v>
      </c>
      <c r="I453" s="831">
        <v>177.46000671386719</v>
      </c>
      <c r="J453" s="831">
        <v>2</v>
      </c>
      <c r="K453" s="832">
        <v>354.92001342773438</v>
      </c>
    </row>
    <row r="454" spans="1:11" ht="14.45" customHeight="1" x14ac:dyDescent="0.2">
      <c r="A454" s="821" t="s">
        <v>581</v>
      </c>
      <c r="B454" s="822" t="s">
        <v>582</v>
      </c>
      <c r="C454" s="825" t="s">
        <v>608</v>
      </c>
      <c r="D454" s="839" t="s">
        <v>609</v>
      </c>
      <c r="E454" s="825" t="s">
        <v>4773</v>
      </c>
      <c r="F454" s="839" t="s">
        <v>4774</v>
      </c>
      <c r="G454" s="825" t="s">
        <v>5145</v>
      </c>
      <c r="H454" s="825" t="s">
        <v>5146</v>
      </c>
      <c r="I454" s="831">
        <v>749.27001953125</v>
      </c>
      <c r="J454" s="831">
        <v>4</v>
      </c>
      <c r="K454" s="832">
        <v>2997.080078125</v>
      </c>
    </row>
    <row r="455" spans="1:11" ht="14.45" customHeight="1" x14ac:dyDescent="0.2">
      <c r="A455" s="821" t="s">
        <v>581</v>
      </c>
      <c r="B455" s="822" t="s">
        <v>582</v>
      </c>
      <c r="C455" s="825" t="s">
        <v>608</v>
      </c>
      <c r="D455" s="839" t="s">
        <v>609</v>
      </c>
      <c r="E455" s="825" t="s">
        <v>4773</v>
      </c>
      <c r="F455" s="839" t="s">
        <v>4774</v>
      </c>
      <c r="G455" s="825" t="s">
        <v>4777</v>
      </c>
      <c r="H455" s="825" t="s">
        <v>4778</v>
      </c>
      <c r="I455" s="831">
        <v>4.1466666857401533</v>
      </c>
      <c r="J455" s="831">
        <v>300</v>
      </c>
      <c r="K455" s="832">
        <v>1244</v>
      </c>
    </row>
    <row r="456" spans="1:11" ht="14.45" customHeight="1" x14ac:dyDescent="0.2">
      <c r="A456" s="821" t="s">
        <v>581</v>
      </c>
      <c r="B456" s="822" t="s">
        <v>582</v>
      </c>
      <c r="C456" s="825" t="s">
        <v>608</v>
      </c>
      <c r="D456" s="839" t="s">
        <v>609</v>
      </c>
      <c r="E456" s="825" t="s">
        <v>4773</v>
      </c>
      <c r="F456" s="839" t="s">
        <v>4774</v>
      </c>
      <c r="G456" s="825" t="s">
        <v>4779</v>
      </c>
      <c r="H456" s="825" t="s">
        <v>4780</v>
      </c>
      <c r="I456" s="831">
        <v>6.3228571074349542</v>
      </c>
      <c r="J456" s="831">
        <v>450</v>
      </c>
      <c r="K456" s="832">
        <v>2846.5</v>
      </c>
    </row>
    <row r="457" spans="1:11" ht="14.45" customHeight="1" x14ac:dyDescent="0.2">
      <c r="A457" s="821" t="s">
        <v>581</v>
      </c>
      <c r="B457" s="822" t="s">
        <v>582</v>
      </c>
      <c r="C457" s="825" t="s">
        <v>608</v>
      </c>
      <c r="D457" s="839" t="s">
        <v>609</v>
      </c>
      <c r="E457" s="825" t="s">
        <v>4773</v>
      </c>
      <c r="F457" s="839" t="s">
        <v>4774</v>
      </c>
      <c r="G457" s="825" t="s">
        <v>4781</v>
      </c>
      <c r="H457" s="825" t="s">
        <v>4782</v>
      </c>
      <c r="I457" s="831">
        <v>9.1280002593994141</v>
      </c>
      <c r="J457" s="831">
        <v>210</v>
      </c>
      <c r="K457" s="832">
        <v>1918.8000183105469</v>
      </c>
    </row>
    <row r="458" spans="1:11" ht="14.45" customHeight="1" x14ac:dyDescent="0.2">
      <c r="A458" s="821" t="s">
        <v>581</v>
      </c>
      <c r="B458" s="822" t="s">
        <v>582</v>
      </c>
      <c r="C458" s="825" t="s">
        <v>608</v>
      </c>
      <c r="D458" s="839" t="s">
        <v>609</v>
      </c>
      <c r="E458" s="825" t="s">
        <v>4773</v>
      </c>
      <c r="F458" s="839" t="s">
        <v>4774</v>
      </c>
      <c r="G458" s="825" t="s">
        <v>4783</v>
      </c>
      <c r="H458" s="825" t="s">
        <v>4784</v>
      </c>
      <c r="I458" s="831">
        <v>8.7440002441406257</v>
      </c>
      <c r="J458" s="831">
        <v>160</v>
      </c>
      <c r="K458" s="832">
        <v>1394.9000244140625</v>
      </c>
    </row>
    <row r="459" spans="1:11" ht="14.45" customHeight="1" x14ac:dyDescent="0.2">
      <c r="A459" s="821" t="s">
        <v>581</v>
      </c>
      <c r="B459" s="822" t="s">
        <v>582</v>
      </c>
      <c r="C459" s="825" t="s">
        <v>608</v>
      </c>
      <c r="D459" s="839" t="s">
        <v>609</v>
      </c>
      <c r="E459" s="825" t="s">
        <v>4773</v>
      </c>
      <c r="F459" s="839" t="s">
        <v>4774</v>
      </c>
      <c r="G459" s="825" t="s">
        <v>4785</v>
      </c>
      <c r="H459" s="825" t="s">
        <v>4786</v>
      </c>
      <c r="I459" s="831">
        <v>13.170000076293945</v>
      </c>
      <c r="J459" s="831">
        <v>160</v>
      </c>
      <c r="K459" s="832">
        <v>2094.1999816894531</v>
      </c>
    </row>
    <row r="460" spans="1:11" ht="14.45" customHeight="1" x14ac:dyDescent="0.2">
      <c r="A460" s="821" t="s">
        <v>581</v>
      </c>
      <c r="B460" s="822" t="s">
        <v>582</v>
      </c>
      <c r="C460" s="825" t="s">
        <v>608</v>
      </c>
      <c r="D460" s="839" t="s">
        <v>609</v>
      </c>
      <c r="E460" s="825" t="s">
        <v>4773</v>
      </c>
      <c r="F460" s="839" t="s">
        <v>4774</v>
      </c>
      <c r="G460" s="825" t="s">
        <v>5039</v>
      </c>
      <c r="H460" s="825" t="s">
        <v>5040</v>
      </c>
      <c r="I460" s="831">
        <v>0.934285717351096</v>
      </c>
      <c r="J460" s="831">
        <v>6100</v>
      </c>
      <c r="K460" s="832">
        <v>5670</v>
      </c>
    </row>
    <row r="461" spans="1:11" ht="14.45" customHeight="1" x14ac:dyDescent="0.2">
      <c r="A461" s="821" t="s">
        <v>581</v>
      </c>
      <c r="B461" s="822" t="s">
        <v>582</v>
      </c>
      <c r="C461" s="825" t="s">
        <v>608</v>
      </c>
      <c r="D461" s="839" t="s">
        <v>609</v>
      </c>
      <c r="E461" s="825" t="s">
        <v>4773</v>
      </c>
      <c r="F461" s="839" t="s">
        <v>4774</v>
      </c>
      <c r="G461" s="825" t="s">
        <v>4789</v>
      </c>
      <c r="H461" s="825" t="s">
        <v>4790</v>
      </c>
      <c r="I461" s="831">
        <v>1.3599999696016312</v>
      </c>
      <c r="J461" s="831">
        <v>11800</v>
      </c>
      <c r="K461" s="832">
        <v>15998</v>
      </c>
    </row>
    <row r="462" spans="1:11" ht="14.45" customHeight="1" x14ac:dyDescent="0.2">
      <c r="A462" s="821" t="s">
        <v>581</v>
      </c>
      <c r="B462" s="822" t="s">
        <v>582</v>
      </c>
      <c r="C462" s="825" t="s">
        <v>608</v>
      </c>
      <c r="D462" s="839" t="s">
        <v>609</v>
      </c>
      <c r="E462" s="825" t="s">
        <v>4773</v>
      </c>
      <c r="F462" s="839" t="s">
        <v>4774</v>
      </c>
      <c r="G462" s="825" t="s">
        <v>5269</v>
      </c>
      <c r="H462" s="825" t="s">
        <v>5270</v>
      </c>
      <c r="I462" s="831">
        <v>1.2316666444142659</v>
      </c>
      <c r="J462" s="831">
        <v>1900</v>
      </c>
      <c r="K462" s="832">
        <v>2366</v>
      </c>
    </row>
    <row r="463" spans="1:11" ht="14.45" customHeight="1" x14ac:dyDescent="0.2">
      <c r="A463" s="821" t="s">
        <v>581</v>
      </c>
      <c r="B463" s="822" t="s">
        <v>582</v>
      </c>
      <c r="C463" s="825" t="s">
        <v>608</v>
      </c>
      <c r="D463" s="839" t="s">
        <v>609</v>
      </c>
      <c r="E463" s="825" t="s">
        <v>4773</v>
      </c>
      <c r="F463" s="839" t="s">
        <v>4774</v>
      </c>
      <c r="G463" s="825" t="s">
        <v>5047</v>
      </c>
      <c r="H463" s="825" t="s">
        <v>5048</v>
      </c>
      <c r="I463" s="831">
        <v>5.0199999809265137</v>
      </c>
      <c r="J463" s="831">
        <v>100</v>
      </c>
      <c r="K463" s="832">
        <v>501.60000610351563</v>
      </c>
    </row>
    <row r="464" spans="1:11" ht="14.45" customHeight="1" x14ac:dyDescent="0.2">
      <c r="A464" s="821" t="s">
        <v>581</v>
      </c>
      <c r="B464" s="822" t="s">
        <v>582</v>
      </c>
      <c r="C464" s="825" t="s">
        <v>608</v>
      </c>
      <c r="D464" s="839" t="s">
        <v>609</v>
      </c>
      <c r="E464" s="825" t="s">
        <v>4773</v>
      </c>
      <c r="F464" s="839" t="s">
        <v>4774</v>
      </c>
      <c r="G464" s="825" t="s">
        <v>5271</v>
      </c>
      <c r="H464" s="825" t="s">
        <v>5272</v>
      </c>
      <c r="I464" s="831">
        <v>157.91500091552734</v>
      </c>
      <c r="J464" s="831">
        <v>5</v>
      </c>
      <c r="K464" s="832">
        <v>789.57000732421875</v>
      </c>
    </row>
    <row r="465" spans="1:11" ht="14.45" customHeight="1" x14ac:dyDescent="0.2">
      <c r="A465" s="821" t="s">
        <v>581</v>
      </c>
      <c r="B465" s="822" t="s">
        <v>582</v>
      </c>
      <c r="C465" s="825" t="s">
        <v>608</v>
      </c>
      <c r="D465" s="839" t="s">
        <v>609</v>
      </c>
      <c r="E465" s="825" t="s">
        <v>4773</v>
      </c>
      <c r="F465" s="839" t="s">
        <v>4774</v>
      </c>
      <c r="G465" s="825" t="s">
        <v>4791</v>
      </c>
      <c r="H465" s="825" t="s">
        <v>4792</v>
      </c>
      <c r="I465" s="831">
        <v>2.5416666269302368</v>
      </c>
      <c r="J465" s="831">
        <v>420</v>
      </c>
      <c r="K465" s="832">
        <v>1067.5000152587891</v>
      </c>
    </row>
    <row r="466" spans="1:11" ht="14.45" customHeight="1" x14ac:dyDescent="0.2">
      <c r="A466" s="821" t="s">
        <v>581</v>
      </c>
      <c r="B466" s="822" t="s">
        <v>582</v>
      </c>
      <c r="C466" s="825" t="s">
        <v>608</v>
      </c>
      <c r="D466" s="839" t="s">
        <v>609</v>
      </c>
      <c r="E466" s="825" t="s">
        <v>4773</v>
      </c>
      <c r="F466" s="839" t="s">
        <v>4774</v>
      </c>
      <c r="G466" s="825" t="s">
        <v>4793</v>
      </c>
      <c r="H466" s="825" t="s">
        <v>4794</v>
      </c>
      <c r="I466" s="831">
        <v>109.68000030517578</v>
      </c>
      <c r="J466" s="831">
        <v>2</v>
      </c>
      <c r="K466" s="832">
        <v>219.36000061035156</v>
      </c>
    </row>
    <row r="467" spans="1:11" ht="14.45" customHeight="1" x14ac:dyDescent="0.2">
      <c r="A467" s="821" t="s">
        <v>581</v>
      </c>
      <c r="B467" s="822" t="s">
        <v>582</v>
      </c>
      <c r="C467" s="825" t="s">
        <v>608</v>
      </c>
      <c r="D467" s="839" t="s">
        <v>609</v>
      </c>
      <c r="E467" s="825" t="s">
        <v>4773</v>
      </c>
      <c r="F467" s="839" t="s">
        <v>4774</v>
      </c>
      <c r="G467" s="825" t="s">
        <v>4795</v>
      </c>
      <c r="H467" s="825" t="s">
        <v>4796</v>
      </c>
      <c r="I467" s="831">
        <v>790.8800048828125</v>
      </c>
      <c r="J467" s="831">
        <v>3</v>
      </c>
      <c r="K467" s="832">
        <v>2372.6400146484375</v>
      </c>
    </row>
    <row r="468" spans="1:11" ht="14.45" customHeight="1" x14ac:dyDescent="0.2">
      <c r="A468" s="821" t="s">
        <v>581</v>
      </c>
      <c r="B468" s="822" t="s">
        <v>582</v>
      </c>
      <c r="C468" s="825" t="s">
        <v>608</v>
      </c>
      <c r="D468" s="839" t="s">
        <v>609</v>
      </c>
      <c r="E468" s="825" t="s">
        <v>4773</v>
      </c>
      <c r="F468" s="839" t="s">
        <v>4774</v>
      </c>
      <c r="G468" s="825" t="s">
        <v>4797</v>
      </c>
      <c r="H468" s="825" t="s">
        <v>4798</v>
      </c>
      <c r="I468" s="831">
        <v>766.6300048828125</v>
      </c>
      <c r="J468" s="831">
        <v>2</v>
      </c>
      <c r="K468" s="832">
        <v>1533.260009765625</v>
      </c>
    </row>
    <row r="469" spans="1:11" ht="14.45" customHeight="1" x14ac:dyDescent="0.2">
      <c r="A469" s="821" t="s">
        <v>581</v>
      </c>
      <c r="B469" s="822" t="s">
        <v>582</v>
      </c>
      <c r="C469" s="825" t="s">
        <v>608</v>
      </c>
      <c r="D469" s="839" t="s">
        <v>609</v>
      </c>
      <c r="E469" s="825" t="s">
        <v>4773</v>
      </c>
      <c r="F469" s="839" t="s">
        <v>4774</v>
      </c>
      <c r="G469" s="825" t="s">
        <v>5273</v>
      </c>
      <c r="H469" s="825" t="s">
        <v>5274</v>
      </c>
      <c r="I469" s="831">
        <v>449.3800048828125</v>
      </c>
      <c r="J469" s="831">
        <v>10</v>
      </c>
      <c r="K469" s="832">
        <v>4493.7900390625</v>
      </c>
    </row>
    <row r="470" spans="1:11" ht="14.45" customHeight="1" x14ac:dyDescent="0.2">
      <c r="A470" s="821" t="s">
        <v>581</v>
      </c>
      <c r="B470" s="822" t="s">
        <v>582</v>
      </c>
      <c r="C470" s="825" t="s">
        <v>608</v>
      </c>
      <c r="D470" s="839" t="s">
        <v>609</v>
      </c>
      <c r="E470" s="825" t="s">
        <v>4773</v>
      </c>
      <c r="F470" s="839" t="s">
        <v>4774</v>
      </c>
      <c r="G470" s="825" t="s">
        <v>5051</v>
      </c>
      <c r="H470" s="825" t="s">
        <v>5052</v>
      </c>
      <c r="I470" s="831">
        <v>30.180000305175781</v>
      </c>
      <c r="J470" s="831">
        <v>100</v>
      </c>
      <c r="K470" s="832">
        <v>3018</v>
      </c>
    </row>
    <row r="471" spans="1:11" ht="14.45" customHeight="1" x14ac:dyDescent="0.2">
      <c r="A471" s="821" t="s">
        <v>581</v>
      </c>
      <c r="B471" s="822" t="s">
        <v>582</v>
      </c>
      <c r="C471" s="825" t="s">
        <v>608</v>
      </c>
      <c r="D471" s="839" t="s">
        <v>609</v>
      </c>
      <c r="E471" s="825" t="s">
        <v>4773</v>
      </c>
      <c r="F471" s="839" t="s">
        <v>4774</v>
      </c>
      <c r="G471" s="825" t="s">
        <v>5275</v>
      </c>
      <c r="H471" s="825" t="s">
        <v>5276</v>
      </c>
      <c r="I471" s="831">
        <v>5.2766668001810713</v>
      </c>
      <c r="J471" s="831">
        <v>140</v>
      </c>
      <c r="K471" s="832">
        <v>738.60000610351563</v>
      </c>
    </row>
    <row r="472" spans="1:11" ht="14.45" customHeight="1" x14ac:dyDescent="0.2">
      <c r="A472" s="821" t="s">
        <v>581</v>
      </c>
      <c r="B472" s="822" t="s">
        <v>582</v>
      </c>
      <c r="C472" s="825" t="s">
        <v>608</v>
      </c>
      <c r="D472" s="839" t="s">
        <v>609</v>
      </c>
      <c r="E472" s="825" t="s">
        <v>4773</v>
      </c>
      <c r="F472" s="839" t="s">
        <v>4774</v>
      </c>
      <c r="G472" s="825" t="s">
        <v>4803</v>
      </c>
      <c r="H472" s="825" t="s">
        <v>4804</v>
      </c>
      <c r="I472" s="831">
        <v>190.89999389648438</v>
      </c>
      <c r="J472" s="831">
        <v>22</v>
      </c>
      <c r="K472" s="832">
        <v>4199.7999267578125</v>
      </c>
    </row>
    <row r="473" spans="1:11" ht="14.45" customHeight="1" x14ac:dyDescent="0.2">
      <c r="A473" s="821" t="s">
        <v>581</v>
      </c>
      <c r="B473" s="822" t="s">
        <v>582</v>
      </c>
      <c r="C473" s="825" t="s">
        <v>608</v>
      </c>
      <c r="D473" s="839" t="s">
        <v>609</v>
      </c>
      <c r="E473" s="825" t="s">
        <v>4773</v>
      </c>
      <c r="F473" s="839" t="s">
        <v>4774</v>
      </c>
      <c r="G473" s="825" t="s">
        <v>5277</v>
      </c>
      <c r="H473" s="825" t="s">
        <v>5278</v>
      </c>
      <c r="I473" s="831">
        <v>220</v>
      </c>
      <c r="J473" s="831">
        <v>5</v>
      </c>
      <c r="K473" s="832">
        <v>1100</v>
      </c>
    </row>
    <row r="474" spans="1:11" ht="14.45" customHeight="1" x14ac:dyDescent="0.2">
      <c r="A474" s="821" t="s">
        <v>581</v>
      </c>
      <c r="B474" s="822" t="s">
        <v>582</v>
      </c>
      <c r="C474" s="825" t="s">
        <v>608</v>
      </c>
      <c r="D474" s="839" t="s">
        <v>609</v>
      </c>
      <c r="E474" s="825" t="s">
        <v>4773</v>
      </c>
      <c r="F474" s="839" t="s">
        <v>4774</v>
      </c>
      <c r="G474" s="825" t="s">
        <v>5279</v>
      </c>
      <c r="H474" s="825" t="s">
        <v>5280</v>
      </c>
      <c r="I474" s="831">
        <v>224.11000061035156</v>
      </c>
      <c r="J474" s="831">
        <v>10</v>
      </c>
      <c r="K474" s="832">
        <v>2241.0799560546875</v>
      </c>
    </row>
    <row r="475" spans="1:11" ht="14.45" customHeight="1" x14ac:dyDescent="0.2">
      <c r="A475" s="821" t="s">
        <v>581</v>
      </c>
      <c r="B475" s="822" t="s">
        <v>582</v>
      </c>
      <c r="C475" s="825" t="s">
        <v>608</v>
      </c>
      <c r="D475" s="839" t="s">
        <v>609</v>
      </c>
      <c r="E475" s="825" t="s">
        <v>4773</v>
      </c>
      <c r="F475" s="839" t="s">
        <v>4774</v>
      </c>
      <c r="G475" s="825" t="s">
        <v>4807</v>
      </c>
      <c r="H475" s="825" t="s">
        <v>4808</v>
      </c>
      <c r="I475" s="831">
        <v>8.4300001144409187</v>
      </c>
      <c r="J475" s="831">
        <v>300</v>
      </c>
      <c r="K475" s="832">
        <v>2508.1200256347656</v>
      </c>
    </row>
    <row r="476" spans="1:11" ht="14.45" customHeight="1" x14ac:dyDescent="0.2">
      <c r="A476" s="821" t="s">
        <v>581</v>
      </c>
      <c r="B476" s="822" t="s">
        <v>582</v>
      </c>
      <c r="C476" s="825" t="s">
        <v>608</v>
      </c>
      <c r="D476" s="839" t="s">
        <v>609</v>
      </c>
      <c r="E476" s="825" t="s">
        <v>4773</v>
      </c>
      <c r="F476" s="839" t="s">
        <v>4774</v>
      </c>
      <c r="G476" s="825" t="s">
        <v>4809</v>
      </c>
      <c r="H476" s="825" t="s">
        <v>4810</v>
      </c>
      <c r="I476" s="831">
        <v>5.8400001525878906</v>
      </c>
      <c r="J476" s="831">
        <v>300</v>
      </c>
      <c r="K476" s="832">
        <v>1752</v>
      </c>
    </row>
    <row r="477" spans="1:11" ht="14.45" customHeight="1" x14ac:dyDescent="0.2">
      <c r="A477" s="821" t="s">
        <v>581</v>
      </c>
      <c r="B477" s="822" t="s">
        <v>582</v>
      </c>
      <c r="C477" s="825" t="s">
        <v>608</v>
      </c>
      <c r="D477" s="839" t="s">
        <v>609</v>
      </c>
      <c r="E477" s="825" t="s">
        <v>4773</v>
      </c>
      <c r="F477" s="839" t="s">
        <v>4774</v>
      </c>
      <c r="G477" s="825" t="s">
        <v>5281</v>
      </c>
      <c r="H477" s="825" t="s">
        <v>5282</v>
      </c>
      <c r="I477" s="831">
        <v>14.125</v>
      </c>
      <c r="J477" s="831">
        <v>100</v>
      </c>
      <c r="K477" s="832">
        <v>1412.5</v>
      </c>
    </row>
    <row r="478" spans="1:11" ht="14.45" customHeight="1" x14ac:dyDescent="0.2">
      <c r="A478" s="821" t="s">
        <v>581</v>
      </c>
      <c r="B478" s="822" t="s">
        <v>582</v>
      </c>
      <c r="C478" s="825" t="s">
        <v>608</v>
      </c>
      <c r="D478" s="839" t="s">
        <v>609</v>
      </c>
      <c r="E478" s="825" t="s">
        <v>4773</v>
      </c>
      <c r="F478" s="839" t="s">
        <v>4774</v>
      </c>
      <c r="G478" s="825" t="s">
        <v>4811</v>
      </c>
      <c r="H478" s="825" t="s">
        <v>4812</v>
      </c>
      <c r="I478" s="831">
        <v>13.800000190734863</v>
      </c>
      <c r="J478" s="831">
        <v>200</v>
      </c>
      <c r="K478" s="832">
        <v>2760</v>
      </c>
    </row>
    <row r="479" spans="1:11" ht="14.45" customHeight="1" x14ac:dyDescent="0.2">
      <c r="A479" s="821" t="s">
        <v>581</v>
      </c>
      <c r="B479" s="822" t="s">
        <v>582</v>
      </c>
      <c r="C479" s="825" t="s">
        <v>608</v>
      </c>
      <c r="D479" s="839" t="s">
        <v>609</v>
      </c>
      <c r="E479" s="825" t="s">
        <v>4773</v>
      </c>
      <c r="F479" s="839" t="s">
        <v>4774</v>
      </c>
      <c r="G479" s="825" t="s">
        <v>4815</v>
      </c>
      <c r="H479" s="825" t="s">
        <v>4816</v>
      </c>
      <c r="I479" s="831">
        <v>13.020000457763672</v>
      </c>
      <c r="J479" s="831">
        <v>10</v>
      </c>
      <c r="K479" s="832">
        <v>130.20000457763672</v>
      </c>
    </row>
    <row r="480" spans="1:11" ht="14.45" customHeight="1" x14ac:dyDescent="0.2">
      <c r="A480" s="821" t="s">
        <v>581</v>
      </c>
      <c r="B480" s="822" t="s">
        <v>582</v>
      </c>
      <c r="C480" s="825" t="s">
        <v>608</v>
      </c>
      <c r="D480" s="839" t="s">
        <v>609</v>
      </c>
      <c r="E480" s="825" t="s">
        <v>4773</v>
      </c>
      <c r="F480" s="839" t="s">
        <v>4774</v>
      </c>
      <c r="G480" s="825" t="s">
        <v>4817</v>
      </c>
      <c r="H480" s="825" t="s">
        <v>4818</v>
      </c>
      <c r="I480" s="831">
        <v>0.85600001811981197</v>
      </c>
      <c r="J480" s="831">
        <v>700</v>
      </c>
      <c r="K480" s="832">
        <v>600</v>
      </c>
    </row>
    <row r="481" spans="1:11" ht="14.45" customHeight="1" x14ac:dyDescent="0.2">
      <c r="A481" s="821" t="s">
        <v>581</v>
      </c>
      <c r="B481" s="822" t="s">
        <v>582</v>
      </c>
      <c r="C481" s="825" t="s">
        <v>608</v>
      </c>
      <c r="D481" s="839" t="s">
        <v>609</v>
      </c>
      <c r="E481" s="825" t="s">
        <v>4773</v>
      </c>
      <c r="F481" s="839" t="s">
        <v>4774</v>
      </c>
      <c r="G481" s="825" t="s">
        <v>5069</v>
      </c>
      <c r="H481" s="825" t="s">
        <v>5070</v>
      </c>
      <c r="I481" s="831">
        <v>1.5171428407941545</v>
      </c>
      <c r="J481" s="831">
        <v>750</v>
      </c>
      <c r="K481" s="832">
        <v>1135.5</v>
      </c>
    </row>
    <row r="482" spans="1:11" ht="14.45" customHeight="1" x14ac:dyDescent="0.2">
      <c r="A482" s="821" t="s">
        <v>581</v>
      </c>
      <c r="B482" s="822" t="s">
        <v>582</v>
      </c>
      <c r="C482" s="825" t="s">
        <v>608</v>
      </c>
      <c r="D482" s="839" t="s">
        <v>609</v>
      </c>
      <c r="E482" s="825" t="s">
        <v>4773</v>
      </c>
      <c r="F482" s="839" t="s">
        <v>4774</v>
      </c>
      <c r="G482" s="825" t="s">
        <v>5155</v>
      </c>
      <c r="H482" s="825" t="s">
        <v>5156</v>
      </c>
      <c r="I482" s="831">
        <v>2.0699999332427979</v>
      </c>
      <c r="J482" s="831">
        <v>50</v>
      </c>
      <c r="K482" s="832">
        <v>103.5</v>
      </c>
    </row>
    <row r="483" spans="1:11" ht="14.45" customHeight="1" x14ac:dyDescent="0.2">
      <c r="A483" s="821" t="s">
        <v>581</v>
      </c>
      <c r="B483" s="822" t="s">
        <v>582</v>
      </c>
      <c r="C483" s="825" t="s">
        <v>608</v>
      </c>
      <c r="D483" s="839" t="s">
        <v>609</v>
      </c>
      <c r="E483" s="825" t="s">
        <v>4773</v>
      </c>
      <c r="F483" s="839" t="s">
        <v>4774</v>
      </c>
      <c r="G483" s="825" t="s">
        <v>4823</v>
      </c>
      <c r="H483" s="825" t="s">
        <v>4824</v>
      </c>
      <c r="I483" s="831">
        <v>14.479999542236328</v>
      </c>
      <c r="J483" s="831">
        <v>16</v>
      </c>
      <c r="K483" s="832">
        <v>231.67999267578125</v>
      </c>
    </row>
    <row r="484" spans="1:11" ht="14.45" customHeight="1" x14ac:dyDescent="0.2">
      <c r="A484" s="821" t="s">
        <v>581</v>
      </c>
      <c r="B484" s="822" t="s">
        <v>582</v>
      </c>
      <c r="C484" s="825" t="s">
        <v>608</v>
      </c>
      <c r="D484" s="839" t="s">
        <v>609</v>
      </c>
      <c r="E484" s="825" t="s">
        <v>4773</v>
      </c>
      <c r="F484" s="839" t="s">
        <v>4774</v>
      </c>
      <c r="G484" s="825" t="s">
        <v>5215</v>
      </c>
      <c r="H484" s="825" t="s">
        <v>5216</v>
      </c>
      <c r="I484" s="831">
        <v>46</v>
      </c>
      <c r="J484" s="831">
        <v>3</v>
      </c>
      <c r="K484" s="832">
        <v>138</v>
      </c>
    </row>
    <row r="485" spans="1:11" ht="14.45" customHeight="1" x14ac:dyDescent="0.2">
      <c r="A485" s="821" t="s">
        <v>581</v>
      </c>
      <c r="B485" s="822" t="s">
        <v>582</v>
      </c>
      <c r="C485" s="825" t="s">
        <v>608</v>
      </c>
      <c r="D485" s="839" t="s">
        <v>609</v>
      </c>
      <c r="E485" s="825" t="s">
        <v>4773</v>
      </c>
      <c r="F485" s="839" t="s">
        <v>4774</v>
      </c>
      <c r="G485" s="825" t="s">
        <v>5071</v>
      </c>
      <c r="H485" s="825" t="s">
        <v>5072</v>
      </c>
      <c r="I485" s="831">
        <v>61.209999084472656</v>
      </c>
      <c r="J485" s="831">
        <v>2</v>
      </c>
      <c r="K485" s="832">
        <v>122.41999816894531</v>
      </c>
    </row>
    <row r="486" spans="1:11" ht="14.45" customHeight="1" x14ac:dyDescent="0.2">
      <c r="A486" s="821" t="s">
        <v>581</v>
      </c>
      <c r="B486" s="822" t="s">
        <v>582</v>
      </c>
      <c r="C486" s="825" t="s">
        <v>608</v>
      </c>
      <c r="D486" s="839" t="s">
        <v>609</v>
      </c>
      <c r="E486" s="825" t="s">
        <v>4773</v>
      </c>
      <c r="F486" s="839" t="s">
        <v>4774</v>
      </c>
      <c r="G486" s="825" t="s">
        <v>5073</v>
      </c>
      <c r="H486" s="825" t="s">
        <v>5074</v>
      </c>
      <c r="I486" s="831">
        <v>26.170000076293945</v>
      </c>
      <c r="J486" s="831">
        <v>4</v>
      </c>
      <c r="K486" s="832">
        <v>104.68000030517578</v>
      </c>
    </row>
    <row r="487" spans="1:11" ht="14.45" customHeight="1" x14ac:dyDescent="0.2">
      <c r="A487" s="821" t="s">
        <v>581</v>
      </c>
      <c r="B487" s="822" t="s">
        <v>582</v>
      </c>
      <c r="C487" s="825" t="s">
        <v>608</v>
      </c>
      <c r="D487" s="839" t="s">
        <v>609</v>
      </c>
      <c r="E487" s="825" t="s">
        <v>4773</v>
      </c>
      <c r="F487" s="839" t="s">
        <v>4774</v>
      </c>
      <c r="G487" s="825" t="s">
        <v>4827</v>
      </c>
      <c r="H487" s="825" t="s">
        <v>4828</v>
      </c>
      <c r="I487" s="831">
        <v>98.379997253417969</v>
      </c>
      <c r="J487" s="831">
        <v>10</v>
      </c>
      <c r="K487" s="832">
        <v>983.79998779296875</v>
      </c>
    </row>
    <row r="488" spans="1:11" ht="14.45" customHeight="1" x14ac:dyDescent="0.2">
      <c r="A488" s="821" t="s">
        <v>581</v>
      </c>
      <c r="B488" s="822" t="s">
        <v>582</v>
      </c>
      <c r="C488" s="825" t="s">
        <v>608</v>
      </c>
      <c r="D488" s="839" t="s">
        <v>609</v>
      </c>
      <c r="E488" s="825" t="s">
        <v>4773</v>
      </c>
      <c r="F488" s="839" t="s">
        <v>4774</v>
      </c>
      <c r="G488" s="825" t="s">
        <v>4831</v>
      </c>
      <c r="H488" s="825" t="s">
        <v>4832</v>
      </c>
      <c r="I488" s="831">
        <v>8.3971426827566962</v>
      </c>
      <c r="J488" s="831">
        <v>252</v>
      </c>
      <c r="K488" s="832">
        <v>2116.0799865722656</v>
      </c>
    </row>
    <row r="489" spans="1:11" ht="14.45" customHeight="1" x14ac:dyDescent="0.2">
      <c r="A489" s="821" t="s">
        <v>581</v>
      </c>
      <c r="B489" s="822" t="s">
        <v>582</v>
      </c>
      <c r="C489" s="825" t="s">
        <v>608</v>
      </c>
      <c r="D489" s="839" t="s">
        <v>609</v>
      </c>
      <c r="E489" s="825" t="s">
        <v>4773</v>
      </c>
      <c r="F489" s="839" t="s">
        <v>4774</v>
      </c>
      <c r="G489" s="825" t="s">
        <v>5283</v>
      </c>
      <c r="H489" s="825" t="s">
        <v>5284</v>
      </c>
      <c r="I489" s="831">
        <v>13.229999542236328</v>
      </c>
      <c r="J489" s="831">
        <v>440</v>
      </c>
      <c r="K489" s="832">
        <v>5819.2999877929688</v>
      </c>
    </row>
    <row r="490" spans="1:11" ht="14.45" customHeight="1" x14ac:dyDescent="0.2">
      <c r="A490" s="821" t="s">
        <v>581</v>
      </c>
      <c r="B490" s="822" t="s">
        <v>582</v>
      </c>
      <c r="C490" s="825" t="s">
        <v>608</v>
      </c>
      <c r="D490" s="839" t="s">
        <v>609</v>
      </c>
      <c r="E490" s="825" t="s">
        <v>4773</v>
      </c>
      <c r="F490" s="839" t="s">
        <v>4774</v>
      </c>
      <c r="G490" s="825" t="s">
        <v>4835</v>
      </c>
      <c r="H490" s="825" t="s">
        <v>4836</v>
      </c>
      <c r="I490" s="831">
        <v>2.5249999761581421</v>
      </c>
      <c r="J490" s="831">
        <v>40</v>
      </c>
      <c r="K490" s="832">
        <v>101</v>
      </c>
    </row>
    <row r="491" spans="1:11" ht="14.45" customHeight="1" x14ac:dyDescent="0.2">
      <c r="A491" s="821" t="s">
        <v>581</v>
      </c>
      <c r="B491" s="822" t="s">
        <v>582</v>
      </c>
      <c r="C491" s="825" t="s">
        <v>608</v>
      </c>
      <c r="D491" s="839" t="s">
        <v>609</v>
      </c>
      <c r="E491" s="825" t="s">
        <v>4773</v>
      </c>
      <c r="F491" s="839" t="s">
        <v>4774</v>
      </c>
      <c r="G491" s="825" t="s">
        <v>5081</v>
      </c>
      <c r="H491" s="825" t="s">
        <v>5082</v>
      </c>
      <c r="I491" s="831">
        <v>3.2649999856948853</v>
      </c>
      <c r="J491" s="831">
        <v>40</v>
      </c>
      <c r="K491" s="832">
        <v>130.59999847412109</v>
      </c>
    </row>
    <row r="492" spans="1:11" ht="14.45" customHeight="1" x14ac:dyDescent="0.2">
      <c r="A492" s="821" t="s">
        <v>581</v>
      </c>
      <c r="B492" s="822" t="s">
        <v>582</v>
      </c>
      <c r="C492" s="825" t="s">
        <v>608</v>
      </c>
      <c r="D492" s="839" t="s">
        <v>609</v>
      </c>
      <c r="E492" s="825" t="s">
        <v>4773</v>
      </c>
      <c r="F492" s="839" t="s">
        <v>4774</v>
      </c>
      <c r="G492" s="825" t="s">
        <v>4839</v>
      </c>
      <c r="H492" s="825" t="s">
        <v>4840</v>
      </c>
      <c r="I492" s="831">
        <v>16.100000381469727</v>
      </c>
      <c r="J492" s="831">
        <v>15</v>
      </c>
      <c r="K492" s="832">
        <v>241.5</v>
      </c>
    </row>
    <row r="493" spans="1:11" ht="14.45" customHeight="1" x14ac:dyDescent="0.2">
      <c r="A493" s="821" t="s">
        <v>581</v>
      </c>
      <c r="B493" s="822" t="s">
        <v>582</v>
      </c>
      <c r="C493" s="825" t="s">
        <v>608</v>
      </c>
      <c r="D493" s="839" t="s">
        <v>609</v>
      </c>
      <c r="E493" s="825" t="s">
        <v>4773</v>
      </c>
      <c r="F493" s="839" t="s">
        <v>4774</v>
      </c>
      <c r="G493" s="825" t="s">
        <v>4841</v>
      </c>
      <c r="H493" s="825" t="s">
        <v>4842</v>
      </c>
      <c r="I493" s="831">
        <v>12.649999618530273</v>
      </c>
      <c r="J493" s="831">
        <v>120</v>
      </c>
      <c r="K493" s="832">
        <v>1518</v>
      </c>
    </row>
    <row r="494" spans="1:11" ht="14.45" customHeight="1" x14ac:dyDescent="0.2">
      <c r="A494" s="821" t="s">
        <v>581</v>
      </c>
      <c r="B494" s="822" t="s">
        <v>582</v>
      </c>
      <c r="C494" s="825" t="s">
        <v>608</v>
      </c>
      <c r="D494" s="839" t="s">
        <v>609</v>
      </c>
      <c r="E494" s="825" t="s">
        <v>4773</v>
      </c>
      <c r="F494" s="839" t="s">
        <v>4774</v>
      </c>
      <c r="G494" s="825" t="s">
        <v>4853</v>
      </c>
      <c r="H494" s="825" t="s">
        <v>4854</v>
      </c>
      <c r="I494" s="831">
        <v>32.790000915527344</v>
      </c>
      <c r="J494" s="831">
        <v>46</v>
      </c>
      <c r="K494" s="832">
        <v>1508.3399810791016</v>
      </c>
    </row>
    <row r="495" spans="1:11" ht="14.45" customHeight="1" x14ac:dyDescent="0.2">
      <c r="A495" s="821" t="s">
        <v>581</v>
      </c>
      <c r="B495" s="822" t="s">
        <v>582</v>
      </c>
      <c r="C495" s="825" t="s">
        <v>608</v>
      </c>
      <c r="D495" s="839" t="s">
        <v>609</v>
      </c>
      <c r="E495" s="825" t="s">
        <v>4773</v>
      </c>
      <c r="F495" s="839" t="s">
        <v>4774</v>
      </c>
      <c r="G495" s="825" t="s">
        <v>5285</v>
      </c>
      <c r="H495" s="825" t="s">
        <v>5286</v>
      </c>
      <c r="I495" s="831">
        <v>8.630000114440918</v>
      </c>
      <c r="J495" s="831">
        <v>100</v>
      </c>
      <c r="K495" s="832">
        <v>862.5</v>
      </c>
    </row>
    <row r="496" spans="1:11" ht="14.45" customHeight="1" x14ac:dyDescent="0.2">
      <c r="A496" s="821" t="s">
        <v>581</v>
      </c>
      <c r="B496" s="822" t="s">
        <v>582</v>
      </c>
      <c r="C496" s="825" t="s">
        <v>608</v>
      </c>
      <c r="D496" s="839" t="s">
        <v>609</v>
      </c>
      <c r="E496" s="825" t="s">
        <v>4773</v>
      </c>
      <c r="F496" s="839" t="s">
        <v>4774</v>
      </c>
      <c r="G496" s="825" t="s">
        <v>5287</v>
      </c>
      <c r="H496" s="825" t="s">
        <v>5288</v>
      </c>
      <c r="I496" s="831">
        <v>34.073333740234375</v>
      </c>
      <c r="J496" s="831">
        <v>75</v>
      </c>
      <c r="K496" s="832">
        <v>2555.4000244140625</v>
      </c>
    </row>
    <row r="497" spans="1:11" ht="14.45" customHeight="1" x14ac:dyDescent="0.2">
      <c r="A497" s="821" t="s">
        <v>581</v>
      </c>
      <c r="B497" s="822" t="s">
        <v>582</v>
      </c>
      <c r="C497" s="825" t="s">
        <v>608</v>
      </c>
      <c r="D497" s="839" t="s">
        <v>609</v>
      </c>
      <c r="E497" s="825" t="s">
        <v>4773</v>
      </c>
      <c r="F497" s="839" t="s">
        <v>4774</v>
      </c>
      <c r="G497" s="825" t="s">
        <v>4855</v>
      </c>
      <c r="H497" s="825" t="s">
        <v>4856</v>
      </c>
      <c r="I497" s="831">
        <v>0.50333333015441895</v>
      </c>
      <c r="J497" s="831">
        <v>5200</v>
      </c>
      <c r="K497" s="832">
        <v>2612</v>
      </c>
    </row>
    <row r="498" spans="1:11" ht="14.45" customHeight="1" x14ac:dyDescent="0.2">
      <c r="A498" s="821" t="s">
        <v>581</v>
      </c>
      <c r="B498" s="822" t="s">
        <v>582</v>
      </c>
      <c r="C498" s="825" t="s">
        <v>608</v>
      </c>
      <c r="D498" s="839" t="s">
        <v>609</v>
      </c>
      <c r="E498" s="825" t="s">
        <v>4773</v>
      </c>
      <c r="F498" s="839" t="s">
        <v>4774</v>
      </c>
      <c r="G498" s="825" t="s">
        <v>5095</v>
      </c>
      <c r="H498" s="825" t="s">
        <v>5096</v>
      </c>
      <c r="I498" s="831">
        <v>0.69571430342538021</v>
      </c>
      <c r="J498" s="831">
        <v>4000</v>
      </c>
      <c r="K498" s="832">
        <v>2770</v>
      </c>
    </row>
    <row r="499" spans="1:11" ht="14.45" customHeight="1" x14ac:dyDescent="0.2">
      <c r="A499" s="821" t="s">
        <v>581</v>
      </c>
      <c r="B499" s="822" t="s">
        <v>582</v>
      </c>
      <c r="C499" s="825" t="s">
        <v>608</v>
      </c>
      <c r="D499" s="839" t="s">
        <v>609</v>
      </c>
      <c r="E499" s="825" t="s">
        <v>4773</v>
      </c>
      <c r="F499" s="839" t="s">
        <v>4774</v>
      </c>
      <c r="G499" s="825" t="s">
        <v>5229</v>
      </c>
      <c r="H499" s="825" t="s">
        <v>5230</v>
      </c>
      <c r="I499" s="831">
        <v>1.2100000381469727</v>
      </c>
      <c r="J499" s="831">
        <v>300</v>
      </c>
      <c r="K499" s="832">
        <v>363</v>
      </c>
    </row>
    <row r="500" spans="1:11" ht="14.45" customHeight="1" x14ac:dyDescent="0.2">
      <c r="A500" s="821" t="s">
        <v>581</v>
      </c>
      <c r="B500" s="822" t="s">
        <v>582</v>
      </c>
      <c r="C500" s="825" t="s">
        <v>608</v>
      </c>
      <c r="D500" s="839" t="s">
        <v>609</v>
      </c>
      <c r="E500" s="825" t="s">
        <v>4773</v>
      </c>
      <c r="F500" s="839" t="s">
        <v>4774</v>
      </c>
      <c r="G500" s="825" t="s">
        <v>4859</v>
      </c>
      <c r="H500" s="825" t="s">
        <v>4860</v>
      </c>
      <c r="I500" s="831">
        <v>31.161428724016464</v>
      </c>
      <c r="J500" s="831">
        <v>27</v>
      </c>
      <c r="K500" s="832">
        <v>842.01000213623047</v>
      </c>
    </row>
    <row r="501" spans="1:11" ht="14.45" customHeight="1" x14ac:dyDescent="0.2">
      <c r="A501" s="821" t="s">
        <v>581</v>
      </c>
      <c r="B501" s="822" t="s">
        <v>582</v>
      </c>
      <c r="C501" s="825" t="s">
        <v>608</v>
      </c>
      <c r="D501" s="839" t="s">
        <v>609</v>
      </c>
      <c r="E501" s="825" t="s">
        <v>4773</v>
      </c>
      <c r="F501" s="839" t="s">
        <v>4774</v>
      </c>
      <c r="G501" s="825" t="s">
        <v>4861</v>
      </c>
      <c r="H501" s="825" t="s">
        <v>4862</v>
      </c>
      <c r="I501" s="831">
        <v>30.517142977033341</v>
      </c>
      <c r="J501" s="831">
        <v>214</v>
      </c>
      <c r="K501" s="832">
        <v>6511.83984375</v>
      </c>
    </row>
    <row r="502" spans="1:11" ht="14.45" customHeight="1" x14ac:dyDescent="0.2">
      <c r="A502" s="821" t="s">
        <v>581</v>
      </c>
      <c r="B502" s="822" t="s">
        <v>582</v>
      </c>
      <c r="C502" s="825" t="s">
        <v>608</v>
      </c>
      <c r="D502" s="839" t="s">
        <v>609</v>
      </c>
      <c r="E502" s="825" t="s">
        <v>4865</v>
      </c>
      <c r="F502" s="839" t="s">
        <v>4866</v>
      </c>
      <c r="G502" s="825" t="s">
        <v>4867</v>
      </c>
      <c r="H502" s="825" t="s">
        <v>4868</v>
      </c>
      <c r="I502" s="831">
        <v>2.0499999523162842</v>
      </c>
      <c r="J502" s="831">
        <v>100</v>
      </c>
      <c r="K502" s="832">
        <v>205</v>
      </c>
    </row>
    <row r="503" spans="1:11" ht="14.45" customHeight="1" x14ac:dyDescent="0.2">
      <c r="A503" s="821" t="s">
        <v>581</v>
      </c>
      <c r="B503" s="822" t="s">
        <v>582</v>
      </c>
      <c r="C503" s="825" t="s">
        <v>608</v>
      </c>
      <c r="D503" s="839" t="s">
        <v>609</v>
      </c>
      <c r="E503" s="825" t="s">
        <v>4865</v>
      </c>
      <c r="F503" s="839" t="s">
        <v>4866</v>
      </c>
      <c r="G503" s="825" t="s">
        <v>4869</v>
      </c>
      <c r="H503" s="825" t="s">
        <v>4870</v>
      </c>
      <c r="I503" s="831">
        <v>6.2899999618530273</v>
      </c>
      <c r="J503" s="831">
        <v>400</v>
      </c>
      <c r="K503" s="832">
        <v>2516</v>
      </c>
    </row>
    <row r="504" spans="1:11" ht="14.45" customHeight="1" x14ac:dyDescent="0.2">
      <c r="A504" s="821" t="s">
        <v>581</v>
      </c>
      <c r="B504" s="822" t="s">
        <v>582</v>
      </c>
      <c r="C504" s="825" t="s">
        <v>608</v>
      </c>
      <c r="D504" s="839" t="s">
        <v>609</v>
      </c>
      <c r="E504" s="825" t="s">
        <v>4865</v>
      </c>
      <c r="F504" s="839" t="s">
        <v>4866</v>
      </c>
      <c r="G504" s="825" t="s">
        <v>5289</v>
      </c>
      <c r="H504" s="825" t="s">
        <v>5290</v>
      </c>
      <c r="I504" s="831">
        <v>2.3599998950958252</v>
      </c>
      <c r="J504" s="831">
        <v>100</v>
      </c>
      <c r="K504" s="832">
        <v>236</v>
      </c>
    </row>
    <row r="505" spans="1:11" ht="14.45" customHeight="1" x14ac:dyDescent="0.2">
      <c r="A505" s="821" t="s">
        <v>581</v>
      </c>
      <c r="B505" s="822" t="s">
        <v>582</v>
      </c>
      <c r="C505" s="825" t="s">
        <v>608</v>
      </c>
      <c r="D505" s="839" t="s">
        <v>609</v>
      </c>
      <c r="E505" s="825" t="s">
        <v>4865</v>
      </c>
      <c r="F505" s="839" t="s">
        <v>4866</v>
      </c>
      <c r="G505" s="825" t="s">
        <v>5291</v>
      </c>
      <c r="H505" s="825" t="s">
        <v>5292</v>
      </c>
      <c r="I505" s="831">
        <v>2.3599998950958252</v>
      </c>
      <c r="J505" s="831">
        <v>100</v>
      </c>
      <c r="K505" s="832">
        <v>236</v>
      </c>
    </row>
    <row r="506" spans="1:11" ht="14.45" customHeight="1" x14ac:dyDescent="0.2">
      <c r="A506" s="821" t="s">
        <v>581</v>
      </c>
      <c r="B506" s="822" t="s">
        <v>582</v>
      </c>
      <c r="C506" s="825" t="s">
        <v>608</v>
      </c>
      <c r="D506" s="839" t="s">
        <v>609</v>
      </c>
      <c r="E506" s="825" t="s">
        <v>4865</v>
      </c>
      <c r="F506" s="839" t="s">
        <v>4866</v>
      </c>
      <c r="G506" s="825" t="s">
        <v>5097</v>
      </c>
      <c r="H506" s="825" t="s">
        <v>5098</v>
      </c>
      <c r="I506" s="831">
        <v>4.8128571510314941</v>
      </c>
      <c r="J506" s="831">
        <v>1670</v>
      </c>
      <c r="K506" s="832">
        <v>8037.7000122070313</v>
      </c>
    </row>
    <row r="507" spans="1:11" ht="14.45" customHeight="1" x14ac:dyDescent="0.2">
      <c r="A507" s="821" t="s">
        <v>581</v>
      </c>
      <c r="B507" s="822" t="s">
        <v>582</v>
      </c>
      <c r="C507" s="825" t="s">
        <v>608</v>
      </c>
      <c r="D507" s="839" t="s">
        <v>609</v>
      </c>
      <c r="E507" s="825" t="s">
        <v>4865</v>
      </c>
      <c r="F507" s="839" t="s">
        <v>4866</v>
      </c>
      <c r="G507" s="825" t="s">
        <v>4873</v>
      </c>
      <c r="H507" s="825" t="s">
        <v>4874</v>
      </c>
      <c r="I507" s="831">
        <v>1.142857117312295E-2</v>
      </c>
      <c r="J507" s="831">
        <v>360</v>
      </c>
      <c r="K507" s="832">
        <v>3.8000000566244125</v>
      </c>
    </row>
    <row r="508" spans="1:11" ht="14.45" customHeight="1" x14ac:dyDescent="0.2">
      <c r="A508" s="821" t="s">
        <v>581</v>
      </c>
      <c r="B508" s="822" t="s">
        <v>582</v>
      </c>
      <c r="C508" s="825" t="s">
        <v>608</v>
      </c>
      <c r="D508" s="839" t="s">
        <v>609</v>
      </c>
      <c r="E508" s="825" t="s">
        <v>4865</v>
      </c>
      <c r="F508" s="839" t="s">
        <v>4866</v>
      </c>
      <c r="G508" s="825" t="s">
        <v>4875</v>
      </c>
      <c r="H508" s="825" t="s">
        <v>4876</v>
      </c>
      <c r="I508" s="831">
        <v>6.0500001907348633</v>
      </c>
      <c r="J508" s="831">
        <v>240</v>
      </c>
      <c r="K508" s="832">
        <v>1452</v>
      </c>
    </row>
    <row r="509" spans="1:11" ht="14.45" customHeight="1" x14ac:dyDescent="0.2">
      <c r="A509" s="821" t="s">
        <v>581</v>
      </c>
      <c r="B509" s="822" t="s">
        <v>582</v>
      </c>
      <c r="C509" s="825" t="s">
        <v>608</v>
      </c>
      <c r="D509" s="839" t="s">
        <v>609</v>
      </c>
      <c r="E509" s="825" t="s">
        <v>4865</v>
      </c>
      <c r="F509" s="839" t="s">
        <v>4866</v>
      </c>
      <c r="G509" s="825" t="s">
        <v>5293</v>
      </c>
      <c r="H509" s="825" t="s">
        <v>5294</v>
      </c>
      <c r="I509" s="831">
        <v>699.3800048828125</v>
      </c>
      <c r="J509" s="831">
        <v>1</v>
      </c>
      <c r="K509" s="832">
        <v>699.3800048828125</v>
      </c>
    </row>
    <row r="510" spans="1:11" ht="14.45" customHeight="1" x14ac:dyDescent="0.2">
      <c r="A510" s="821" t="s">
        <v>581</v>
      </c>
      <c r="B510" s="822" t="s">
        <v>582</v>
      </c>
      <c r="C510" s="825" t="s">
        <v>608</v>
      </c>
      <c r="D510" s="839" t="s">
        <v>609</v>
      </c>
      <c r="E510" s="825" t="s">
        <v>4865</v>
      </c>
      <c r="F510" s="839" t="s">
        <v>4866</v>
      </c>
      <c r="G510" s="825" t="s">
        <v>5295</v>
      </c>
      <c r="H510" s="825" t="s">
        <v>5296</v>
      </c>
      <c r="I510" s="831">
        <v>2.7400000095367432</v>
      </c>
      <c r="J510" s="831">
        <v>900</v>
      </c>
      <c r="K510" s="832">
        <v>2466</v>
      </c>
    </row>
    <row r="511" spans="1:11" ht="14.45" customHeight="1" x14ac:dyDescent="0.2">
      <c r="A511" s="821" t="s">
        <v>581</v>
      </c>
      <c r="B511" s="822" t="s">
        <v>582</v>
      </c>
      <c r="C511" s="825" t="s">
        <v>608</v>
      </c>
      <c r="D511" s="839" t="s">
        <v>609</v>
      </c>
      <c r="E511" s="825" t="s">
        <v>4865</v>
      </c>
      <c r="F511" s="839" t="s">
        <v>4866</v>
      </c>
      <c r="G511" s="825" t="s">
        <v>5099</v>
      </c>
      <c r="H511" s="825" t="s">
        <v>5100</v>
      </c>
      <c r="I511" s="831">
        <v>15.921428680419922</v>
      </c>
      <c r="J511" s="831">
        <v>850</v>
      </c>
      <c r="K511" s="832">
        <v>13533.5</v>
      </c>
    </row>
    <row r="512" spans="1:11" ht="14.45" customHeight="1" x14ac:dyDescent="0.2">
      <c r="A512" s="821" t="s">
        <v>581</v>
      </c>
      <c r="B512" s="822" t="s">
        <v>582</v>
      </c>
      <c r="C512" s="825" t="s">
        <v>608</v>
      </c>
      <c r="D512" s="839" t="s">
        <v>609</v>
      </c>
      <c r="E512" s="825" t="s">
        <v>4865</v>
      </c>
      <c r="F512" s="839" t="s">
        <v>4866</v>
      </c>
      <c r="G512" s="825" t="s">
        <v>5297</v>
      </c>
      <c r="H512" s="825" t="s">
        <v>5298</v>
      </c>
      <c r="I512" s="831">
        <v>1514.9200439453125</v>
      </c>
      <c r="J512" s="831">
        <v>1</v>
      </c>
      <c r="K512" s="832">
        <v>1514.9200439453125</v>
      </c>
    </row>
    <row r="513" spans="1:11" ht="14.45" customHeight="1" x14ac:dyDescent="0.2">
      <c r="A513" s="821" t="s">
        <v>581</v>
      </c>
      <c r="B513" s="822" t="s">
        <v>582</v>
      </c>
      <c r="C513" s="825" t="s">
        <v>608</v>
      </c>
      <c r="D513" s="839" t="s">
        <v>609</v>
      </c>
      <c r="E513" s="825" t="s">
        <v>4865</v>
      </c>
      <c r="F513" s="839" t="s">
        <v>4866</v>
      </c>
      <c r="G513" s="825" t="s">
        <v>5299</v>
      </c>
      <c r="H513" s="825" t="s">
        <v>5300</v>
      </c>
      <c r="I513" s="831">
        <v>54.450000762939453</v>
      </c>
      <c r="J513" s="831">
        <v>1</v>
      </c>
      <c r="K513" s="832">
        <v>54.450000762939453</v>
      </c>
    </row>
    <row r="514" spans="1:11" ht="14.45" customHeight="1" x14ac:dyDescent="0.2">
      <c r="A514" s="821" t="s">
        <v>581</v>
      </c>
      <c r="B514" s="822" t="s">
        <v>582</v>
      </c>
      <c r="C514" s="825" t="s">
        <v>608</v>
      </c>
      <c r="D514" s="839" t="s">
        <v>609</v>
      </c>
      <c r="E514" s="825" t="s">
        <v>4865</v>
      </c>
      <c r="F514" s="839" t="s">
        <v>4866</v>
      </c>
      <c r="G514" s="825" t="s">
        <v>4879</v>
      </c>
      <c r="H514" s="825" t="s">
        <v>4880</v>
      </c>
      <c r="I514" s="831">
        <v>5.2671429089137485</v>
      </c>
      <c r="J514" s="831">
        <v>2200</v>
      </c>
      <c r="K514" s="832">
        <v>11586</v>
      </c>
    </row>
    <row r="515" spans="1:11" ht="14.45" customHeight="1" x14ac:dyDescent="0.2">
      <c r="A515" s="821" t="s">
        <v>581</v>
      </c>
      <c r="B515" s="822" t="s">
        <v>582</v>
      </c>
      <c r="C515" s="825" t="s">
        <v>608</v>
      </c>
      <c r="D515" s="839" t="s">
        <v>609</v>
      </c>
      <c r="E515" s="825" t="s">
        <v>4865</v>
      </c>
      <c r="F515" s="839" t="s">
        <v>4866</v>
      </c>
      <c r="G515" s="825" t="s">
        <v>4881</v>
      </c>
      <c r="H515" s="825" t="s">
        <v>4882</v>
      </c>
      <c r="I515" s="831">
        <v>3.4833333492279053</v>
      </c>
      <c r="J515" s="831">
        <v>600</v>
      </c>
      <c r="K515" s="832">
        <v>2090.5</v>
      </c>
    </row>
    <row r="516" spans="1:11" ht="14.45" customHeight="1" x14ac:dyDescent="0.2">
      <c r="A516" s="821" t="s">
        <v>581</v>
      </c>
      <c r="B516" s="822" t="s">
        <v>582</v>
      </c>
      <c r="C516" s="825" t="s">
        <v>608</v>
      </c>
      <c r="D516" s="839" t="s">
        <v>609</v>
      </c>
      <c r="E516" s="825" t="s">
        <v>4865</v>
      </c>
      <c r="F516" s="839" t="s">
        <v>4866</v>
      </c>
      <c r="G516" s="825" t="s">
        <v>5301</v>
      </c>
      <c r="H516" s="825" t="s">
        <v>5302</v>
      </c>
      <c r="I516" s="831">
        <v>17.909999847412109</v>
      </c>
      <c r="J516" s="831">
        <v>10</v>
      </c>
      <c r="K516" s="832">
        <v>179.10000610351563</v>
      </c>
    </row>
    <row r="517" spans="1:11" ht="14.45" customHeight="1" x14ac:dyDescent="0.2">
      <c r="A517" s="821" t="s">
        <v>581</v>
      </c>
      <c r="B517" s="822" t="s">
        <v>582</v>
      </c>
      <c r="C517" s="825" t="s">
        <v>608</v>
      </c>
      <c r="D517" s="839" t="s">
        <v>609</v>
      </c>
      <c r="E517" s="825" t="s">
        <v>4865</v>
      </c>
      <c r="F517" s="839" t="s">
        <v>4866</v>
      </c>
      <c r="G517" s="825" t="s">
        <v>5303</v>
      </c>
      <c r="H517" s="825" t="s">
        <v>5304</v>
      </c>
      <c r="I517" s="831">
        <v>22</v>
      </c>
      <c r="J517" s="831">
        <v>10</v>
      </c>
      <c r="K517" s="832">
        <v>219.97999572753906</v>
      </c>
    </row>
    <row r="518" spans="1:11" ht="14.45" customHeight="1" x14ac:dyDescent="0.2">
      <c r="A518" s="821" t="s">
        <v>581</v>
      </c>
      <c r="B518" s="822" t="s">
        <v>582</v>
      </c>
      <c r="C518" s="825" t="s">
        <v>608</v>
      </c>
      <c r="D518" s="839" t="s">
        <v>609</v>
      </c>
      <c r="E518" s="825" t="s">
        <v>4865</v>
      </c>
      <c r="F518" s="839" t="s">
        <v>4866</v>
      </c>
      <c r="G518" s="825" t="s">
        <v>5305</v>
      </c>
      <c r="H518" s="825" t="s">
        <v>5306</v>
      </c>
      <c r="I518" s="831">
        <v>750.20001220703125</v>
      </c>
      <c r="J518" s="831">
        <v>3</v>
      </c>
      <c r="K518" s="832">
        <v>2250.6000366210938</v>
      </c>
    </row>
    <row r="519" spans="1:11" ht="14.45" customHeight="1" x14ac:dyDescent="0.2">
      <c r="A519" s="821" t="s">
        <v>581</v>
      </c>
      <c r="B519" s="822" t="s">
        <v>582</v>
      </c>
      <c r="C519" s="825" t="s">
        <v>608</v>
      </c>
      <c r="D519" s="839" t="s">
        <v>609</v>
      </c>
      <c r="E519" s="825" t="s">
        <v>4865</v>
      </c>
      <c r="F519" s="839" t="s">
        <v>4866</v>
      </c>
      <c r="G519" s="825" t="s">
        <v>4883</v>
      </c>
      <c r="H519" s="825" t="s">
        <v>4884</v>
      </c>
      <c r="I519" s="831">
        <v>17.979999542236328</v>
      </c>
      <c r="J519" s="831">
        <v>150</v>
      </c>
      <c r="K519" s="832">
        <v>2697</v>
      </c>
    </row>
    <row r="520" spans="1:11" ht="14.45" customHeight="1" x14ac:dyDescent="0.2">
      <c r="A520" s="821" t="s">
        <v>581</v>
      </c>
      <c r="B520" s="822" t="s">
        <v>582</v>
      </c>
      <c r="C520" s="825" t="s">
        <v>608</v>
      </c>
      <c r="D520" s="839" t="s">
        <v>609</v>
      </c>
      <c r="E520" s="825" t="s">
        <v>4865</v>
      </c>
      <c r="F520" s="839" t="s">
        <v>4866</v>
      </c>
      <c r="G520" s="825" t="s">
        <v>4885</v>
      </c>
      <c r="H520" s="825" t="s">
        <v>4886</v>
      </c>
      <c r="I520" s="831">
        <v>17.979999542236328</v>
      </c>
      <c r="J520" s="831">
        <v>100</v>
      </c>
      <c r="K520" s="832">
        <v>1798</v>
      </c>
    </row>
    <row r="521" spans="1:11" ht="14.45" customHeight="1" x14ac:dyDescent="0.2">
      <c r="A521" s="821" t="s">
        <v>581</v>
      </c>
      <c r="B521" s="822" t="s">
        <v>582</v>
      </c>
      <c r="C521" s="825" t="s">
        <v>608</v>
      </c>
      <c r="D521" s="839" t="s">
        <v>609</v>
      </c>
      <c r="E521" s="825" t="s">
        <v>4865</v>
      </c>
      <c r="F521" s="839" t="s">
        <v>4866</v>
      </c>
      <c r="G521" s="825" t="s">
        <v>4887</v>
      </c>
      <c r="H521" s="825" t="s">
        <v>4888</v>
      </c>
      <c r="I521" s="831">
        <v>13.204999923706055</v>
      </c>
      <c r="J521" s="831">
        <v>20</v>
      </c>
      <c r="K521" s="832">
        <v>264.10000610351563</v>
      </c>
    </row>
    <row r="522" spans="1:11" ht="14.45" customHeight="1" x14ac:dyDescent="0.2">
      <c r="A522" s="821" t="s">
        <v>581</v>
      </c>
      <c r="B522" s="822" t="s">
        <v>582</v>
      </c>
      <c r="C522" s="825" t="s">
        <v>608</v>
      </c>
      <c r="D522" s="839" t="s">
        <v>609</v>
      </c>
      <c r="E522" s="825" t="s">
        <v>4865</v>
      </c>
      <c r="F522" s="839" t="s">
        <v>4866</v>
      </c>
      <c r="G522" s="825" t="s">
        <v>4889</v>
      </c>
      <c r="H522" s="825" t="s">
        <v>4890</v>
      </c>
      <c r="I522" s="831">
        <v>13.199999809265137</v>
      </c>
      <c r="J522" s="831">
        <v>10</v>
      </c>
      <c r="K522" s="832">
        <v>132</v>
      </c>
    </row>
    <row r="523" spans="1:11" ht="14.45" customHeight="1" x14ac:dyDescent="0.2">
      <c r="A523" s="821" t="s">
        <v>581</v>
      </c>
      <c r="B523" s="822" t="s">
        <v>582</v>
      </c>
      <c r="C523" s="825" t="s">
        <v>608</v>
      </c>
      <c r="D523" s="839" t="s">
        <v>609</v>
      </c>
      <c r="E523" s="825" t="s">
        <v>4865</v>
      </c>
      <c r="F523" s="839" t="s">
        <v>4866</v>
      </c>
      <c r="G523" s="825" t="s">
        <v>5105</v>
      </c>
      <c r="H523" s="825" t="s">
        <v>5106</v>
      </c>
      <c r="I523" s="831">
        <v>22.989999771118164</v>
      </c>
      <c r="J523" s="831">
        <v>20</v>
      </c>
      <c r="K523" s="832">
        <v>459.79998779296875</v>
      </c>
    </row>
    <row r="524" spans="1:11" ht="14.45" customHeight="1" x14ac:dyDescent="0.2">
      <c r="A524" s="821" t="s">
        <v>581</v>
      </c>
      <c r="B524" s="822" t="s">
        <v>582</v>
      </c>
      <c r="C524" s="825" t="s">
        <v>608</v>
      </c>
      <c r="D524" s="839" t="s">
        <v>609</v>
      </c>
      <c r="E524" s="825" t="s">
        <v>4865</v>
      </c>
      <c r="F524" s="839" t="s">
        <v>4866</v>
      </c>
      <c r="G524" s="825" t="s">
        <v>5107</v>
      </c>
      <c r="H524" s="825" t="s">
        <v>5108</v>
      </c>
      <c r="I524" s="831">
        <v>22.989999771118164</v>
      </c>
      <c r="J524" s="831">
        <v>20</v>
      </c>
      <c r="K524" s="832">
        <v>459.79998779296875</v>
      </c>
    </row>
    <row r="525" spans="1:11" ht="14.45" customHeight="1" x14ac:dyDescent="0.2">
      <c r="A525" s="821" t="s">
        <v>581</v>
      </c>
      <c r="B525" s="822" t="s">
        <v>582</v>
      </c>
      <c r="C525" s="825" t="s">
        <v>608</v>
      </c>
      <c r="D525" s="839" t="s">
        <v>609</v>
      </c>
      <c r="E525" s="825" t="s">
        <v>4865</v>
      </c>
      <c r="F525" s="839" t="s">
        <v>4866</v>
      </c>
      <c r="G525" s="825" t="s">
        <v>4891</v>
      </c>
      <c r="H525" s="825" t="s">
        <v>4892</v>
      </c>
      <c r="I525" s="831">
        <v>4.0300002098083496</v>
      </c>
      <c r="J525" s="831">
        <v>2800</v>
      </c>
      <c r="K525" s="832">
        <v>11284</v>
      </c>
    </row>
    <row r="526" spans="1:11" ht="14.45" customHeight="1" x14ac:dyDescent="0.2">
      <c r="A526" s="821" t="s">
        <v>581</v>
      </c>
      <c r="B526" s="822" t="s">
        <v>582</v>
      </c>
      <c r="C526" s="825" t="s">
        <v>608</v>
      </c>
      <c r="D526" s="839" t="s">
        <v>609</v>
      </c>
      <c r="E526" s="825" t="s">
        <v>4865</v>
      </c>
      <c r="F526" s="839" t="s">
        <v>4866</v>
      </c>
      <c r="G526" s="825" t="s">
        <v>5307</v>
      </c>
      <c r="H526" s="825" t="s">
        <v>5308</v>
      </c>
      <c r="I526" s="831">
        <v>103.16000366210938</v>
      </c>
      <c r="J526" s="831">
        <v>10</v>
      </c>
      <c r="K526" s="832">
        <v>1031.550048828125</v>
      </c>
    </row>
    <row r="527" spans="1:11" ht="14.45" customHeight="1" x14ac:dyDescent="0.2">
      <c r="A527" s="821" t="s">
        <v>581</v>
      </c>
      <c r="B527" s="822" t="s">
        <v>582</v>
      </c>
      <c r="C527" s="825" t="s">
        <v>608</v>
      </c>
      <c r="D527" s="839" t="s">
        <v>609</v>
      </c>
      <c r="E527" s="825" t="s">
        <v>4865</v>
      </c>
      <c r="F527" s="839" t="s">
        <v>4866</v>
      </c>
      <c r="G527" s="825" t="s">
        <v>5309</v>
      </c>
      <c r="H527" s="825" t="s">
        <v>5310</v>
      </c>
      <c r="I527" s="831">
        <v>12.100000381469727</v>
      </c>
      <c r="J527" s="831">
        <v>600</v>
      </c>
      <c r="K527" s="832">
        <v>7260</v>
      </c>
    </row>
    <row r="528" spans="1:11" ht="14.45" customHeight="1" x14ac:dyDescent="0.2">
      <c r="A528" s="821" t="s">
        <v>581</v>
      </c>
      <c r="B528" s="822" t="s">
        <v>582</v>
      </c>
      <c r="C528" s="825" t="s">
        <v>608</v>
      </c>
      <c r="D528" s="839" t="s">
        <v>609</v>
      </c>
      <c r="E528" s="825" t="s">
        <v>4865</v>
      </c>
      <c r="F528" s="839" t="s">
        <v>4866</v>
      </c>
      <c r="G528" s="825" t="s">
        <v>4893</v>
      </c>
      <c r="H528" s="825" t="s">
        <v>4894</v>
      </c>
      <c r="I528" s="831">
        <v>7.8674999475479126</v>
      </c>
      <c r="J528" s="831">
        <v>500</v>
      </c>
      <c r="K528" s="832">
        <v>3934</v>
      </c>
    </row>
    <row r="529" spans="1:11" ht="14.45" customHeight="1" x14ac:dyDescent="0.2">
      <c r="A529" s="821" t="s">
        <v>581</v>
      </c>
      <c r="B529" s="822" t="s">
        <v>582</v>
      </c>
      <c r="C529" s="825" t="s">
        <v>608</v>
      </c>
      <c r="D529" s="839" t="s">
        <v>609</v>
      </c>
      <c r="E529" s="825" t="s">
        <v>4865</v>
      </c>
      <c r="F529" s="839" t="s">
        <v>4866</v>
      </c>
      <c r="G529" s="825" t="s">
        <v>4895</v>
      </c>
      <c r="H529" s="825" t="s">
        <v>4896</v>
      </c>
      <c r="I529" s="831">
        <v>2.2000000476837158</v>
      </c>
      <c r="J529" s="831">
        <v>5</v>
      </c>
      <c r="K529" s="832">
        <v>11</v>
      </c>
    </row>
    <row r="530" spans="1:11" ht="14.45" customHeight="1" x14ac:dyDescent="0.2">
      <c r="A530" s="821" t="s">
        <v>581</v>
      </c>
      <c r="B530" s="822" t="s">
        <v>582</v>
      </c>
      <c r="C530" s="825" t="s">
        <v>608</v>
      </c>
      <c r="D530" s="839" t="s">
        <v>609</v>
      </c>
      <c r="E530" s="825" t="s">
        <v>4865</v>
      </c>
      <c r="F530" s="839" t="s">
        <v>4866</v>
      </c>
      <c r="G530" s="825" t="s">
        <v>5311</v>
      </c>
      <c r="H530" s="825" t="s">
        <v>5312</v>
      </c>
      <c r="I530" s="831">
        <v>417.44749450683594</v>
      </c>
      <c r="J530" s="831">
        <v>54</v>
      </c>
      <c r="K530" s="832">
        <v>22288.870361328125</v>
      </c>
    </row>
    <row r="531" spans="1:11" ht="14.45" customHeight="1" x14ac:dyDescent="0.2">
      <c r="A531" s="821" t="s">
        <v>581</v>
      </c>
      <c r="B531" s="822" t="s">
        <v>582</v>
      </c>
      <c r="C531" s="825" t="s">
        <v>608</v>
      </c>
      <c r="D531" s="839" t="s">
        <v>609</v>
      </c>
      <c r="E531" s="825" t="s">
        <v>4865</v>
      </c>
      <c r="F531" s="839" t="s">
        <v>4866</v>
      </c>
      <c r="G531" s="825" t="s">
        <v>4899</v>
      </c>
      <c r="H531" s="825" t="s">
        <v>4900</v>
      </c>
      <c r="I531" s="831">
        <v>80.573333740234375</v>
      </c>
      <c r="J531" s="831">
        <v>120</v>
      </c>
      <c r="K531" s="832">
        <v>9668.800048828125</v>
      </c>
    </row>
    <row r="532" spans="1:11" ht="14.45" customHeight="1" x14ac:dyDescent="0.2">
      <c r="A532" s="821" t="s">
        <v>581</v>
      </c>
      <c r="B532" s="822" t="s">
        <v>582</v>
      </c>
      <c r="C532" s="825" t="s">
        <v>608</v>
      </c>
      <c r="D532" s="839" t="s">
        <v>609</v>
      </c>
      <c r="E532" s="825" t="s">
        <v>4865</v>
      </c>
      <c r="F532" s="839" t="s">
        <v>4866</v>
      </c>
      <c r="G532" s="825" t="s">
        <v>5239</v>
      </c>
      <c r="H532" s="825" t="s">
        <v>5240</v>
      </c>
      <c r="I532" s="831">
        <v>42.229999542236328</v>
      </c>
      <c r="J532" s="831">
        <v>40</v>
      </c>
      <c r="K532" s="832">
        <v>1689.1600341796875</v>
      </c>
    </row>
    <row r="533" spans="1:11" ht="14.45" customHeight="1" x14ac:dyDescent="0.2">
      <c r="A533" s="821" t="s">
        <v>581</v>
      </c>
      <c r="B533" s="822" t="s">
        <v>582</v>
      </c>
      <c r="C533" s="825" t="s">
        <v>608</v>
      </c>
      <c r="D533" s="839" t="s">
        <v>609</v>
      </c>
      <c r="E533" s="825" t="s">
        <v>4865</v>
      </c>
      <c r="F533" s="839" t="s">
        <v>4866</v>
      </c>
      <c r="G533" s="825" t="s">
        <v>4903</v>
      </c>
      <c r="H533" s="825" t="s">
        <v>4904</v>
      </c>
      <c r="I533" s="831">
        <v>41.761428288051057</v>
      </c>
      <c r="J533" s="831">
        <v>1040</v>
      </c>
      <c r="K533" s="832">
        <v>43325.599609375</v>
      </c>
    </row>
    <row r="534" spans="1:11" ht="14.45" customHeight="1" x14ac:dyDescent="0.2">
      <c r="A534" s="821" t="s">
        <v>581</v>
      </c>
      <c r="B534" s="822" t="s">
        <v>582</v>
      </c>
      <c r="C534" s="825" t="s">
        <v>608</v>
      </c>
      <c r="D534" s="839" t="s">
        <v>609</v>
      </c>
      <c r="E534" s="825" t="s">
        <v>4865</v>
      </c>
      <c r="F534" s="839" t="s">
        <v>4866</v>
      </c>
      <c r="G534" s="825" t="s">
        <v>5313</v>
      </c>
      <c r="H534" s="825" t="s">
        <v>5314</v>
      </c>
      <c r="I534" s="831">
        <v>1161.5999755859375</v>
      </c>
      <c r="J534" s="831">
        <v>2</v>
      </c>
      <c r="K534" s="832">
        <v>2323.199951171875</v>
      </c>
    </row>
    <row r="535" spans="1:11" ht="14.45" customHeight="1" x14ac:dyDescent="0.2">
      <c r="A535" s="821" t="s">
        <v>581</v>
      </c>
      <c r="B535" s="822" t="s">
        <v>582</v>
      </c>
      <c r="C535" s="825" t="s">
        <v>608</v>
      </c>
      <c r="D535" s="839" t="s">
        <v>609</v>
      </c>
      <c r="E535" s="825" t="s">
        <v>4865</v>
      </c>
      <c r="F535" s="839" t="s">
        <v>4866</v>
      </c>
      <c r="G535" s="825" t="s">
        <v>5315</v>
      </c>
      <c r="H535" s="825" t="s">
        <v>5316</v>
      </c>
      <c r="I535" s="831">
        <v>302.5</v>
      </c>
      <c r="J535" s="831">
        <v>2</v>
      </c>
      <c r="K535" s="832">
        <v>605</v>
      </c>
    </row>
    <row r="536" spans="1:11" ht="14.45" customHeight="1" x14ac:dyDescent="0.2">
      <c r="A536" s="821" t="s">
        <v>581</v>
      </c>
      <c r="B536" s="822" t="s">
        <v>582</v>
      </c>
      <c r="C536" s="825" t="s">
        <v>608</v>
      </c>
      <c r="D536" s="839" t="s">
        <v>609</v>
      </c>
      <c r="E536" s="825" t="s">
        <v>4865</v>
      </c>
      <c r="F536" s="839" t="s">
        <v>4866</v>
      </c>
      <c r="G536" s="825" t="s">
        <v>4905</v>
      </c>
      <c r="H536" s="825" t="s">
        <v>4906</v>
      </c>
      <c r="I536" s="831">
        <v>4.9733331998189287</v>
      </c>
      <c r="J536" s="831">
        <v>80</v>
      </c>
      <c r="K536" s="832">
        <v>397.80000305175781</v>
      </c>
    </row>
    <row r="537" spans="1:11" ht="14.45" customHeight="1" x14ac:dyDescent="0.2">
      <c r="A537" s="821" t="s">
        <v>581</v>
      </c>
      <c r="B537" s="822" t="s">
        <v>582</v>
      </c>
      <c r="C537" s="825" t="s">
        <v>608</v>
      </c>
      <c r="D537" s="839" t="s">
        <v>609</v>
      </c>
      <c r="E537" s="825" t="s">
        <v>4865</v>
      </c>
      <c r="F537" s="839" t="s">
        <v>4866</v>
      </c>
      <c r="G537" s="825" t="s">
        <v>4907</v>
      </c>
      <c r="H537" s="825" t="s">
        <v>4908</v>
      </c>
      <c r="I537" s="831">
        <v>11.734999656677246</v>
      </c>
      <c r="J537" s="831">
        <v>60</v>
      </c>
      <c r="K537" s="832">
        <v>704.10000610351563</v>
      </c>
    </row>
    <row r="538" spans="1:11" ht="14.45" customHeight="1" x14ac:dyDescent="0.2">
      <c r="A538" s="821" t="s">
        <v>581</v>
      </c>
      <c r="B538" s="822" t="s">
        <v>582</v>
      </c>
      <c r="C538" s="825" t="s">
        <v>608</v>
      </c>
      <c r="D538" s="839" t="s">
        <v>609</v>
      </c>
      <c r="E538" s="825" t="s">
        <v>4865</v>
      </c>
      <c r="F538" s="839" t="s">
        <v>4866</v>
      </c>
      <c r="G538" s="825" t="s">
        <v>4909</v>
      </c>
      <c r="H538" s="825" t="s">
        <v>4910</v>
      </c>
      <c r="I538" s="831">
        <v>13.310000419616699</v>
      </c>
      <c r="J538" s="831">
        <v>160</v>
      </c>
      <c r="K538" s="832">
        <v>2129.6000366210938</v>
      </c>
    </row>
    <row r="539" spans="1:11" ht="14.45" customHeight="1" x14ac:dyDescent="0.2">
      <c r="A539" s="821" t="s">
        <v>581</v>
      </c>
      <c r="B539" s="822" t="s">
        <v>582</v>
      </c>
      <c r="C539" s="825" t="s">
        <v>608</v>
      </c>
      <c r="D539" s="839" t="s">
        <v>609</v>
      </c>
      <c r="E539" s="825" t="s">
        <v>4865</v>
      </c>
      <c r="F539" s="839" t="s">
        <v>4866</v>
      </c>
      <c r="G539" s="825" t="s">
        <v>4911</v>
      </c>
      <c r="H539" s="825" t="s">
        <v>4912</v>
      </c>
      <c r="I539" s="831">
        <v>2.2899999618530273</v>
      </c>
      <c r="J539" s="831">
        <v>50</v>
      </c>
      <c r="K539" s="832">
        <v>114.5</v>
      </c>
    </row>
    <row r="540" spans="1:11" ht="14.45" customHeight="1" x14ac:dyDescent="0.2">
      <c r="A540" s="821" t="s">
        <v>581</v>
      </c>
      <c r="B540" s="822" t="s">
        <v>582</v>
      </c>
      <c r="C540" s="825" t="s">
        <v>608</v>
      </c>
      <c r="D540" s="839" t="s">
        <v>609</v>
      </c>
      <c r="E540" s="825" t="s">
        <v>4865</v>
      </c>
      <c r="F540" s="839" t="s">
        <v>4866</v>
      </c>
      <c r="G540" s="825" t="s">
        <v>4913</v>
      </c>
      <c r="H540" s="825" t="s">
        <v>4914</v>
      </c>
      <c r="I540" s="831">
        <v>42.909999847412109</v>
      </c>
      <c r="J540" s="831">
        <v>50</v>
      </c>
      <c r="K540" s="832">
        <v>2145.330078125</v>
      </c>
    </row>
    <row r="541" spans="1:11" ht="14.45" customHeight="1" x14ac:dyDescent="0.2">
      <c r="A541" s="821" t="s">
        <v>581</v>
      </c>
      <c r="B541" s="822" t="s">
        <v>582</v>
      </c>
      <c r="C541" s="825" t="s">
        <v>608</v>
      </c>
      <c r="D541" s="839" t="s">
        <v>609</v>
      </c>
      <c r="E541" s="825" t="s">
        <v>4865</v>
      </c>
      <c r="F541" s="839" t="s">
        <v>4866</v>
      </c>
      <c r="G541" s="825" t="s">
        <v>4915</v>
      </c>
      <c r="H541" s="825" t="s">
        <v>4916</v>
      </c>
      <c r="I541" s="831">
        <v>5.320000171661377</v>
      </c>
      <c r="J541" s="831">
        <v>300</v>
      </c>
      <c r="K541" s="832">
        <v>1596.800048828125</v>
      </c>
    </row>
    <row r="542" spans="1:11" ht="14.45" customHeight="1" x14ac:dyDescent="0.2">
      <c r="A542" s="821" t="s">
        <v>581</v>
      </c>
      <c r="B542" s="822" t="s">
        <v>582</v>
      </c>
      <c r="C542" s="825" t="s">
        <v>608</v>
      </c>
      <c r="D542" s="839" t="s">
        <v>609</v>
      </c>
      <c r="E542" s="825" t="s">
        <v>4865</v>
      </c>
      <c r="F542" s="839" t="s">
        <v>4866</v>
      </c>
      <c r="G542" s="825" t="s">
        <v>5117</v>
      </c>
      <c r="H542" s="825" t="s">
        <v>5118</v>
      </c>
      <c r="I542" s="831">
        <v>1.5049999952316284</v>
      </c>
      <c r="J542" s="831">
        <v>200</v>
      </c>
      <c r="K542" s="832">
        <v>301</v>
      </c>
    </row>
    <row r="543" spans="1:11" ht="14.45" customHeight="1" x14ac:dyDescent="0.2">
      <c r="A543" s="821" t="s">
        <v>581</v>
      </c>
      <c r="B543" s="822" t="s">
        <v>582</v>
      </c>
      <c r="C543" s="825" t="s">
        <v>608</v>
      </c>
      <c r="D543" s="839" t="s">
        <v>609</v>
      </c>
      <c r="E543" s="825" t="s">
        <v>4865</v>
      </c>
      <c r="F543" s="839" t="s">
        <v>4866</v>
      </c>
      <c r="G543" s="825" t="s">
        <v>5317</v>
      </c>
      <c r="H543" s="825" t="s">
        <v>5318</v>
      </c>
      <c r="I543" s="831">
        <v>26.170000076293945</v>
      </c>
      <c r="J543" s="831">
        <v>4</v>
      </c>
      <c r="K543" s="832">
        <v>104.68000030517578</v>
      </c>
    </row>
    <row r="544" spans="1:11" ht="14.45" customHeight="1" x14ac:dyDescent="0.2">
      <c r="A544" s="821" t="s">
        <v>581</v>
      </c>
      <c r="B544" s="822" t="s">
        <v>582</v>
      </c>
      <c r="C544" s="825" t="s">
        <v>608</v>
      </c>
      <c r="D544" s="839" t="s">
        <v>609</v>
      </c>
      <c r="E544" s="825" t="s">
        <v>4865</v>
      </c>
      <c r="F544" s="839" t="s">
        <v>4866</v>
      </c>
      <c r="G544" s="825" t="s">
        <v>5319</v>
      </c>
      <c r="H544" s="825" t="s">
        <v>5320</v>
      </c>
      <c r="I544" s="831">
        <v>1352.3566487630208</v>
      </c>
      <c r="J544" s="831">
        <v>4</v>
      </c>
      <c r="K544" s="832">
        <v>5456.0499267578125</v>
      </c>
    </row>
    <row r="545" spans="1:11" ht="14.45" customHeight="1" x14ac:dyDescent="0.2">
      <c r="A545" s="821" t="s">
        <v>581</v>
      </c>
      <c r="B545" s="822" t="s">
        <v>582</v>
      </c>
      <c r="C545" s="825" t="s">
        <v>608</v>
      </c>
      <c r="D545" s="839" t="s">
        <v>609</v>
      </c>
      <c r="E545" s="825" t="s">
        <v>4865</v>
      </c>
      <c r="F545" s="839" t="s">
        <v>4866</v>
      </c>
      <c r="G545" s="825" t="s">
        <v>4917</v>
      </c>
      <c r="H545" s="825" t="s">
        <v>4918</v>
      </c>
      <c r="I545" s="831">
        <v>9.1999998092651367</v>
      </c>
      <c r="J545" s="831">
        <v>1250</v>
      </c>
      <c r="K545" s="832">
        <v>11500</v>
      </c>
    </row>
    <row r="546" spans="1:11" ht="14.45" customHeight="1" x14ac:dyDescent="0.2">
      <c r="A546" s="821" t="s">
        <v>581</v>
      </c>
      <c r="B546" s="822" t="s">
        <v>582</v>
      </c>
      <c r="C546" s="825" t="s">
        <v>608</v>
      </c>
      <c r="D546" s="839" t="s">
        <v>609</v>
      </c>
      <c r="E546" s="825" t="s">
        <v>4865</v>
      </c>
      <c r="F546" s="839" t="s">
        <v>4866</v>
      </c>
      <c r="G546" s="825" t="s">
        <v>5321</v>
      </c>
      <c r="H546" s="825" t="s">
        <v>5322</v>
      </c>
      <c r="I546" s="831">
        <v>58.369998931884766</v>
      </c>
      <c r="J546" s="831">
        <v>80</v>
      </c>
      <c r="K546" s="832">
        <v>4669.60009765625</v>
      </c>
    </row>
    <row r="547" spans="1:11" ht="14.45" customHeight="1" x14ac:dyDescent="0.2">
      <c r="A547" s="821" t="s">
        <v>581</v>
      </c>
      <c r="B547" s="822" t="s">
        <v>582</v>
      </c>
      <c r="C547" s="825" t="s">
        <v>608</v>
      </c>
      <c r="D547" s="839" t="s">
        <v>609</v>
      </c>
      <c r="E547" s="825" t="s">
        <v>4865</v>
      </c>
      <c r="F547" s="839" t="s">
        <v>4866</v>
      </c>
      <c r="G547" s="825" t="s">
        <v>4919</v>
      </c>
      <c r="H547" s="825" t="s">
        <v>4920</v>
      </c>
      <c r="I547" s="831">
        <v>7.0150001049041748</v>
      </c>
      <c r="J547" s="831">
        <v>20</v>
      </c>
      <c r="K547" s="832">
        <v>140.29999542236328</v>
      </c>
    </row>
    <row r="548" spans="1:11" ht="14.45" customHeight="1" x14ac:dyDescent="0.2">
      <c r="A548" s="821" t="s">
        <v>581</v>
      </c>
      <c r="B548" s="822" t="s">
        <v>582</v>
      </c>
      <c r="C548" s="825" t="s">
        <v>608</v>
      </c>
      <c r="D548" s="839" t="s">
        <v>609</v>
      </c>
      <c r="E548" s="825" t="s">
        <v>4865</v>
      </c>
      <c r="F548" s="839" t="s">
        <v>4866</v>
      </c>
      <c r="G548" s="825" t="s">
        <v>5173</v>
      </c>
      <c r="H548" s="825" t="s">
        <v>5174</v>
      </c>
      <c r="I548" s="831">
        <v>6.9000000953674316</v>
      </c>
      <c r="J548" s="831">
        <v>20</v>
      </c>
      <c r="K548" s="832">
        <v>138</v>
      </c>
    </row>
    <row r="549" spans="1:11" ht="14.45" customHeight="1" x14ac:dyDescent="0.2">
      <c r="A549" s="821" t="s">
        <v>581</v>
      </c>
      <c r="B549" s="822" t="s">
        <v>582</v>
      </c>
      <c r="C549" s="825" t="s">
        <v>608</v>
      </c>
      <c r="D549" s="839" t="s">
        <v>609</v>
      </c>
      <c r="E549" s="825" t="s">
        <v>4865</v>
      </c>
      <c r="F549" s="839" t="s">
        <v>4866</v>
      </c>
      <c r="G549" s="825" t="s">
        <v>4921</v>
      </c>
      <c r="H549" s="825" t="s">
        <v>4922</v>
      </c>
      <c r="I549" s="831">
        <v>172.5</v>
      </c>
      <c r="J549" s="831">
        <v>3</v>
      </c>
      <c r="K549" s="832">
        <v>517.5</v>
      </c>
    </row>
    <row r="550" spans="1:11" ht="14.45" customHeight="1" x14ac:dyDescent="0.2">
      <c r="A550" s="821" t="s">
        <v>581</v>
      </c>
      <c r="B550" s="822" t="s">
        <v>582</v>
      </c>
      <c r="C550" s="825" t="s">
        <v>608</v>
      </c>
      <c r="D550" s="839" t="s">
        <v>609</v>
      </c>
      <c r="E550" s="825" t="s">
        <v>4865</v>
      </c>
      <c r="F550" s="839" t="s">
        <v>4866</v>
      </c>
      <c r="G550" s="825" t="s">
        <v>5323</v>
      </c>
      <c r="H550" s="825" t="s">
        <v>5324</v>
      </c>
      <c r="I550" s="831">
        <v>284.35000610351563</v>
      </c>
      <c r="J550" s="831">
        <v>24</v>
      </c>
      <c r="K550" s="832">
        <v>6824.400146484375</v>
      </c>
    </row>
    <row r="551" spans="1:11" ht="14.45" customHeight="1" x14ac:dyDescent="0.2">
      <c r="A551" s="821" t="s">
        <v>581</v>
      </c>
      <c r="B551" s="822" t="s">
        <v>582</v>
      </c>
      <c r="C551" s="825" t="s">
        <v>608</v>
      </c>
      <c r="D551" s="839" t="s">
        <v>609</v>
      </c>
      <c r="E551" s="825" t="s">
        <v>4865</v>
      </c>
      <c r="F551" s="839" t="s">
        <v>4866</v>
      </c>
      <c r="G551" s="825" t="s">
        <v>4923</v>
      </c>
      <c r="H551" s="825" t="s">
        <v>4924</v>
      </c>
      <c r="I551" s="831">
        <v>6.3857143265860419</v>
      </c>
      <c r="J551" s="831">
        <v>1150</v>
      </c>
      <c r="K551" s="832">
        <v>7336</v>
      </c>
    </row>
    <row r="552" spans="1:11" ht="14.45" customHeight="1" x14ac:dyDescent="0.2">
      <c r="A552" s="821" t="s">
        <v>581</v>
      </c>
      <c r="B552" s="822" t="s">
        <v>582</v>
      </c>
      <c r="C552" s="825" t="s">
        <v>608</v>
      </c>
      <c r="D552" s="839" t="s">
        <v>609</v>
      </c>
      <c r="E552" s="825" t="s">
        <v>4865</v>
      </c>
      <c r="F552" s="839" t="s">
        <v>4866</v>
      </c>
      <c r="G552" s="825" t="s">
        <v>5325</v>
      </c>
      <c r="H552" s="825" t="s">
        <v>5326</v>
      </c>
      <c r="I552" s="831">
        <v>204.41000366210938</v>
      </c>
      <c r="J552" s="831">
        <v>4</v>
      </c>
      <c r="K552" s="832">
        <v>817.6400146484375</v>
      </c>
    </row>
    <row r="553" spans="1:11" ht="14.45" customHeight="1" x14ac:dyDescent="0.2">
      <c r="A553" s="821" t="s">
        <v>581</v>
      </c>
      <c r="B553" s="822" t="s">
        <v>582</v>
      </c>
      <c r="C553" s="825" t="s">
        <v>608</v>
      </c>
      <c r="D553" s="839" t="s">
        <v>609</v>
      </c>
      <c r="E553" s="825" t="s">
        <v>4865</v>
      </c>
      <c r="F553" s="839" t="s">
        <v>4866</v>
      </c>
      <c r="G553" s="825" t="s">
        <v>4925</v>
      </c>
      <c r="H553" s="825" t="s">
        <v>4926</v>
      </c>
      <c r="I553" s="831">
        <v>86.975002288818359</v>
      </c>
      <c r="J553" s="831">
        <v>16</v>
      </c>
      <c r="K553" s="832">
        <v>1391.6000366210938</v>
      </c>
    </row>
    <row r="554" spans="1:11" ht="14.45" customHeight="1" x14ac:dyDescent="0.2">
      <c r="A554" s="821" t="s">
        <v>581</v>
      </c>
      <c r="B554" s="822" t="s">
        <v>582</v>
      </c>
      <c r="C554" s="825" t="s">
        <v>608</v>
      </c>
      <c r="D554" s="839" t="s">
        <v>609</v>
      </c>
      <c r="E554" s="825" t="s">
        <v>4865</v>
      </c>
      <c r="F554" s="839" t="s">
        <v>4866</v>
      </c>
      <c r="G554" s="825" t="s">
        <v>4931</v>
      </c>
      <c r="H554" s="825" t="s">
        <v>4932</v>
      </c>
      <c r="I554" s="831">
        <v>13.310000419616699</v>
      </c>
      <c r="J554" s="831">
        <v>30</v>
      </c>
      <c r="K554" s="832">
        <v>399.30001831054688</v>
      </c>
    </row>
    <row r="555" spans="1:11" ht="14.45" customHeight="1" x14ac:dyDescent="0.2">
      <c r="A555" s="821" t="s">
        <v>581</v>
      </c>
      <c r="B555" s="822" t="s">
        <v>582</v>
      </c>
      <c r="C555" s="825" t="s">
        <v>608</v>
      </c>
      <c r="D555" s="839" t="s">
        <v>609</v>
      </c>
      <c r="E555" s="825" t="s">
        <v>4865</v>
      </c>
      <c r="F555" s="839" t="s">
        <v>4866</v>
      </c>
      <c r="G555" s="825" t="s">
        <v>5327</v>
      </c>
      <c r="H555" s="825" t="s">
        <v>5328</v>
      </c>
      <c r="I555" s="831">
        <v>16.459999084472656</v>
      </c>
      <c r="J555" s="831">
        <v>2</v>
      </c>
      <c r="K555" s="832">
        <v>32.919998168945313</v>
      </c>
    </row>
    <row r="556" spans="1:11" ht="14.45" customHeight="1" x14ac:dyDescent="0.2">
      <c r="A556" s="821" t="s">
        <v>581</v>
      </c>
      <c r="B556" s="822" t="s">
        <v>582</v>
      </c>
      <c r="C556" s="825" t="s">
        <v>608</v>
      </c>
      <c r="D556" s="839" t="s">
        <v>609</v>
      </c>
      <c r="E556" s="825" t="s">
        <v>4865</v>
      </c>
      <c r="F556" s="839" t="s">
        <v>4866</v>
      </c>
      <c r="G556" s="825" t="s">
        <v>5329</v>
      </c>
      <c r="H556" s="825" t="s">
        <v>5330</v>
      </c>
      <c r="I556" s="831">
        <v>6.0500001907348633</v>
      </c>
      <c r="J556" s="831">
        <v>100</v>
      </c>
      <c r="K556" s="832">
        <v>605</v>
      </c>
    </row>
    <row r="557" spans="1:11" ht="14.45" customHeight="1" x14ac:dyDescent="0.2">
      <c r="A557" s="821" t="s">
        <v>581</v>
      </c>
      <c r="B557" s="822" t="s">
        <v>582</v>
      </c>
      <c r="C557" s="825" t="s">
        <v>608</v>
      </c>
      <c r="D557" s="839" t="s">
        <v>609</v>
      </c>
      <c r="E557" s="825" t="s">
        <v>4865</v>
      </c>
      <c r="F557" s="839" t="s">
        <v>4866</v>
      </c>
      <c r="G557" s="825" t="s">
        <v>4937</v>
      </c>
      <c r="H557" s="825" t="s">
        <v>4938</v>
      </c>
      <c r="I557" s="831">
        <v>11.591428484235491</v>
      </c>
      <c r="J557" s="831">
        <v>70</v>
      </c>
      <c r="K557" s="832">
        <v>811.39999389648438</v>
      </c>
    </row>
    <row r="558" spans="1:11" ht="14.45" customHeight="1" x14ac:dyDescent="0.2">
      <c r="A558" s="821" t="s">
        <v>581</v>
      </c>
      <c r="B558" s="822" t="s">
        <v>582</v>
      </c>
      <c r="C558" s="825" t="s">
        <v>608</v>
      </c>
      <c r="D558" s="839" t="s">
        <v>609</v>
      </c>
      <c r="E558" s="825" t="s">
        <v>4865</v>
      </c>
      <c r="F558" s="839" t="s">
        <v>4866</v>
      </c>
      <c r="G558" s="825" t="s">
        <v>4939</v>
      </c>
      <c r="H558" s="825" t="s">
        <v>4940</v>
      </c>
      <c r="I558" s="831">
        <v>198.69000244140625</v>
      </c>
      <c r="J558" s="831">
        <v>26</v>
      </c>
      <c r="K558" s="832">
        <v>5165.9400634765625</v>
      </c>
    </row>
    <row r="559" spans="1:11" ht="14.45" customHeight="1" x14ac:dyDescent="0.2">
      <c r="A559" s="821" t="s">
        <v>581</v>
      </c>
      <c r="B559" s="822" t="s">
        <v>582</v>
      </c>
      <c r="C559" s="825" t="s">
        <v>608</v>
      </c>
      <c r="D559" s="839" t="s">
        <v>609</v>
      </c>
      <c r="E559" s="825" t="s">
        <v>4865</v>
      </c>
      <c r="F559" s="839" t="s">
        <v>4866</v>
      </c>
      <c r="G559" s="825" t="s">
        <v>4941</v>
      </c>
      <c r="H559" s="825" t="s">
        <v>4942</v>
      </c>
      <c r="I559" s="831">
        <v>0.82142856291362221</v>
      </c>
      <c r="J559" s="831">
        <v>14200</v>
      </c>
      <c r="K559" s="832">
        <v>11674</v>
      </c>
    </row>
    <row r="560" spans="1:11" ht="14.45" customHeight="1" x14ac:dyDescent="0.2">
      <c r="A560" s="821" t="s">
        <v>581</v>
      </c>
      <c r="B560" s="822" t="s">
        <v>582</v>
      </c>
      <c r="C560" s="825" t="s">
        <v>608</v>
      </c>
      <c r="D560" s="839" t="s">
        <v>609</v>
      </c>
      <c r="E560" s="825" t="s">
        <v>4865</v>
      </c>
      <c r="F560" s="839" t="s">
        <v>4866</v>
      </c>
      <c r="G560" s="825" t="s">
        <v>4943</v>
      </c>
      <c r="H560" s="825" t="s">
        <v>4944</v>
      </c>
      <c r="I560" s="831">
        <v>0.4314285772187369</v>
      </c>
      <c r="J560" s="831">
        <v>4800</v>
      </c>
      <c r="K560" s="832">
        <v>2070</v>
      </c>
    </row>
    <row r="561" spans="1:11" ht="14.45" customHeight="1" x14ac:dyDescent="0.2">
      <c r="A561" s="821" t="s">
        <v>581</v>
      </c>
      <c r="B561" s="822" t="s">
        <v>582</v>
      </c>
      <c r="C561" s="825" t="s">
        <v>608</v>
      </c>
      <c r="D561" s="839" t="s">
        <v>609</v>
      </c>
      <c r="E561" s="825" t="s">
        <v>4865</v>
      </c>
      <c r="F561" s="839" t="s">
        <v>4866</v>
      </c>
      <c r="G561" s="825" t="s">
        <v>4945</v>
      </c>
      <c r="H561" s="825" t="s">
        <v>4946</v>
      </c>
      <c r="I561" s="831">
        <v>1.1385714156287057</v>
      </c>
      <c r="J561" s="831">
        <v>6720</v>
      </c>
      <c r="K561" s="832">
        <v>7648.8001098632813</v>
      </c>
    </row>
    <row r="562" spans="1:11" ht="14.45" customHeight="1" x14ac:dyDescent="0.2">
      <c r="A562" s="821" t="s">
        <v>581</v>
      </c>
      <c r="B562" s="822" t="s">
        <v>582</v>
      </c>
      <c r="C562" s="825" t="s">
        <v>608</v>
      </c>
      <c r="D562" s="839" t="s">
        <v>609</v>
      </c>
      <c r="E562" s="825" t="s">
        <v>4865</v>
      </c>
      <c r="F562" s="839" t="s">
        <v>4866</v>
      </c>
      <c r="G562" s="825" t="s">
        <v>4947</v>
      </c>
      <c r="H562" s="825" t="s">
        <v>4948</v>
      </c>
      <c r="I562" s="831">
        <v>0.57999998331069946</v>
      </c>
      <c r="J562" s="831">
        <v>7800</v>
      </c>
      <c r="K562" s="832">
        <v>4524</v>
      </c>
    </row>
    <row r="563" spans="1:11" ht="14.45" customHeight="1" x14ac:dyDescent="0.2">
      <c r="A563" s="821" t="s">
        <v>581</v>
      </c>
      <c r="B563" s="822" t="s">
        <v>582</v>
      </c>
      <c r="C563" s="825" t="s">
        <v>608</v>
      </c>
      <c r="D563" s="839" t="s">
        <v>609</v>
      </c>
      <c r="E563" s="825" t="s">
        <v>4865</v>
      </c>
      <c r="F563" s="839" t="s">
        <v>4866</v>
      </c>
      <c r="G563" s="825" t="s">
        <v>4949</v>
      </c>
      <c r="H563" s="825" t="s">
        <v>4950</v>
      </c>
      <c r="I563" s="831">
        <v>1.521999979019165</v>
      </c>
      <c r="J563" s="831">
        <v>500</v>
      </c>
      <c r="K563" s="832">
        <v>761</v>
      </c>
    </row>
    <row r="564" spans="1:11" ht="14.45" customHeight="1" x14ac:dyDescent="0.2">
      <c r="A564" s="821" t="s">
        <v>581</v>
      </c>
      <c r="B564" s="822" t="s">
        <v>582</v>
      </c>
      <c r="C564" s="825" t="s">
        <v>608</v>
      </c>
      <c r="D564" s="839" t="s">
        <v>609</v>
      </c>
      <c r="E564" s="825" t="s">
        <v>4865</v>
      </c>
      <c r="F564" s="839" t="s">
        <v>4866</v>
      </c>
      <c r="G564" s="825" t="s">
        <v>5121</v>
      </c>
      <c r="H564" s="825" t="s">
        <v>5122</v>
      </c>
      <c r="I564" s="831">
        <v>9.1499996185302734</v>
      </c>
      <c r="J564" s="831">
        <v>100</v>
      </c>
      <c r="K564" s="832">
        <v>914.6400146484375</v>
      </c>
    </row>
    <row r="565" spans="1:11" ht="14.45" customHeight="1" x14ac:dyDescent="0.2">
      <c r="A565" s="821" t="s">
        <v>581</v>
      </c>
      <c r="B565" s="822" t="s">
        <v>582</v>
      </c>
      <c r="C565" s="825" t="s">
        <v>608</v>
      </c>
      <c r="D565" s="839" t="s">
        <v>609</v>
      </c>
      <c r="E565" s="825" t="s">
        <v>4865</v>
      </c>
      <c r="F565" s="839" t="s">
        <v>4866</v>
      </c>
      <c r="G565" s="825" t="s">
        <v>5331</v>
      </c>
      <c r="H565" s="825" t="s">
        <v>5332</v>
      </c>
      <c r="I565" s="831">
        <v>14.649999618530273</v>
      </c>
      <c r="J565" s="831">
        <v>100</v>
      </c>
      <c r="K565" s="832">
        <v>1465.260009765625</v>
      </c>
    </row>
    <row r="566" spans="1:11" ht="14.45" customHeight="1" x14ac:dyDescent="0.2">
      <c r="A566" s="821" t="s">
        <v>581</v>
      </c>
      <c r="B566" s="822" t="s">
        <v>582</v>
      </c>
      <c r="C566" s="825" t="s">
        <v>608</v>
      </c>
      <c r="D566" s="839" t="s">
        <v>609</v>
      </c>
      <c r="E566" s="825" t="s">
        <v>4865</v>
      </c>
      <c r="F566" s="839" t="s">
        <v>4866</v>
      </c>
      <c r="G566" s="825" t="s">
        <v>5123</v>
      </c>
      <c r="H566" s="825" t="s">
        <v>5124</v>
      </c>
      <c r="I566" s="831">
        <v>7.429999828338623</v>
      </c>
      <c r="J566" s="831">
        <v>900</v>
      </c>
      <c r="K566" s="832">
        <v>6687</v>
      </c>
    </row>
    <row r="567" spans="1:11" ht="14.45" customHeight="1" x14ac:dyDescent="0.2">
      <c r="A567" s="821" t="s">
        <v>581</v>
      </c>
      <c r="B567" s="822" t="s">
        <v>582</v>
      </c>
      <c r="C567" s="825" t="s">
        <v>608</v>
      </c>
      <c r="D567" s="839" t="s">
        <v>609</v>
      </c>
      <c r="E567" s="825" t="s">
        <v>4865</v>
      </c>
      <c r="F567" s="839" t="s">
        <v>4866</v>
      </c>
      <c r="G567" s="825" t="s">
        <v>5333</v>
      </c>
      <c r="H567" s="825" t="s">
        <v>5334</v>
      </c>
      <c r="I567" s="831">
        <v>8.8400001525878906</v>
      </c>
      <c r="J567" s="831">
        <v>100</v>
      </c>
      <c r="K567" s="832">
        <v>884</v>
      </c>
    </row>
    <row r="568" spans="1:11" ht="14.45" customHeight="1" x14ac:dyDescent="0.2">
      <c r="A568" s="821" t="s">
        <v>581</v>
      </c>
      <c r="B568" s="822" t="s">
        <v>582</v>
      </c>
      <c r="C568" s="825" t="s">
        <v>608</v>
      </c>
      <c r="D568" s="839" t="s">
        <v>609</v>
      </c>
      <c r="E568" s="825" t="s">
        <v>4865</v>
      </c>
      <c r="F568" s="839" t="s">
        <v>4866</v>
      </c>
      <c r="G568" s="825" t="s">
        <v>4953</v>
      </c>
      <c r="H568" s="825" t="s">
        <v>4954</v>
      </c>
      <c r="I568" s="831">
        <v>8.4700002670288086</v>
      </c>
      <c r="J568" s="831">
        <v>30</v>
      </c>
      <c r="K568" s="832">
        <v>254.10000610351563</v>
      </c>
    </row>
    <row r="569" spans="1:11" ht="14.45" customHeight="1" x14ac:dyDescent="0.2">
      <c r="A569" s="821" t="s">
        <v>581</v>
      </c>
      <c r="B569" s="822" t="s">
        <v>582</v>
      </c>
      <c r="C569" s="825" t="s">
        <v>608</v>
      </c>
      <c r="D569" s="839" t="s">
        <v>609</v>
      </c>
      <c r="E569" s="825" t="s">
        <v>4865</v>
      </c>
      <c r="F569" s="839" t="s">
        <v>4866</v>
      </c>
      <c r="G569" s="825" t="s">
        <v>4955</v>
      </c>
      <c r="H569" s="825" t="s">
        <v>4956</v>
      </c>
      <c r="I569" s="831">
        <v>1.5499999523162842</v>
      </c>
      <c r="J569" s="831">
        <v>1700</v>
      </c>
      <c r="K569" s="832">
        <v>2635</v>
      </c>
    </row>
    <row r="570" spans="1:11" ht="14.45" customHeight="1" x14ac:dyDescent="0.2">
      <c r="A570" s="821" t="s">
        <v>581</v>
      </c>
      <c r="B570" s="822" t="s">
        <v>582</v>
      </c>
      <c r="C570" s="825" t="s">
        <v>608</v>
      </c>
      <c r="D570" s="839" t="s">
        <v>609</v>
      </c>
      <c r="E570" s="825" t="s">
        <v>4865</v>
      </c>
      <c r="F570" s="839" t="s">
        <v>4866</v>
      </c>
      <c r="G570" s="825" t="s">
        <v>5251</v>
      </c>
      <c r="H570" s="825" t="s">
        <v>5252</v>
      </c>
      <c r="I570" s="831">
        <v>15.039999961853027</v>
      </c>
      <c r="J570" s="831">
        <v>75</v>
      </c>
      <c r="K570" s="832">
        <v>1128</v>
      </c>
    </row>
    <row r="571" spans="1:11" ht="14.45" customHeight="1" x14ac:dyDescent="0.2">
      <c r="A571" s="821" t="s">
        <v>581</v>
      </c>
      <c r="B571" s="822" t="s">
        <v>582</v>
      </c>
      <c r="C571" s="825" t="s">
        <v>608</v>
      </c>
      <c r="D571" s="839" t="s">
        <v>609</v>
      </c>
      <c r="E571" s="825" t="s">
        <v>4865</v>
      </c>
      <c r="F571" s="839" t="s">
        <v>4866</v>
      </c>
      <c r="G571" s="825" t="s">
        <v>4959</v>
      </c>
      <c r="H571" s="825" t="s">
        <v>4960</v>
      </c>
      <c r="I571" s="831">
        <v>6.2300000190734863</v>
      </c>
      <c r="J571" s="831">
        <v>100</v>
      </c>
      <c r="K571" s="832">
        <v>623</v>
      </c>
    </row>
    <row r="572" spans="1:11" ht="14.45" customHeight="1" x14ac:dyDescent="0.2">
      <c r="A572" s="821" t="s">
        <v>581</v>
      </c>
      <c r="B572" s="822" t="s">
        <v>582</v>
      </c>
      <c r="C572" s="825" t="s">
        <v>608</v>
      </c>
      <c r="D572" s="839" t="s">
        <v>609</v>
      </c>
      <c r="E572" s="825" t="s">
        <v>4865</v>
      </c>
      <c r="F572" s="839" t="s">
        <v>4866</v>
      </c>
      <c r="G572" s="825" t="s">
        <v>5335</v>
      </c>
      <c r="H572" s="825" t="s">
        <v>5336</v>
      </c>
      <c r="I572" s="831">
        <v>79.879997253417969</v>
      </c>
      <c r="J572" s="831">
        <v>2</v>
      </c>
      <c r="K572" s="832">
        <v>159.75999450683594</v>
      </c>
    </row>
    <row r="573" spans="1:11" ht="14.45" customHeight="1" x14ac:dyDescent="0.2">
      <c r="A573" s="821" t="s">
        <v>581</v>
      </c>
      <c r="B573" s="822" t="s">
        <v>582</v>
      </c>
      <c r="C573" s="825" t="s">
        <v>608</v>
      </c>
      <c r="D573" s="839" t="s">
        <v>609</v>
      </c>
      <c r="E573" s="825" t="s">
        <v>4865</v>
      </c>
      <c r="F573" s="839" t="s">
        <v>4866</v>
      </c>
      <c r="G573" s="825" t="s">
        <v>5337</v>
      </c>
      <c r="H573" s="825" t="s">
        <v>5338</v>
      </c>
      <c r="I573" s="831">
        <v>43.434999465942383</v>
      </c>
      <c r="J573" s="831">
        <v>4</v>
      </c>
      <c r="K573" s="832">
        <v>173.73999786376953</v>
      </c>
    </row>
    <row r="574" spans="1:11" ht="14.45" customHeight="1" x14ac:dyDescent="0.2">
      <c r="A574" s="821" t="s">
        <v>581</v>
      </c>
      <c r="B574" s="822" t="s">
        <v>582</v>
      </c>
      <c r="C574" s="825" t="s">
        <v>608</v>
      </c>
      <c r="D574" s="839" t="s">
        <v>609</v>
      </c>
      <c r="E574" s="825" t="s">
        <v>4865</v>
      </c>
      <c r="F574" s="839" t="s">
        <v>4866</v>
      </c>
      <c r="G574" s="825" t="s">
        <v>5339</v>
      </c>
      <c r="H574" s="825" t="s">
        <v>5340</v>
      </c>
      <c r="I574" s="831">
        <v>168.19000244140625</v>
      </c>
      <c r="J574" s="831">
        <v>10</v>
      </c>
      <c r="K574" s="832">
        <v>1681.9000244140625</v>
      </c>
    </row>
    <row r="575" spans="1:11" ht="14.45" customHeight="1" x14ac:dyDescent="0.2">
      <c r="A575" s="821" t="s">
        <v>581</v>
      </c>
      <c r="B575" s="822" t="s">
        <v>582</v>
      </c>
      <c r="C575" s="825" t="s">
        <v>608</v>
      </c>
      <c r="D575" s="839" t="s">
        <v>609</v>
      </c>
      <c r="E575" s="825" t="s">
        <v>4865</v>
      </c>
      <c r="F575" s="839" t="s">
        <v>4866</v>
      </c>
      <c r="G575" s="825" t="s">
        <v>4963</v>
      </c>
      <c r="H575" s="825" t="s">
        <v>4964</v>
      </c>
      <c r="I575" s="831">
        <v>1.2100000381469727</v>
      </c>
      <c r="J575" s="831">
        <v>150</v>
      </c>
      <c r="K575" s="832">
        <v>181.5</v>
      </c>
    </row>
    <row r="576" spans="1:11" ht="14.45" customHeight="1" x14ac:dyDescent="0.2">
      <c r="A576" s="821" t="s">
        <v>581</v>
      </c>
      <c r="B576" s="822" t="s">
        <v>582</v>
      </c>
      <c r="C576" s="825" t="s">
        <v>608</v>
      </c>
      <c r="D576" s="839" t="s">
        <v>609</v>
      </c>
      <c r="E576" s="825" t="s">
        <v>4865</v>
      </c>
      <c r="F576" s="839" t="s">
        <v>4866</v>
      </c>
      <c r="G576" s="825" t="s">
        <v>4965</v>
      </c>
      <c r="H576" s="825" t="s">
        <v>4966</v>
      </c>
      <c r="I576" s="831">
        <v>5.809999942779541</v>
      </c>
      <c r="J576" s="831">
        <v>2750</v>
      </c>
      <c r="K576" s="832">
        <v>15977.5</v>
      </c>
    </row>
    <row r="577" spans="1:11" ht="14.45" customHeight="1" x14ac:dyDescent="0.2">
      <c r="A577" s="821" t="s">
        <v>581</v>
      </c>
      <c r="B577" s="822" t="s">
        <v>582</v>
      </c>
      <c r="C577" s="825" t="s">
        <v>608</v>
      </c>
      <c r="D577" s="839" t="s">
        <v>609</v>
      </c>
      <c r="E577" s="825" t="s">
        <v>4865</v>
      </c>
      <c r="F577" s="839" t="s">
        <v>4866</v>
      </c>
      <c r="G577" s="825" t="s">
        <v>4967</v>
      </c>
      <c r="H577" s="825" t="s">
        <v>4968</v>
      </c>
      <c r="I577" s="831">
        <v>3.1342858246394565</v>
      </c>
      <c r="J577" s="831">
        <v>350</v>
      </c>
      <c r="K577" s="832">
        <v>1097</v>
      </c>
    </row>
    <row r="578" spans="1:11" ht="14.45" customHeight="1" x14ac:dyDescent="0.2">
      <c r="A578" s="821" t="s">
        <v>581</v>
      </c>
      <c r="B578" s="822" t="s">
        <v>582</v>
      </c>
      <c r="C578" s="825" t="s">
        <v>608</v>
      </c>
      <c r="D578" s="839" t="s">
        <v>609</v>
      </c>
      <c r="E578" s="825" t="s">
        <v>4865</v>
      </c>
      <c r="F578" s="839" t="s">
        <v>4866</v>
      </c>
      <c r="G578" s="825" t="s">
        <v>5341</v>
      </c>
      <c r="H578" s="825" t="s">
        <v>5342</v>
      </c>
      <c r="I578" s="831">
        <v>100.43000030517578</v>
      </c>
      <c r="J578" s="831">
        <v>2</v>
      </c>
      <c r="K578" s="832">
        <v>200.86000061035156</v>
      </c>
    </row>
    <row r="579" spans="1:11" ht="14.45" customHeight="1" x14ac:dyDescent="0.2">
      <c r="A579" s="821" t="s">
        <v>581</v>
      </c>
      <c r="B579" s="822" t="s">
        <v>582</v>
      </c>
      <c r="C579" s="825" t="s">
        <v>608</v>
      </c>
      <c r="D579" s="839" t="s">
        <v>609</v>
      </c>
      <c r="E579" s="825" t="s">
        <v>4865</v>
      </c>
      <c r="F579" s="839" t="s">
        <v>4866</v>
      </c>
      <c r="G579" s="825" t="s">
        <v>5343</v>
      </c>
      <c r="H579" s="825" t="s">
        <v>5344</v>
      </c>
      <c r="I579" s="831">
        <v>653.4000244140625</v>
      </c>
      <c r="J579" s="831">
        <v>2</v>
      </c>
      <c r="K579" s="832">
        <v>1306.800048828125</v>
      </c>
    </row>
    <row r="580" spans="1:11" ht="14.45" customHeight="1" x14ac:dyDescent="0.2">
      <c r="A580" s="821" t="s">
        <v>581</v>
      </c>
      <c r="B580" s="822" t="s">
        <v>582</v>
      </c>
      <c r="C580" s="825" t="s">
        <v>608</v>
      </c>
      <c r="D580" s="839" t="s">
        <v>609</v>
      </c>
      <c r="E580" s="825" t="s">
        <v>4865</v>
      </c>
      <c r="F580" s="839" t="s">
        <v>4866</v>
      </c>
      <c r="G580" s="825" t="s">
        <v>4969</v>
      </c>
      <c r="H580" s="825" t="s">
        <v>4970</v>
      </c>
      <c r="I580" s="831">
        <v>0.4699999988079071</v>
      </c>
      <c r="J580" s="831">
        <v>3300</v>
      </c>
      <c r="K580" s="832">
        <v>1551</v>
      </c>
    </row>
    <row r="581" spans="1:11" ht="14.45" customHeight="1" x14ac:dyDescent="0.2">
      <c r="A581" s="821" t="s">
        <v>581</v>
      </c>
      <c r="B581" s="822" t="s">
        <v>582</v>
      </c>
      <c r="C581" s="825" t="s">
        <v>608</v>
      </c>
      <c r="D581" s="839" t="s">
        <v>609</v>
      </c>
      <c r="E581" s="825" t="s">
        <v>4865</v>
      </c>
      <c r="F581" s="839" t="s">
        <v>4866</v>
      </c>
      <c r="G581" s="825" t="s">
        <v>4971</v>
      </c>
      <c r="H581" s="825" t="s">
        <v>4972</v>
      </c>
      <c r="I581" s="831">
        <v>2.375</v>
      </c>
      <c r="J581" s="831">
        <v>80</v>
      </c>
      <c r="K581" s="832">
        <v>190.09999847412109</v>
      </c>
    </row>
    <row r="582" spans="1:11" ht="14.45" customHeight="1" x14ac:dyDescent="0.2">
      <c r="A582" s="821" t="s">
        <v>581</v>
      </c>
      <c r="B582" s="822" t="s">
        <v>582</v>
      </c>
      <c r="C582" s="825" t="s">
        <v>608</v>
      </c>
      <c r="D582" s="839" t="s">
        <v>609</v>
      </c>
      <c r="E582" s="825" t="s">
        <v>4865</v>
      </c>
      <c r="F582" s="839" t="s">
        <v>4866</v>
      </c>
      <c r="G582" s="825" t="s">
        <v>4973</v>
      </c>
      <c r="H582" s="825" t="s">
        <v>4974</v>
      </c>
      <c r="I582" s="831">
        <v>1.9842857292720251</v>
      </c>
      <c r="J582" s="831">
        <v>2000</v>
      </c>
      <c r="K582" s="832">
        <v>3969</v>
      </c>
    </row>
    <row r="583" spans="1:11" ht="14.45" customHeight="1" x14ac:dyDescent="0.2">
      <c r="A583" s="821" t="s">
        <v>581</v>
      </c>
      <c r="B583" s="822" t="s">
        <v>582</v>
      </c>
      <c r="C583" s="825" t="s">
        <v>608</v>
      </c>
      <c r="D583" s="839" t="s">
        <v>609</v>
      </c>
      <c r="E583" s="825" t="s">
        <v>4865</v>
      </c>
      <c r="F583" s="839" t="s">
        <v>4866</v>
      </c>
      <c r="G583" s="825" t="s">
        <v>4975</v>
      </c>
      <c r="H583" s="825" t="s">
        <v>4976</v>
      </c>
      <c r="I583" s="831">
        <v>2.0499999523162842</v>
      </c>
      <c r="J583" s="831">
        <v>50</v>
      </c>
      <c r="K583" s="832">
        <v>102.5</v>
      </c>
    </row>
    <row r="584" spans="1:11" ht="14.45" customHeight="1" x14ac:dyDescent="0.2">
      <c r="A584" s="821" t="s">
        <v>581</v>
      </c>
      <c r="B584" s="822" t="s">
        <v>582</v>
      </c>
      <c r="C584" s="825" t="s">
        <v>608</v>
      </c>
      <c r="D584" s="839" t="s">
        <v>609</v>
      </c>
      <c r="E584" s="825" t="s">
        <v>4865</v>
      </c>
      <c r="F584" s="839" t="s">
        <v>4866</v>
      </c>
      <c r="G584" s="825" t="s">
        <v>4977</v>
      </c>
      <c r="H584" s="825" t="s">
        <v>4978</v>
      </c>
      <c r="I584" s="831">
        <v>2.6985714776175365</v>
      </c>
      <c r="J584" s="831">
        <v>1250</v>
      </c>
      <c r="K584" s="832">
        <v>3373.5</v>
      </c>
    </row>
    <row r="585" spans="1:11" ht="14.45" customHeight="1" x14ac:dyDescent="0.2">
      <c r="A585" s="821" t="s">
        <v>581</v>
      </c>
      <c r="B585" s="822" t="s">
        <v>582</v>
      </c>
      <c r="C585" s="825" t="s">
        <v>608</v>
      </c>
      <c r="D585" s="839" t="s">
        <v>609</v>
      </c>
      <c r="E585" s="825" t="s">
        <v>4865</v>
      </c>
      <c r="F585" s="839" t="s">
        <v>4866</v>
      </c>
      <c r="G585" s="825" t="s">
        <v>4979</v>
      </c>
      <c r="H585" s="825" t="s">
        <v>4980</v>
      </c>
      <c r="I585" s="831">
        <v>1.9299999475479126</v>
      </c>
      <c r="J585" s="831">
        <v>50</v>
      </c>
      <c r="K585" s="832">
        <v>96.5</v>
      </c>
    </row>
    <row r="586" spans="1:11" ht="14.45" customHeight="1" x14ac:dyDescent="0.2">
      <c r="A586" s="821" t="s">
        <v>581</v>
      </c>
      <c r="B586" s="822" t="s">
        <v>582</v>
      </c>
      <c r="C586" s="825" t="s">
        <v>608</v>
      </c>
      <c r="D586" s="839" t="s">
        <v>609</v>
      </c>
      <c r="E586" s="825" t="s">
        <v>4865</v>
      </c>
      <c r="F586" s="839" t="s">
        <v>4866</v>
      </c>
      <c r="G586" s="825" t="s">
        <v>4981</v>
      </c>
      <c r="H586" s="825" t="s">
        <v>4982</v>
      </c>
      <c r="I586" s="831">
        <v>3.0999999046325684</v>
      </c>
      <c r="J586" s="831">
        <v>250</v>
      </c>
      <c r="K586" s="832">
        <v>775</v>
      </c>
    </row>
    <row r="587" spans="1:11" ht="14.45" customHeight="1" x14ac:dyDescent="0.2">
      <c r="A587" s="821" t="s">
        <v>581</v>
      </c>
      <c r="B587" s="822" t="s">
        <v>582</v>
      </c>
      <c r="C587" s="825" t="s">
        <v>608</v>
      </c>
      <c r="D587" s="839" t="s">
        <v>609</v>
      </c>
      <c r="E587" s="825" t="s">
        <v>4865</v>
      </c>
      <c r="F587" s="839" t="s">
        <v>4866</v>
      </c>
      <c r="G587" s="825" t="s">
        <v>5129</v>
      </c>
      <c r="H587" s="825" t="s">
        <v>5130</v>
      </c>
      <c r="I587" s="831">
        <v>1.9299999475479126</v>
      </c>
      <c r="J587" s="831">
        <v>50</v>
      </c>
      <c r="K587" s="832">
        <v>96.5</v>
      </c>
    </row>
    <row r="588" spans="1:11" ht="14.45" customHeight="1" x14ac:dyDescent="0.2">
      <c r="A588" s="821" t="s">
        <v>581</v>
      </c>
      <c r="B588" s="822" t="s">
        <v>582</v>
      </c>
      <c r="C588" s="825" t="s">
        <v>608</v>
      </c>
      <c r="D588" s="839" t="s">
        <v>609</v>
      </c>
      <c r="E588" s="825" t="s">
        <v>4865</v>
      </c>
      <c r="F588" s="839" t="s">
        <v>4866</v>
      </c>
      <c r="G588" s="825" t="s">
        <v>5255</v>
      </c>
      <c r="H588" s="825" t="s">
        <v>5256</v>
      </c>
      <c r="I588" s="831">
        <v>4.4249999523162842</v>
      </c>
      <c r="J588" s="831">
        <v>60</v>
      </c>
      <c r="K588" s="832">
        <v>265.5</v>
      </c>
    </row>
    <row r="589" spans="1:11" ht="14.45" customHeight="1" x14ac:dyDescent="0.2">
      <c r="A589" s="821" t="s">
        <v>581</v>
      </c>
      <c r="B589" s="822" t="s">
        <v>582</v>
      </c>
      <c r="C589" s="825" t="s">
        <v>608</v>
      </c>
      <c r="D589" s="839" t="s">
        <v>609</v>
      </c>
      <c r="E589" s="825" t="s">
        <v>4865</v>
      </c>
      <c r="F589" s="839" t="s">
        <v>4866</v>
      </c>
      <c r="G589" s="825" t="s">
        <v>4983</v>
      </c>
      <c r="H589" s="825" t="s">
        <v>4984</v>
      </c>
      <c r="I589" s="831">
        <v>2.1660000801086428</v>
      </c>
      <c r="J589" s="831">
        <v>240</v>
      </c>
      <c r="K589" s="832">
        <v>519.87999725341797</v>
      </c>
    </row>
    <row r="590" spans="1:11" ht="14.45" customHeight="1" x14ac:dyDescent="0.2">
      <c r="A590" s="821" t="s">
        <v>581</v>
      </c>
      <c r="B590" s="822" t="s">
        <v>582</v>
      </c>
      <c r="C590" s="825" t="s">
        <v>608</v>
      </c>
      <c r="D590" s="839" t="s">
        <v>609</v>
      </c>
      <c r="E590" s="825" t="s">
        <v>4865</v>
      </c>
      <c r="F590" s="839" t="s">
        <v>4866</v>
      </c>
      <c r="G590" s="825" t="s">
        <v>5345</v>
      </c>
      <c r="H590" s="825" t="s">
        <v>5346</v>
      </c>
      <c r="I590" s="831">
        <v>1.9900000095367432</v>
      </c>
      <c r="J590" s="831">
        <v>50</v>
      </c>
      <c r="K590" s="832">
        <v>99.5</v>
      </c>
    </row>
    <row r="591" spans="1:11" ht="14.45" customHeight="1" x14ac:dyDescent="0.2">
      <c r="A591" s="821" t="s">
        <v>581</v>
      </c>
      <c r="B591" s="822" t="s">
        <v>582</v>
      </c>
      <c r="C591" s="825" t="s">
        <v>608</v>
      </c>
      <c r="D591" s="839" t="s">
        <v>609</v>
      </c>
      <c r="E591" s="825" t="s">
        <v>4865</v>
      </c>
      <c r="F591" s="839" t="s">
        <v>4866</v>
      </c>
      <c r="G591" s="825" t="s">
        <v>4985</v>
      </c>
      <c r="H591" s="825" t="s">
        <v>4986</v>
      </c>
      <c r="I591" s="831">
        <v>4.7800002098083496</v>
      </c>
      <c r="J591" s="831">
        <v>20</v>
      </c>
      <c r="K591" s="832">
        <v>95.599998474121094</v>
      </c>
    </row>
    <row r="592" spans="1:11" ht="14.45" customHeight="1" x14ac:dyDescent="0.2">
      <c r="A592" s="821" t="s">
        <v>581</v>
      </c>
      <c r="B592" s="822" t="s">
        <v>582</v>
      </c>
      <c r="C592" s="825" t="s">
        <v>608</v>
      </c>
      <c r="D592" s="839" t="s">
        <v>609</v>
      </c>
      <c r="E592" s="825" t="s">
        <v>4865</v>
      </c>
      <c r="F592" s="839" t="s">
        <v>4866</v>
      </c>
      <c r="G592" s="825" t="s">
        <v>4987</v>
      </c>
      <c r="H592" s="825" t="s">
        <v>4988</v>
      </c>
      <c r="I592" s="831">
        <v>21.234999656677246</v>
      </c>
      <c r="J592" s="831">
        <v>50</v>
      </c>
      <c r="K592" s="832">
        <v>1061.8000183105469</v>
      </c>
    </row>
    <row r="593" spans="1:11" ht="14.45" customHeight="1" x14ac:dyDescent="0.2">
      <c r="A593" s="821" t="s">
        <v>581</v>
      </c>
      <c r="B593" s="822" t="s">
        <v>582</v>
      </c>
      <c r="C593" s="825" t="s">
        <v>608</v>
      </c>
      <c r="D593" s="839" t="s">
        <v>609</v>
      </c>
      <c r="E593" s="825" t="s">
        <v>4865</v>
      </c>
      <c r="F593" s="839" t="s">
        <v>4866</v>
      </c>
      <c r="G593" s="825" t="s">
        <v>4989</v>
      </c>
      <c r="H593" s="825" t="s">
        <v>4990</v>
      </c>
      <c r="I593" s="831">
        <v>2.5199999809265137</v>
      </c>
      <c r="J593" s="831">
        <v>50</v>
      </c>
      <c r="K593" s="832">
        <v>126</v>
      </c>
    </row>
    <row r="594" spans="1:11" ht="14.45" customHeight="1" x14ac:dyDescent="0.2">
      <c r="A594" s="821" t="s">
        <v>581</v>
      </c>
      <c r="B594" s="822" t="s">
        <v>582</v>
      </c>
      <c r="C594" s="825" t="s">
        <v>608</v>
      </c>
      <c r="D594" s="839" t="s">
        <v>609</v>
      </c>
      <c r="E594" s="825" t="s">
        <v>4865</v>
      </c>
      <c r="F594" s="839" t="s">
        <v>4866</v>
      </c>
      <c r="G594" s="825" t="s">
        <v>4991</v>
      </c>
      <c r="H594" s="825" t="s">
        <v>4992</v>
      </c>
      <c r="I594" s="831">
        <v>22.066666285196941</v>
      </c>
      <c r="J594" s="831">
        <v>70</v>
      </c>
      <c r="K594" s="832">
        <v>1561.199951171875</v>
      </c>
    </row>
    <row r="595" spans="1:11" ht="14.45" customHeight="1" x14ac:dyDescent="0.2">
      <c r="A595" s="821" t="s">
        <v>581</v>
      </c>
      <c r="B595" s="822" t="s">
        <v>582</v>
      </c>
      <c r="C595" s="825" t="s">
        <v>608</v>
      </c>
      <c r="D595" s="839" t="s">
        <v>609</v>
      </c>
      <c r="E595" s="825" t="s">
        <v>4993</v>
      </c>
      <c r="F595" s="839" t="s">
        <v>4994</v>
      </c>
      <c r="G595" s="825" t="s">
        <v>4995</v>
      </c>
      <c r="H595" s="825" t="s">
        <v>4996</v>
      </c>
      <c r="I595" s="831">
        <v>10.164444393581814</v>
      </c>
      <c r="J595" s="831">
        <v>4000</v>
      </c>
      <c r="K595" s="832">
        <v>40658</v>
      </c>
    </row>
    <row r="596" spans="1:11" ht="14.45" customHeight="1" x14ac:dyDescent="0.2">
      <c r="A596" s="821" t="s">
        <v>581</v>
      </c>
      <c r="B596" s="822" t="s">
        <v>582</v>
      </c>
      <c r="C596" s="825" t="s">
        <v>608</v>
      </c>
      <c r="D596" s="839" t="s">
        <v>609</v>
      </c>
      <c r="E596" s="825" t="s">
        <v>4993</v>
      </c>
      <c r="F596" s="839" t="s">
        <v>4994</v>
      </c>
      <c r="G596" s="825" t="s">
        <v>4999</v>
      </c>
      <c r="H596" s="825" t="s">
        <v>5000</v>
      </c>
      <c r="I596" s="831">
        <v>127.06999969482422</v>
      </c>
      <c r="J596" s="831">
        <v>30</v>
      </c>
      <c r="K596" s="832">
        <v>3812.1000671386719</v>
      </c>
    </row>
    <row r="597" spans="1:11" ht="14.45" customHeight="1" x14ac:dyDescent="0.2">
      <c r="A597" s="821" t="s">
        <v>581</v>
      </c>
      <c r="B597" s="822" t="s">
        <v>582</v>
      </c>
      <c r="C597" s="825" t="s">
        <v>608</v>
      </c>
      <c r="D597" s="839" t="s">
        <v>609</v>
      </c>
      <c r="E597" s="825" t="s">
        <v>4993</v>
      </c>
      <c r="F597" s="839" t="s">
        <v>4994</v>
      </c>
      <c r="G597" s="825" t="s">
        <v>5001</v>
      </c>
      <c r="H597" s="825" t="s">
        <v>5002</v>
      </c>
      <c r="I597" s="831">
        <v>16.696667353312176</v>
      </c>
      <c r="J597" s="831">
        <v>130</v>
      </c>
      <c r="K597" s="832">
        <v>2170.7000122070313</v>
      </c>
    </row>
    <row r="598" spans="1:11" ht="14.45" customHeight="1" x14ac:dyDescent="0.2">
      <c r="A598" s="821" t="s">
        <v>581</v>
      </c>
      <c r="B598" s="822" t="s">
        <v>582</v>
      </c>
      <c r="C598" s="825" t="s">
        <v>608</v>
      </c>
      <c r="D598" s="839" t="s">
        <v>609</v>
      </c>
      <c r="E598" s="825" t="s">
        <v>5003</v>
      </c>
      <c r="F598" s="839" t="s">
        <v>5004</v>
      </c>
      <c r="G598" s="825" t="s">
        <v>5005</v>
      </c>
      <c r="H598" s="825" t="s">
        <v>5006</v>
      </c>
      <c r="I598" s="831">
        <v>132.67999267578125</v>
      </c>
      <c r="J598" s="831">
        <v>25</v>
      </c>
      <c r="K598" s="832">
        <v>3316.909912109375</v>
      </c>
    </row>
    <row r="599" spans="1:11" ht="14.45" customHeight="1" x14ac:dyDescent="0.2">
      <c r="A599" s="821" t="s">
        <v>581</v>
      </c>
      <c r="B599" s="822" t="s">
        <v>582</v>
      </c>
      <c r="C599" s="825" t="s">
        <v>608</v>
      </c>
      <c r="D599" s="839" t="s">
        <v>609</v>
      </c>
      <c r="E599" s="825" t="s">
        <v>5003</v>
      </c>
      <c r="F599" s="839" t="s">
        <v>5004</v>
      </c>
      <c r="G599" s="825" t="s">
        <v>5347</v>
      </c>
      <c r="H599" s="825" t="s">
        <v>5348</v>
      </c>
      <c r="I599" s="831">
        <v>0.30500000715255737</v>
      </c>
      <c r="J599" s="831">
        <v>200</v>
      </c>
      <c r="K599" s="832">
        <v>61</v>
      </c>
    </row>
    <row r="600" spans="1:11" ht="14.45" customHeight="1" x14ac:dyDescent="0.2">
      <c r="A600" s="821" t="s">
        <v>581</v>
      </c>
      <c r="B600" s="822" t="s">
        <v>582</v>
      </c>
      <c r="C600" s="825" t="s">
        <v>608</v>
      </c>
      <c r="D600" s="839" t="s">
        <v>609</v>
      </c>
      <c r="E600" s="825" t="s">
        <v>5003</v>
      </c>
      <c r="F600" s="839" t="s">
        <v>5004</v>
      </c>
      <c r="G600" s="825" t="s">
        <v>5135</v>
      </c>
      <c r="H600" s="825" t="s">
        <v>5136</v>
      </c>
      <c r="I600" s="831">
        <v>0.30166667699813843</v>
      </c>
      <c r="J600" s="831">
        <v>700</v>
      </c>
      <c r="K600" s="832">
        <v>211</v>
      </c>
    </row>
    <row r="601" spans="1:11" ht="14.45" customHeight="1" x14ac:dyDescent="0.2">
      <c r="A601" s="821" t="s">
        <v>581</v>
      </c>
      <c r="B601" s="822" t="s">
        <v>582</v>
      </c>
      <c r="C601" s="825" t="s">
        <v>608</v>
      </c>
      <c r="D601" s="839" t="s">
        <v>609</v>
      </c>
      <c r="E601" s="825" t="s">
        <v>5003</v>
      </c>
      <c r="F601" s="839" t="s">
        <v>5004</v>
      </c>
      <c r="G601" s="825" t="s">
        <v>5181</v>
      </c>
      <c r="H601" s="825" t="s">
        <v>5182</v>
      </c>
      <c r="I601" s="831">
        <v>0.30500000715255737</v>
      </c>
      <c r="J601" s="831">
        <v>400</v>
      </c>
      <c r="K601" s="832">
        <v>122</v>
      </c>
    </row>
    <row r="602" spans="1:11" ht="14.45" customHeight="1" x14ac:dyDescent="0.2">
      <c r="A602" s="821" t="s">
        <v>581</v>
      </c>
      <c r="B602" s="822" t="s">
        <v>582</v>
      </c>
      <c r="C602" s="825" t="s">
        <v>608</v>
      </c>
      <c r="D602" s="839" t="s">
        <v>609</v>
      </c>
      <c r="E602" s="825" t="s">
        <v>5003</v>
      </c>
      <c r="F602" s="839" t="s">
        <v>5004</v>
      </c>
      <c r="G602" s="825" t="s">
        <v>5349</v>
      </c>
      <c r="H602" s="825" t="s">
        <v>5350</v>
      </c>
      <c r="I602" s="831">
        <v>0.30000001192092896</v>
      </c>
      <c r="J602" s="831">
        <v>200</v>
      </c>
      <c r="K602" s="832">
        <v>60</v>
      </c>
    </row>
    <row r="603" spans="1:11" ht="14.45" customHeight="1" x14ac:dyDescent="0.2">
      <c r="A603" s="821" t="s">
        <v>581</v>
      </c>
      <c r="B603" s="822" t="s">
        <v>582</v>
      </c>
      <c r="C603" s="825" t="s">
        <v>608</v>
      </c>
      <c r="D603" s="839" t="s">
        <v>609</v>
      </c>
      <c r="E603" s="825" t="s">
        <v>5003</v>
      </c>
      <c r="F603" s="839" t="s">
        <v>5004</v>
      </c>
      <c r="G603" s="825" t="s">
        <v>5009</v>
      </c>
      <c r="H603" s="825" t="s">
        <v>5010</v>
      </c>
      <c r="I603" s="831">
        <v>0.54571430172239033</v>
      </c>
      <c r="J603" s="831">
        <v>15000</v>
      </c>
      <c r="K603" s="832">
        <v>8190</v>
      </c>
    </row>
    <row r="604" spans="1:11" ht="14.45" customHeight="1" x14ac:dyDescent="0.2">
      <c r="A604" s="821" t="s">
        <v>581</v>
      </c>
      <c r="B604" s="822" t="s">
        <v>582</v>
      </c>
      <c r="C604" s="825" t="s">
        <v>608</v>
      </c>
      <c r="D604" s="839" t="s">
        <v>609</v>
      </c>
      <c r="E604" s="825" t="s">
        <v>5003</v>
      </c>
      <c r="F604" s="839" t="s">
        <v>5004</v>
      </c>
      <c r="G604" s="825" t="s">
        <v>5183</v>
      </c>
      <c r="H604" s="825" t="s">
        <v>5184</v>
      </c>
      <c r="I604" s="831">
        <v>0.96857145002910072</v>
      </c>
      <c r="J604" s="831">
        <v>1600</v>
      </c>
      <c r="K604" s="832">
        <v>1551</v>
      </c>
    </row>
    <row r="605" spans="1:11" ht="14.45" customHeight="1" x14ac:dyDescent="0.2">
      <c r="A605" s="821" t="s">
        <v>581</v>
      </c>
      <c r="B605" s="822" t="s">
        <v>582</v>
      </c>
      <c r="C605" s="825" t="s">
        <v>608</v>
      </c>
      <c r="D605" s="839" t="s">
        <v>609</v>
      </c>
      <c r="E605" s="825" t="s">
        <v>5003</v>
      </c>
      <c r="F605" s="839" t="s">
        <v>5004</v>
      </c>
      <c r="G605" s="825" t="s">
        <v>5011</v>
      </c>
      <c r="H605" s="825" t="s">
        <v>5012</v>
      </c>
      <c r="I605" s="831">
        <v>1.7999999523162842</v>
      </c>
      <c r="J605" s="831">
        <v>100</v>
      </c>
      <c r="K605" s="832">
        <v>180</v>
      </c>
    </row>
    <row r="606" spans="1:11" ht="14.45" customHeight="1" x14ac:dyDescent="0.2">
      <c r="A606" s="821" t="s">
        <v>581</v>
      </c>
      <c r="B606" s="822" t="s">
        <v>582</v>
      </c>
      <c r="C606" s="825" t="s">
        <v>608</v>
      </c>
      <c r="D606" s="839" t="s">
        <v>609</v>
      </c>
      <c r="E606" s="825" t="s">
        <v>5003</v>
      </c>
      <c r="F606" s="839" t="s">
        <v>5004</v>
      </c>
      <c r="G606" s="825" t="s">
        <v>5013</v>
      </c>
      <c r="H606" s="825" t="s">
        <v>5014</v>
      </c>
      <c r="I606" s="831">
        <v>1.7999999523162842</v>
      </c>
      <c r="J606" s="831">
        <v>100</v>
      </c>
      <c r="K606" s="832">
        <v>180</v>
      </c>
    </row>
    <row r="607" spans="1:11" ht="14.45" customHeight="1" x14ac:dyDescent="0.2">
      <c r="A607" s="821" t="s">
        <v>581</v>
      </c>
      <c r="B607" s="822" t="s">
        <v>582</v>
      </c>
      <c r="C607" s="825" t="s">
        <v>608</v>
      </c>
      <c r="D607" s="839" t="s">
        <v>609</v>
      </c>
      <c r="E607" s="825" t="s">
        <v>5015</v>
      </c>
      <c r="F607" s="839" t="s">
        <v>5016</v>
      </c>
      <c r="G607" s="825" t="s">
        <v>5351</v>
      </c>
      <c r="H607" s="825" t="s">
        <v>5352</v>
      </c>
      <c r="I607" s="831">
        <v>15.729999542236328</v>
      </c>
      <c r="J607" s="831">
        <v>20</v>
      </c>
      <c r="K607" s="832">
        <v>314.60000610351563</v>
      </c>
    </row>
    <row r="608" spans="1:11" ht="14.45" customHeight="1" x14ac:dyDescent="0.2">
      <c r="A608" s="821" t="s">
        <v>581</v>
      </c>
      <c r="B608" s="822" t="s">
        <v>582</v>
      </c>
      <c r="C608" s="825" t="s">
        <v>608</v>
      </c>
      <c r="D608" s="839" t="s">
        <v>609</v>
      </c>
      <c r="E608" s="825" t="s">
        <v>5015</v>
      </c>
      <c r="F608" s="839" t="s">
        <v>5016</v>
      </c>
      <c r="G608" s="825" t="s">
        <v>5261</v>
      </c>
      <c r="H608" s="825" t="s">
        <v>5262</v>
      </c>
      <c r="I608" s="831">
        <v>15.729999542236328</v>
      </c>
      <c r="J608" s="831">
        <v>20</v>
      </c>
      <c r="K608" s="832">
        <v>314.60000610351563</v>
      </c>
    </row>
    <row r="609" spans="1:11" ht="14.45" customHeight="1" x14ac:dyDescent="0.2">
      <c r="A609" s="821" t="s">
        <v>581</v>
      </c>
      <c r="B609" s="822" t="s">
        <v>582</v>
      </c>
      <c r="C609" s="825" t="s">
        <v>608</v>
      </c>
      <c r="D609" s="839" t="s">
        <v>609</v>
      </c>
      <c r="E609" s="825" t="s">
        <v>5015</v>
      </c>
      <c r="F609" s="839" t="s">
        <v>5016</v>
      </c>
      <c r="G609" s="825" t="s">
        <v>5017</v>
      </c>
      <c r="H609" s="825" t="s">
        <v>5018</v>
      </c>
      <c r="I609" s="831">
        <v>15.729999542236328</v>
      </c>
      <c r="J609" s="831">
        <v>200</v>
      </c>
      <c r="K609" s="832">
        <v>3146</v>
      </c>
    </row>
    <row r="610" spans="1:11" ht="14.45" customHeight="1" x14ac:dyDescent="0.2">
      <c r="A610" s="821" t="s">
        <v>581</v>
      </c>
      <c r="B610" s="822" t="s">
        <v>582</v>
      </c>
      <c r="C610" s="825" t="s">
        <v>608</v>
      </c>
      <c r="D610" s="839" t="s">
        <v>609</v>
      </c>
      <c r="E610" s="825" t="s">
        <v>5015</v>
      </c>
      <c r="F610" s="839" t="s">
        <v>5016</v>
      </c>
      <c r="G610" s="825" t="s">
        <v>5019</v>
      </c>
      <c r="H610" s="825" t="s">
        <v>5020</v>
      </c>
      <c r="I610" s="831">
        <v>15.729999542236328</v>
      </c>
      <c r="J610" s="831">
        <v>30</v>
      </c>
      <c r="K610" s="832">
        <v>471.89999389648438</v>
      </c>
    </row>
    <row r="611" spans="1:11" ht="14.45" customHeight="1" x14ac:dyDescent="0.2">
      <c r="A611" s="821" t="s">
        <v>581</v>
      </c>
      <c r="B611" s="822" t="s">
        <v>582</v>
      </c>
      <c r="C611" s="825" t="s">
        <v>608</v>
      </c>
      <c r="D611" s="839" t="s">
        <v>609</v>
      </c>
      <c r="E611" s="825" t="s">
        <v>5015</v>
      </c>
      <c r="F611" s="839" t="s">
        <v>5016</v>
      </c>
      <c r="G611" s="825" t="s">
        <v>5353</v>
      </c>
      <c r="H611" s="825" t="s">
        <v>5354</v>
      </c>
      <c r="I611" s="831">
        <v>15.729999542236328</v>
      </c>
      <c r="J611" s="831">
        <v>30</v>
      </c>
      <c r="K611" s="832">
        <v>471.89999389648438</v>
      </c>
    </row>
    <row r="612" spans="1:11" ht="14.45" customHeight="1" x14ac:dyDescent="0.2">
      <c r="A612" s="821" t="s">
        <v>581</v>
      </c>
      <c r="B612" s="822" t="s">
        <v>582</v>
      </c>
      <c r="C612" s="825" t="s">
        <v>608</v>
      </c>
      <c r="D612" s="839" t="s">
        <v>609</v>
      </c>
      <c r="E612" s="825" t="s">
        <v>5015</v>
      </c>
      <c r="F612" s="839" t="s">
        <v>5016</v>
      </c>
      <c r="G612" s="825" t="s">
        <v>5355</v>
      </c>
      <c r="H612" s="825" t="s">
        <v>5356</v>
      </c>
      <c r="I612" s="831">
        <v>15.729999542236328</v>
      </c>
      <c r="J612" s="831">
        <v>50</v>
      </c>
      <c r="K612" s="832">
        <v>786.5</v>
      </c>
    </row>
    <row r="613" spans="1:11" ht="14.45" customHeight="1" x14ac:dyDescent="0.2">
      <c r="A613" s="821" t="s">
        <v>581</v>
      </c>
      <c r="B613" s="822" t="s">
        <v>582</v>
      </c>
      <c r="C613" s="825" t="s">
        <v>608</v>
      </c>
      <c r="D613" s="839" t="s">
        <v>609</v>
      </c>
      <c r="E613" s="825" t="s">
        <v>5015</v>
      </c>
      <c r="F613" s="839" t="s">
        <v>5016</v>
      </c>
      <c r="G613" s="825" t="s">
        <v>5021</v>
      </c>
      <c r="H613" s="825" t="s">
        <v>5022</v>
      </c>
      <c r="I613" s="831">
        <v>0.70428571530750816</v>
      </c>
      <c r="J613" s="831">
        <v>19000</v>
      </c>
      <c r="K613" s="832">
        <v>13410</v>
      </c>
    </row>
    <row r="614" spans="1:11" ht="14.45" customHeight="1" x14ac:dyDescent="0.2">
      <c r="A614" s="821" t="s">
        <v>581</v>
      </c>
      <c r="B614" s="822" t="s">
        <v>582</v>
      </c>
      <c r="C614" s="825" t="s">
        <v>608</v>
      </c>
      <c r="D614" s="839" t="s">
        <v>609</v>
      </c>
      <c r="E614" s="825" t="s">
        <v>5015</v>
      </c>
      <c r="F614" s="839" t="s">
        <v>5016</v>
      </c>
      <c r="G614" s="825" t="s">
        <v>5023</v>
      </c>
      <c r="H614" s="825" t="s">
        <v>5024</v>
      </c>
      <c r="I614" s="831">
        <v>0.71857143299920223</v>
      </c>
      <c r="J614" s="831">
        <v>50000</v>
      </c>
      <c r="K614" s="832">
        <v>36460</v>
      </c>
    </row>
    <row r="615" spans="1:11" ht="14.45" customHeight="1" x14ac:dyDescent="0.2">
      <c r="A615" s="821" t="s">
        <v>581</v>
      </c>
      <c r="B615" s="822" t="s">
        <v>582</v>
      </c>
      <c r="C615" s="825" t="s">
        <v>608</v>
      </c>
      <c r="D615" s="839" t="s">
        <v>609</v>
      </c>
      <c r="E615" s="825" t="s">
        <v>5015</v>
      </c>
      <c r="F615" s="839" t="s">
        <v>5016</v>
      </c>
      <c r="G615" s="825" t="s">
        <v>5139</v>
      </c>
      <c r="H615" s="825" t="s">
        <v>5140</v>
      </c>
      <c r="I615" s="831">
        <v>0.67666665712992347</v>
      </c>
      <c r="J615" s="831">
        <v>9000</v>
      </c>
      <c r="K615" s="832">
        <v>6080</v>
      </c>
    </row>
    <row r="616" spans="1:11" ht="14.45" customHeight="1" x14ac:dyDescent="0.2">
      <c r="A616" s="821" t="s">
        <v>581</v>
      </c>
      <c r="B616" s="822" t="s">
        <v>582</v>
      </c>
      <c r="C616" s="825" t="s">
        <v>608</v>
      </c>
      <c r="D616" s="839" t="s">
        <v>609</v>
      </c>
      <c r="E616" s="825" t="s">
        <v>5025</v>
      </c>
      <c r="F616" s="839" t="s">
        <v>5026</v>
      </c>
      <c r="G616" s="825" t="s">
        <v>5027</v>
      </c>
      <c r="H616" s="825" t="s">
        <v>5028</v>
      </c>
      <c r="I616" s="831">
        <v>442.3900146484375</v>
      </c>
      <c r="J616" s="831">
        <v>10</v>
      </c>
      <c r="K616" s="832">
        <v>4423.8798828125</v>
      </c>
    </row>
    <row r="617" spans="1:11" ht="14.45" customHeight="1" x14ac:dyDescent="0.2">
      <c r="A617" s="821" t="s">
        <v>581</v>
      </c>
      <c r="B617" s="822" t="s">
        <v>582</v>
      </c>
      <c r="C617" s="825" t="s">
        <v>608</v>
      </c>
      <c r="D617" s="839" t="s">
        <v>609</v>
      </c>
      <c r="E617" s="825" t="s">
        <v>5025</v>
      </c>
      <c r="F617" s="839" t="s">
        <v>5026</v>
      </c>
      <c r="G617" s="825" t="s">
        <v>5141</v>
      </c>
      <c r="H617" s="825" t="s">
        <v>5142</v>
      </c>
      <c r="I617" s="831">
        <v>560.84002685546875</v>
      </c>
      <c r="J617" s="831">
        <v>40</v>
      </c>
      <c r="K617" s="832">
        <v>22433.400390625</v>
      </c>
    </row>
    <row r="618" spans="1:11" ht="14.45" customHeight="1" x14ac:dyDescent="0.2">
      <c r="A618" s="821" t="s">
        <v>581</v>
      </c>
      <c r="B618" s="822" t="s">
        <v>582</v>
      </c>
      <c r="C618" s="825" t="s">
        <v>608</v>
      </c>
      <c r="D618" s="839" t="s">
        <v>609</v>
      </c>
      <c r="E618" s="825" t="s">
        <v>5025</v>
      </c>
      <c r="F618" s="839" t="s">
        <v>5026</v>
      </c>
      <c r="G618" s="825" t="s">
        <v>5357</v>
      </c>
      <c r="H618" s="825" t="s">
        <v>5358</v>
      </c>
      <c r="I618" s="831">
        <v>1887</v>
      </c>
      <c r="J618" s="831">
        <v>1</v>
      </c>
      <c r="K618" s="832">
        <v>1887</v>
      </c>
    </row>
    <row r="619" spans="1:11" ht="14.45" customHeight="1" x14ac:dyDescent="0.2">
      <c r="A619" s="821" t="s">
        <v>581</v>
      </c>
      <c r="B619" s="822" t="s">
        <v>582</v>
      </c>
      <c r="C619" s="825" t="s">
        <v>608</v>
      </c>
      <c r="D619" s="839" t="s">
        <v>609</v>
      </c>
      <c r="E619" s="825" t="s">
        <v>5029</v>
      </c>
      <c r="F619" s="839" t="s">
        <v>5030</v>
      </c>
      <c r="G619" s="825" t="s">
        <v>5031</v>
      </c>
      <c r="H619" s="825" t="s">
        <v>5032</v>
      </c>
      <c r="I619" s="831">
        <v>16.370000839233398</v>
      </c>
      <c r="J619" s="831">
        <v>60</v>
      </c>
      <c r="K619" s="832">
        <v>982.280029296875</v>
      </c>
    </row>
    <row r="620" spans="1:11" ht="14.45" customHeight="1" x14ac:dyDescent="0.2">
      <c r="A620" s="821" t="s">
        <v>581</v>
      </c>
      <c r="B620" s="822" t="s">
        <v>582</v>
      </c>
      <c r="C620" s="825" t="s">
        <v>608</v>
      </c>
      <c r="D620" s="839" t="s">
        <v>609</v>
      </c>
      <c r="E620" s="825" t="s">
        <v>5029</v>
      </c>
      <c r="F620" s="839" t="s">
        <v>5030</v>
      </c>
      <c r="G620" s="825" t="s">
        <v>5359</v>
      </c>
      <c r="H620" s="825" t="s">
        <v>5360</v>
      </c>
      <c r="I620" s="831">
        <v>388.27000427246094</v>
      </c>
      <c r="J620" s="831">
        <v>20</v>
      </c>
      <c r="K620" s="832">
        <v>7765.35009765625</v>
      </c>
    </row>
    <row r="621" spans="1:11" ht="14.45" customHeight="1" x14ac:dyDescent="0.2">
      <c r="A621" s="821" t="s">
        <v>581</v>
      </c>
      <c r="B621" s="822" t="s">
        <v>582</v>
      </c>
      <c r="C621" s="825" t="s">
        <v>608</v>
      </c>
      <c r="D621" s="839" t="s">
        <v>609</v>
      </c>
      <c r="E621" s="825" t="s">
        <v>5029</v>
      </c>
      <c r="F621" s="839" t="s">
        <v>5030</v>
      </c>
      <c r="G621" s="825" t="s">
        <v>5361</v>
      </c>
      <c r="H621" s="825" t="s">
        <v>5362</v>
      </c>
      <c r="I621" s="831">
        <v>11.800000190734863</v>
      </c>
      <c r="J621" s="831">
        <v>300</v>
      </c>
      <c r="K621" s="832">
        <v>3539.3701171875</v>
      </c>
    </row>
    <row r="622" spans="1:11" ht="14.45" customHeight="1" x14ac:dyDescent="0.2">
      <c r="A622" s="821" t="s">
        <v>581</v>
      </c>
      <c r="B622" s="822" t="s">
        <v>582</v>
      </c>
      <c r="C622" s="825" t="s">
        <v>608</v>
      </c>
      <c r="D622" s="839" t="s">
        <v>609</v>
      </c>
      <c r="E622" s="825" t="s">
        <v>5029</v>
      </c>
      <c r="F622" s="839" t="s">
        <v>5030</v>
      </c>
      <c r="G622" s="825" t="s">
        <v>5143</v>
      </c>
      <c r="H622" s="825" t="s">
        <v>5144</v>
      </c>
      <c r="I622" s="831">
        <v>19.969999313354492</v>
      </c>
      <c r="J622" s="831">
        <v>100</v>
      </c>
      <c r="K622" s="832">
        <v>1997</v>
      </c>
    </row>
    <row r="623" spans="1:11" ht="14.45" customHeight="1" x14ac:dyDescent="0.2">
      <c r="A623" s="821" t="s">
        <v>581</v>
      </c>
      <c r="B623" s="822" t="s">
        <v>582</v>
      </c>
      <c r="C623" s="825" t="s">
        <v>608</v>
      </c>
      <c r="D623" s="839" t="s">
        <v>609</v>
      </c>
      <c r="E623" s="825" t="s">
        <v>5029</v>
      </c>
      <c r="F623" s="839" t="s">
        <v>5030</v>
      </c>
      <c r="G623" s="825" t="s">
        <v>5363</v>
      </c>
      <c r="H623" s="825" t="s">
        <v>5364</v>
      </c>
      <c r="I623" s="831">
        <v>2395.800048828125</v>
      </c>
      <c r="J623" s="831">
        <v>3</v>
      </c>
      <c r="K623" s="832">
        <v>7187.400146484375</v>
      </c>
    </row>
    <row r="624" spans="1:11" ht="14.45" customHeight="1" x14ac:dyDescent="0.2">
      <c r="A624" s="821" t="s">
        <v>581</v>
      </c>
      <c r="B624" s="822" t="s">
        <v>582</v>
      </c>
      <c r="C624" s="825" t="s">
        <v>611</v>
      </c>
      <c r="D624" s="839" t="s">
        <v>612</v>
      </c>
      <c r="E624" s="825" t="s">
        <v>5365</v>
      </c>
      <c r="F624" s="839" t="s">
        <v>5366</v>
      </c>
      <c r="G624" s="825" t="s">
        <v>5367</v>
      </c>
      <c r="H624" s="825" t="s">
        <v>5368</v>
      </c>
      <c r="I624" s="831">
        <v>4318.89990234375</v>
      </c>
      <c r="J624" s="831">
        <v>2</v>
      </c>
      <c r="K624" s="832">
        <v>8637.7900390625</v>
      </c>
    </row>
    <row r="625" spans="1:11" ht="14.45" customHeight="1" x14ac:dyDescent="0.2">
      <c r="A625" s="821" t="s">
        <v>581</v>
      </c>
      <c r="B625" s="822" t="s">
        <v>582</v>
      </c>
      <c r="C625" s="825" t="s">
        <v>611</v>
      </c>
      <c r="D625" s="839" t="s">
        <v>612</v>
      </c>
      <c r="E625" s="825" t="s">
        <v>5365</v>
      </c>
      <c r="F625" s="839" t="s">
        <v>5366</v>
      </c>
      <c r="G625" s="825" t="s">
        <v>5369</v>
      </c>
      <c r="H625" s="825" t="s">
        <v>5370</v>
      </c>
      <c r="I625" s="831">
        <v>3289.929931640625</v>
      </c>
      <c r="J625" s="831">
        <v>3</v>
      </c>
      <c r="K625" s="832">
        <v>9869.7900390625</v>
      </c>
    </row>
    <row r="626" spans="1:11" ht="14.45" customHeight="1" x14ac:dyDescent="0.2">
      <c r="A626" s="821" t="s">
        <v>581</v>
      </c>
      <c r="B626" s="822" t="s">
        <v>582</v>
      </c>
      <c r="C626" s="825" t="s">
        <v>611</v>
      </c>
      <c r="D626" s="839" t="s">
        <v>612</v>
      </c>
      <c r="E626" s="825" t="s">
        <v>5365</v>
      </c>
      <c r="F626" s="839" t="s">
        <v>5366</v>
      </c>
      <c r="G626" s="825" t="s">
        <v>5371</v>
      </c>
      <c r="H626" s="825" t="s">
        <v>5372</v>
      </c>
      <c r="I626" s="831">
        <v>9430</v>
      </c>
      <c r="J626" s="831">
        <v>3</v>
      </c>
      <c r="K626" s="832">
        <v>28290</v>
      </c>
    </row>
    <row r="627" spans="1:11" ht="14.45" customHeight="1" x14ac:dyDescent="0.2">
      <c r="A627" s="821" t="s">
        <v>581</v>
      </c>
      <c r="B627" s="822" t="s">
        <v>582</v>
      </c>
      <c r="C627" s="825" t="s">
        <v>611</v>
      </c>
      <c r="D627" s="839" t="s">
        <v>612</v>
      </c>
      <c r="E627" s="825" t="s">
        <v>5365</v>
      </c>
      <c r="F627" s="839" t="s">
        <v>5366</v>
      </c>
      <c r="G627" s="825" t="s">
        <v>5373</v>
      </c>
      <c r="H627" s="825" t="s">
        <v>5374</v>
      </c>
      <c r="I627" s="831">
        <v>9430</v>
      </c>
      <c r="J627" s="831">
        <v>1</v>
      </c>
      <c r="K627" s="832">
        <v>9430</v>
      </c>
    </row>
    <row r="628" spans="1:11" ht="14.45" customHeight="1" x14ac:dyDescent="0.2">
      <c r="A628" s="821" t="s">
        <v>581</v>
      </c>
      <c r="B628" s="822" t="s">
        <v>582</v>
      </c>
      <c r="C628" s="825" t="s">
        <v>611</v>
      </c>
      <c r="D628" s="839" t="s">
        <v>612</v>
      </c>
      <c r="E628" s="825" t="s">
        <v>5365</v>
      </c>
      <c r="F628" s="839" t="s">
        <v>5366</v>
      </c>
      <c r="G628" s="825" t="s">
        <v>5375</v>
      </c>
      <c r="H628" s="825" t="s">
        <v>5376</v>
      </c>
      <c r="I628" s="831">
        <v>9430</v>
      </c>
      <c r="J628" s="831">
        <v>4</v>
      </c>
      <c r="K628" s="832">
        <v>37720</v>
      </c>
    </row>
    <row r="629" spans="1:11" ht="14.45" customHeight="1" x14ac:dyDescent="0.2">
      <c r="A629" s="821" t="s">
        <v>581</v>
      </c>
      <c r="B629" s="822" t="s">
        <v>582</v>
      </c>
      <c r="C629" s="825" t="s">
        <v>611</v>
      </c>
      <c r="D629" s="839" t="s">
        <v>612</v>
      </c>
      <c r="E629" s="825" t="s">
        <v>5365</v>
      </c>
      <c r="F629" s="839" t="s">
        <v>5366</v>
      </c>
      <c r="G629" s="825" t="s">
        <v>5377</v>
      </c>
      <c r="H629" s="825" t="s">
        <v>5378</v>
      </c>
      <c r="I629" s="831">
        <v>403.54000854492188</v>
      </c>
      <c r="J629" s="831">
        <v>2</v>
      </c>
      <c r="K629" s="832">
        <v>807.07000732421875</v>
      </c>
    </row>
    <row r="630" spans="1:11" ht="14.45" customHeight="1" x14ac:dyDescent="0.2">
      <c r="A630" s="821" t="s">
        <v>581</v>
      </c>
      <c r="B630" s="822" t="s">
        <v>582</v>
      </c>
      <c r="C630" s="825" t="s">
        <v>611</v>
      </c>
      <c r="D630" s="839" t="s">
        <v>612</v>
      </c>
      <c r="E630" s="825" t="s">
        <v>5365</v>
      </c>
      <c r="F630" s="839" t="s">
        <v>5366</v>
      </c>
      <c r="G630" s="825" t="s">
        <v>5379</v>
      </c>
      <c r="H630" s="825" t="s">
        <v>5380</v>
      </c>
      <c r="I630" s="831">
        <v>1523.0400390625</v>
      </c>
      <c r="J630" s="831">
        <v>2</v>
      </c>
      <c r="K630" s="832">
        <v>3046.080078125</v>
      </c>
    </row>
    <row r="631" spans="1:11" ht="14.45" customHeight="1" x14ac:dyDescent="0.2">
      <c r="A631" s="821" t="s">
        <v>581</v>
      </c>
      <c r="B631" s="822" t="s">
        <v>582</v>
      </c>
      <c r="C631" s="825" t="s">
        <v>611</v>
      </c>
      <c r="D631" s="839" t="s">
        <v>612</v>
      </c>
      <c r="E631" s="825" t="s">
        <v>5365</v>
      </c>
      <c r="F631" s="839" t="s">
        <v>5366</v>
      </c>
      <c r="G631" s="825" t="s">
        <v>5381</v>
      </c>
      <c r="H631" s="825" t="s">
        <v>5382</v>
      </c>
      <c r="I631" s="831">
        <v>586.5</v>
      </c>
      <c r="J631" s="831">
        <v>8</v>
      </c>
      <c r="K631" s="832">
        <v>4692</v>
      </c>
    </row>
    <row r="632" spans="1:11" ht="14.45" customHeight="1" x14ac:dyDescent="0.2">
      <c r="A632" s="821" t="s">
        <v>581</v>
      </c>
      <c r="B632" s="822" t="s">
        <v>582</v>
      </c>
      <c r="C632" s="825" t="s">
        <v>611</v>
      </c>
      <c r="D632" s="839" t="s">
        <v>612</v>
      </c>
      <c r="E632" s="825" t="s">
        <v>5383</v>
      </c>
      <c r="F632" s="839" t="s">
        <v>5384</v>
      </c>
      <c r="G632" s="825" t="s">
        <v>5385</v>
      </c>
      <c r="H632" s="825" t="s">
        <v>5386</v>
      </c>
      <c r="I632" s="831">
        <v>20700</v>
      </c>
      <c r="J632" s="831">
        <v>3</v>
      </c>
      <c r="K632" s="832">
        <v>62100</v>
      </c>
    </row>
    <row r="633" spans="1:11" ht="14.45" customHeight="1" x14ac:dyDescent="0.2">
      <c r="A633" s="821" t="s">
        <v>581</v>
      </c>
      <c r="B633" s="822" t="s">
        <v>582</v>
      </c>
      <c r="C633" s="825" t="s">
        <v>611</v>
      </c>
      <c r="D633" s="839" t="s">
        <v>612</v>
      </c>
      <c r="E633" s="825" t="s">
        <v>5383</v>
      </c>
      <c r="F633" s="839" t="s">
        <v>5384</v>
      </c>
      <c r="G633" s="825" t="s">
        <v>5387</v>
      </c>
      <c r="H633" s="825" t="s">
        <v>5388</v>
      </c>
      <c r="I633" s="831">
        <v>4903.14013671875</v>
      </c>
      <c r="J633" s="831">
        <v>1</v>
      </c>
      <c r="K633" s="832">
        <v>4903.14013671875</v>
      </c>
    </row>
    <row r="634" spans="1:11" ht="14.45" customHeight="1" x14ac:dyDescent="0.2">
      <c r="A634" s="821" t="s">
        <v>581</v>
      </c>
      <c r="B634" s="822" t="s">
        <v>582</v>
      </c>
      <c r="C634" s="825" t="s">
        <v>611</v>
      </c>
      <c r="D634" s="839" t="s">
        <v>612</v>
      </c>
      <c r="E634" s="825" t="s">
        <v>4773</v>
      </c>
      <c r="F634" s="839" t="s">
        <v>4774</v>
      </c>
      <c r="G634" s="825" t="s">
        <v>5389</v>
      </c>
      <c r="H634" s="825" t="s">
        <v>5390</v>
      </c>
      <c r="I634" s="831">
        <v>96.599998474121094</v>
      </c>
      <c r="J634" s="831">
        <v>50</v>
      </c>
      <c r="K634" s="832">
        <v>4830</v>
      </c>
    </row>
    <row r="635" spans="1:11" ht="14.45" customHeight="1" x14ac:dyDescent="0.2">
      <c r="A635" s="821" t="s">
        <v>581</v>
      </c>
      <c r="B635" s="822" t="s">
        <v>582</v>
      </c>
      <c r="C635" s="825" t="s">
        <v>611</v>
      </c>
      <c r="D635" s="839" t="s">
        <v>612</v>
      </c>
      <c r="E635" s="825" t="s">
        <v>4773</v>
      </c>
      <c r="F635" s="839" t="s">
        <v>4774</v>
      </c>
      <c r="G635" s="825" t="s">
        <v>5391</v>
      </c>
      <c r="H635" s="825" t="s">
        <v>5392</v>
      </c>
      <c r="I635" s="831">
        <v>6087.41015625</v>
      </c>
      <c r="J635" s="831">
        <v>3</v>
      </c>
      <c r="K635" s="832">
        <v>18262.23046875</v>
      </c>
    </row>
    <row r="636" spans="1:11" ht="14.45" customHeight="1" x14ac:dyDescent="0.2">
      <c r="A636" s="821" t="s">
        <v>581</v>
      </c>
      <c r="B636" s="822" t="s">
        <v>582</v>
      </c>
      <c r="C636" s="825" t="s">
        <v>611</v>
      </c>
      <c r="D636" s="839" t="s">
        <v>612</v>
      </c>
      <c r="E636" s="825" t="s">
        <v>4773</v>
      </c>
      <c r="F636" s="839" t="s">
        <v>4774</v>
      </c>
      <c r="G636" s="825" t="s">
        <v>5393</v>
      </c>
      <c r="H636" s="825" t="s">
        <v>5394</v>
      </c>
      <c r="I636" s="831">
        <v>1088.81005859375</v>
      </c>
      <c r="J636" s="831">
        <v>6</v>
      </c>
      <c r="K636" s="832">
        <v>6532.85986328125</v>
      </c>
    </row>
    <row r="637" spans="1:11" ht="14.45" customHeight="1" x14ac:dyDescent="0.2">
      <c r="A637" s="821" t="s">
        <v>581</v>
      </c>
      <c r="B637" s="822" t="s">
        <v>582</v>
      </c>
      <c r="C637" s="825" t="s">
        <v>611</v>
      </c>
      <c r="D637" s="839" t="s">
        <v>612</v>
      </c>
      <c r="E637" s="825" t="s">
        <v>4773</v>
      </c>
      <c r="F637" s="839" t="s">
        <v>4774</v>
      </c>
      <c r="G637" s="825" t="s">
        <v>5395</v>
      </c>
      <c r="H637" s="825" t="s">
        <v>5396</v>
      </c>
      <c r="I637" s="831">
        <v>4714.3424072265625</v>
      </c>
      <c r="J637" s="831">
        <v>22</v>
      </c>
      <c r="K637" s="832">
        <v>103715.5078125</v>
      </c>
    </row>
    <row r="638" spans="1:11" ht="14.45" customHeight="1" x14ac:dyDescent="0.2">
      <c r="A638" s="821" t="s">
        <v>581</v>
      </c>
      <c r="B638" s="822" t="s">
        <v>582</v>
      </c>
      <c r="C638" s="825" t="s">
        <v>611</v>
      </c>
      <c r="D638" s="839" t="s">
        <v>612</v>
      </c>
      <c r="E638" s="825" t="s">
        <v>4865</v>
      </c>
      <c r="F638" s="839" t="s">
        <v>4866</v>
      </c>
      <c r="G638" s="825" t="s">
        <v>5397</v>
      </c>
      <c r="H638" s="825" t="s">
        <v>5398</v>
      </c>
      <c r="I638" s="831">
        <v>7766.990234375</v>
      </c>
      <c r="J638" s="831">
        <v>3</v>
      </c>
      <c r="K638" s="832">
        <v>23300.970703125</v>
      </c>
    </row>
    <row r="639" spans="1:11" ht="14.45" customHeight="1" x14ac:dyDescent="0.2">
      <c r="A639" s="821" t="s">
        <v>581</v>
      </c>
      <c r="B639" s="822" t="s">
        <v>582</v>
      </c>
      <c r="C639" s="825" t="s">
        <v>611</v>
      </c>
      <c r="D639" s="839" t="s">
        <v>612</v>
      </c>
      <c r="E639" s="825" t="s">
        <v>4865</v>
      </c>
      <c r="F639" s="839" t="s">
        <v>4866</v>
      </c>
      <c r="G639" s="825" t="s">
        <v>5399</v>
      </c>
      <c r="H639" s="825" t="s">
        <v>5400</v>
      </c>
      <c r="I639" s="831">
        <v>186.5</v>
      </c>
      <c r="J639" s="831">
        <v>12</v>
      </c>
      <c r="K639" s="832">
        <v>2237.969970703125</v>
      </c>
    </row>
    <row r="640" spans="1:11" ht="14.45" customHeight="1" x14ac:dyDescent="0.2">
      <c r="A640" s="821" t="s">
        <v>581</v>
      </c>
      <c r="B640" s="822" t="s">
        <v>582</v>
      </c>
      <c r="C640" s="825" t="s">
        <v>611</v>
      </c>
      <c r="D640" s="839" t="s">
        <v>612</v>
      </c>
      <c r="E640" s="825" t="s">
        <v>4865</v>
      </c>
      <c r="F640" s="839" t="s">
        <v>4866</v>
      </c>
      <c r="G640" s="825" t="s">
        <v>5401</v>
      </c>
      <c r="H640" s="825" t="s">
        <v>5402</v>
      </c>
      <c r="I640" s="831">
        <v>292.05999755859375</v>
      </c>
      <c r="J640" s="831">
        <v>25</v>
      </c>
      <c r="K640" s="832">
        <v>7301.56005859375</v>
      </c>
    </row>
    <row r="641" spans="1:11" ht="14.45" customHeight="1" x14ac:dyDescent="0.2">
      <c r="A641" s="821" t="s">
        <v>581</v>
      </c>
      <c r="B641" s="822" t="s">
        <v>582</v>
      </c>
      <c r="C641" s="825" t="s">
        <v>611</v>
      </c>
      <c r="D641" s="839" t="s">
        <v>612</v>
      </c>
      <c r="E641" s="825" t="s">
        <v>4865</v>
      </c>
      <c r="F641" s="839" t="s">
        <v>4866</v>
      </c>
      <c r="G641" s="825" t="s">
        <v>5403</v>
      </c>
      <c r="H641" s="825" t="s">
        <v>5404</v>
      </c>
      <c r="I641" s="831">
        <v>3749.5</v>
      </c>
      <c r="J641" s="831">
        <v>30</v>
      </c>
      <c r="K641" s="832">
        <v>112484.9765625</v>
      </c>
    </row>
    <row r="642" spans="1:11" ht="14.45" customHeight="1" x14ac:dyDescent="0.2">
      <c r="A642" s="821" t="s">
        <v>581</v>
      </c>
      <c r="B642" s="822" t="s">
        <v>582</v>
      </c>
      <c r="C642" s="825" t="s">
        <v>611</v>
      </c>
      <c r="D642" s="839" t="s">
        <v>612</v>
      </c>
      <c r="E642" s="825" t="s">
        <v>4865</v>
      </c>
      <c r="F642" s="839" t="s">
        <v>4866</v>
      </c>
      <c r="G642" s="825" t="s">
        <v>5405</v>
      </c>
      <c r="H642" s="825" t="s">
        <v>5406</v>
      </c>
      <c r="I642" s="831">
        <v>65.169998168945313</v>
      </c>
      <c r="J642" s="831">
        <v>360</v>
      </c>
      <c r="K642" s="832">
        <v>23460</v>
      </c>
    </row>
    <row r="643" spans="1:11" ht="14.45" customHeight="1" x14ac:dyDescent="0.2">
      <c r="A643" s="821" t="s">
        <v>581</v>
      </c>
      <c r="B643" s="822" t="s">
        <v>582</v>
      </c>
      <c r="C643" s="825" t="s">
        <v>611</v>
      </c>
      <c r="D643" s="839" t="s">
        <v>612</v>
      </c>
      <c r="E643" s="825" t="s">
        <v>4865</v>
      </c>
      <c r="F643" s="839" t="s">
        <v>4866</v>
      </c>
      <c r="G643" s="825" t="s">
        <v>5407</v>
      </c>
      <c r="H643" s="825" t="s">
        <v>5408</v>
      </c>
      <c r="I643" s="831">
        <v>432.29998779296875</v>
      </c>
      <c r="J643" s="831">
        <v>238</v>
      </c>
      <c r="K643" s="832">
        <v>102886.609375</v>
      </c>
    </row>
    <row r="644" spans="1:11" ht="14.45" customHeight="1" x14ac:dyDescent="0.2">
      <c r="A644" s="821" t="s">
        <v>581</v>
      </c>
      <c r="B644" s="822" t="s">
        <v>582</v>
      </c>
      <c r="C644" s="825" t="s">
        <v>611</v>
      </c>
      <c r="D644" s="839" t="s">
        <v>612</v>
      </c>
      <c r="E644" s="825" t="s">
        <v>4865</v>
      </c>
      <c r="F644" s="839" t="s">
        <v>4866</v>
      </c>
      <c r="G644" s="825" t="s">
        <v>5409</v>
      </c>
      <c r="H644" s="825" t="s">
        <v>5410</v>
      </c>
      <c r="I644" s="831">
        <v>432.29998779296875</v>
      </c>
      <c r="J644" s="831">
        <v>56</v>
      </c>
      <c r="K644" s="832">
        <v>24208.619140625</v>
      </c>
    </row>
    <row r="645" spans="1:11" ht="14.45" customHeight="1" x14ac:dyDescent="0.2">
      <c r="A645" s="821" t="s">
        <v>581</v>
      </c>
      <c r="B645" s="822" t="s">
        <v>582</v>
      </c>
      <c r="C645" s="825" t="s">
        <v>611</v>
      </c>
      <c r="D645" s="839" t="s">
        <v>612</v>
      </c>
      <c r="E645" s="825" t="s">
        <v>4865</v>
      </c>
      <c r="F645" s="839" t="s">
        <v>4866</v>
      </c>
      <c r="G645" s="825" t="s">
        <v>5411</v>
      </c>
      <c r="H645" s="825" t="s">
        <v>5412</v>
      </c>
      <c r="I645" s="831">
        <v>634.27001953125</v>
      </c>
      <c r="J645" s="831">
        <v>24</v>
      </c>
      <c r="K645" s="832">
        <v>15222.5498046875</v>
      </c>
    </row>
    <row r="646" spans="1:11" ht="14.45" customHeight="1" x14ac:dyDescent="0.2">
      <c r="A646" s="821" t="s">
        <v>581</v>
      </c>
      <c r="B646" s="822" t="s">
        <v>582</v>
      </c>
      <c r="C646" s="825" t="s">
        <v>611</v>
      </c>
      <c r="D646" s="839" t="s">
        <v>612</v>
      </c>
      <c r="E646" s="825" t="s">
        <v>4865</v>
      </c>
      <c r="F646" s="839" t="s">
        <v>4866</v>
      </c>
      <c r="G646" s="825" t="s">
        <v>5413</v>
      </c>
      <c r="H646" s="825" t="s">
        <v>5414</v>
      </c>
      <c r="I646" s="831">
        <v>620.46002197265625</v>
      </c>
      <c r="J646" s="831">
        <v>30</v>
      </c>
      <c r="K646" s="832">
        <v>18613.80078125</v>
      </c>
    </row>
    <row r="647" spans="1:11" ht="14.45" customHeight="1" x14ac:dyDescent="0.2">
      <c r="A647" s="821" t="s">
        <v>581</v>
      </c>
      <c r="B647" s="822" t="s">
        <v>582</v>
      </c>
      <c r="C647" s="825" t="s">
        <v>611</v>
      </c>
      <c r="D647" s="839" t="s">
        <v>612</v>
      </c>
      <c r="E647" s="825" t="s">
        <v>4865</v>
      </c>
      <c r="F647" s="839" t="s">
        <v>4866</v>
      </c>
      <c r="G647" s="825" t="s">
        <v>5415</v>
      </c>
      <c r="H647" s="825" t="s">
        <v>5416</v>
      </c>
      <c r="I647" s="831">
        <v>733.41998291015625</v>
      </c>
      <c r="J647" s="831">
        <v>60</v>
      </c>
      <c r="K647" s="832">
        <v>44005.28125</v>
      </c>
    </row>
    <row r="648" spans="1:11" ht="14.45" customHeight="1" x14ac:dyDescent="0.2">
      <c r="A648" s="821" t="s">
        <v>581</v>
      </c>
      <c r="B648" s="822" t="s">
        <v>582</v>
      </c>
      <c r="C648" s="825" t="s">
        <v>611</v>
      </c>
      <c r="D648" s="839" t="s">
        <v>612</v>
      </c>
      <c r="E648" s="825" t="s">
        <v>4865</v>
      </c>
      <c r="F648" s="839" t="s">
        <v>4866</v>
      </c>
      <c r="G648" s="825" t="s">
        <v>5417</v>
      </c>
      <c r="H648" s="825" t="s">
        <v>5418</v>
      </c>
      <c r="I648" s="831">
        <v>6343</v>
      </c>
      <c r="J648" s="831">
        <v>3</v>
      </c>
      <c r="K648" s="832">
        <v>19029</v>
      </c>
    </row>
    <row r="649" spans="1:11" ht="14.45" customHeight="1" x14ac:dyDescent="0.2">
      <c r="A649" s="821" t="s">
        <v>581</v>
      </c>
      <c r="B649" s="822" t="s">
        <v>582</v>
      </c>
      <c r="C649" s="825" t="s">
        <v>611</v>
      </c>
      <c r="D649" s="839" t="s">
        <v>612</v>
      </c>
      <c r="E649" s="825" t="s">
        <v>4865</v>
      </c>
      <c r="F649" s="839" t="s">
        <v>4866</v>
      </c>
      <c r="G649" s="825" t="s">
        <v>5419</v>
      </c>
      <c r="H649" s="825" t="s">
        <v>5420</v>
      </c>
      <c r="I649" s="831">
        <v>447.70001220703125</v>
      </c>
      <c r="J649" s="831">
        <v>40</v>
      </c>
      <c r="K649" s="832">
        <v>17908</v>
      </c>
    </row>
    <row r="650" spans="1:11" ht="14.45" customHeight="1" x14ac:dyDescent="0.2">
      <c r="A650" s="821" t="s">
        <v>581</v>
      </c>
      <c r="B650" s="822" t="s">
        <v>582</v>
      </c>
      <c r="C650" s="825" t="s">
        <v>611</v>
      </c>
      <c r="D650" s="839" t="s">
        <v>612</v>
      </c>
      <c r="E650" s="825" t="s">
        <v>4865</v>
      </c>
      <c r="F650" s="839" t="s">
        <v>4866</v>
      </c>
      <c r="G650" s="825" t="s">
        <v>5421</v>
      </c>
      <c r="H650" s="825" t="s">
        <v>5422</v>
      </c>
      <c r="I650" s="831">
        <v>4399.89990234375</v>
      </c>
      <c r="J650" s="831">
        <v>1</v>
      </c>
      <c r="K650" s="832">
        <v>4399.89990234375</v>
      </c>
    </row>
    <row r="651" spans="1:11" ht="14.45" customHeight="1" x14ac:dyDescent="0.2">
      <c r="A651" s="821" t="s">
        <v>581</v>
      </c>
      <c r="B651" s="822" t="s">
        <v>582</v>
      </c>
      <c r="C651" s="825" t="s">
        <v>611</v>
      </c>
      <c r="D651" s="839" t="s">
        <v>612</v>
      </c>
      <c r="E651" s="825" t="s">
        <v>4865</v>
      </c>
      <c r="F651" s="839" t="s">
        <v>4866</v>
      </c>
      <c r="G651" s="825" t="s">
        <v>5423</v>
      </c>
      <c r="H651" s="825" t="s">
        <v>5424</v>
      </c>
      <c r="I651" s="831">
        <v>720.40997314453125</v>
      </c>
      <c r="J651" s="831">
        <v>6</v>
      </c>
      <c r="K651" s="832">
        <v>4322.4599609375</v>
      </c>
    </row>
    <row r="652" spans="1:11" ht="14.45" customHeight="1" x14ac:dyDescent="0.2">
      <c r="A652" s="821" t="s">
        <v>581</v>
      </c>
      <c r="B652" s="822" t="s">
        <v>582</v>
      </c>
      <c r="C652" s="825" t="s">
        <v>611</v>
      </c>
      <c r="D652" s="839" t="s">
        <v>612</v>
      </c>
      <c r="E652" s="825" t="s">
        <v>4865</v>
      </c>
      <c r="F652" s="839" t="s">
        <v>4866</v>
      </c>
      <c r="G652" s="825" t="s">
        <v>5425</v>
      </c>
      <c r="H652" s="825" t="s">
        <v>5426</v>
      </c>
      <c r="I652" s="831">
        <v>1839.219970703125</v>
      </c>
      <c r="J652" s="831">
        <v>10</v>
      </c>
      <c r="K652" s="832">
        <v>18392.240234375</v>
      </c>
    </row>
    <row r="653" spans="1:11" ht="14.45" customHeight="1" x14ac:dyDescent="0.2">
      <c r="A653" s="821" t="s">
        <v>581</v>
      </c>
      <c r="B653" s="822" t="s">
        <v>582</v>
      </c>
      <c r="C653" s="825" t="s">
        <v>611</v>
      </c>
      <c r="D653" s="839" t="s">
        <v>612</v>
      </c>
      <c r="E653" s="825" t="s">
        <v>4865</v>
      </c>
      <c r="F653" s="839" t="s">
        <v>4866</v>
      </c>
      <c r="G653" s="825" t="s">
        <v>5427</v>
      </c>
      <c r="H653" s="825" t="s">
        <v>5428</v>
      </c>
      <c r="I653" s="831">
        <v>1692.7900390625</v>
      </c>
      <c r="J653" s="831">
        <v>36</v>
      </c>
      <c r="K653" s="832">
        <v>60940.44140625</v>
      </c>
    </row>
    <row r="654" spans="1:11" ht="14.45" customHeight="1" x14ac:dyDescent="0.2">
      <c r="A654" s="821" t="s">
        <v>581</v>
      </c>
      <c r="B654" s="822" t="s">
        <v>582</v>
      </c>
      <c r="C654" s="825" t="s">
        <v>611</v>
      </c>
      <c r="D654" s="839" t="s">
        <v>612</v>
      </c>
      <c r="E654" s="825" t="s">
        <v>4865</v>
      </c>
      <c r="F654" s="839" t="s">
        <v>4866</v>
      </c>
      <c r="G654" s="825" t="s">
        <v>5429</v>
      </c>
      <c r="H654" s="825" t="s">
        <v>5430</v>
      </c>
      <c r="I654" s="831">
        <v>4679.60009765625</v>
      </c>
      <c r="J654" s="831">
        <v>4</v>
      </c>
      <c r="K654" s="832">
        <v>18718.41015625</v>
      </c>
    </row>
    <row r="655" spans="1:11" ht="14.45" customHeight="1" x14ac:dyDescent="0.2">
      <c r="A655" s="821" t="s">
        <v>581</v>
      </c>
      <c r="B655" s="822" t="s">
        <v>582</v>
      </c>
      <c r="C655" s="825" t="s">
        <v>611</v>
      </c>
      <c r="D655" s="839" t="s">
        <v>612</v>
      </c>
      <c r="E655" s="825" t="s">
        <v>4993</v>
      </c>
      <c r="F655" s="839" t="s">
        <v>4994</v>
      </c>
      <c r="G655" s="825" t="s">
        <v>5431</v>
      </c>
      <c r="H655" s="825" t="s">
        <v>5432</v>
      </c>
      <c r="I655" s="831">
        <v>18029</v>
      </c>
      <c r="J655" s="831">
        <v>14</v>
      </c>
      <c r="K655" s="832">
        <v>252406</v>
      </c>
    </row>
    <row r="656" spans="1:11" ht="14.45" customHeight="1" x14ac:dyDescent="0.2">
      <c r="A656" s="821" t="s">
        <v>581</v>
      </c>
      <c r="B656" s="822" t="s">
        <v>582</v>
      </c>
      <c r="C656" s="825" t="s">
        <v>611</v>
      </c>
      <c r="D656" s="839" t="s">
        <v>612</v>
      </c>
      <c r="E656" s="825" t="s">
        <v>5433</v>
      </c>
      <c r="F656" s="839" t="s">
        <v>5434</v>
      </c>
      <c r="G656" s="825" t="s">
        <v>5435</v>
      </c>
      <c r="H656" s="825" t="s">
        <v>5436</v>
      </c>
      <c r="I656" s="831">
        <v>733.1300048828125</v>
      </c>
      <c r="J656" s="831">
        <v>12</v>
      </c>
      <c r="K656" s="832">
        <v>8797.5</v>
      </c>
    </row>
    <row r="657" spans="1:11" ht="14.45" customHeight="1" x14ac:dyDescent="0.2">
      <c r="A657" s="821" t="s">
        <v>581</v>
      </c>
      <c r="B657" s="822" t="s">
        <v>582</v>
      </c>
      <c r="C657" s="825" t="s">
        <v>611</v>
      </c>
      <c r="D657" s="839" t="s">
        <v>612</v>
      </c>
      <c r="E657" s="825" t="s">
        <v>5433</v>
      </c>
      <c r="F657" s="839" t="s">
        <v>5434</v>
      </c>
      <c r="G657" s="825" t="s">
        <v>5437</v>
      </c>
      <c r="H657" s="825" t="s">
        <v>5438</v>
      </c>
      <c r="I657" s="831">
        <v>106.55000305175781</v>
      </c>
      <c r="J657" s="831">
        <v>36</v>
      </c>
      <c r="K657" s="832">
        <v>3835.800048828125</v>
      </c>
    </row>
    <row r="658" spans="1:11" ht="14.45" customHeight="1" x14ac:dyDescent="0.2">
      <c r="A658" s="821" t="s">
        <v>581</v>
      </c>
      <c r="B658" s="822" t="s">
        <v>582</v>
      </c>
      <c r="C658" s="825" t="s">
        <v>611</v>
      </c>
      <c r="D658" s="839" t="s">
        <v>612</v>
      </c>
      <c r="E658" s="825" t="s">
        <v>5025</v>
      </c>
      <c r="F658" s="839" t="s">
        <v>5026</v>
      </c>
      <c r="G658" s="825" t="s">
        <v>5439</v>
      </c>
      <c r="H658" s="825" t="s">
        <v>5440</v>
      </c>
      <c r="I658" s="831">
        <v>89.845001220703125</v>
      </c>
      <c r="J658" s="831">
        <v>2</v>
      </c>
      <c r="K658" s="832">
        <v>362.3100049495697</v>
      </c>
    </row>
    <row r="659" spans="1:11" ht="14.45" customHeight="1" x14ac:dyDescent="0.2">
      <c r="A659" s="821" t="s">
        <v>581</v>
      </c>
      <c r="B659" s="822" t="s">
        <v>582</v>
      </c>
      <c r="C659" s="825" t="s">
        <v>611</v>
      </c>
      <c r="D659" s="839" t="s">
        <v>612</v>
      </c>
      <c r="E659" s="825" t="s">
        <v>5441</v>
      </c>
      <c r="F659" s="839" t="s">
        <v>5442</v>
      </c>
      <c r="G659" s="825" t="s">
        <v>5443</v>
      </c>
      <c r="H659" s="825" t="s">
        <v>5444</v>
      </c>
      <c r="I659" s="831">
        <v>1076.9000244140625</v>
      </c>
      <c r="J659" s="831">
        <v>2</v>
      </c>
      <c r="K659" s="832">
        <v>2153.800048828125</v>
      </c>
    </row>
    <row r="660" spans="1:11" ht="14.45" customHeight="1" x14ac:dyDescent="0.2">
      <c r="A660" s="821" t="s">
        <v>581</v>
      </c>
      <c r="B660" s="822" t="s">
        <v>582</v>
      </c>
      <c r="C660" s="825" t="s">
        <v>611</v>
      </c>
      <c r="D660" s="839" t="s">
        <v>612</v>
      </c>
      <c r="E660" s="825" t="s">
        <v>5441</v>
      </c>
      <c r="F660" s="839" t="s">
        <v>5442</v>
      </c>
      <c r="G660" s="825" t="s">
        <v>5445</v>
      </c>
      <c r="H660" s="825" t="s">
        <v>5446</v>
      </c>
      <c r="I660" s="831">
        <v>1317.9000244140625</v>
      </c>
      <c r="J660" s="831">
        <v>2</v>
      </c>
      <c r="K660" s="832">
        <v>2635.800048828125</v>
      </c>
    </row>
    <row r="661" spans="1:11" ht="14.45" customHeight="1" x14ac:dyDescent="0.2">
      <c r="A661" s="821" t="s">
        <v>581</v>
      </c>
      <c r="B661" s="822" t="s">
        <v>582</v>
      </c>
      <c r="C661" s="825" t="s">
        <v>611</v>
      </c>
      <c r="D661" s="839" t="s">
        <v>612</v>
      </c>
      <c r="E661" s="825" t="s">
        <v>5441</v>
      </c>
      <c r="F661" s="839" t="s">
        <v>5442</v>
      </c>
      <c r="G661" s="825" t="s">
        <v>5447</v>
      </c>
      <c r="H661" s="825" t="s">
        <v>5448</v>
      </c>
      <c r="I661" s="831">
        <v>1317.9000244140625</v>
      </c>
      <c r="J661" s="831">
        <v>1</v>
      </c>
      <c r="K661" s="832">
        <v>1317.9000244140625</v>
      </c>
    </row>
    <row r="662" spans="1:11" ht="14.45" customHeight="1" x14ac:dyDescent="0.2">
      <c r="A662" s="821" t="s">
        <v>581</v>
      </c>
      <c r="B662" s="822" t="s">
        <v>582</v>
      </c>
      <c r="C662" s="825" t="s">
        <v>611</v>
      </c>
      <c r="D662" s="839" t="s">
        <v>612</v>
      </c>
      <c r="E662" s="825" t="s">
        <v>5449</v>
      </c>
      <c r="F662" s="839" t="s">
        <v>5450</v>
      </c>
      <c r="G662" s="825" t="s">
        <v>5451</v>
      </c>
      <c r="H662" s="825" t="s">
        <v>5452</v>
      </c>
      <c r="I662" s="831">
        <v>1.2100000381469727</v>
      </c>
      <c r="J662" s="831">
        <v>1</v>
      </c>
      <c r="K662" s="832">
        <v>1.2100000381469727</v>
      </c>
    </row>
    <row r="663" spans="1:11" ht="14.45" customHeight="1" x14ac:dyDescent="0.2">
      <c r="A663" s="821" t="s">
        <v>581</v>
      </c>
      <c r="B663" s="822" t="s">
        <v>582</v>
      </c>
      <c r="C663" s="825" t="s">
        <v>611</v>
      </c>
      <c r="D663" s="839" t="s">
        <v>612</v>
      </c>
      <c r="E663" s="825" t="s">
        <v>5449</v>
      </c>
      <c r="F663" s="839" t="s">
        <v>5450</v>
      </c>
      <c r="G663" s="825" t="s">
        <v>5453</v>
      </c>
      <c r="H663" s="825" t="s">
        <v>5454</v>
      </c>
      <c r="I663" s="831">
        <v>4061.969970703125</v>
      </c>
      <c r="J663" s="831">
        <v>6</v>
      </c>
      <c r="K663" s="832">
        <v>24371.8203125</v>
      </c>
    </row>
    <row r="664" spans="1:11" ht="14.45" customHeight="1" x14ac:dyDescent="0.2">
      <c r="A664" s="821" t="s">
        <v>581</v>
      </c>
      <c r="B664" s="822" t="s">
        <v>582</v>
      </c>
      <c r="C664" s="825" t="s">
        <v>611</v>
      </c>
      <c r="D664" s="839" t="s">
        <v>612</v>
      </c>
      <c r="E664" s="825" t="s">
        <v>5449</v>
      </c>
      <c r="F664" s="839" t="s">
        <v>5450</v>
      </c>
      <c r="G664" s="825" t="s">
        <v>5455</v>
      </c>
      <c r="H664" s="825" t="s">
        <v>5456</v>
      </c>
      <c r="I664" s="831">
        <v>5808</v>
      </c>
      <c r="J664" s="831">
        <v>49</v>
      </c>
      <c r="K664" s="832">
        <v>284592</v>
      </c>
    </row>
    <row r="665" spans="1:11" ht="14.45" customHeight="1" x14ac:dyDescent="0.2">
      <c r="A665" s="821" t="s">
        <v>581</v>
      </c>
      <c r="B665" s="822" t="s">
        <v>582</v>
      </c>
      <c r="C665" s="825" t="s">
        <v>611</v>
      </c>
      <c r="D665" s="839" t="s">
        <v>612</v>
      </c>
      <c r="E665" s="825" t="s">
        <v>5449</v>
      </c>
      <c r="F665" s="839" t="s">
        <v>5450</v>
      </c>
      <c r="G665" s="825" t="s">
        <v>5457</v>
      </c>
      <c r="H665" s="825" t="s">
        <v>5458</v>
      </c>
      <c r="I665" s="831">
        <v>907.5</v>
      </c>
      <c r="J665" s="831">
        <v>48</v>
      </c>
      <c r="K665" s="832">
        <v>43560</v>
      </c>
    </row>
    <row r="666" spans="1:11" ht="14.45" customHeight="1" x14ac:dyDescent="0.2">
      <c r="A666" s="821" t="s">
        <v>581</v>
      </c>
      <c r="B666" s="822" t="s">
        <v>582</v>
      </c>
      <c r="C666" s="825" t="s">
        <v>611</v>
      </c>
      <c r="D666" s="839" t="s">
        <v>612</v>
      </c>
      <c r="E666" s="825" t="s">
        <v>5449</v>
      </c>
      <c r="F666" s="839" t="s">
        <v>5450</v>
      </c>
      <c r="G666" s="825" t="s">
        <v>5459</v>
      </c>
      <c r="H666" s="825" t="s">
        <v>5460</v>
      </c>
      <c r="I666" s="831">
        <v>866.59002685546875</v>
      </c>
      <c r="J666" s="831">
        <v>36</v>
      </c>
      <c r="K666" s="832">
        <v>31197.240234375</v>
      </c>
    </row>
    <row r="667" spans="1:11" ht="14.45" customHeight="1" x14ac:dyDescent="0.2">
      <c r="A667" s="821" t="s">
        <v>581</v>
      </c>
      <c r="B667" s="822" t="s">
        <v>582</v>
      </c>
      <c r="C667" s="825" t="s">
        <v>611</v>
      </c>
      <c r="D667" s="839" t="s">
        <v>612</v>
      </c>
      <c r="E667" s="825" t="s">
        <v>5449</v>
      </c>
      <c r="F667" s="839" t="s">
        <v>5450</v>
      </c>
      <c r="G667" s="825" t="s">
        <v>5461</v>
      </c>
      <c r="H667" s="825" t="s">
        <v>5462</v>
      </c>
      <c r="I667" s="831">
        <v>4852.919921875</v>
      </c>
      <c r="J667" s="831">
        <v>4</v>
      </c>
      <c r="K667" s="832">
        <v>19411.6796875</v>
      </c>
    </row>
    <row r="668" spans="1:11" ht="14.45" customHeight="1" x14ac:dyDescent="0.2">
      <c r="A668" s="821" t="s">
        <v>581</v>
      </c>
      <c r="B668" s="822" t="s">
        <v>582</v>
      </c>
      <c r="C668" s="825" t="s">
        <v>611</v>
      </c>
      <c r="D668" s="839" t="s">
        <v>612</v>
      </c>
      <c r="E668" s="825" t="s">
        <v>5449</v>
      </c>
      <c r="F668" s="839" t="s">
        <v>5450</v>
      </c>
      <c r="G668" s="825" t="s">
        <v>5463</v>
      </c>
      <c r="H668" s="825" t="s">
        <v>5464</v>
      </c>
      <c r="I668" s="831">
        <v>6355.02001953125</v>
      </c>
      <c r="J668" s="831">
        <v>4</v>
      </c>
      <c r="K668" s="832">
        <v>25420.080078125</v>
      </c>
    </row>
    <row r="669" spans="1:11" ht="14.45" customHeight="1" x14ac:dyDescent="0.2">
      <c r="A669" s="821" t="s">
        <v>581</v>
      </c>
      <c r="B669" s="822" t="s">
        <v>582</v>
      </c>
      <c r="C669" s="825" t="s">
        <v>611</v>
      </c>
      <c r="D669" s="839" t="s">
        <v>612</v>
      </c>
      <c r="E669" s="825" t="s">
        <v>5449</v>
      </c>
      <c r="F669" s="839" t="s">
        <v>5450</v>
      </c>
      <c r="G669" s="825" t="s">
        <v>5465</v>
      </c>
      <c r="H669" s="825" t="s">
        <v>5466</v>
      </c>
      <c r="I669" s="831">
        <v>6679.2001953125</v>
      </c>
      <c r="J669" s="831">
        <v>4</v>
      </c>
      <c r="K669" s="832">
        <v>26716.80078125</v>
      </c>
    </row>
    <row r="670" spans="1:11" ht="14.45" customHeight="1" x14ac:dyDescent="0.2">
      <c r="A670" s="821" t="s">
        <v>581</v>
      </c>
      <c r="B670" s="822" t="s">
        <v>582</v>
      </c>
      <c r="C670" s="825" t="s">
        <v>611</v>
      </c>
      <c r="D670" s="839" t="s">
        <v>612</v>
      </c>
      <c r="E670" s="825" t="s">
        <v>5449</v>
      </c>
      <c r="F670" s="839" t="s">
        <v>5450</v>
      </c>
      <c r="G670" s="825" t="s">
        <v>5467</v>
      </c>
      <c r="H670" s="825" t="s">
        <v>5468</v>
      </c>
      <c r="I670" s="831">
        <v>857.79091574928975</v>
      </c>
      <c r="J670" s="831">
        <v>120</v>
      </c>
      <c r="K670" s="832">
        <v>113228.39820312522</v>
      </c>
    </row>
    <row r="671" spans="1:11" ht="14.45" customHeight="1" x14ac:dyDescent="0.2">
      <c r="A671" s="821" t="s">
        <v>581</v>
      </c>
      <c r="B671" s="822" t="s">
        <v>582</v>
      </c>
      <c r="C671" s="825" t="s">
        <v>611</v>
      </c>
      <c r="D671" s="839" t="s">
        <v>612</v>
      </c>
      <c r="E671" s="825" t="s">
        <v>5449</v>
      </c>
      <c r="F671" s="839" t="s">
        <v>5450</v>
      </c>
      <c r="G671" s="825" t="s">
        <v>5469</v>
      </c>
      <c r="H671" s="825" t="s">
        <v>5470</v>
      </c>
      <c r="I671" s="831">
        <v>10182.150390625</v>
      </c>
      <c r="J671" s="831">
        <v>2</v>
      </c>
      <c r="K671" s="832">
        <v>20364.30078125</v>
      </c>
    </row>
    <row r="672" spans="1:11" ht="14.45" customHeight="1" x14ac:dyDescent="0.2">
      <c r="A672" s="821" t="s">
        <v>581</v>
      </c>
      <c r="B672" s="822" t="s">
        <v>582</v>
      </c>
      <c r="C672" s="825" t="s">
        <v>611</v>
      </c>
      <c r="D672" s="839" t="s">
        <v>612</v>
      </c>
      <c r="E672" s="825" t="s">
        <v>5449</v>
      </c>
      <c r="F672" s="839" t="s">
        <v>5450</v>
      </c>
      <c r="G672" s="825" t="s">
        <v>5471</v>
      </c>
      <c r="H672" s="825" t="s">
        <v>5472</v>
      </c>
      <c r="I672" s="831">
        <v>11225.7802734375</v>
      </c>
      <c r="J672" s="831">
        <v>22</v>
      </c>
      <c r="K672" s="832">
        <v>246967.123046875</v>
      </c>
    </row>
    <row r="673" spans="1:11" ht="14.45" customHeight="1" x14ac:dyDescent="0.2">
      <c r="A673" s="821" t="s">
        <v>581</v>
      </c>
      <c r="B673" s="822" t="s">
        <v>582</v>
      </c>
      <c r="C673" s="825" t="s">
        <v>611</v>
      </c>
      <c r="D673" s="839" t="s">
        <v>612</v>
      </c>
      <c r="E673" s="825" t="s">
        <v>5449</v>
      </c>
      <c r="F673" s="839" t="s">
        <v>5450</v>
      </c>
      <c r="G673" s="825" t="s">
        <v>5473</v>
      </c>
      <c r="H673" s="825" t="s">
        <v>5474</v>
      </c>
      <c r="I673" s="831">
        <v>363.91000366210938</v>
      </c>
      <c r="J673" s="831">
        <v>54</v>
      </c>
      <c r="K673" s="832">
        <v>19651.02978515625</v>
      </c>
    </row>
    <row r="674" spans="1:11" ht="14.45" customHeight="1" x14ac:dyDescent="0.2">
      <c r="A674" s="821" t="s">
        <v>581</v>
      </c>
      <c r="B674" s="822" t="s">
        <v>582</v>
      </c>
      <c r="C674" s="825" t="s">
        <v>611</v>
      </c>
      <c r="D674" s="839" t="s">
        <v>612</v>
      </c>
      <c r="E674" s="825" t="s">
        <v>5449</v>
      </c>
      <c r="F674" s="839" t="s">
        <v>5450</v>
      </c>
      <c r="G674" s="825" t="s">
        <v>5475</v>
      </c>
      <c r="H674" s="825" t="s">
        <v>5476</v>
      </c>
      <c r="I674" s="831">
        <v>291.12800292968751</v>
      </c>
      <c r="J674" s="831">
        <v>360</v>
      </c>
      <c r="K674" s="832">
        <v>131006.76843750104</v>
      </c>
    </row>
    <row r="675" spans="1:11" ht="14.45" customHeight="1" x14ac:dyDescent="0.2">
      <c r="A675" s="821" t="s">
        <v>581</v>
      </c>
      <c r="B675" s="822" t="s">
        <v>582</v>
      </c>
      <c r="C675" s="825" t="s">
        <v>611</v>
      </c>
      <c r="D675" s="839" t="s">
        <v>612</v>
      </c>
      <c r="E675" s="825" t="s">
        <v>5449</v>
      </c>
      <c r="F675" s="839" t="s">
        <v>5450</v>
      </c>
      <c r="G675" s="825" t="s">
        <v>5477</v>
      </c>
      <c r="H675" s="825" t="s">
        <v>5478</v>
      </c>
      <c r="I675" s="831">
        <v>12263.032072368422</v>
      </c>
      <c r="J675" s="831">
        <v>31</v>
      </c>
      <c r="K675" s="832">
        <v>401187.60663986206</v>
      </c>
    </row>
    <row r="676" spans="1:11" ht="14.45" customHeight="1" x14ac:dyDescent="0.2">
      <c r="A676" s="821" t="s">
        <v>581</v>
      </c>
      <c r="B676" s="822" t="s">
        <v>582</v>
      </c>
      <c r="C676" s="825" t="s">
        <v>611</v>
      </c>
      <c r="D676" s="839" t="s">
        <v>612</v>
      </c>
      <c r="E676" s="825" t="s">
        <v>5449</v>
      </c>
      <c r="F676" s="839" t="s">
        <v>5450</v>
      </c>
      <c r="G676" s="825" t="s">
        <v>5479</v>
      </c>
      <c r="H676" s="825" t="s">
        <v>5480</v>
      </c>
      <c r="I676" s="831">
        <v>12947</v>
      </c>
      <c r="J676" s="831">
        <v>3</v>
      </c>
      <c r="K676" s="832">
        <v>38841</v>
      </c>
    </row>
    <row r="677" spans="1:11" ht="14.45" customHeight="1" x14ac:dyDescent="0.2">
      <c r="A677" s="821" t="s">
        <v>581</v>
      </c>
      <c r="B677" s="822" t="s">
        <v>582</v>
      </c>
      <c r="C677" s="825" t="s">
        <v>611</v>
      </c>
      <c r="D677" s="839" t="s">
        <v>612</v>
      </c>
      <c r="E677" s="825" t="s">
        <v>5449</v>
      </c>
      <c r="F677" s="839" t="s">
        <v>5450</v>
      </c>
      <c r="G677" s="825" t="s">
        <v>5481</v>
      </c>
      <c r="H677" s="825" t="s">
        <v>5482</v>
      </c>
      <c r="I677" s="831">
        <v>10786.477756076389</v>
      </c>
      <c r="J677" s="831">
        <v>39</v>
      </c>
      <c r="K677" s="832">
        <v>504618.39687347412</v>
      </c>
    </row>
    <row r="678" spans="1:11" ht="14.45" customHeight="1" x14ac:dyDescent="0.2">
      <c r="A678" s="821" t="s">
        <v>581</v>
      </c>
      <c r="B678" s="822" t="s">
        <v>582</v>
      </c>
      <c r="C678" s="825" t="s">
        <v>611</v>
      </c>
      <c r="D678" s="839" t="s">
        <v>612</v>
      </c>
      <c r="E678" s="825" t="s">
        <v>5449</v>
      </c>
      <c r="F678" s="839" t="s">
        <v>5450</v>
      </c>
      <c r="G678" s="825" t="s">
        <v>5483</v>
      </c>
      <c r="H678" s="825" t="s">
        <v>5484</v>
      </c>
      <c r="I678" s="831">
        <v>9028.11474609375</v>
      </c>
      <c r="J678" s="831">
        <v>5</v>
      </c>
      <c r="K678" s="832">
        <v>45139.05859375</v>
      </c>
    </row>
    <row r="679" spans="1:11" ht="14.45" customHeight="1" x14ac:dyDescent="0.2">
      <c r="A679" s="821" t="s">
        <v>581</v>
      </c>
      <c r="B679" s="822" t="s">
        <v>582</v>
      </c>
      <c r="C679" s="825" t="s">
        <v>611</v>
      </c>
      <c r="D679" s="839" t="s">
        <v>612</v>
      </c>
      <c r="E679" s="825" t="s">
        <v>5449</v>
      </c>
      <c r="F679" s="839" t="s">
        <v>5450</v>
      </c>
      <c r="G679" s="825" t="s">
        <v>5485</v>
      </c>
      <c r="H679" s="825" t="s">
        <v>5486</v>
      </c>
      <c r="I679" s="831">
        <v>12947</v>
      </c>
      <c r="J679" s="831">
        <v>10</v>
      </c>
      <c r="K679" s="832">
        <v>129469.98046875</v>
      </c>
    </row>
    <row r="680" spans="1:11" ht="14.45" customHeight="1" x14ac:dyDescent="0.2">
      <c r="A680" s="821" t="s">
        <v>581</v>
      </c>
      <c r="B680" s="822" t="s">
        <v>582</v>
      </c>
      <c r="C680" s="825" t="s">
        <v>611</v>
      </c>
      <c r="D680" s="839" t="s">
        <v>612</v>
      </c>
      <c r="E680" s="825" t="s">
        <v>5449</v>
      </c>
      <c r="F680" s="839" t="s">
        <v>5450</v>
      </c>
      <c r="G680" s="825" t="s">
        <v>5487</v>
      </c>
      <c r="H680" s="825" t="s">
        <v>5488</v>
      </c>
      <c r="I680" s="831">
        <v>6698.790852864583</v>
      </c>
      <c r="J680" s="831">
        <v>34</v>
      </c>
      <c r="K680" s="832">
        <v>227758.900390625</v>
      </c>
    </row>
    <row r="681" spans="1:11" ht="14.45" customHeight="1" x14ac:dyDescent="0.2">
      <c r="A681" s="821" t="s">
        <v>581</v>
      </c>
      <c r="B681" s="822" t="s">
        <v>582</v>
      </c>
      <c r="C681" s="825" t="s">
        <v>611</v>
      </c>
      <c r="D681" s="839" t="s">
        <v>612</v>
      </c>
      <c r="E681" s="825" t="s">
        <v>5449</v>
      </c>
      <c r="F681" s="839" t="s">
        <v>5450</v>
      </c>
      <c r="G681" s="825" t="s">
        <v>5489</v>
      </c>
      <c r="H681" s="825" t="s">
        <v>5490</v>
      </c>
      <c r="I681" s="831">
        <v>12523.5</v>
      </c>
      <c r="J681" s="831">
        <v>43</v>
      </c>
      <c r="K681" s="832">
        <v>538510.5</v>
      </c>
    </row>
    <row r="682" spans="1:11" ht="14.45" customHeight="1" x14ac:dyDescent="0.2">
      <c r="A682" s="821" t="s">
        <v>581</v>
      </c>
      <c r="B682" s="822" t="s">
        <v>582</v>
      </c>
      <c r="C682" s="825" t="s">
        <v>611</v>
      </c>
      <c r="D682" s="839" t="s">
        <v>612</v>
      </c>
      <c r="E682" s="825" t="s">
        <v>5449</v>
      </c>
      <c r="F682" s="839" t="s">
        <v>5450</v>
      </c>
      <c r="G682" s="825" t="s">
        <v>5491</v>
      </c>
      <c r="H682" s="825" t="s">
        <v>5492</v>
      </c>
      <c r="I682" s="831">
        <v>11864.368421052632</v>
      </c>
      <c r="J682" s="831">
        <v>50</v>
      </c>
      <c r="K682" s="832">
        <v>626174.99000000022</v>
      </c>
    </row>
    <row r="683" spans="1:11" ht="14.45" customHeight="1" x14ac:dyDescent="0.2">
      <c r="A683" s="821" t="s">
        <v>581</v>
      </c>
      <c r="B683" s="822" t="s">
        <v>582</v>
      </c>
      <c r="C683" s="825" t="s">
        <v>611</v>
      </c>
      <c r="D683" s="839" t="s">
        <v>612</v>
      </c>
      <c r="E683" s="825" t="s">
        <v>5449</v>
      </c>
      <c r="F683" s="839" t="s">
        <v>5450</v>
      </c>
      <c r="G683" s="825" t="s">
        <v>5493</v>
      </c>
      <c r="H683" s="825" t="s">
        <v>5494</v>
      </c>
      <c r="I683" s="831">
        <v>16607.25</v>
      </c>
      <c r="J683" s="831">
        <v>2</v>
      </c>
      <c r="K683" s="832">
        <v>33214.5</v>
      </c>
    </row>
    <row r="684" spans="1:11" ht="14.45" customHeight="1" x14ac:dyDescent="0.2">
      <c r="A684" s="821" t="s">
        <v>581</v>
      </c>
      <c r="B684" s="822" t="s">
        <v>582</v>
      </c>
      <c r="C684" s="825" t="s">
        <v>611</v>
      </c>
      <c r="D684" s="839" t="s">
        <v>612</v>
      </c>
      <c r="E684" s="825" t="s">
        <v>5449</v>
      </c>
      <c r="F684" s="839" t="s">
        <v>5450</v>
      </c>
      <c r="G684" s="825" t="s">
        <v>5495</v>
      </c>
      <c r="H684" s="825" t="s">
        <v>5496</v>
      </c>
      <c r="I684" s="831">
        <v>12773.9697265625</v>
      </c>
      <c r="J684" s="831">
        <v>1</v>
      </c>
      <c r="K684" s="832">
        <v>12773.9697265625</v>
      </c>
    </row>
    <row r="685" spans="1:11" ht="14.45" customHeight="1" x14ac:dyDescent="0.2">
      <c r="A685" s="821" t="s">
        <v>581</v>
      </c>
      <c r="B685" s="822" t="s">
        <v>582</v>
      </c>
      <c r="C685" s="825" t="s">
        <v>611</v>
      </c>
      <c r="D685" s="839" t="s">
        <v>612</v>
      </c>
      <c r="E685" s="825" t="s">
        <v>5449</v>
      </c>
      <c r="F685" s="839" t="s">
        <v>5450</v>
      </c>
      <c r="G685" s="825" t="s">
        <v>5497</v>
      </c>
      <c r="H685" s="825" t="s">
        <v>5498</v>
      </c>
      <c r="I685" s="831">
        <v>1636.0899658203125</v>
      </c>
      <c r="J685" s="831">
        <v>50</v>
      </c>
      <c r="K685" s="832">
        <v>81804.349609375</v>
      </c>
    </row>
    <row r="686" spans="1:11" ht="14.45" customHeight="1" x14ac:dyDescent="0.2">
      <c r="A686" s="821" t="s">
        <v>581</v>
      </c>
      <c r="B686" s="822" t="s">
        <v>582</v>
      </c>
      <c r="C686" s="825" t="s">
        <v>611</v>
      </c>
      <c r="D686" s="839" t="s">
        <v>612</v>
      </c>
      <c r="E686" s="825" t="s">
        <v>5449</v>
      </c>
      <c r="F686" s="839" t="s">
        <v>5450</v>
      </c>
      <c r="G686" s="825" t="s">
        <v>5499</v>
      </c>
      <c r="H686" s="825" t="s">
        <v>5500</v>
      </c>
      <c r="I686" s="831">
        <v>6690.3384915865381</v>
      </c>
      <c r="J686" s="831">
        <v>24</v>
      </c>
      <c r="K686" s="832">
        <v>173948.79224609397</v>
      </c>
    </row>
    <row r="687" spans="1:11" ht="14.45" customHeight="1" x14ac:dyDescent="0.2">
      <c r="A687" s="821" t="s">
        <v>581</v>
      </c>
      <c r="B687" s="822" t="s">
        <v>582</v>
      </c>
      <c r="C687" s="825" t="s">
        <v>611</v>
      </c>
      <c r="D687" s="839" t="s">
        <v>612</v>
      </c>
      <c r="E687" s="825" t="s">
        <v>5449</v>
      </c>
      <c r="F687" s="839" t="s">
        <v>5450</v>
      </c>
      <c r="G687" s="825" t="s">
        <v>5501</v>
      </c>
      <c r="H687" s="825" t="s">
        <v>5502</v>
      </c>
      <c r="I687" s="831">
        <v>5271.18017578125</v>
      </c>
      <c r="J687" s="831">
        <v>15</v>
      </c>
      <c r="K687" s="832">
        <v>79067.71044921875</v>
      </c>
    </row>
    <row r="688" spans="1:11" ht="14.45" customHeight="1" x14ac:dyDescent="0.2">
      <c r="A688" s="821" t="s">
        <v>581</v>
      </c>
      <c r="B688" s="822" t="s">
        <v>582</v>
      </c>
      <c r="C688" s="825" t="s">
        <v>611</v>
      </c>
      <c r="D688" s="839" t="s">
        <v>612</v>
      </c>
      <c r="E688" s="825" t="s">
        <v>5449</v>
      </c>
      <c r="F688" s="839" t="s">
        <v>5450</v>
      </c>
      <c r="G688" s="825" t="s">
        <v>5503</v>
      </c>
      <c r="H688" s="825" t="s">
        <v>5504</v>
      </c>
      <c r="I688" s="831">
        <v>2359.5</v>
      </c>
      <c r="J688" s="831">
        <v>43</v>
      </c>
      <c r="K688" s="832">
        <v>101458.5</v>
      </c>
    </row>
    <row r="689" spans="1:11" ht="14.45" customHeight="1" x14ac:dyDescent="0.2">
      <c r="A689" s="821" t="s">
        <v>581</v>
      </c>
      <c r="B689" s="822" t="s">
        <v>582</v>
      </c>
      <c r="C689" s="825" t="s">
        <v>611</v>
      </c>
      <c r="D689" s="839" t="s">
        <v>612</v>
      </c>
      <c r="E689" s="825" t="s">
        <v>5449</v>
      </c>
      <c r="F689" s="839" t="s">
        <v>5450</v>
      </c>
      <c r="G689" s="825" t="s">
        <v>5505</v>
      </c>
      <c r="H689" s="825" t="s">
        <v>5506</v>
      </c>
      <c r="I689" s="831">
        <v>1617.9539957682291</v>
      </c>
      <c r="J689" s="831">
        <v>62</v>
      </c>
      <c r="K689" s="832">
        <v>115746.0898242183</v>
      </c>
    </row>
    <row r="690" spans="1:11" ht="14.45" customHeight="1" x14ac:dyDescent="0.2">
      <c r="A690" s="821" t="s">
        <v>581</v>
      </c>
      <c r="B690" s="822" t="s">
        <v>582</v>
      </c>
      <c r="C690" s="825" t="s">
        <v>611</v>
      </c>
      <c r="D690" s="839" t="s">
        <v>612</v>
      </c>
      <c r="E690" s="825" t="s">
        <v>5449</v>
      </c>
      <c r="F690" s="839" t="s">
        <v>5450</v>
      </c>
      <c r="G690" s="825" t="s">
        <v>5507</v>
      </c>
      <c r="H690" s="825" t="s">
        <v>5508</v>
      </c>
      <c r="I690" s="831">
        <v>1399.989990234375</v>
      </c>
      <c r="J690" s="831">
        <v>1</v>
      </c>
      <c r="K690" s="832">
        <v>1399.989990234375</v>
      </c>
    </row>
    <row r="691" spans="1:11" ht="14.45" customHeight="1" x14ac:dyDescent="0.2">
      <c r="A691" s="821" t="s">
        <v>581</v>
      </c>
      <c r="B691" s="822" t="s">
        <v>582</v>
      </c>
      <c r="C691" s="825" t="s">
        <v>611</v>
      </c>
      <c r="D691" s="839" t="s">
        <v>612</v>
      </c>
      <c r="E691" s="825" t="s">
        <v>5449</v>
      </c>
      <c r="F691" s="839" t="s">
        <v>5450</v>
      </c>
      <c r="G691" s="825" t="s">
        <v>5509</v>
      </c>
      <c r="H691" s="825" t="s">
        <v>5510</v>
      </c>
      <c r="I691" s="831">
        <v>6321.490234375</v>
      </c>
      <c r="J691" s="831">
        <v>2</v>
      </c>
      <c r="K691" s="832">
        <v>12642.98046875</v>
      </c>
    </row>
    <row r="692" spans="1:11" ht="14.45" customHeight="1" x14ac:dyDescent="0.2">
      <c r="A692" s="821" t="s">
        <v>581</v>
      </c>
      <c r="B692" s="822" t="s">
        <v>582</v>
      </c>
      <c r="C692" s="825" t="s">
        <v>611</v>
      </c>
      <c r="D692" s="839" t="s">
        <v>612</v>
      </c>
      <c r="E692" s="825" t="s">
        <v>5449</v>
      </c>
      <c r="F692" s="839" t="s">
        <v>5450</v>
      </c>
      <c r="G692" s="825" t="s">
        <v>5511</v>
      </c>
      <c r="H692" s="825" t="s">
        <v>5512</v>
      </c>
      <c r="I692" s="831">
        <v>2162.22998046875</v>
      </c>
      <c r="J692" s="831">
        <v>3</v>
      </c>
      <c r="K692" s="832">
        <v>6486.68994140625</v>
      </c>
    </row>
    <row r="693" spans="1:11" ht="14.45" customHeight="1" x14ac:dyDescent="0.2">
      <c r="A693" s="821" t="s">
        <v>581</v>
      </c>
      <c r="B693" s="822" t="s">
        <v>582</v>
      </c>
      <c r="C693" s="825" t="s">
        <v>611</v>
      </c>
      <c r="D693" s="839" t="s">
        <v>612</v>
      </c>
      <c r="E693" s="825" t="s">
        <v>5449</v>
      </c>
      <c r="F693" s="839" t="s">
        <v>5450</v>
      </c>
      <c r="G693" s="825" t="s">
        <v>5513</v>
      </c>
      <c r="H693" s="825" t="s">
        <v>5514</v>
      </c>
      <c r="I693" s="831">
        <v>10457.95512058424</v>
      </c>
      <c r="J693" s="831">
        <v>58</v>
      </c>
      <c r="K693" s="832">
        <v>734258.31816406362</v>
      </c>
    </row>
    <row r="694" spans="1:11" ht="14.45" customHeight="1" x14ac:dyDescent="0.2">
      <c r="A694" s="821" t="s">
        <v>581</v>
      </c>
      <c r="B694" s="822" t="s">
        <v>582</v>
      </c>
      <c r="C694" s="825" t="s">
        <v>611</v>
      </c>
      <c r="D694" s="839" t="s">
        <v>612</v>
      </c>
      <c r="E694" s="825" t="s">
        <v>5449</v>
      </c>
      <c r="F694" s="839" t="s">
        <v>5450</v>
      </c>
      <c r="G694" s="825" t="s">
        <v>5515</v>
      </c>
      <c r="H694" s="825" t="s">
        <v>5516</v>
      </c>
      <c r="I694" s="831">
        <v>12499.2998046875</v>
      </c>
      <c r="J694" s="831">
        <v>12</v>
      </c>
      <c r="K694" s="832">
        <v>149991.59765625</v>
      </c>
    </row>
    <row r="695" spans="1:11" ht="14.45" customHeight="1" x14ac:dyDescent="0.2">
      <c r="A695" s="821" t="s">
        <v>581</v>
      </c>
      <c r="B695" s="822" t="s">
        <v>582</v>
      </c>
      <c r="C695" s="825" t="s">
        <v>611</v>
      </c>
      <c r="D695" s="839" t="s">
        <v>612</v>
      </c>
      <c r="E695" s="825" t="s">
        <v>5449</v>
      </c>
      <c r="F695" s="839" t="s">
        <v>5450</v>
      </c>
      <c r="G695" s="825" t="s">
        <v>5517</v>
      </c>
      <c r="H695" s="825" t="s">
        <v>5518</v>
      </c>
      <c r="I695" s="831">
        <v>12499.2998046875</v>
      </c>
      <c r="J695" s="831">
        <v>14</v>
      </c>
      <c r="K695" s="832">
        <v>174990.197265625</v>
      </c>
    </row>
    <row r="696" spans="1:11" ht="14.45" customHeight="1" x14ac:dyDescent="0.2">
      <c r="A696" s="821" t="s">
        <v>581</v>
      </c>
      <c r="B696" s="822" t="s">
        <v>582</v>
      </c>
      <c r="C696" s="825" t="s">
        <v>611</v>
      </c>
      <c r="D696" s="839" t="s">
        <v>612</v>
      </c>
      <c r="E696" s="825" t="s">
        <v>5449</v>
      </c>
      <c r="F696" s="839" t="s">
        <v>5450</v>
      </c>
      <c r="G696" s="825" t="s">
        <v>5519</v>
      </c>
      <c r="H696" s="825" t="s">
        <v>5520</v>
      </c>
      <c r="I696" s="831">
        <v>10758.7197265625</v>
      </c>
      <c r="J696" s="831">
        <v>1</v>
      </c>
      <c r="K696" s="832">
        <v>10758.7197265625</v>
      </c>
    </row>
    <row r="697" spans="1:11" ht="14.45" customHeight="1" x14ac:dyDescent="0.2">
      <c r="A697" s="821" t="s">
        <v>581</v>
      </c>
      <c r="B697" s="822" t="s">
        <v>582</v>
      </c>
      <c r="C697" s="825" t="s">
        <v>611</v>
      </c>
      <c r="D697" s="839" t="s">
        <v>612</v>
      </c>
      <c r="E697" s="825" t="s">
        <v>5449</v>
      </c>
      <c r="F697" s="839" t="s">
        <v>5450</v>
      </c>
      <c r="G697" s="825" t="s">
        <v>5521</v>
      </c>
      <c r="H697" s="825" t="s">
        <v>5522</v>
      </c>
      <c r="I697" s="831">
        <v>8069.032389322917</v>
      </c>
      <c r="J697" s="831">
        <v>27</v>
      </c>
      <c r="K697" s="832">
        <v>290485.01890625246</v>
      </c>
    </row>
    <row r="698" spans="1:11" ht="14.45" customHeight="1" x14ac:dyDescent="0.2">
      <c r="A698" s="821" t="s">
        <v>581</v>
      </c>
      <c r="B698" s="822" t="s">
        <v>582</v>
      </c>
      <c r="C698" s="825" t="s">
        <v>611</v>
      </c>
      <c r="D698" s="839" t="s">
        <v>612</v>
      </c>
      <c r="E698" s="825" t="s">
        <v>5449</v>
      </c>
      <c r="F698" s="839" t="s">
        <v>5450</v>
      </c>
      <c r="G698" s="825" t="s">
        <v>5523</v>
      </c>
      <c r="H698" s="825" t="s">
        <v>5524</v>
      </c>
      <c r="I698" s="831">
        <v>12499.2998046875</v>
      </c>
      <c r="J698" s="831">
        <v>35</v>
      </c>
      <c r="K698" s="832">
        <v>437475.4892578125</v>
      </c>
    </row>
    <row r="699" spans="1:11" ht="14.45" customHeight="1" x14ac:dyDescent="0.2">
      <c r="A699" s="821" t="s">
        <v>581</v>
      </c>
      <c r="B699" s="822" t="s">
        <v>582</v>
      </c>
      <c r="C699" s="825" t="s">
        <v>611</v>
      </c>
      <c r="D699" s="839" t="s">
        <v>612</v>
      </c>
      <c r="E699" s="825" t="s">
        <v>5449</v>
      </c>
      <c r="F699" s="839" t="s">
        <v>5450</v>
      </c>
      <c r="G699" s="825" t="s">
        <v>5525</v>
      </c>
      <c r="H699" s="825" t="s">
        <v>5526</v>
      </c>
      <c r="I699" s="831">
        <v>8403.4501953125</v>
      </c>
      <c r="J699" s="831">
        <v>8</v>
      </c>
      <c r="K699" s="832">
        <v>67227.6005859375</v>
      </c>
    </row>
    <row r="700" spans="1:11" ht="14.45" customHeight="1" x14ac:dyDescent="0.2">
      <c r="A700" s="821" t="s">
        <v>581</v>
      </c>
      <c r="B700" s="822" t="s">
        <v>582</v>
      </c>
      <c r="C700" s="825" t="s">
        <v>611</v>
      </c>
      <c r="D700" s="839" t="s">
        <v>612</v>
      </c>
      <c r="E700" s="825" t="s">
        <v>5449</v>
      </c>
      <c r="F700" s="839" t="s">
        <v>5450</v>
      </c>
      <c r="G700" s="825" t="s">
        <v>5527</v>
      </c>
      <c r="H700" s="825" t="s">
        <v>5528</v>
      </c>
      <c r="I700" s="831">
        <v>8403.4501953125</v>
      </c>
      <c r="J700" s="831">
        <v>1</v>
      </c>
      <c r="K700" s="832">
        <v>8403.4501953125</v>
      </c>
    </row>
    <row r="701" spans="1:11" ht="14.45" customHeight="1" x14ac:dyDescent="0.2">
      <c r="A701" s="821" t="s">
        <v>581</v>
      </c>
      <c r="B701" s="822" t="s">
        <v>582</v>
      </c>
      <c r="C701" s="825" t="s">
        <v>611</v>
      </c>
      <c r="D701" s="839" t="s">
        <v>612</v>
      </c>
      <c r="E701" s="825" t="s">
        <v>5449</v>
      </c>
      <c r="F701" s="839" t="s">
        <v>5450</v>
      </c>
      <c r="G701" s="825" t="s">
        <v>5529</v>
      </c>
      <c r="H701" s="825" t="s">
        <v>5530</v>
      </c>
      <c r="I701" s="831">
        <v>111.56999969482422</v>
      </c>
      <c r="J701" s="831">
        <v>745</v>
      </c>
      <c r="K701" s="832">
        <v>83121.360717773438</v>
      </c>
    </row>
    <row r="702" spans="1:11" ht="14.45" customHeight="1" x14ac:dyDescent="0.2">
      <c r="A702" s="821" t="s">
        <v>581</v>
      </c>
      <c r="B702" s="822" t="s">
        <v>582</v>
      </c>
      <c r="C702" s="825" t="s">
        <v>611</v>
      </c>
      <c r="D702" s="839" t="s">
        <v>612</v>
      </c>
      <c r="E702" s="825" t="s">
        <v>5449</v>
      </c>
      <c r="F702" s="839" t="s">
        <v>5450</v>
      </c>
      <c r="G702" s="825" t="s">
        <v>5531</v>
      </c>
      <c r="H702" s="825" t="s">
        <v>5532</v>
      </c>
      <c r="I702" s="831">
        <v>5902.8608886718748</v>
      </c>
      <c r="J702" s="831">
        <v>44</v>
      </c>
      <c r="K702" s="832">
        <v>259725.93994140625</v>
      </c>
    </row>
    <row r="703" spans="1:11" ht="14.45" customHeight="1" x14ac:dyDescent="0.2">
      <c r="A703" s="821" t="s">
        <v>581</v>
      </c>
      <c r="B703" s="822" t="s">
        <v>582</v>
      </c>
      <c r="C703" s="825" t="s">
        <v>611</v>
      </c>
      <c r="D703" s="839" t="s">
        <v>612</v>
      </c>
      <c r="E703" s="825" t="s">
        <v>5449</v>
      </c>
      <c r="F703" s="839" t="s">
        <v>5450</v>
      </c>
      <c r="G703" s="825" t="s">
        <v>5533</v>
      </c>
      <c r="H703" s="825" t="s">
        <v>5534</v>
      </c>
      <c r="I703" s="831">
        <v>7031.31005859375</v>
      </c>
      <c r="J703" s="831">
        <v>13</v>
      </c>
      <c r="K703" s="832">
        <v>91407.02978515625</v>
      </c>
    </row>
    <row r="704" spans="1:11" ht="14.45" customHeight="1" x14ac:dyDescent="0.2">
      <c r="A704" s="821" t="s">
        <v>581</v>
      </c>
      <c r="B704" s="822" t="s">
        <v>582</v>
      </c>
      <c r="C704" s="825" t="s">
        <v>611</v>
      </c>
      <c r="D704" s="839" t="s">
        <v>612</v>
      </c>
      <c r="E704" s="825" t="s">
        <v>5449</v>
      </c>
      <c r="F704" s="839" t="s">
        <v>5450</v>
      </c>
      <c r="G704" s="825" t="s">
        <v>5535</v>
      </c>
      <c r="H704" s="825" t="s">
        <v>5536</v>
      </c>
      <c r="I704" s="831">
        <v>4730.7998046875</v>
      </c>
      <c r="J704" s="831">
        <v>1</v>
      </c>
      <c r="K704" s="832">
        <v>4730.7998046875</v>
      </c>
    </row>
    <row r="705" spans="1:11" ht="14.45" customHeight="1" x14ac:dyDescent="0.2">
      <c r="A705" s="821" t="s">
        <v>581</v>
      </c>
      <c r="B705" s="822" t="s">
        <v>582</v>
      </c>
      <c r="C705" s="825" t="s">
        <v>611</v>
      </c>
      <c r="D705" s="839" t="s">
        <v>612</v>
      </c>
      <c r="E705" s="825" t="s">
        <v>5449</v>
      </c>
      <c r="F705" s="839" t="s">
        <v>5450</v>
      </c>
      <c r="G705" s="825" t="s">
        <v>5537</v>
      </c>
      <c r="H705" s="825" t="s">
        <v>5538</v>
      </c>
      <c r="I705" s="831">
        <v>3917.4599609375</v>
      </c>
      <c r="J705" s="831">
        <v>1</v>
      </c>
      <c r="K705" s="832">
        <v>3917.4599609375</v>
      </c>
    </row>
    <row r="706" spans="1:11" ht="14.45" customHeight="1" x14ac:dyDescent="0.2">
      <c r="A706" s="821" t="s">
        <v>581</v>
      </c>
      <c r="B706" s="822" t="s">
        <v>582</v>
      </c>
      <c r="C706" s="825" t="s">
        <v>611</v>
      </c>
      <c r="D706" s="839" t="s">
        <v>612</v>
      </c>
      <c r="E706" s="825" t="s">
        <v>5449</v>
      </c>
      <c r="F706" s="839" t="s">
        <v>5450</v>
      </c>
      <c r="G706" s="825" t="s">
        <v>5539</v>
      </c>
      <c r="H706" s="825" t="s">
        <v>5540</v>
      </c>
      <c r="I706" s="831">
        <v>7289.47998046875</v>
      </c>
      <c r="J706" s="831">
        <v>27</v>
      </c>
      <c r="K706" s="832">
        <v>196815.88134765625</v>
      </c>
    </row>
    <row r="707" spans="1:11" ht="14.45" customHeight="1" x14ac:dyDescent="0.2">
      <c r="A707" s="821" t="s">
        <v>581</v>
      </c>
      <c r="B707" s="822" t="s">
        <v>582</v>
      </c>
      <c r="C707" s="825" t="s">
        <v>611</v>
      </c>
      <c r="D707" s="839" t="s">
        <v>612</v>
      </c>
      <c r="E707" s="825" t="s">
        <v>5449</v>
      </c>
      <c r="F707" s="839" t="s">
        <v>5450</v>
      </c>
      <c r="G707" s="825" t="s">
        <v>5541</v>
      </c>
      <c r="H707" s="825" t="s">
        <v>5542</v>
      </c>
      <c r="I707" s="831">
        <v>7289.47998046875</v>
      </c>
      <c r="J707" s="831">
        <v>1</v>
      </c>
      <c r="K707" s="832">
        <v>7289.47998046875</v>
      </c>
    </row>
    <row r="708" spans="1:11" ht="14.45" customHeight="1" x14ac:dyDescent="0.2">
      <c r="A708" s="821" t="s">
        <v>581</v>
      </c>
      <c r="B708" s="822" t="s">
        <v>582</v>
      </c>
      <c r="C708" s="825" t="s">
        <v>611</v>
      </c>
      <c r="D708" s="839" t="s">
        <v>612</v>
      </c>
      <c r="E708" s="825" t="s">
        <v>5449</v>
      </c>
      <c r="F708" s="839" t="s">
        <v>5450</v>
      </c>
      <c r="G708" s="825" t="s">
        <v>5543</v>
      </c>
      <c r="H708" s="825" t="s">
        <v>5544</v>
      </c>
      <c r="I708" s="831">
        <v>3427.719970703125</v>
      </c>
      <c r="J708" s="831">
        <v>9</v>
      </c>
      <c r="K708" s="832">
        <v>35257.139687508345</v>
      </c>
    </row>
    <row r="709" spans="1:11" ht="14.45" customHeight="1" x14ac:dyDescent="0.2">
      <c r="A709" s="821" t="s">
        <v>581</v>
      </c>
      <c r="B709" s="822" t="s">
        <v>582</v>
      </c>
      <c r="C709" s="825" t="s">
        <v>611</v>
      </c>
      <c r="D709" s="839" t="s">
        <v>612</v>
      </c>
      <c r="E709" s="825" t="s">
        <v>5449</v>
      </c>
      <c r="F709" s="839" t="s">
        <v>5450</v>
      </c>
      <c r="G709" s="825" t="s">
        <v>5545</v>
      </c>
      <c r="H709" s="825" t="s">
        <v>5546</v>
      </c>
      <c r="I709" s="831">
        <v>4730.7998046875</v>
      </c>
      <c r="J709" s="831">
        <v>11</v>
      </c>
      <c r="K709" s="832">
        <v>52038.7978515625</v>
      </c>
    </row>
    <row r="710" spans="1:11" ht="14.45" customHeight="1" x14ac:dyDescent="0.2">
      <c r="A710" s="821" t="s">
        <v>581</v>
      </c>
      <c r="B710" s="822" t="s">
        <v>582</v>
      </c>
      <c r="C710" s="825" t="s">
        <v>611</v>
      </c>
      <c r="D710" s="839" t="s">
        <v>612</v>
      </c>
      <c r="E710" s="825" t="s">
        <v>5449</v>
      </c>
      <c r="F710" s="839" t="s">
        <v>5450</v>
      </c>
      <c r="G710" s="825" t="s">
        <v>5547</v>
      </c>
      <c r="H710" s="825" t="s">
        <v>5548</v>
      </c>
      <c r="I710" s="831">
        <v>4919.5816200657891</v>
      </c>
      <c r="J710" s="831">
        <v>59</v>
      </c>
      <c r="K710" s="832">
        <v>290255.322265625</v>
      </c>
    </row>
    <row r="711" spans="1:11" ht="14.45" customHeight="1" x14ac:dyDescent="0.2">
      <c r="A711" s="821" t="s">
        <v>581</v>
      </c>
      <c r="B711" s="822" t="s">
        <v>582</v>
      </c>
      <c r="C711" s="825" t="s">
        <v>611</v>
      </c>
      <c r="D711" s="839" t="s">
        <v>612</v>
      </c>
      <c r="E711" s="825" t="s">
        <v>5449</v>
      </c>
      <c r="F711" s="839" t="s">
        <v>5450</v>
      </c>
      <c r="G711" s="825" t="s">
        <v>5549</v>
      </c>
      <c r="H711" s="825" t="s">
        <v>5550</v>
      </c>
      <c r="I711" s="831">
        <v>4493.89013671875</v>
      </c>
      <c r="J711" s="831">
        <v>5</v>
      </c>
      <c r="K711" s="832">
        <v>22469.45068359375</v>
      </c>
    </row>
    <row r="712" spans="1:11" ht="14.45" customHeight="1" x14ac:dyDescent="0.2">
      <c r="A712" s="821" t="s">
        <v>581</v>
      </c>
      <c r="B712" s="822" t="s">
        <v>582</v>
      </c>
      <c r="C712" s="825" t="s">
        <v>611</v>
      </c>
      <c r="D712" s="839" t="s">
        <v>612</v>
      </c>
      <c r="E712" s="825" t="s">
        <v>5449</v>
      </c>
      <c r="F712" s="839" t="s">
        <v>5450</v>
      </c>
      <c r="G712" s="825" t="s">
        <v>5551</v>
      </c>
      <c r="H712" s="825" t="s">
        <v>5552</v>
      </c>
      <c r="I712" s="831">
        <v>5950.0860877403848</v>
      </c>
      <c r="J712" s="831">
        <v>18</v>
      </c>
      <c r="K712" s="832">
        <v>126574.51906250045</v>
      </c>
    </row>
    <row r="713" spans="1:11" ht="14.45" customHeight="1" x14ac:dyDescent="0.2">
      <c r="A713" s="821" t="s">
        <v>581</v>
      </c>
      <c r="B713" s="822" t="s">
        <v>582</v>
      </c>
      <c r="C713" s="825" t="s">
        <v>611</v>
      </c>
      <c r="D713" s="839" t="s">
        <v>612</v>
      </c>
      <c r="E713" s="825" t="s">
        <v>5449</v>
      </c>
      <c r="F713" s="839" t="s">
        <v>5450</v>
      </c>
      <c r="G713" s="825" t="s">
        <v>5553</v>
      </c>
      <c r="H713" s="825" t="s">
        <v>5554</v>
      </c>
      <c r="I713" s="831">
        <v>11046.169921875</v>
      </c>
      <c r="J713" s="831">
        <v>8</v>
      </c>
      <c r="K713" s="832">
        <v>88369.359375</v>
      </c>
    </row>
    <row r="714" spans="1:11" ht="14.45" customHeight="1" x14ac:dyDescent="0.2">
      <c r="A714" s="821" t="s">
        <v>581</v>
      </c>
      <c r="B714" s="822" t="s">
        <v>582</v>
      </c>
      <c r="C714" s="825" t="s">
        <v>611</v>
      </c>
      <c r="D714" s="839" t="s">
        <v>612</v>
      </c>
      <c r="E714" s="825" t="s">
        <v>5449</v>
      </c>
      <c r="F714" s="839" t="s">
        <v>5450</v>
      </c>
      <c r="G714" s="825" t="s">
        <v>5555</v>
      </c>
      <c r="H714" s="825" t="s">
        <v>5556</v>
      </c>
      <c r="I714" s="831">
        <v>3650</v>
      </c>
      <c r="J714" s="831">
        <v>9</v>
      </c>
      <c r="K714" s="832">
        <v>32850.009765625</v>
      </c>
    </row>
    <row r="715" spans="1:11" ht="14.45" customHeight="1" x14ac:dyDescent="0.2">
      <c r="A715" s="821" t="s">
        <v>581</v>
      </c>
      <c r="B715" s="822" t="s">
        <v>582</v>
      </c>
      <c r="C715" s="825" t="s">
        <v>611</v>
      </c>
      <c r="D715" s="839" t="s">
        <v>612</v>
      </c>
      <c r="E715" s="825" t="s">
        <v>5449</v>
      </c>
      <c r="F715" s="839" t="s">
        <v>5450</v>
      </c>
      <c r="G715" s="825" t="s">
        <v>5557</v>
      </c>
      <c r="H715" s="825" t="s">
        <v>5558</v>
      </c>
      <c r="I715" s="831">
        <v>4450.009765625</v>
      </c>
      <c r="J715" s="831">
        <v>2</v>
      </c>
      <c r="K715" s="832">
        <v>8900.009765625</v>
      </c>
    </row>
    <row r="716" spans="1:11" ht="14.45" customHeight="1" x14ac:dyDescent="0.2">
      <c r="A716" s="821" t="s">
        <v>581</v>
      </c>
      <c r="B716" s="822" t="s">
        <v>582</v>
      </c>
      <c r="C716" s="825" t="s">
        <v>611</v>
      </c>
      <c r="D716" s="839" t="s">
        <v>612</v>
      </c>
      <c r="E716" s="825" t="s">
        <v>5449</v>
      </c>
      <c r="F716" s="839" t="s">
        <v>5450</v>
      </c>
      <c r="G716" s="825" t="s">
        <v>5559</v>
      </c>
      <c r="H716" s="825" t="s">
        <v>5560</v>
      </c>
      <c r="I716" s="831">
        <v>4490.0010850694443</v>
      </c>
      <c r="J716" s="831">
        <v>22</v>
      </c>
      <c r="K716" s="832">
        <v>98779.990234375</v>
      </c>
    </row>
    <row r="717" spans="1:11" ht="14.45" customHeight="1" x14ac:dyDescent="0.2">
      <c r="A717" s="821" t="s">
        <v>581</v>
      </c>
      <c r="B717" s="822" t="s">
        <v>582</v>
      </c>
      <c r="C717" s="825" t="s">
        <v>611</v>
      </c>
      <c r="D717" s="839" t="s">
        <v>612</v>
      </c>
      <c r="E717" s="825" t="s">
        <v>5449</v>
      </c>
      <c r="F717" s="839" t="s">
        <v>5450</v>
      </c>
      <c r="G717" s="825" t="s">
        <v>5561</v>
      </c>
      <c r="H717" s="825" t="s">
        <v>5562</v>
      </c>
      <c r="I717" s="831">
        <v>6957.5</v>
      </c>
      <c r="J717" s="831">
        <v>2</v>
      </c>
      <c r="K717" s="832">
        <v>13915</v>
      </c>
    </row>
    <row r="718" spans="1:11" ht="14.45" customHeight="1" x14ac:dyDescent="0.2">
      <c r="A718" s="821" t="s">
        <v>581</v>
      </c>
      <c r="B718" s="822" t="s">
        <v>582</v>
      </c>
      <c r="C718" s="825" t="s">
        <v>611</v>
      </c>
      <c r="D718" s="839" t="s">
        <v>612</v>
      </c>
      <c r="E718" s="825" t="s">
        <v>5449</v>
      </c>
      <c r="F718" s="839" t="s">
        <v>5450</v>
      </c>
      <c r="G718" s="825" t="s">
        <v>5563</v>
      </c>
      <c r="H718" s="825" t="s">
        <v>5564</v>
      </c>
      <c r="I718" s="831">
        <v>9566.3029947916675</v>
      </c>
      <c r="J718" s="831">
        <v>35</v>
      </c>
      <c r="K718" s="832">
        <v>358736.29273437522</v>
      </c>
    </row>
    <row r="719" spans="1:11" ht="14.45" customHeight="1" x14ac:dyDescent="0.2">
      <c r="A719" s="821" t="s">
        <v>581</v>
      </c>
      <c r="B719" s="822" t="s">
        <v>582</v>
      </c>
      <c r="C719" s="825" t="s">
        <v>611</v>
      </c>
      <c r="D719" s="839" t="s">
        <v>612</v>
      </c>
      <c r="E719" s="825" t="s">
        <v>5449</v>
      </c>
      <c r="F719" s="839" t="s">
        <v>5450</v>
      </c>
      <c r="G719" s="825" t="s">
        <v>5565</v>
      </c>
      <c r="H719" s="825" t="s">
        <v>5566</v>
      </c>
      <c r="I719" s="831">
        <v>12176.23046875</v>
      </c>
      <c r="J719" s="831">
        <v>10</v>
      </c>
      <c r="K719" s="832">
        <v>121762.3046875</v>
      </c>
    </row>
    <row r="720" spans="1:11" ht="14.45" customHeight="1" x14ac:dyDescent="0.2">
      <c r="A720" s="821" t="s">
        <v>581</v>
      </c>
      <c r="B720" s="822" t="s">
        <v>582</v>
      </c>
      <c r="C720" s="825" t="s">
        <v>611</v>
      </c>
      <c r="D720" s="839" t="s">
        <v>612</v>
      </c>
      <c r="E720" s="825" t="s">
        <v>5449</v>
      </c>
      <c r="F720" s="839" t="s">
        <v>5450</v>
      </c>
      <c r="G720" s="825" t="s">
        <v>5567</v>
      </c>
      <c r="H720" s="825" t="s">
        <v>5568</v>
      </c>
      <c r="I720" s="831">
        <v>8659</v>
      </c>
      <c r="J720" s="831">
        <v>2</v>
      </c>
      <c r="K720" s="832">
        <v>17318</v>
      </c>
    </row>
    <row r="721" spans="1:11" ht="14.45" customHeight="1" x14ac:dyDescent="0.2">
      <c r="A721" s="821" t="s">
        <v>581</v>
      </c>
      <c r="B721" s="822" t="s">
        <v>582</v>
      </c>
      <c r="C721" s="825" t="s">
        <v>611</v>
      </c>
      <c r="D721" s="839" t="s">
        <v>612</v>
      </c>
      <c r="E721" s="825" t="s">
        <v>5449</v>
      </c>
      <c r="F721" s="839" t="s">
        <v>5450</v>
      </c>
      <c r="G721" s="825" t="s">
        <v>5569</v>
      </c>
      <c r="H721" s="825" t="s">
        <v>5570</v>
      </c>
      <c r="I721" s="831">
        <v>933.44000244140625</v>
      </c>
      <c r="J721" s="831">
        <v>144</v>
      </c>
      <c r="K721" s="832">
        <v>134415.6865234375</v>
      </c>
    </row>
    <row r="722" spans="1:11" ht="14.45" customHeight="1" x14ac:dyDescent="0.2">
      <c r="A722" s="821" t="s">
        <v>581</v>
      </c>
      <c r="B722" s="822" t="s">
        <v>582</v>
      </c>
      <c r="C722" s="825" t="s">
        <v>611</v>
      </c>
      <c r="D722" s="839" t="s">
        <v>612</v>
      </c>
      <c r="E722" s="825" t="s">
        <v>5449</v>
      </c>
      <c r="F722" s="839" t="s">
        <v>5450</v>
      </c>
      <c r="G722" s="825" t="s">
        <v>5571</v>
      </c>
      <c r="H722" s="825" t="s">
        <v>5572</v>
      </c>
      <c r="I722" s="831">
        <v>287.5</v>
      </c>
      <c r="J722" s="831">
        <v>51</v>
      </c>
      <c r="K722" s="832">
        <v>14662.5</v>
      </c>
    </row>
    <row r="723" spans="1:11" ht="14.45" customHeight="1" x14ac:dyDescent="0.2">
      <c r="A723" s="821" t="s">
        <v>581</v>
      </c>
      <c r="B723" s="822" t="s">
        <v>582</v>
      </c>
      <c r="C723" s="825" t="s">
        <v>611</v>
      </c>
      <c r="D723" s="839" t="s">
        <v>612</v>
      </c>
      <c r="E723" s="825" t="s">
        <v>5449</v>
      </c>
      <c r="F723" s="839" t="s">
        <v>5450</v>
      </c>
      <c r="G723" s="825" t="s">
        <v>5573</v>
      </c>
      <c r="H723" s="825" t="s">
        <v>5574</v>
      </c>
      <c r="I723" s="831">
        <v>494.5</v>
      </c>
      <c r="J723" s="831">
        <v>7</v>
      </c>
      <c r="K723" s="832">
        <v>3461.5</v>
      </c>
    </row>
    <row r="724" spans="1:11" ht="14.45" customHeight="1" x14ac:dyDescent="0.2">
      <c r="A724" s="821" t="s">
        <v>581</v>
      </c>
      <c r="B724" s="822" t="s">
        <v>582</v>
      </c>
      <c r="C724" s="825" t="s">
        <v>611</v>
      </c>
      <c r="D724" s="839" t="s">
        <v>612</v>
      </c>
      <c r="E724" s="825" t="s">
        <v>5449</v>
      </c>
      <c r="F724" s="839" t="s">
        <v>5450</v>
      </c>
      <c r="G724" s="825" t="s">
        <v>5575</v>
      </c>
      <c r="H724" s="825" t="s">
        <v>5576</v>
      </c>
      <c r="I724" s="831">
        <v>1713.5</v>
      </c>
      <c r="J724" s="831">
        <v>16</v>
      </c>
      <c r="K724" s="832">
        <v>27416</v>
      </c>
    </row>
    <row r="725" spans="1:11" ht="14.45" customHeight="1" x14ac:dyDescent="0.2">
      <c r="A725" s="821" t="s">
        <v>581</v>
      </c>
      <c r="B725" s="822" t="s">
        <v>582</v>
      </c>
      <c r="C725" s="825" t="s">
        <v>611</v>
      </c>
      <c r="D725" s="839" t="s">
        <v>612</v>
      </c>
      <c r="E725" s="825" t="s">
        <v>5449</v>
      </c>
      <c r="F725" s="839" t="s">
        <v>5450</v>
      </c>
      <c r="G725" s="825" t="s">
        <v>5577</v>
      </c>
      <c r="H725" s="825" t="s">
        <v>5578</v>
      </c>
      <c r="I725" s="831">
        <v>571.02001953125</v>
      </c>
      <c r="J725" s="831">
        <v>28</v>
      </c>
      <c r="K725" s="832">
        <v>15988.590087890625</v>
      </c>
    </row>
    <row r="726" spans="1:11" ht="14.45" customHeight="1" x14ac:dyDescent="0.2">
      <c r="A726" s="821" t="s">
        <v>581</v>
      </c>
      <c r="B726" s="822" t="s">
        <v>582</v>
      </c>
      <c r="C726" s="825" t="s">
        <v>611</v>
      </c>
      <c r="D726" s="839" t="s">
        <v>612</v>
      </c>
      <c r="E726" s="825" t="s">
        <v>5449</v>
      </c>
      <c r="F726" s="839" t="s">
        <v>5450</v>
      </c>
      <c r="G726" s="825" t="s">
        <v>5579</v>
      </c>
      <c r="H726" s="825" t="s">
        <v>5580</v>
      </c>
      <c r="I726" s="831">
        <v>543.59002685546875</v>
      </c>
      <c r="J726" s="831">
        <v>40</v>
      </c>
      <c r="K726" s="832">
        <v>21743.710144042969</v>
      </c>
    </row>
    <row r="727" spans="1:11" ht="14.45" customHeight="1" x14ac:dyDescent="0.2">
      <c r="A727" s="821" t="s">
        <v>581</v>
      </c>
      <c r="B727" s="822" t="s">
        <v>582</v>
      </c>
      <c r="C727" s="825" t="s">
        <v>611</v>
      </c>
      <c r="D727" s="839" t="s">
        <v>612</v>
      </c>
      <c r="E727" s="825" t="s">
        <v>5449</v>
      </c>
      <c r="F727" s="839" t="s">
        <v>5450</v>
      </c>
      <c r="G727" s="825" t="s">
        <v>5581</v>
      </c>
      <c r="H727" s="825" t="s">
        <v>5582</v>
      </c>
      <c r="I727" s="831">
        <v>1372.699951171875</v>
      </c>
      <c r="J727" s="831">
        <v>24</v>
      </c>
      <c r="K727" s="832">
        <v>32944.728515625</v>
      </c>
    </row>
    <row r="728" spans="1:11" ht="14.45" customHeight="1" x14ac:dyDescent="0.2">
      <c r="A728" s="821" t="s">
        <v>581</v>
      </c>
      <c r="B728" s="822" t="s">
        <v>582</v>
      </c>
      <c r="C728" s="825" t="s">
        <v>611</v>
      </c>
      <c r="D728" s="839" t="s">
        <v>612</v>
      </c>
      <c r="E728" s="825" t="s">
        <v>5449</v>
      </c>
      <c r="F728" s="839" t="s">
        <v>5450</v>
      </c>
      <c r="G728" s="825" t="s">
        <v>5583</v>
      </c>
      <c r="H728" s="825" t="s">
        <v>5584</v>
      </c>
      <c r="I728" s="831">
        <v>953.47998046875</v>
      </c>
      <c r="J728" s="831">
        <v>12</v>
      </c>
      <c r="K728" s="832">
        <v>11441.759765625</v>
      </c>
    </row>
    <row r="729" spans="1:11" ht="14.45" customHeight="1" x14ac:dyDescent="0.2">
      <c r="A729" s="821" t="s">
        <v>581</v>
      </c>
      <c r="B729" s="822" t="s">
        <v>582</v>
      </c>
      <c r="C729" s="825" t="s">
        <v>611</v>
      </c>
      <c r="D729" s="839" t="s">
        <v>612</v>
      </c>
      <c r="E729" s="825" t="s">
        <v>5449</v>
      </c>
      <c r="F729" s="839" t="s">
        <v>5450</v>
      </c>
      <c r="G729" s="825" t="s">
        <v>5585</v>
      </c>
      <c r="H729" s="825" t="s">
        <v>5586</v>
      </c>
      <c r="I729" s="831">
        <v>593.50502014160156</v>
      </c>
      <c r="J729" s="831">
        <v>456</v>
      </c>
      <c r="K729" s="832">
        <v>360851.04320312478</v>
      </c>
    </row>
    <row r="730" spans="1:11" ht="14.45" customHeight="1" x14ac:dyDescent="0.2">
      <c r="A730" s="821" t="s">
        <v>581</v>
      </c>
      <c r="B730" s="822" t="s">
        <v>582</v>
      </c>
      <c r="C730" s="825" t="s">
        <v>611</v>
      </c>
      <c r="D730" s="839" t="s">
        <v>612</v>
      </c>
      <c r="E730" s="825" t="s">
        <v>5449</v>
      </c>
      <c r="F730" s="839" t="s">
        <v>5450</v>
      </c>
      <c r="G730" s="825" t="s">
        <v>5587</v>
      </c>
      <c r="H730" s="825" t="s">
        <v>5588</v>
      </c>
      <c r="I730" s="831">
        <v>791.34002685546875</v>
      </c>
      <c r="J730" s="831">
        <v>312</v>
      </c>
      <c r="K730" s="832">
        <v>246898.07421875</v>
      </c>
    </row>
    <row r="731" spans="1:11" ht="14.45" customHeight="1" x14ac:dyDescent="0.2">
      <c r="A731" s="821" t="s">
        <v>581</v>
      </c>
      <c r="B731" s="822" t="s">
        <v>582</v>
      </c>
      <c r="C731" s="825" t="s">
        <v>611</v>
      </c>
      <c r="D731" s="839" t="s">
        <v>612</v>
      </c>
      <c r="E731" s="825" t="s">
        <v>5449</v>
      </c>
      <c r="F731" s="839" t="s">
        <v>5450</v>
      </c>
      <c r="G731" s="825" t="s">
        <v>5589</v>
      </c>
      <c r="H731" s="825" t="s">
        <v>5590</v>
      </c>
      <c r="I731" s="831">
        <v>2273.93994140625</v>
      </c>
      <c r="J731" s="831">
        <v>66</v>
      </c>
      <c r="K731" s="832">
        <v>175093.05984375067</v>
      </c>
    </row>
    <row r="732" spans="1:11" ht="14.45" customHeight="1" x14ac:dyDescent="0.2">
      <c r="A732" s="821" t="s">
        <v>581</v>
      </c>
      <c r="B732" s="822" t="s">
        <v>582</v>
      </c>
      <c r="C732" s="825" t="s">
        <v>611</v>
      </c>
      <c r="D732" s="839" t="s">
        <v>612</v>
      </c>
      <c r="E732" s="825" t="s">
        <v>5449</v>
      </c>
      <c r="F732" s="839" t="s">
        <v>5450</v>
      </c>
      <c r="G732" s="825" t="s">
        <v>5591</v>
      </c>
      <c r="H732" s="825" t="s">
        <v>5592</v>
      </c>
      <c r="I732" s="831">
        <v>696.3599853515625</v>
      </c>
      <c r="J732" s="831">
        <v>12</v>
      </c>
      <c r="K732" s="832">
        <v>8356.259765625</v>
      </c>
    </row>
    <row r="733" spans="1:11" ht="14.45" customHeight="1" x14ac:dyDescent="0.2">
      <c r="A733" s="821" t="s">
        <v>581</v>
      </c>
      <c r="B733" s="822" t="s">
        <v>582</v>
      </c>
      <c r="C733" s="825" t="s">
        <v>611</v>
      </c>
      <c r="D733" s="839" t="s">
        <v>612</v>
      </c>
      <c r="E733" s="825" t="s">
        <v>5449</v>
      </c>
      <c r="F733" s="839" t="s">
        <v>5450</v>
      </c>
      <c r="G733" s="825" t="s">
        <v>5593</v>
      </c>
      <c r="H733" s="825" t="s">
        <v>5594</v>
      </c>
      <c r="I733" s="831">
        <v>2652.929931640625</v>
      </c>
      <c r="J733" s="831">
        <v>18</v>
      </c>
      <c r="K733" s="832">
        <v>47752.6494140625</v>
      </c>
    </row>
    <row r="734" spans="1:11" ht="14.45" customHeight="1" x14ac:dyDescent="0.2">
      <c r="A734" s="821" t="s">
        <v>581</v>
      </c>
      <c r="B734" s="822" t="s">
        <v>582</v>
      </c>
      <c r="C734" s="825" t="s">
        <v>611</v>
      </c>
      <c r="D734" s="839" t="s">
        <v>612</v>
      </c>
      <c r="E734" s="825" t="s">
        <v>5449</v>
      </c>
      <c r="F734" s="839" t="s">
        <v>5450</v>
      </c>
      <c r="G734" s="825" t="s">
        <v>5595</v>
      </c>
      <c r="H734" s="825" t="s">
        <v>5596</v>
      </c>
      <c r="I734" s="831">
        <v>4947.7618164062496</v>
      </c>
      <c r="J734" s="831">
        <v>13</v>
      </c>
      <c r="K734" s="832">
        <v>64320.9111328125</v>
      </c>
    </row>
    <row r="735" spans="1:11" ht="14.45" customHeight="1" x14ac:dyDescent="0.2">
      <c r="A735" s="821" t="s">
        <v>581</v>
      </c>
      <c r="B735" s="822" t="s">
        <v>582</v>
      </c>
      <c r="C735" s="825" t="s">
        <v>611</v>
      </c>
      <c r="D735" s="839" t="s">
        <v>612</v>
      </c>
      <c r="E735" s="825" t="s">
        <v>5449</v>
      </c>
      <c r="F735" s="839" t="s">
        <v>5450</v>
      </c>
      <c r="G735" s="825" t="s">
        <v>5597</v>
      </c>
      <c r="H735" s="825" t="s">
        <v>5598</v>
      </c>
      <c r="I735" s="831">
        <v>3901.9765625</v>
      </c>
      <c r="J735" s="831">
        <v>25</v>
      </c>
      <c r="K735" s="832">
        <v>123694.07153320313</v>
      </c>
    </row>
    <row r="736" spans="1:11" ht="14.45" customHeight="1" x14ac:dyDescent="0.2">
      <c r="A736" s="821" t="s">
        <v>581</v>
      </c>
      <c r="B736" s="822" t="s">
        <v>582</v>
      </c>
      <c r="C736" s="825" t="s">
        <v>611</v>
      </c>
      <c r="D736" s="839" t="s">
        <v>612</v>
      </c>
      <c r="E736" s="825" t="s">
        <v>5449</v>
      </c>
      <c r="F736" s="839" t="s">
        <v>5450</v>
      </c>
      <c r="G736" s="825" t="s">
        <v>5599</v>
      </c>
      <c r="H736" s="825" t="s">
        <v>5600</v>
      </c>
      <c r="I736" s="831">
        <v>3660.02001953125</v>
      </c>
      <c r="J736" s="831">
        <v>10</v>
      </c>
      <c r="K736" s="832">
        <v>36600.19921875</v>
      </c>
    </row>
    <row r="737" spans="1:11" ht="14.45" customHeight="1" x14ac:dyDescent="0.2">
      <c r="A737" s="821" t="s">
        <v>581</v>
      </c>
      <c r="B737" s="822" t="s">
        <v>582</v>
      </c>
      <c r="C737" s="825" t="s">
        <v>611</v>
      </c>
      <c r="D737" s="839" t="s">
        <v>612</v>
      </c>
      <c r="E737" s="825" t="s">
        <v>5449</v>
      </c>
      <c r="F737" s="839" t="s">
        <v>5450</v>
      </c>
      <c r="G737" s="825" t="s">
        <v>5601</v>
      </c>
      <c r="H737" s="825" t="s">
        <v>5602</v>
      </c>
      <c r="I737" s="831">
        <v>4797.89990234375</v>
      </c>
      <c r="J737" s="831">
        <v>2</v>
      </c>
      <c r="K737" s="832">
        <v>9595.7998046875</v>
      </c>
    </row>
    <row r="738" spans="1:11" ht="14.45" customHeight="1" x14ac:dyDescent="0.2">
      <c r="A738" s="821" t="s">
        <v>581</v>
      </c>
      <c r="B738" s="822" t="s">
        <v>582</v>
      </c>
      <c r="C738" s="825" t="s">
        <v>611</v>
      </c>
      <c r="D738" s="839" t="s">
        <v>612</v>
      </c>
      <c r="E738" s="825" t="s">
        <v>5449</v>
      </c>
      <c r="F738" s="839" t="s">
        <v>5450</v>
      </c>
      <c r="G738" s="825" t="s">
        <v>5603</v>
      </c>
      <c r="H738" s="825" t="s">
        <v>5604</v>
      </c>
      <c r="I738" s="831">
        <v>4318.1181152343752</v>
      </c>
      <c r="J738" s="831">
        <v>31</v>
      </c>
      <c r="K738" s="832">
        <v>148735.04664062522</v>
      </c>
    </row>
    <row r="739" spans="1:11" ht="14.45" customHeight="1" x14ac:dyDescent="0.2">
      <c r="A739" s="821" t="s">
        <v>581</v>
      </c>
      <c r="B739" s="822" t="s">
        <v>582</v>
      </c>
      <c r="C739" s="825" t="s">
        <v>611</v>
      </c>
      <c r="D739" s="839" t="s">
        <v>612</v>
      </c>
      <c r="E739" s="825" t="s">
        <v>5449</v>
      </c>
      <c r="F739" s="839" t="s">
        <v>5450</v>
      </c>
      <c r="G739" s="825" t="s">
        <v>5605</v>
      </c>
      <c r="H739" s="825" t="s">
        <v>5606</v>
      </c>
      <c r="I739" s="831">
        <v>2943.929931640625</v>
      </c>
      <c r="J739" s="831">
        <v>4</v>
      </c>
      <c r="K739" s="832">
        <v>11775.7197265625</v>
      </c>
    </row>
    <row r="740" spans="1:11" ht="14.45" customHeight="1" x14ac:dyDescent="0.2">
      <c r="A740" s="821" t="s">
        <v>581</v>
      </c>
      <c r="B740" s="822" t="s">
        <v>582</v>
      </c>
      <c r="C740" s="825" t="s">
        <v>611</v>
      </c>
      <c r="D740" s="839" t="s">
        <v>612</v>
      </c>
      <c r="E740" s="825" t="s">
        <v>5449</v>
      </c>
      <c r="F740" s="839" t="s">
        <v>5450</v>
      </c>
      <c r="G740" s="825" t="s">
        <v>5607</v>
      </c>
      <c r="H740" s="825" t="s">
        <v>5608</v>
      </c>
      <c r="I740" s="831">
        <v>3660.0150146484375</v>
      </c>
      <c r="J740" s="831">
        <v>6</v>
      </c>
      <c r="K740" s="832">
        <v>21960.109619140625</v>
      </c>
    </row>
    <row r="741" spans="1:11" ht="14.45" customHeight="1" x14ac:dyDescent="0.2">
      <c r="A741" s="821" t="s">
        <v>581</v>
      </c>
      <c r="B741" s="822" t="s">
        <v>582</v>
      </c>
      <c r="C741" s="825" t="s">
        <v>611</v>
      </c>
      <c r="D741" s="839" t="s">
        <v>612</v>
      </c>
      <c r="E741" s="825" t="s">
        <v>5449</v>
      </c>
      <c r="F741" s="839" t="s">
        <v>5450</v>
      </c>
      <c r="G741" s="825" t="s">
        <v>5609</v>
      </c>
      <c r="H741" s="825" t="s">
        <v>5610</v>
      </c>
      <c r="I741" s="831">
        <v>7731.89990234375</v>
      </c>
      <c r="J741" s="831">
        <v>2</v>
      </c>
      <c r="K741" s="832">
        <v>15463.7998046875</v>
      </c>
    </row>
    <row r="742" spans="1:11" ht="14.45" customHeight="1" x14ac:dyDescent="0.2">
      <c r="A742" s="821" t="s">
        <v>581</v>
      </c>
      <c r="B742" s="822" t="s">
        <v>582</v>
      </c>
      <c r="C742" s="825" t="s">
        <v>611</v>
      </c>
      <c r="D742" s="839" t="s">
        <v>612</v>
      </c>
      <c r="E742" s="825" t="s">
        <v>5449</v>
      </c>
      <c r="F742" s="839" t="s">
        <v>5450</v>
      </c>
      <c r="G742" s="825" t="s">
        <v>5611</v>
      </c>
      <c r="H742" s="825" t="s">
        <v>5612</v>
      </c>
      <c r="I742" s="831">
        <v>8029.56005859375</v>
      </c>
      <c r="J742" s="831">
        <v>3</v>
      </c>
      <c r="K742" s="832">
        <v>24088.6796875</v>
      </c>
    </row>
    <row r="743" spans="1:11" ht="14.45" customHeight="1" x14ac:dyDescent="0.2">
      <c r="A743" s="821" t="s">
        <v>581</v>
      </c>
      <c r="B743" s="822" t="s">
        <v>582</v>
      </c>
      <c r="C743" s="825" t="s">
        <v>611</v>
      </c>
      <c r="D743" s="839" t="s">
        <v>612</v>
      </c>
      <c r="E743" s="825" t="s">
        <v>5449</v>
      </c>
      <c r="F743" s="839" t="s">
        <v>5450</v>
      </c>
      <c r="G743" s="825" t="s">
        <v>5613</v>
      </c>
      <c r="H743" s="825" t="s">
        <v>5614</v>
      </c>
      <c r="I743" s="831">
        <v>2843.5</v>
      </c>
      <c r="J743" s="831">
        <v>1</v>
      </c>
      <c r="K743" s="832">
        <v>2843.5</v>
      </c>
    </row>
    <row r="744" spans="1:11" ht="14.45" customHeight="1" x14ac:dyDescent="0.2">
      <c r="A744" s="821" t="s">
        <v>581</v>
      </c>
      <c r="B744" s="822" t="s">
        <v>582</v>
      </c>
      <c r="C744" s="825" t="s">
        <v>611</v>
      </c>
      <c r="D744" s="839" t="s">
        <v>612</v>
      </c>
      <c r="E744" s="825" t="s">
        <v>5449</v>
      </c>
      <c r="F744" s="839" t="s">
        <v>5450</v>
      </c>
      <c r="G744" s="825" t="s">
        <v>5615</v>
      </c>
      <c r="H744" s="825" t="s">
        <v>5616</v>
      </c>
      <c r="I744" s="831">
        <v>8288.5</v>
      </c>
      <c r="J744" s="831">
        <v>3</v>
      </c>
      <c r="K744" s="832">
        <v>24865.5</v>
      </c>
    </row>
    <row r="745" spans="1:11" ht="14.45" customHeight="1" x14ac:dyDescent="0.2">
      <c r="A745" s="821" t="s">
        <v>581</v>
      </c>
      <c r="B745" s="822" t="s">
        <v>582</v>
      </c>
      <c r="C745" s="825" t="s">
        <v>611</v>
      </c>
      <c r="D745" s="839" t="s">
        <v>612</v>
      </c>
      <c r="E745" s="825" t="s">
        <v>5449</v>
      </c>
      <c r="F745" s="839" t="s">
        <v>5450</v>
      </c>
      <c r="G745" s="825" t="s">
        <v>5617</v>
      </c>
      <c r="H745" s="825" t="s">
        <v>5618</v>
      </c>
      <c r="I745" s="831">
        <v>3496.89990234375</v>
      </c>
      <c r="J745" s="831">
        <v>4</v>
      </c>
      <c r="K745" s="832">
        <v>13987.599609375</v>
      </c>
    </row>
    <row r="746" spans="1:11" ht="14.45" customHeight="1" x14ac:dyDescent="0.2">
      <c r="A746" s="821" t="s">
        <v>581</v>
      </c>
      <c r="B746" s="822" t="s">
        <v>582</v>
      </c>
      <c r="C746" s="825" t="s">
        <v>611</v>
      </c>
      <c r="D746" s="839" t="s">
        <v>612</v>
      </c>
      <c r="E746" s="825" t="s">
        <v>5449</v>
      </c>
      <c r="F746" s="839" t="s">
        <v>5450</v>
      </c>
      <c r="G746" s="825" t="s">
        <v>5619</v>
      </c>
      <c r="H746" s="825" t="s">
        <v>5620</v>
      </c>
      <c r="I746" s="831">
        <v>4947.7638671875002</v>
      </c>
      <c r="J746" s="831">
        <v>9</v>
      </c>
      <c r="K746" s="832">
        <v>44529.8701171875</v>
      </c>
    </row>
    <row r="747" spans="1:11" ht="14.45" customHeight="1" x14ac:dyDescent="0.2">
      <c r="A747" s="821" t="s">
        <v>581</v>
      </c>
      <c r="B747" s="822" t="s">
        <v>582</v>
      </c>
      <c r="C747" s="825" t="s">
        <v>611</v>
      </c>
      <c r="D747" s="839" t="s">
        <v>612</v>
      </c>
      <c r="E747" s="825" t="s">
        <v>5449</v>
      </c>
      <c r="F747" s="839" t="s">
        <v>5450</v>
      </c>
      <c r="G747" s="825" t="s">
        <v>5621</v>
      </c>
      <c r="H747" s="825" t="s">
        <v>5622</v>
      </c>
      <c r="I747" s="831">
        <v>4947.7623291015625</v>
      </c>
      <c r="J747" s="831">
        <v>14</v>
      </c>
      <c r="K747" s="832">
        <v>69268.6806640625</v>
      </c>
    </row>
    <row r="748" spans="1:11" ht="14.45" customHeight="1" x14ac:dyDescent="0.2">
      <c r="A748" s="821" t="s">
        <v>581</v>
      </c>
      <c r="B748" s="822" t="s">
        <v>582</v>
      </c>
      <c r="C748" s="825" t="s">
        <v>611</v>
      </c>
      <c r="D748" s="839" t="s">
        <v>612</v>
      </c>
      <c r="E748" s="825" t="s">
        <v>5449</v>
      </c>
      <c r="F748" s="839" t="s">
        <v>5450</v>
      </c>
      <c r="G748" s="825" t="s">
        <v>5623</v>
      </c>
      <c r="H748" s="825" t="s">
        <v>5624</v>
      </c>
      <c r="I748" s="831">
        <v>4535.44482421875</v>
      </c>
      <c r="J748" s="831">
        <v>19</v>
      </c>
      <c r="K748" s="832">
        <v>94007.398671874776</v>
      </c>
    </row>
    <row r="749" spans="1:11" ht="14.45" customHeight="1" x14ac:dyDescent="0.2">
      <c r="A749" s="821" t="s">
        <v>581</v>
      </c>
      <c r="B749" s="822" t="s">
        <v>582</v>
      </c>
      <c r="C749" s="825" t="s">
        <v>611</v>
      </c>
      <c r="D749" s="839" t="s">
        <v>612</v>
      </c>
      <c r="E749" s="825" t="s">
        <v>5449</v>
      </c>
      <c r="F749" s="839" t="s">
        <v>5450</v>
      </c>
      <c r="G749" s="825" t="s">
        <v>5625</v>
      </c>
      <c r="H749" s="825" t="s">
        <v>5626</v>
      </c>
      <c r="I749" s="831">
        <v>4947.68994140625</v>
      </c>
      <c r="J749" s="831">
        <v>3</v>
      </c>
      <c r="K749" s="832">
        <v>14843.0703125</v>
      </c>
    </row>
    <row r="750" spans="1:11" ht="14.45" customHeight="1" x14ac:dyDescent="0.2">
      <c r="A750" s="821" t="s">
        <v>581</v>
      </c>
      <c r="B750" s="822" t="s">
        <v>582</v>
      </c>
      <c r="C750" s="825" t="s">
        <v>611</v>
      </c>
      <c r="D750" s="839" t="s">
        <v>612</v>
      </c>
      <c r="E750" s="825" t="s">
        <v>5449</v>
      </c>
      <c r="F750" s="839" t="s">
        <v>5450</v>
      </c>
      <c r="G750" s="825" t="s">
        <v>5627</v>
      </c>
      <c r="H750" s="825" t="s">
        <v>5628</v>
      </c>
      <c r="I750" s="831">
        <v>2712.820068359375</v>
      </c>
      <c r="J750" s="831">
        <v>15</v>
      </c>
      <c r="K750" s="832">
        <v>40692.298828125</v>
      </c>
    </row>
    <row r="751" spans="1:11" ht="14.45" customHeight="1" x14ac:dyDescent="0.2">
      <c r="A751" s="821" t="s">
        <v>581</v>
      </c>
      <c r="B751" s="822" t="s">
        <v>582</v>
      </c>
      <c r="C751" s="825" t="s">
        <v>611</v>
      </c>
      <c r="D751" s="839" t="s">
        <v>612</v>
      </c>
      <c r="E751" s="825" t="s">
        <v>5449</v>
      </c>
      <c r="F751" s="839" t="s">
        <v>5450</v>
      </c>
      <c r="G751" s="825" t="s">
        <v>5629</v>
      </c>
      <c r="H751" s="825" t="s">
        <v>5630</v>
      </c>
      <c r="I751" s="831">
        <v>2238.5</v>
      </c>
      <c r="J751" s="831">
        <v>2</v>
      </c>
      <c r="K751" s="832">
        <v>4477</v>
      </c>
    </row>
    <row r="752" spans="1:11" ht="14.45" customHeight="1" x14ac:dyDescent="0.2">
      <c r="A752" s="821" t="s">
        <v>581</v>
      </c>
      <c r="B752" s="822" t="s">
        <v>582</v>
      </c>
      <c r="C752" s="825" t="s">
        <v>611</v>
      </c>
      <c r="D752" s="839" t="s">
        <v>612</v>
      </c>
      <c r="E752" s="825" t="s">
        <v>5449</v>
      </c>
      <c r="F752" s="839" t="s">
        <v>5450</v>
      </c>
      <c r="G752" s="825" t="s">
        <v>5631</v>
      </c>
      <c r="H752" s="825" t="s">
        <v>5632</v>
      </c>
      <c r="I752" s="831">
        <v>2378.860107421875</v>
      </c>
      <c r="J752" s="831">
        <v>1</v>
      </c>
      <c r="K752" s="832">
        <v>2378.860107421875</v>
      </c>
    </row>
    <row r="753" spans="1:11" ht="14.45" customHeight="1" x14ac:dyDescent="0.2">
      <c r="A753" s="821" t="s">
        <v>581</v>
      </c>
      <c r="B753" s="822" t="s">
        <v>582</v>
      </c>
      <c r="C753" s="825" t="s">
        <v>611</v>
      </c>
      <c r="D753" s="839" t="s">
        <v>612</v>
      </c>
      <c r="E753" s="825" t="s">
        <v>5449</v>
      </c>
      <c r="F753" s="839" t="s">
        <v>5450</v>
      </c>
      <c r="G753" s="825" t="s">
        <v>5633</v>
      </c>
      <c r="H753" s="825" t="s">
        <v>5634</v>
      </c>
      <c r="I753" s="831">
        <v>2577.300048828125</v>
      </c>
      <c r="J753" s="831">
        <v>12</v>
      </c>
      <c r="K753" s="832">
        <v>30927.599853515625</v>
      </c>
    </row>
    <row r="754" spans="1:11" ht="14.45" customHeight="1" x14ac:dyDescent="0.2">
      <c r="A754" s="821" t="s">
        <v>581</v>
      </c>
      <c r="B754" s="822" t="s">
        <v>582</v>
      </c>
      <c r="C754" s="825" t="s">
        <v>611</v>
      </c>
      <c r="D754" s="839" t="s">
        <v>612</v>
      </c>
      <c r="E754" s="825" t="s">
        <v>5449</v>
      </c>
      <c r="F754" s="839" t="s">
        <v>5450</v>
      </c>
      <c r="G754" s="825" t="s">
        <v>5635</v>
      </c>
      <c r="H754" s="825" t="s">
        <v>5636</v>
      </c>
      <c r="I754" s="831">
        <v>3125.030029296875</v>
      </c>
      <c r="J754" s="831">
        <v>14</v>
      </c>
      <c r="K754" s="832">
        <v>43750.429443359375</v>
      </c>
    </row>
    <row r="755" spans="1:11" ht="14.45" customHeight="1" x14ac:dyDescent="0.2">
      <c r="A755" s="821" t="s">
        <v>581</v>
      </c>
      <c r="B755" s="822" t="s">
        <v>582</v>
      </c>
      <c r="C755" s="825" t="s">
        <v>4760</v>
      </c>
      <c r="D755" s="839" t="s">
        <v>4761</v>
      </c>
      <c r="E755" s="825" t="s">
        <v>5449</v>
      </c>
      <c r="F755" s="839" t="s">
        <v>5450</v>
      </c>
      <c r="G755" s="825" t="s">
        <v>5583</v>
      </c>
      <c r="H755" s="825" t="s">
        <v>5584</v>
      </c>
      <c r="I755" s="831">
        <v>953.47998046875</v>
      </c>
      <c r="J755" s="831">
        <v>30</v>
      </c>
      <c r="K755" s="832">
        <v>28604.400390625</v>
      </c>
    </row>
    <row r="756" spans="1:11" ht="14.45" customHeight="1" x14ac:dyDescent="0.2">
      <c r="A756" s="821" t="s">
        <v>581</v>
      </c>
      <c r="B756" s="822" t="s">
        <v>582</v>
      </c>
      <c r="C756" s="825" t="s">
        <v>614</v>
      </c>
      <c r="D756" s="839" t="s">
        <v>615</v>
      </c>
      <c r="E756" s="825" t="s">
        <v>5265</v>
      </c>
      <c r="F756" s="839" t="s">
        <v>5266</v>
      </c>
      <c r="G756" s="825" t="s">
        <v>5637</v>
      </c>
      <c r="H756" s="825" t="s">
        <v>5638</v>
      </c>
      <c r="I756" s="831">
        <v>0.56000000238418579</v>
      </c>
      <c r="J756" s="831">
        <v>100</v>
      </c>
      <c r="K756" s="832">
        <v>55.659999847412109</v>
      </c>
    </row>
    <row r="757" spans="1:11" ht="14.45" customHeight="1" x14ac:dyDescent="0.2">
      <c r="A757" s="821" t="s">
        <v>581</v>
      </c>
      <c r="B757" s="822" t="s">
        <v>582</v>
      </c>
      <c r="C757" s="825" t="s">
        <v>614</v>
      </c>
      <c r="D757" s="839" t="s">
        <v>615</v>
      </c>
      <c r="E757" s="825" t="s">
        <v>4773</v>
      </c>
      <c r="F757" s="839" t="s">
        <v>4774</v>
      </c>
      <c r="G757" s="825" t="s">
        <v>5205</v>
      </c>
      <c r="H757" s="825" t="s">
        <v>5206</v>
      </c>
      <c r="I757" s="831">
        <v>68.209999084472656</v>
      </c>
      <c r="J757" s="831">
        <v>10</v>
      </c>
      <c r="K757" s="832">
        <v>682.0999755859375</v>
      </c>
    </row>
    <row r="758" spans="1:11" ht="14.45" customHeight="1" x14ac:dyDescent="0.2">
      <c r="A758" s="821" t="s">
        <v>581</v>
      </c>
      <c r="B758" s="822" t="s">
        <v>582</v>
      </c>
      <c r="C758" s="825" t="s">
        <v>614</v>
      </c>
      <c r="D758" s="839" t="s">
        <v>615</v>
      </c>
      <c r="E758" s="825" t="s">
        <v>4773</v>
      </c>
      <c r="F758" s="839" t="s">
        <v>4774</v>
      </c>
      <c r="G758" s="825" t="s">
        <v>5157</v>
      </c>
      <c r="H758" s="825" t="s">
        <v>5158</v>
      </c>
      <c r="I758" s="831">
        <v>7.820000171661377</v>
      </c>
      <c r="J758" s="831">
        <v>20</v>
      </c>
      <c r="K758" s="832">
        <v>156.39999389648438</v>
      </c>
    </row>
    <row r="759" spans="1:11" ht="14.45" customHeight="1" x14ac:dyDescent="0.2">
      <c r="A759" s="821" t="s">
        <v>581</v>
      </c>
      <c r="B759" s="822" t="s">
        <v>582</v>
      </c>
      <c r="C759" s="825" t="s">
        <v>614</v>
      </c>
      <c r="D759" s="839" t="s">
        <v>615</v>
      </c>
      <c r="E759" s="825" t="s">
        <v>4773</v>
      </c>
      <c r="F759" s="839" t="s">
        <v>4774</v>
      </c>
      <c r="G759" s="825" t="s">
        <v>4851</v>
      </c>
      <c r="H759" s="825" t="s">
        <v>4852</v>
      </c>
      <c r="I759" s="831">
        <v>112.52999877929688</v>
      </c>
      <c r="J759" s="831">
        <v>5</v>
      </c>
      <c r="K759" s="832">
        <v>562.6500244140625</v>
      </c>
    </row>
    <row r="760" spans="1:11" ht="14.45" customHeight="1" x14ac:dyDescent="0.2">
      <c r="A760" s="821" t="s">
        <v>581</v>
      </c>
      <c r="B760" s="822" t="s">
        <v>582</v>
      </c>
      <c r="C760" s="825" t="s">
        <v>614</v>
      </c>
      <c r="D760" s="839" t="s">
        <v>615</v>
      </c>
      <c r="E760" s="825" t="s">
        <v>4773</v>
      </c>
      <c r="F760" s="839" t="s">
        <v>4774</v>
      </c>
      <c r="G760" s="825" t="s">
        <v>5639</v>
      </c>
      <c r="H760" s="825" t="s">
        <v>5640</v>
      </c>
      <c r="I760" s="831">
        <v>37.090000152587891</v>
      </c>
      <c r="J760" s="831">
        <v>100</v>
      </c>
      <c r="K760" s="832">
        <v>3708.75</v>
      </c>
    </row>
    <row r="761" spans="1:11" ht="14.45" customHeight="1" x14ac:dyDescent="0.2">
      <c r="A761" s="821" t="s">
        <v>581</v>
      </c>
      <c r="B761" s="822" t="s">
        <v>582</v>
      </c>
      <c r="C761" s="825" t="s">
        <v>614</v>
      </c>
      <c r="D761" s="839" t="s">
        <v>615</v>
      </c>
      <c r="E761" s="825" t="s">
        <v>4865</v>
      </c>
      <c r="F761" s="839" t="s">
        <v>4866</v>
      </c>
      <c r="G761" s="825" t="s">
        <v>4941</v>
      </c>
      <c r="H761" s="825" t="s">
        <v>4942</v>
      </c>
      <c r="I761" s="831">
        <v>0.81999999284744263</v>
      </c>
      <c r="J761" s="831">
        <v>200</v>
      </c>
      <c r="K761" s="832">
        <v>164</v>
      </c>
    </row>
    <row r="762" spans="1:11" ht="14.45" customHeight="1" x14ac:dyDescent="0.2">
      <c r="A762" s="821" t="s">
        <v>581</v>
      </c>
      <c r="B762" s="822" t="s">
        <v>582</v>
      </c>
      <c r="C762" s="825" t="s">
        <v>614</v>
      </c>
      <c r="D762" s="839" t="s">
        <v>615</v>
      </c>
      <c r="E762" s="825" t="s">
        <v>4865</v>
      </c>
      <c r="F762" s="839" t="s">
        <v>4866</v>
      </c>
      <c r="G762" s="825" t="s">
        <v>5641</v>
      </c>
      <c r="H762" s="825" t="s">
        <v>5642</v>
      </c>
      <c r="I762" s="831">
        <v>7.1599998474121094</v>
      </c>
      <c r="J762" s="831">
        <v>200</v>
      </c>
      <c r="K762" s="832">
        <v>1431.4100341796875</v>
      </c>
    </row>
    <row r="763" spans="1:11" ht="14.45" customHeight="1" x14ac:dyDescent="0.2">
      <c r="A763" s="821" t="s">
        <v>581</v>
      </c>
      <c r="B763" s="822" t="s">
        <v>582</v>
      </c>
      <c r="C763" s="825" t="s">
        <v>614</v>
      </c>
      <c r="D763" s="839" t="s">
        <v>615</v>
      </c>
      <c r="E763" s="825" t="s">
        <v>4865</v>
      </c>
      <c r="F763" s="839" t="s">
        <v>4866</v>
      </c>
      <c r="G763" s="825" t="s">
        <v>4947</v>
      </c>
      <c r="H763" s="825" t="s">
        <v>4948</v>
      </c>
      <c r="I763" s="831">
        <v>0.57999998331069946</v>
      </c>
      <c r="J763" s="831">
        <v>200</v>
      </c>
      <c r="K763" s="832">
        <v>116</v>
      </c>
    </row>
    <row r="764" spans="1:11" ht="14.45" customHeight="1" x14ac:dyDescent="0.2">
      <c r="A764" s="821" t="s">
        <v>581</v>
      </c>
      <c r="B764" s="822" t="s">
        <v>582</v>
      </c>
      <c r="C764" s="825" t="s">
        <v>614</v>
      </c>
      <c r="D764" s="839" t="s">
        <v>615</v>
      </c>
      <c r="E764" s="825" t="s">
        <v>4865</v>
      </c>
      <c r="F764" s="839" t="s">
        <v>4866</v>
      </c>
      <c r="G764" s="825" t="s">
        <v>4959</v>
      </c>
      <c r="H764" s="825" t="s">
        <v>4960</v>
      </c>
      <c r="I764" s="831">
        <v>6.2300000190734863</v>
      </c>
      <c r="J764" s="831">
        <v>25</v>
      </c>
      <c r="K764" s="832">
        <v>155.75</v>
      </c>
    </row>
    <row r="765" spans="1:11" ht="14.45" customHeight="1" thickBot="1" x14ac:dyDescent="0.25">
      <c r="A765" s="813" t="s">
        <v>581</v>
      </c>
      <c r="B765" s="814" t="s">
        <v>582</v>
      </c>
      <c r="C765" s="817" t="s">
        <v>614</v>
      </c>
      <c r="D765" s="840" t="s">
        <v>615</v>
      </c>
      <c r="E765" s="817" t="s">
        <v>4865</v>
      </c>
      <c r="F765" s="840" t="s">
        <v>4866</v>
      </c>
      <c r="G765" s="817" t="s">
        <v>4985</v>
      </c>
      <c r="H765" s="817" t="s">
        <v>4986</v>
      </c>
      <c r="I765" s="833">
        <v>4.7800002098083496</v>
      </c>
      <c r="J765" s="833">
        <v>20</v>
      </c>
      <c r="K765" s="834">
        <v>95.599998474121094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0C952634-1173-45AC-AF65-DF186FFC67F9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122.76</v>
      </c>
      <c r="D6" s="491"/>
      <c r="E6" s="491"/>
      <c r="F6" s="490"/>
      <c r="G6" s="492">
        <f ca="1">SUM(Tabulka[05 h_vram])/2</f>
        <v>122654</v>
      </c>
      <c r="H6" s="491">
        <f ca="1">SUM(Tabulka[06 h_naduv])/2</f>
        <v>6593.0999999999995</v>
      </c>
      <c r="I6" s="491">
        <f ca="1">SUM(Tabulka[07 h_nadzk])/2</f>
        <v>1590.5</v>
      </c>
      <c r="J6" s="490">
        <f ca="1">SUM(Tabulka[08 h_oon])/2</f>
        <v>547.5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2460057</v>
      </c>
      <c r="N6" s="491">
        <f ca="1">SUM(Tabulka[12 m_oc])/2</f>
        <v>2460057</v>
      </c>
      <c r="O6" s="490">
        <f ca="1">SUM(Tabulka[13 m_sk])/2</f>
        <v>49811633</v>
      </c>
      <c r="P6" s="489">
        <f ca="1">SUM(Tabulka[14_vzsk])/2</f>
        <v>4662</v>
      </c>
      <c r="Q6" s="489">
        <f ca="1">SUM(Tabulka[15_vzpl])/2</f>
        <v>69794.721407624631</v>
      </c>
      <c r="R6" s="488">
        <f ca="1">IF(Q6=0,0,P6/Q6)</f>
        <v>6.6795882352941177E-2</v>
      </c>
      <c r="S6" s="487">
        <f ca="1">Q6-P6</f>
        <v>65132.721407624631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29.802857142857139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33162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6500.5999999999995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1540.5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1247532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1247532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23834131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4662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46461.388074291302</v>
      </c>
      <c r="R8" s="471">
        <f ca="1">IF(Tabulka[[#This Row],[15_vzpl]]=0,"",Tabulka[[#This Row],[14_vzsk]]/Tabulka[[#This Row],[15_vzpl]])</f>
        <v>0.10034138438880706</v>
      </c>
      <c r="S8" s="470">
        <f ca="1">IF(Tabulka[[#This Row],[15_vzpl]]-Tabulka[[#This Row],[14_vzsk]]=0,"",Tabulka[[#This Row],[15_vzpl]]-Tabulka[[#This Row],[14_vzsk]])</f>
        <v>41799.388074291302</v>
      </c>
    </row>
    <row r="9" spans="1:19" x14ac:dyDescent="0.25">
      <c r="A9" s="469">
        <v>99</v>
      </c>
      <c r="B9" s="468" t="s">
        <v>5654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2.9428571428571431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3418.4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522.29999999999995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453.40000000000003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38720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38720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1229366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4662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46461.388074291302</v>
      </c>
      <c r="R9" s="471">
        <f ca="1">IF(Tabulka[[#This Row],[15_vzpl]]=0,"",Tabulka[[#This Row],[14_vzsk]]/Tabulka[[#This Row],[15_vzpl]])</f>
        <v>0.10034138438880706</v>
      </c>
      <c r="S9" s="470">
        <f ca="1">IF(Tabulka[[#This Row],[15_vzpl]]-Tabulka[[#This Row],[14_vzsk]]=0,"",Tabulka[[#This Row],[15_vzpl]]-Tabulka[[#This Row],[14_vzsk]])</f>
        <v>41799.388074291302</v>
      </c>
    </row>
    <row r="10" spans="1:19" x14ac:dyDescent="0.25">
      <c r="A10" s="469">
        <v>100</v>
      </c>
      <c r="B10" s="468" t="s">
        <v>5655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2.902857142857143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3273.6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849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879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48722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48722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1795301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5656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23.957142857142856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26470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5129.2999999999993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208.09999999999997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1160090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1160090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20809464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5644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88.95714285714287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85140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444.5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1173726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1173726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25036670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23333.333333333332</v>
      </c>
      <c r="R12" s="471">
        <f ca="1">IF(Tabulka[[#This Row],[15_vzpl]]=0,"",Tabulka[[#This Row],[14_vzsk]]/Tabulka[[#This Row],[15_vzpl]])</f>
        <v>0</v>
      </c>
      <c r="S12" s="470">
        <f ca="1">IF(Tabulka[[#This Row],[15_vzpl]]-Tabulka[[#This Row],[14_vzsk]]=0,"",Tabulka[[#This Row],[15_vzpl]]-Tabulka[[#This Row],[14_vzsk]])</f>
        <v>23333.333333333332</v>
      </c>
    </row>
    <row r="13" spans="1:19" x14ac:dyDescent="0.25">
      <c r="A13" s="469">
        <v>303</v>
      </c>
      <c r="B13" s="468" t="s">
        <v>5657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36.778571428571425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33945.5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409114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409114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10747197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23333.333333333332</v>
      </c>
      <c r="R13" s="471">
        <f ca="1">IF(Tabulka[[#This Row],[15_vzpl]]=0,"",Tabulka[[#This Row],[14_vzsk]]/Tabulka[[#This Row],[15_vzpl]])</f>
        <v>0</v>
      </c>
      <c r="S13" s="470">
        <f ca="1">IF(Tabulka[[#This Row],[15_vzpl]]-Tabulka[[#This Row],[14_vzsk]]=0,"",Tabulka[[#This Row],[15_vzpl]]-Tabulka[[#This Row],[14_vzsk]])</f>
        <v>23333.333333333332</v>
      </c>
    </row>
    <row r="14" spans="1:19" x14ac:dyDescent="0.25">
      <c r="A14" s="469">
        <v>304</v>
      </c>
      <c r="B14" s="468" t="s">
        <v>5658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22.678571428571427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23219.5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368045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368045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7950225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>
        <v>305</v>
      </c>
      <c r="B15" s="468" t="s">
        <v>5659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4.7142857142857144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4592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116939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116939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1779880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25">
      <c r="A16" s="469">
        <v>424</v>
      </c>
      <c r="B16" s="468" t="s">
        <v>5660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7990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444.5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83274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83274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1614584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636</v>
      </c>
      <c r="B17" s="468" t="s">
        <v>5661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4180.5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61958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61958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826560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642</v>
      </c>
      <c r="B18" s="468" t="s">
        <v>5662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11.785714285714286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11212.5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134396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134396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2118224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 t="s">
        <v>5645</v>
      </c>
      <c r="B19" s="468"/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4352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38799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38799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940832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30</v>
      </c>
      <c r="B20" s="468" t="s">
        <v>5663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4352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38799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38799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940832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t="s">
        <v>295</v>
      </c>
    </row>
    <row r="22" spans="1:19" x14ac:dyDescent="0.25">
      <c r="A22" s="222" t="s">
        <v>201</v>
      </c>
    </row>
    <row r="23" spans="1:19" x14ac:dyDescent="0.25">
      <c r="A23" s="223" t="s">
        <v>265</v>
      </c>
    </row>
    <row r="24" spans="1:19" x14ac:dyDescent="0.25">
      <c r="A24" s="461" t="s">
        <v>264</v>
      </c>
    </row>
    <row r="25" spans="1:19" x14ac:dyDescent="0.25">
      <c r="A25" s="374" t="s">
        <v>233</v>
      </c>
    </row>
    <row r="26" spans="1:19" x14ac:dyDescent="0.25">
      <c r="A26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0">
    <cfRule type="cellIs" dxfId="25" priority="3" operator="lessThan">
      <formula>0</formula>
    </cfRule>
  </conditionalFormatting>
  <conditionalFormatting sqref="R6:R20">
    <cfRule type="cellIs" dxfId="24" priority="4" operator="greaterThan">
      <formula>1</formula>
    </cfRule>
  </conditionalFormatting>
  <conditionalFormatting sqref="A8:S20">
    <cfRule type="expression" dxfId="23" priority="2">
      <formula>$B8=""</formula>
    </cfRule>
  </conditionalFormatting>
  <conditionalFormatting sqref="P8:S20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059D4A62-B127-4720-B59D-3874192CBCAA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93987.247490000009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4810.0380100000011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0.90963256279735838</v>
      </c>
      <c r="E8" s="285">
        <f t="shared" si="0"/>
        <v>1.0107028475526203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0.1423115009195077</v>
      </c>
      <c r="E9" s="285">
        <f>IF(C9=0,0,D9/C9)</f>
        <v>0.47437166973169237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0.91199474435090544</v>
      </c>
      <c r="E11" s="285">
        <f t="shared" si="0"/>
        <v>1.5199912405848424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0.93249872682533086</v>
      </c>
      <c r="E12" s="285">
        <f t="shared" si="0"/>
        <v>1.1656234085316635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12740.691200000005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67563.402600000001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114368.10962000003</v>
      </c>
      <c r="D18" s="303">
        <f ca="1">IF(ISERROR(VLOOKUP("Výnosy celkem",INDIRECT("HI!$A:$G"),5,0)),0,VLOOKUP("Výnosy celkem",INDIRECT("HI!$A:$G"),5,0))</f>
        <v>103189.07376000001</v>
      </c>
      <c r="E18" s="304">
        <f t="shared" ref="E18:E31" ca="1" si="1">IF(C18=0,0,D18/C18)</f>
        <v>0.90225390716744791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2631.1896200000006</v>
      </c>
      <c r="D19" s="284">
        <f ca="1">IF(ISERROR(VLOOKUP("Ambulance *",INDIRECT("HI!$A:$G"),5,0)),0,VLOOKUP("Ambulance *",INDIRECT("HI!$A:$G"),5,0))</f>
        <v>2376.2337600000014</v>
      </c>
      <c r="E19" s="285">
        <f t="shared" ca="1" si="1"/>
        <v>0.90310243774829158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0.90310243774829169</v>
      </c>
      <c r="E20" s="285">
        <f t="shared" si="1"/>
        <v>0.90310243774829169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0.9031024377482918</v>
      </c>
      <c r="E21" s="285">
        <f t="shared" si="1"/>
        <v>0.9031024377482918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0.89084622796358515</v>
      </c>
      <c r="E23" s="285">
        <f t="shared" si="1"/>
        <v>1.0480543858395119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111736.92000000003</v>
      </c>
      <c r="D24" s="284">
        <f ca="1">IF(ISERROR(VLOOKUP("Hospitalizace *",INDIRECT("HI!$A:$G"),5,0)),0,VLOOKUP("Hospitalizace *",INDIRECT("HI!$A:$G"),5,0))</f>
        <v>100812.84000000001</v>
      </c>
      <c r="E24" s="285">
        <f ca="1">IF(C24=0,0,D24/C24)</f>
        <v>0.90223392590381035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0.90223392590381035</v>
      </c>
      <c r="E25" s="285">
        <f t="shared" si="1"/>
        <v>0.90223392590381035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0.90223392590381035</v>
      </c>
      <c r="E26" s="285">
        <f t="shared" si="1"/>
        <v>0.90223392590381035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0.91039236479321317</v>
      </c>
      <c r="E29" s="285">
        <f t="shared" si="1"/>
        <v>0.95830775241390864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0.91201823751513855</v>
      </c>
      <c r="E30" s="285">
        <f t="shared" si="1"/>
        <v>0.91201823751513855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0.75446785180762066</v>
      </c>
      <c r="D31" s="289">
        <f>IF(ISERROR(VLOOKUP("Celkem:",'ZV Vyžád.'!$A:$M,7,0)),"",VLOOKUP("Celkem:",'ZV Vyžád.'!$A:$M,7,0))</f>
        <v>0.91413018355490894</v>
      </c>
      <c r="E31" s="285">
        <f t="shared" si="1"/>
        <v>1.2116224453629869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9045F1AE-9829-4FFD-9292-A418A58279F6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01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5653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29.3</v>
      </c>
      <c r="F4" s="498"/>
      <c r="G4" s="498"/>
      <c r="H4" s="498"/>
      <c r="I4" s="498">
        <v>5068</v>
      </c>
      <c r="J4" s="498">
        <v>867.9</v>
      </c>
      <c r="K4" s="498">
        <v>198.4</v>
      </c>
      <c r="L4" s="498">
        <v>23.5</v>
      </c>
      <c r="M4" s="498"/>
      <c r="N4" s="498"/>
      <c r="O4" s="498"/>
      <c r="P4" s="498"/>
      <c r="Q4" s="498">
        <v>3191634</v>
      </c>
      <c r="R4" s="498">
        <v>2000</v>
      </c>
      <c r="S4" s="498">
        <v>6637.3411534701854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2.8</v>
      </c>
      <c r="I5">
        <v>485.59999999999997</v>
      </c>
      <c r="J5">
        <v>61</v>
      </c>
      <c r="K5">
        <v>65.599999999999994</v>
      </c>
      <c r="Q5">
        <v>155494</v>
      </c>
      <c r="R5">
        <v>2000</v>
      </c>
      <c r="S5">
        <v>6637.3411534701854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2.4000000000000004</v>
      </c>
      <c r="I6">
        <v>416</v>
      </c>
      <c r="J6">
        <v>86.1</v>
      </c>
      <c r="K6">
        <v>104</v>
      </c>
      <c r="Q6">
        <v>196786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24.1</v>
      </c>
      <c r="I7">
        <v>4166.3999999999996</v>
      </c>
      <c r="J7">
        <v>720.8</v>
      </c>
      <c r="K7">
        <v>28.8</v>
      </c>
      <c r="L7">
        <v>23.5</v>
      </c>
      <c r="Q7">
        <v>2839354</v>
      </c>
    </row>
    <row r="8" spans="1:19" x14ac:dyDescent="0.25">
      <c r="A8" s="505" t="s">
        <v>215</v>
      </c>
      <c r="B8" s="504">
        <v>5</v>
      </c>
      <c r="C8">
        <v>1</v>
      </c>
      <c r="D8" t="s">
        <v>5644</v>
      </c>
      <c r="E8">
        <v>89.1</v>
      </c>
      <c r="I8">
        <v>14487.5</v>
      </c>
      <c r="Q8">
        <v>3550300</v>
      </c>
      <c r="S8">
        <v>3333.3333333333335</v>
      </c>
    </row>
    <row r="9" spans="1:19" x14ac:dyDescent="0.25">
      <c r="A9" s="503" t="s">
        <v>216</v>
      </c>
      <c r="B9" s="502">
        <v>6</v>
      </c>
      <c r="C9">
        <v>1</v>
      </c>
      <c r="D9">
        <v>303</v>
      </c>
      <c r="E9">
        <v>36.85</v>
      </c>
      <c r="I9">
        <v>5983.5</v>
      </c>
      <c r="Q9">
        <v>1527577</v>
      </c>
      <c r="S9">
        <v>3333.3333333333335</v>
      </c>
    </row>
    <row r="10" spans="1:19" x14ac:dyDescent="0.25">
      <c r="A10" s="505" t="s">
        <v>217</v>
      </c>
      <c r="B10" s="504">
        <v>7</v>
      </c>
      <c r="C10">
        <v>1</v>
      </c>
      <c r="D10">
        <v>304</v>
      </c>
      <c r="E10">
        <v>23.75</v>
      </c>
      <c r="I10">
        <v>3780</v>
      </c>
      <c r="Q10">
        <v>1156365</v>
      </c>
    </row>
    <row r="11" spans="1:19" x14ac:dyDescent="0.25">
      <c r="A11" s="503" t="s">
        <v>218</v>
      </c>
      <c r="B11" s="502">
        <v>8</v>
      </c>
      <c r="C11">
        <v>1</v>
      </c>
      <c r="D11">
        <v>305</v>
      </c>
      <c r="E11">
        <v>4</v>
      </c>
      <c r="I11">
        <v>690</v>
      </c>
      <c r="Q11">
        <v>220351</v>
      </c>
    </row>
    <row r="12" spans="1:19" x14ac:dyDescent="0.25">
      <c r="A12" s="505" t="s">
        <v>219</v>
      </c>
      <c r="B12" s="504">
        <v>9</v>
      </c>
      <c r="C12">
        <v>1</v>
      </c>
      <c r="D12">
        <v>424</v>
      </c>
      <c r="E12">
        <v>8</v>
      </c>
      <c r="I12">
        <v>1411</v>
      </c>
      <c r="Q12">
        <v>232709</v>
      </c>
    </row>
    <row r="13" spans="1:19" x14ac:dyDescent="0.25">
      <c r="A13" s="503" t="s">
        <v>220</v>
      </c>
      <c r="B13" s="502">
        <v>10</v>
      </c>
      <c r="C13">
        <v>1</v>
      </c>
      <c r="D13">
        <v>636</v>
      </c>
      <c r="E13">
        <v>5</v>
      </c>
      <c r="I13">
        <v>737.5</v>
      </c>
      <c r="Q13">
        <v>117507</v>
      </c>
    </row>
    <row r="14" spans="1:19" x14ac:dyDescent="0.25">
      <c r="A14" s="505" t="s">
        <v>221</v>
      </c>
      <c r="B14" s="504">
        <v>11</v>
      </c>
      <c r="C14">
        <v>1</v>
      </c>
      <c r="D14">
        <v>642</v>
      </c>
      <c r="E14">
        <v>11.5</v>
      </c>
      <c r="I14">
        <v>1885.5</v>
      </c>
      <c r="Q14">
        <v>295791</v>
      </c>
    </row>
    <row r="15" spans="1:19" x14ac:dyDescent="0.25">
      <c r="A15" s="503" t="s">
        <v>222</v>
      </c>
      <c r="B15" s="502">
        <v>12</v>
      </c>
      <c r="C15">
        <v>1</v>
      </c>
      <c r="D15" t="s">
        <v>5645</v>
      </c>
      <c r="E15">
        <v>4</v>
      </c>
      <c r="I15">
        <v>544</v>
      </c>
      <c r="Q15">
        <v>127836</v>
      </c>
    </row>
    <row r="16" spans="1:19" x14ac:dyDescent="0.25">
      <c r="A16" s="501" t="s">
        <v>210</v>
      </c>
      <c r="B16" s="500">
        <v>2020</v>
      </c>
      <c r="C16">
        <v>1</v>
      </c>
      <c r="D16">
        <v>30</v>
      </c>
      <c r="E16">
        <v>4</v>
      </c>
      <c r="I16">
        <v>544</v>
      </c>
      <c r="Q16">
        <v>127836</v>
      </c>
    </row>
    <row r="17" spans="3:19" x14ac:dyDescent="0.25">
      <c r="C17" t="s">
        <v>5646</v>
      </c>
      <c r="E17">
        <v>122.4</v>
      </c>
      <c r="I17">
        <v>20099.5</v>
      </c>
      <c r="J17">
        <v>867.9</v>
      </c>
      <c r="K17">
        <v>198.4</v>
      </c>
      <c r="L17">
        <v>23.5</v>
      </c>
      <c r="Q17">
        <v>6869770</v>
      </c>
      <c r="R17">
        <v>2000</v>
      </c>
      <c r="S17">
        <v>9970.6744868035184</v>
      </c>
    </row>
    <row r="18" spans="3:19" x14ac:dyDescent="0.25">
      <c r="C18">
        <v>2</v>
      </c>
      <c r="D18" t="s">
        <v>266</v>
      </c>
      <c r="E18">
        <v>29.46</v>
      </c>
      <c r="I18">
        <v>4076.8</v>
      </c>
      <c r="J18">
        <v>985.3</v>
      </c>
      <c r="K18">
        <v>209.2</v>
      </c>
      <c r="L18">
        <v>8</v>
      </c>
      <c r="Q18">
        <v>3218000</v>
      </c>
      <c r="S18">
        <v>6637.3411534701854</v>
      </c>
    </row>
    <row r="19" spans="3:19" x14ac:dyDescent="0.25">
      <c r="C19">
        <v>2</v>
      </c>
      <c r="D19">
        <v>99</v>
      </c>
      <c r="E19">
        <v>2.8</v>
      </c>
      <c r="I19">
        <v>448</v>
      </c>
      <c r="J19">
        <v>71.699999999999989</v>
      </c>
      <c r="K19">
        <v>64</v>
      </c>
      <c r="Q19">
        <v>166809</v>
      </c>
      <c r="S19">
        <v>6637.3411534701854</v>
      </c>
    </row>
    <row r="20" spans="3:19" x14ac:dyDescent="0.25">
      <c r="C20">
        <v>2</v>
      </c>
      <c r="D20">
        <v>100</v>
      </c>
      <c r="E20">
        <v>2.56</v>
      </c>
      <c r="I20">
        <v>332.8</v>
      </c>
      <c r="J20">
        <v>175</v>
      </c>
      <c r="K20">
        <v>113.2</v>
      </c>
      <c r="Q20">
        <v>255940</v>
      </c>
    </row>
    <row r="21" spans="3:19" x14ac:dyDescent="0.25">
      <c r="C21">
        <v>2</v>
      </c>
      <c r="D21">
        <v>101</v>
      </c>
      <c r="E21">
        <v>24.1</v>
      </c>
      <c r="I21">
        <v>3296</v>
      </c>
      <c r="J21">
        <v>738.6</v>
      </c>
      <c r="K21">
        <v>32</v>
      </c>
      <c r="L21">
        <v>8</v>
      </c>
      <c r="Q21">
        <v>2795251</v>
      </c>
    </row>
    <row r="22" spans="3:19" x14ac:dyDescent="0.25">
      <c r="C22">
        <v>2</v>
      </c>
      <c r="D22" t="s">
        <v>5644</v>
      </c>
      <c r="E22">
        <v>88.1</v>
      </c>
      <c r="I22">
        <v>12709</v>
      </c>
      <c r="O22">
        <v>34218</v>
      </c>
      <c r="P22">
        <v>34218</v>
      </c>
      <c r="Q22">
        <v>3561567</v>
      </c>
      <c r="S22">
        <v>3333.3333333333335</v>
      </c>
    </row>
    <row r="23" spans="3:19" x14ac:dyDescent="0.25">
      <c r="C23">
        <v>2</v>
      </c>
      <c r="D23">
        <v>303</v>
      </c>
      <c r="E23">
        <v>36.85</v>
      </c>
      <c r="I23">
        <v>5348</v>
      </c>
      <c r="O23">
        <v>13928</v>
      </c>
      <c r="P23">
        <v>13928</v>
      </c>
      <c r="Q23">
        <v>1564592</v>
      </c>
      <c r="S23">
        <v>3333.3333333333335</v>
      </c>
    </row>
    <row r="24" spans="3:19" x14ac:dyDescent="0.25">
      <c r="C24">
        <v>2</v>
      </c>
      <c r="D24">
        <v>304</v>
      </c>
      <c r="E24">
        <v>22.75</v>
      </c>
      <c r="I24">
        <v>3221.5</v>
      </c>
      <c r="O24">
        <v>750</v>
      </c>
      <c r="P24">
        <v>750</v>
      </c>
      <c r="Q24">
        <v>1132617</v>
      </c>
    </row>
    <row r="25" spans="3:19" x14ac:dyDescent="0.25">
      <c r="C25">
        <v>2</v>
      </c>
      <c r="D25">
        <v>305</v>
      </c>
      <c r="E25">
        <v>4</v>
      </c>
      <c r="I25">
        <v>556</v>
      </c>
      <c r="Q25">
        <v>218358</v>
      </c>
    </row>
    <row r="26" spans="3:19" x14ac:dyDescent="0.25">
      <c r="C26">
        <v>2</v>
      </c>
      <c r="D26">
        <v>424</v>
      </c>
      <c r="E26">
        <v>8</v>
      </c>
      <c r="I26">
        <v>1214</v>
      </c>
      <c r="Q26">
        <v>227261</v>
      </c>
    </row>
    <row r="27" spans="3:19" x14ac:dyDescent="0.25">
      <c r="C27">
        <v>2</v>
      </c>
      <c r="D27">
        <v>636</v>
      </c>
      <c r="E27">
        <v>5</v>
      </c>
      <c r="I27">
        <v>612.5</v>
      </c>
      <c r="O27">
        <v>6540</v>
      </c>
      <c r="P27">
        <v>6540</v>
      </c>
      <c r="Q27">
        <v>114840</v>
      </c>
    </row>
    <row r="28" spans="3:19" x14ac:dyDescent="0.25">
      <c r="C28">
        <v>2</v>
      </c>
      <c r="D28">
        <v>642</v>
      </c>
      <c r="E28">
        <v>11.5</v>
      </c>
      <c r="I28">
        <v>1757</v>
      </c>
      <c r="O28">
        <v>13000</v>
      </c>
      <c r="P28">
        <v>13000</v>
      </c>
      <c r="Q28">
        <v>303899</v>
      </c>
    </row>
    <row r="29" spans="3:19" x14ac:dyDescent="0.25">
      <c r="C29">
        <v>2</v>
      </c>
      <c r="D29" t="s">
        <v>5645</v>
      </c>
      <c r="E29">
        <v>4</v>
      </c>
      <c r="I29">
        <v>632</v>
      </c>
      <c r="Q29">
        <v>129100</v>
      </c>
    </row>
    <row r="30" spans="3:19" x14ac:dyDescent="0.25">
      <c r="C30">
        <v>2</v>
      </c>
      <c r="D30">
        <v>30</v>
      </c>
      <c r="E30">
        <v>4</v>
      </c>
      <c r="I30">
        <v>632</v>
      </c>
      <c r="Q30">
        <v>129100</v>
      </c>
    </row>
    <row r="31" spans="3:19" x14ac:dyDescent="0.25">
      <c r="C31" t="s">
        <v>5647</v>
      </c>
      <c r="E31">
        <v>121.56</v>
      </c>
      <c r="I31">
        <v>17417.8</v>
      </c>
      <c r="J31">
        <v>985.3</v>
      </c>
      <c r="K31">
        <v>209.2</v>
      </c>
      <c r="L31">
        <v>8</v>
      </c>
      <c r="O31">
        <v>34218</v>
      </c>
      <c r="P31">
        <v>34218</v>
      </c>
      <c r="Q31">
        <v>6908667</v>
      </c>
      <c r="S31">
        <v>9970.6744868035184</v>
      </c>
    </row>
    <row r="32" spans="3:19" x14ac:dyDescent="0.25">
      <c r="C32">
        <v>3</v>
      </c>
      <c r="D32" t="s">
        <v>266</v>
      </c>
      <c r="E32">
        <v>29.46</v>
      </c>
      <c r="I32">
        <v>4354.8</v>
      </c>
      <c r="J32">
        <v>966</v>
      </c>
      <c r="K32">
        <v>196.2</v>
      </c>
      <c r="L32">
        <v>15.5</v>
      </c>
      <c r="Q32">
        <v>3147490</v>
      </c>
      <c r="S32">
        <v>6637.3411534701854</v>
      </c>
    </row>
    <row r="33" spans="3:19" x14ac:dyDescent="0.25">
      <c r="C33">
        <v>3</v>
      </c>
      <c r="D33">
        <v>99</v>
      </c>
      <c r="E33">
        <v>2.8</v>
      </c>
      <c r="I33">
        <v>422.4</v>
      </c>
      <c r="J33">
        <v>83</v>
      </c>
      <c r="K33">
        <v>56</v>
      </c>
      <c r="Q33">
        <v>167185</v>
      </c>
      <c r="S33">
        <v>6637.3411534701854</v>
      </c>
    </row>
    <row r="34" spans="3:19" x14ac:dyDescent="0.25">
      <c r="C34">
        <v>3</v>
      </c>
      <c r="D34">
        <v>100</v>
      </c>
      <c r="E34">
        <v>2.56</v>
      </c>
      <c r="I34">
        <v>387.20000000000005</v>
      </c>
      <c r="J34">
        <v>160</v>
      </c>
      <c r="K34">
        <v>129</v>
      </c>
      <c r="Q34">
        <v>247447</v>
      </c>
    </row>
    <row r="35" spans="3:19" x14ac:dyDescent="0.25">
      <c r="C35">
        <v>3</v>
      </c>
      <c r="D35">
        <v>101</v>
      </c>
      <c r="E35">
        <v>24.1</v>
      </c>
      <c r="I35">
        <v>3545.2</v>
      </c>
      <c r="J35">
        <v>723</v>
      </c>
      <c r="K35">
        <v>11.2</v>
      </c>
      <c r="L35">
        <v>15.5</v>
      </c>
      <c r="Q35">
        <v>2732858</v>
      </c>
    </row>
    <row r="36" spans="3:19" x14ac:dyDescent="0.25">
      <c r="C36">
        <v>3</v>
      </c>
      <c r="D36" t="s">
        <v>5644</v>
      </c>
      <c r="E36">
        <v>89.1</v>
      </c>
      <c r="I36">
        <v>12793</v>
      </c>
      <c r="Q36">
        <v>3301452</v>
      </c>
      <c r="S36">
        <v>3333.3333333333335</v>
      </c>
    </row>
    <row r="37" spans="3:19" x14ac:dyDescent="0.25">
      <c r="C37">
        <v>3</v>
      </c>
      <c r="D37">
        <v>303</v>
      </c>
      <c r="E37">
        <v>37.85</v>
      </c>
      <c r="I37">
        <v>5018.5</v>
      </c>
      <c r="Q37">
        <v>1438573</v>
      </c>
      <c r="S37">
        <v>3333.3333333333335</v>
      </c>
    </row>
    <row r="38" spans="3:19" x14ac:dyDescent="0.25">
      <c r="C38">
        <v>3</v>
      </c>
      <c r="D38">
        <v>304</v>
      </c>
      <c r="E38">
        <v>21.75</v>
      </c>
      <c r="I38">
        <v>3499</v>
      </c>
      <c r="Q38">
        <v>1007783</v>
      </c>
    </row>
    <row r="39" spans="3:19" x14ac:dyDescent="0.25">
      <c r="C39">
        <v>3</v>
      </c>
      <c r="D39">
        <v>305</v>
      </c>
      <c r="E39">
        <v>5</v>
      </c>
      <c r="I39">
        <v>808</v>
      </c>
      <c r="Q39">
        <v>256907</v>
      </c>
    </row>
    <row r="40" spans="3:19" x14ac:dyDescent="0.25">
      <c r="C40">
        <v>3</v>
      </c>
      <c r="D40">
        <v>424</v>
      </c>
      <c r="E40">
        <v>8</v>
      </c>
      <c r="I40">
        <v>1218.5</v>
      </c>
      <c r="Q40">
        <v>214098</v>
      </c>
    </row>
    <row r="41" spans="3:19" x14ac:dyDescent="0.25">
      <c r="C41">
        <v>3</v>
      </c>
      <c r="D41">
        <v>636</v>
      </c>
      <c r="E41">
        <v>5</v>
      </c>
      <c r="I41">
        <v>546.5</v>
      </c>
      <c r="Q41">
        <v>105683</v>
      </c>
    </row>
    <row r="42" spans="3:19" x14ac:dyDescent="0.25">
      <c r="C42">
        <v>3</v>
      </c>
      <c r="D42">
        <v>642</v>
      </c>
      <c r="E42">
        <v>11.5</v>
      </c>
      <c r="I42">
        <v>1702.5</v>
      </c>
      <c r="Q42">
        <v>278408</v>
      </c>
    </row>
    <row r="43" spans="3:19" x14ac:dyDescent="0.25">
      <c r="C43">
        <v>3</v>
      </c>
      <c r="D43" t="s">
        <v>5645</v>
      </c>
      <c r="E43">
        <v>4</v>
      </c>
      <c r="I43">
        <v>576</v>
      </c>
      <c r="Q43">
        <v>123259</v>
      </c>
    </row>
    <row r="44" spans="3:19" x14ac:dyDescent="0.25">
      <c r="C44">
        <v>3</v>
      </c>
      <c r="D44">
        <v>30</v>
      </c>
      <c r="E44">
        <v>4</v>
      </c>
      <c r="I44">
        <v>576</v>
      </c>
      <c r="Q44">
        <v>123259</v>
      </c>
    </row>
    <row r="45" spans="3:19" x14ac:dyDescent="0.25">
      <c r="C45" t="s">
        <v>5648</v>
      </c>
      <c r="E45">
        <v>122.56</v>
      </c>
      <c r="I45">
        <v>17723.8</v>
      </c>
      <c r="J45">
        <v>966</v>
      </c>
      <c r="K45">
        <v>196.2</v>
      </c>
      <c r="L45">
        <v>15.5</v>
      </c>
      <c r="Q45">
        <v>6572201</v>
      </c>
      <c r="S45">
        <v>9970.6744868035184</v>
      </c>
    </row>
    <row r="46" spans="3:19" x14ac:dyDescent="0.25">
      <c r="C46">
        <v>4</v>
      </c>
      <c r="D46" t="s">
        <v>266</v>
      </c>
      <c r="E46">
        <v>30.1</v>
      </c>
      <c r="I46">
        <v>5122.4000000000005</v>
      </c>
      <c r="J46">
        <v>893.2</v>
      </c>
      <c r="K46">
        <v>244.3</v>
      </c>
      <c r="L46">
        <v>8</v>
      </c>
      <c r="O46">
        <v>38679</v>
      </c>
      <c r="P46">
        <v>38679</v>
      </c>
      <c r="Q46">
        <v>3147146</v>
      </c>
      <c r="R46">
        <v>2662</v>
      </c>
      <c r="S46">
        <v>6637.3411534701854</v>
      </c>
    </row>
    <row r="47" spans="3:19" x14ac:dyDescent="0.25">
      <c r="C47">
        <v>4</v>
      </c>
      <c r="D47">
        <v>99</v>
      </c>
      <c r="E47">
        <v>2.8</v>
      </c>
      <c r="I47">
        <v>493.6</v>
      </c>
      <c r="J47">
        <v>96.3</v>
      </c>
      <c r="K47">
        <v>70.400000000000006</v>
      </c>
      <c r="Q47">
        <v>178098</v>
      </c>
      <c r="R47">
        <v>2662</v>
      </c>
      <c r="S47">
        <v>6637.3411534701854</v>
      </c>
    </row>
    <row r="48" spans="3:19" x14ac:dyDescent="0.25">
      <c r="C48">
        <v>4</v>
      </c>
      <c r="D48">
        <v>100</v>
      </c>
      <c r="E48">
        <v>3.2</v>
      </c>
      <c r="I48">
        <v>563.20000000000005</v>
      </c>
      <c r="J48">
        <v>92.399999999999991</v>
      </c>
      <c r="K48">
        <v>140.80000000000001</v>
      </c>
      <c r="Q48">
        <v>260260</v>
      </c>
    </row>
    <row r="49" spans="3:19" x14ac:dyDescent="0.25">
      <c r="C49">
        <v>4</v>
      </c>
      <c r="D49">
        <v>101</v>
      </c>
      <c r="E49">
        <v>24.1</v>
      </c>
      <c r="I49">
        <v>4065.6000000000004</v>
      </c>
      <c r="J49">
        <v>704.5</v>
      </c>
      <c r="K49">
        <v>33.1</v>
      </c>
      <c r="L49">
        <v>8</v>
      </c>
      <c r="O49">
        <v>38679</v>
      </c>
      <c r="P49">
        <v>38679</v>
      </c>
      <c r="Q49">
        <v>2708788</v>
      </c>
    </row>
    <row r="50" spans="3:19" x14ac:dyDescent="0.25">
      <c r="C50">
        <v>4</v>
      </c>
      <c r="D50" t="s">
        <v>5644</v>
      </c>
      <c r="E50">
        <v>88.1</v>
      </c>
      <c r="I50">
        <v>10016</v>
      </c>
      <c r="J50">
        <v>47.5</v>
      </c>
      <c r="L50">
        <v>200.5</v>
      </c>
      <c r="O50">
        <v>70432</v>
      </c>
      <c r="P50">
        <v>70432</v>
      </c>
      <c r="Q50">
        <v>3133558</v>
      </c>
      <c r="S50">
        <v>3333.3333333333335</v>
      </c>
    </row>
    <row r="51" spans="3:19" x14ac:dyDescent="0.25">
      <c r="C51">
        <v>4</v>
      </c>
      <c r="D51">
        <v>303</v>
      </c>
      <c r="E51">
        <v>35.85</v>
      </c>
      <c r="I51">
        <v>3869.5</v>
      </c>
      <c r="J51">
        <v>10</v>
      </c>
      <c r="O51">
        <v>20732</v>
      </c>
      <c r="P51">
        <v>20732</v>
      </c>
      <c r="Q51">
        <v>1366117</v>
      </c>
      <c r="S51">
        <v>3333.3333333333335</v>
      </c>
    </row>
    <row r="52" spans="3:19" x14ac:dyDescent="0.25">
      <c r="C52">
        <v>4</v>
      </c>
      <c r="D52">
        <v>304</v>
      </c>
      <c r="E52">
        <v>22.75</v>
      </c>
      <c r="I52">
        <v>2940</v>
      </c>
      <c r="J52">
        <v>18</v>
      </c>
      <c r="O52">
        <v>11000</v>
      </c>
      <c r="P52">
        <v>11000</v>
      </c>
      <c r="Q52">
        <v>969738</v>
      </c>
    </row>
    <row r="53" spans="3:19" x14ac:dyDescent="0.25">
      <c r="C53">
        <v>4</v>
      </c>
      <c r="D53">
        <v>305</v>
      </c>
      <c r="E53">
        <v>5</v>
      </c>
      <c r="I53">
        <v>664</v>
      </c>
      <c r="J53">
        <v>19.5</v>
      </c>
      <c r="O53">
        <v>7700</v>
      </c>
      <c r="P53">
        <v>7700</v>
      </c>
      <c r="Q53">
        <v>240059</v>
      </c>
    </row>
    <row r="54" spans="3:19" x14ac:dyDescent="0.25">
      <c r="C54">
        <v>4</v>
      </c>
      <c r="D54">
        <v>424</v>
      </c>
      <c r="E54">
        <v>8</v>
      </c>
      <c r="I54">
        <v>916.5</v>
      </c>
      <c r="L54">
        <v>200.5</v>
      </c>
      <c r="Q54">
        <v>196553</v>
      </c>
    </row>
    <row r="55" spans="3:19" x14ac:dyDescent="0.25">
      <c r="C55">
        <v>4</v>
      </c>
      <c r="D55">
        <v>636</v>
      </c>
      <c r="E55">
        <v>5</v>
      </c>
      <c r="I55">
        <v>473.5</v>
      </c>
      <c r="O55">
        <v>8000</v>
      </c>
      <c r="P55">
        <v>8000</v>
      </c>
      <c r="Q55">
        <v>98351</v>
      </c>
    </row>
    <row r="56" spans="3:19" x14ac:dyDescent="0.25">
      <c r="C56">
        <v>4</v>
      </c>
      <c r="D56">
        <v>642</v>
      </c>
      <c r="E56">
        <v>11.5</v>
      </c>
      <c r="I56">
        <v>1152.5</v>
      </c>
      <c r="O56">
        <v>23000</v>
      </c>
      <c r="P56">
        <v>23000</v>
      </c>
      <c r="Q56">
        <v>262740</v>
      </c>
    </row>
    <row r="57" spans="3:19" x14ac:dyDescent="0.25">
      <c r="C57">
        <v>4</v>
      </c>
      <c r="D57" t="s">
        <v>5645</v>
      </c>
      <c r="E57">
        <v>4</v>
      </c>
      <c r="I57">
        <v>704</v>
      </c>
      <c r="Q57">
        <v>129405</v>
      </c>
    </row>
    <row r="58" spans="3:19" x14ac:dyDescent="0.25">
      <c r="C58">
        <v>4</v>
      </c>
      <c r="D58">
        <v>30</v>
      </c>
      <c r="E58">
        <v>4</v>
      </c>
      <c r="I58">
        <v>704</v>
      </c>
      <c r="Q58">
        <v>129405</v>
      </c>
    </row>
    <row r="59" spans="3:19" x14ac:dyDescent="0.25">
      <c r="C59" t="s">
        <v>5649</v>
      </c>
      <c r="E59">
        <v>122.2</v>
      </c>
      <c r="I59">
        <v>15842.400000000001</v>
      </c>
      <c r="J59">
        <v>940.7</v>
      </c>
      <c r="K59">
        <v>244.3</v>
      </c>
      <c r="L59">
        <v>208.5</v>
      </c>
      <c r="O59">
        <v>109111</v>
      </c>
      <c r="P59">
        <v>109111</v>
      </c>
      <c r="Q59">
        <v>6410109</v>
      </c>
      <c r="R59">
        <v>2662</v>
      </c>
      <c r="S59">
        <v>9970.6744868035184</v>
      </c>
    </row>
    <row r="60" spans="3:19" x14ac:dyDescent="0.25">
      <c r="C60">
        <v>5</v>
      </c>
      <c r="D60" t="s">
        <v>266</v>
      </c>
      <c r="E60">
        <v>30.1</v>
      </c>
      <c r="I60">
        <v>4923.2</v>
      </c>
      <c r="J60">
        <v>1000.2</v>
      </c>
      <c r="K60">
        <v>226.70000000000002</v>
      </c>
      <c r="L60">
        <v>32</v>
      </c>
      <c r="Q60">
        <v>3250800</v>
      </c>
      <c r="S60">
        <v>6637.3411534701854</v>
      </c>
    </row>
    <row r="61" spans="3:19" x14ac:dyDescent="0.25">
      <c r="C61">
        <v>5</v>
      </c>
      <c r="D61">
        <v>99</v>
      </c>
      <c r="E61">
        <v>2.8</v>
      </c>
      <c r="I61">
        <v>472.8</v>
      </c>
      <c r="J61">
        <v>99.5</v>
      </c>
      <c r="K61">
        <v>67.2</v>
      </c>
      <c r="Q61">
        <v>184690</v>
      </c>
      <c r="S61">
        <v>6637.3411534701854</v>
      </c>
    </row>
    <row r="62" spans="3:19" x14ac:dyDescent="0.25">
      <c r="C62">
        <v>5</v>
      </c>
      <c r="D62">
        <v>100</v>
      </c>
      <c r="E62">
        <v>3.2</v>
      </c>
      <c r="I62">
        <v>508.79999999999995</v>
      </c>
      <c r="J62">
        <v>120.2</v>
      </c>
      <c r="K62">
        <v>126.4</v>
      </c>
      <c r="Q62">
        <v>283994</v>
      </c>
    </row>
    <row r="63" spans="3:19" x14ac:dyDescent="0.25">
      <c r="C63">
        <v>5</v>
      </c>
      <c r="D63">
        <v>101</v>
      </c>
      <c r="E63">
        <v>24.1</v>
      </c>
      <c r="I63">
        <v>3941.6</v>
      </c>
      <c r="J63">
        <v>780.5</v>
      </c>
      <c r="K63">
        <v>33.1</v>
      </c>
      <c r="L63">
        <v>32</v>
      </c>
      <c r="Q63">
        <v>2782116</v>
      </c>
    </row>
    <row r="64" spans="3:19" x14ac:dyDescent="0.25">
      <c r="C64">
        <v>5</v>
      </c>
      <c r="D64" t="s">
        <v>5644</v>
      </c>
      <c r="E64">
        <v>88.6</v>
      </c>
      <c r="I64">
        <v>11908</v>
      </c>
      <c r="L64">
        <v>86</v>
      </c>
      <c r="Q64">
        <v>3298117</v>
      </c>
      <c r="S64">
        <v>3333.3333333333335</v>
      </c>
    </row>
    <row r="65" spans="3:19" x14ac:dyDescent="0.25">
      <c r="C65">
        <v>5</v>
      </c>
      <c r="D65">
        <v>303</v>
      </c>
      <c r="E65">
        <v>36.35</v>
      </c>
      <c r="I65">
        <v>4830.5</v>
      </c>
      <c r="Q65">
        <v>1411440</v>
      </c>
      <c r="S65">
        <v>3333.3333333333335</v>
      </c>
    </row>
    <row r="66" spans="3:19" x14ac:dyDescent="0.25">
      <c r="C66">
        <v>5</v>
      </c>
      <c r="D66">
        <v>304</v>
      </c>
      <c r="E66">
        <v>22.75</v>
      </c>
      <c r="I66">
        <v>3488</v>
      </c>
      <c r="Q66">
        <v>1096973</v>
      </c>
    </row>
    <row r="67" spans="3:19" x14ac:dyDescent="0.25">
      <c r="C67">
        <v>5</v>
      </c>
      <c r="D67">
        <v>305</v>
      </c>
      <c r="E67">
        <v>5</v>
      </c>
      <c r="I67">
        <v>560</v>
      </c>
      <c r="Q67">
        <v>212010</v>
      </c>
    </row>
    <row r="68" spans="3:19" x14ac:dyDescent="0.25">
      <c r="C68">
        <v>5</v>
      </c>
      <c r="D68">
        <v>424</v>
      </c>
      <c r="E68">
        <v>8</v>
      </c>
      <c r="I68">
        <v>1130</v>
      </c>
      <c r="L68">
        <v>86</v>
      </c>
      <c r="Q68">
        <v>220155</v>
      </c>
    </row>
    <row r="69" spans="3:19" x14ac:dyDescent="0.25">
      <c r="C69">
        <v>5</v>
      </c>
      <c r="D69">
        <v>636</v>
      </c>
      <c r="E69">
        <v>5</v>
      </c>
      <c r="I69">
        <v>591</v>
      </c>
      <c r="Q69">
        <v>111865</v>
      </c>
    </row>
    <row r="70" spans="3:19" x14ac:dyDescent="0.25">
      <c r="C70">
        <v>5</v>
      </c>
      <c r="D70">
        <v>642</v>
      </c>
      <c r="E70">
        <v>11.5</v>
      </c>
      <c r="I70">
        <v>1308.5</v>
      </c>
      <c r="Q70">
        <v>245674</v>
      </c>
    </row>
    <row r="71" spans="3:19" x14ac:dyDescent="0.25">
      <c r="C71">
        <v>5</v>
      </c>
      <c r="D71" t="s">
        <v>5645</v>
      </c>
      <c r="E71">
        <v>4</v>
      </c>
      <c r="I71">
        <v>664</v>
      </c>
      <c r="Q71">
        <v>129430</v>
      </c>
    </row>
    <row r="72" spans="3:19" x14ac:dyDescent="0.25">
      <c r="C72">
        <v>5</v>
      </c>
      <c r="D72">
        <v>30</v>
      </c>
      <c r="E72">
        <v>4</v>
      </c>
      <c r="I72">
        <v>664</v>
      </c>
      <c r="Q72">
        <v>129430</v>
      </c>
    </row>
    <row r="73" spans="3:19" x14ac:dyDescent="0.25">
      <c r="C73" t="s">
        <v>5650</v>
      </c>
      <c r="E73">
        <v>122.7</v>
      </c>
      <c r="I73">
        <v>17495.2</v>
      </c>
      <c r="J73">
        <v>1000.2</v>
      </c>
      <c r="K73">
        <v>226.70000000000002</v>
      </c>
      <c r="L73">
        <v>118</v>
      </c>
      <c r="Q73">
        <v>6678347</v>
      </c>
      <c r="S73">
        <v>9970.6744868035184</v>
      </c>
    </row>
    <row r="74" spans="3:19" x14ac:dyDescent="0.25">
      <c r="C74">
        <v>6</v>
      </c>
      <c r="D74" t="s">
        <v>266</v>
      </c>
      <c r="E74">
        <v>30.1</v>
      </c>
      <c r="I74">
        <v>5073.6000000000004</v>
      </c>
      <c r="J74">
        <v>910.1</v>
      </c>
      <c r="K74">
        <v>244.3</v>
      </c>
      <c r="L74">
        <v>8</v>
      </c>
      <c r="Q74">
        <v>3093393</v>
      </c>
      <c r="S74">
        <v>6637.3411534701854</v>
      </c>
    </row>
    <row r="75" spans="3:19" x14ac:dyDescent="0.25">
      <c r="C75">
        <v>6</v>
      </c>
      <c r="D75">
        <v>99</v>
      </c>
      <c r="E75">
        <v>2.8</v>
      </c>
      <c r="I75">
        <v>481.6</v>
      </c>
      <c r="J75">
        <v>78.7</v>
      </c>
      <c r="K75">
        <v>70.400000000000006</v>
      </c>
      <c r="Q75">
        <v>162914</v>
      </c>
      <c r="S75">
        <v>6637.3411534701854</v>
      </c>
    </row>
    <row r="76" spans="3:19" x14ac:dyDescent="0.25">
      <c r="C76">
        <v>6</v>
      </c>
      <c r="D76">
        <v>100</v>
      </c>
      <c r="E76">
        <v>3.2</v>
      </c>
      <c r="I76">
        <v>563.20000000000005</v>
      </c>
      <c r="J76">
        <v>59.9</v>
      </c>
      <c r="K76">
        <v>140.80000000000001</v>
      </c>
      <c r="Q76">
        <v>241421</v>
      </c>
    </row>
    <row r="77" spans="3:19" x14ac:dyDescent="0.25">
      <c r="C77">
        <v>6</v>
      </c>
      <c r="D77">
        <v>101</v>
      </c>
      <c r="E77">
        <v>24.1</v>
      </c>
      <c r="I77">
        <v>4028.8</v>
      </c>
      <c r="J77">
        <v>771.5</v>
      </c>
      <c r="K77">
        <v>33.1</v>
      </c>
      <c r="L77">
        <v>8</v>
      </c>
      <c r="Q77">
        <v>2689058</v>
      </c>
    </row>
    <row r="78" spans="3:19" x14ac:dyDescent="0.25">
      <c r="C78">
        <v>6</v>
      </c>
      <c r="D78" t="s">
        <v>5644</v>
      </c>
      <c r="E78">
        <v>91.1</v>
      </c>
      <c r="I78">
        <v>12461.5</v>
      </c>
      <c r="J78">
        <v>15</v>
      </c>
      <c r="K78">
        <v>30</v>
      </c>
      <c r="L78">
        <v>80</v>
      </c>
      <c r="O78">
        <v>61428</v>
      </c>
      <c r="P78">
        <v>61428</v>
      </c>
      <c r="Q78">
        <v>3561376</v>
      </c>
      <c r="S78">
        <v>3333.3333333333335</v>
      </c>
    </row>
    <row r="79" spans="3:19" x14ac:dyDescent="0.25">
      <c r="C79">
        <v>6</v>
      </c>
      <c r="D79">
        <v>303</v>
      </c>
      <c r="E79">
        <v>37.85</v>
      </c>
      <c r="I79">
        <v>4905.5</v>
      </c>
      <c r="J79">
        <v>15</v>
      </c>
      <c r="K79">
        <v>30</v>
      </c>
      <c r="O79">
        <v>10228</v>
      </c>
      <c r="P79">
        <v>10228</v>
      </c>
      <c r="Q79">
        <v>1558389</v>
      </c>
      <c r="S79">
        <v>3333.3333333333335</v>
      </c>
    </row>
    <row r="80" spans="3:19" x14ac:dyDescent="0.25">
      <c r="C80">
        <v>6</v>
      </c>
      <c r="D80">
        <v>304</v>
      </c>
      <c r="E80">
        <v>22.75</v>
      </c>
      <c r="I80">
        <v>3424.5</v>
      </c>
      <c r="O80">
        <v>8800</v>
      </c>
      <c r="P80">
        <v>8800</v>
      </c>
      <c r="Q80">
        <v>1123720</v>
      </c>
    </row>
    <row r="81" spans="3:19" x14ac:dyDescent="0.25">
      <c r="C81">
        <v>6</v>
      </c>
      <c r="D81">
        <v>305</v>
      </c>
      <c r="E81">
        <v>5</v>
      </c>
      <c r="I81">
        <v>670</v>
      </c>
      <c r="O81">
        <v>3400</v>
      </c>
      <c r="P81">
        <v>3400</v>
      </c>
      <c r="Q81">
        <v>224449</v>
      </c>
    </row>
    <row r="82" spans="3:19" x14ac:dyDescent="0.25">
      <c r="C82">
        <v>6</v>
      </c>
      <c r="D82">
        <v>424</v>
      </c>
      <c r="E82">
        <v>8</v>
      </c>
      <c r="I82">
        <v>1162</v>
      </c>
      <c r="L82">
        <v>80</v>
      </c>
      <c r="O82">
        <v>9000</v>
      </c>
      <c r="P82">
        <v>9000</v>
      </c>
      <c r="Q82">
        <v>226176</v>
      </c>
    </row>
    <row r="83" spans="3:19" x14ac:dyDescent="0.25">
      <c r="C83">
        <v>6</v>
      </c>
      <c r="D83">
        <v>636</v>
      </c>
      <c r="E83">
        <v>5</v>
      </c>
      <c r="I83">
        <v>638.5</v>
      </c>
      <c r="O83">
        <v>11000</v>
      </c>
      <c r="P83">
        <v>11000</v>
      </c>
      <c r="Q83">
        <v>126305</v>
      </c>
    </row>
    <row r="84" spans="3:19" x14ac:dyDescent="0.25">
      <c r="C84">
        <v>6</v>
      </c>
      <c r="D84">
        <v>642</v>
      </c>
      <c r="E84">
        <v>12.5</v>
      </c>
      <c r="I84">
        <v>1661</v>
      </c>
      <c r="O84">
        <v>19000</v>
      </c>
      <c r="P84">
        <v>19000</v>
      </c>
      <c r="Q84">
        <v>302337</v>
      </c>
    </row>
    <row r="85" spans="3:19" x14ac:dyDescent="0.25">
      <c r="C85">
        <v>6</v>
      </c>
      <c r="D85" t="s">
        <v>5645</v>
      </c>
      <c r="E85">
        <v>4</v>
      </c>
      <c r="I85">
        <v>640</v>
      </c>
      <c r="Q85">
        <v>131085</v>
      </c>
    </row>
    <row r="86" spans="3:19" x14ac:dyDescent="0.25">
      <c r="C86">
        <v>6</v>
      </c>
      <c r="D86">
        <v>30</v>
      </c>
      <c r="E86">
        <v>4</v>
      </c>
      <c r="I86">
        <v>640</v>
      </c>
      <c r="Q86">
        <v>131085</v>
      </c>
    </row>
    <row r="87" spans="3:19" x14ac:dyDescent="0.25">
      <c r="C87" t="s">
        <v>5651</v>
      </c>
      <c r="E87">
        <v>125.2</v>
      </c>
      <c r="I87">
        <v>18175.099999999999</v>
      </c>
      <c r="J87">
        <v>925.1</v>
      </c>
      <c r="K87">
        <v>274.3</v>
      </c>
      <c r="L87">
        <v>88</v>
      </c>
      <c r="O87">
        <v>61428</v>
      </c>
      <c r="P87">
        <v>61428</v>
      </c>
      <c r="Q87">
        <v>6785854</v>
      </c>
      <c r="S87">
        <v>9970.6744868035184</v>
      </c>
    </row>
    <row r="88" spans="3:19" x14ac:dyDescent="0.25">
      <c r="C88">
        <v>7</v>
      </c>
      <c r="D88" t="s">
        <v>266</v>
      </c>
      <c r="E88">
        <v>30.1</v>
      </c>
      <c r="I88">
        <v>4543.2</v>
      </c>
      <c r="J88">
        <v>877.9</v>
      </c>
      <c r="K88">
        <v>221.40000000000003</v>
      </c>
      <c r="L88">
        <v>8</v>
      </c>
      <c r="O88">
        <v>1208853</v>
      </c>
      <c r="P88">
        <v>1208853</v>
      </c>
      <c r="Q88">
        <v>4785668</v>
      </c>
      <c r="S88">
        <v>6637.3411534701854</v>
      </c>
    </row>
    <row r="89" spans="3:19" x14ac:dyDescent="0.25">
      <c r="C89">
        <v>7</v>
      </c>
      <c r="D89">
        <v>99</v>
      </c>
      <c r="E89">
        <v>3.8</v>
      </c>
      <c r="I89">
        <v>614.4</v>
      </c>
      <c r="J89">
        <v>32.1</v>
      </c>
      <c r="K89">
        <v>59.8</v>
      </c>
      <c r="O89">
        <v>38720</v>
      </c>
      <c r="P89">
        <v>38720</v>
      </c>
      <c r="Q89">
        <v>214176</v>
      </c>
      <c r="S89">
        <v>6637.3411534701854</v>
      </c>
    </row>
    <row r="90" spans="3:19" x14ac:dyDescent="0.25">
      <c r="C90">
        <v>7</v>
      </c>
      <c r="D90">
        <v>100</v>
      </c>
      <c r="E90">
        <v>3.2</v>
      </c>
      <c r="I90">
        <v>502.4</v>
      </c>
      <c r="J90">
        <v>155.4</v>
      </c>
      <c r="K90">
        <v>124.80000000000001</v>
      </c>
      <c r="O90">
        <v>48722</v>
      </c>
      <c r="P90">
        <v>48722</v>
      </c>
      <c r="Q90">
        <v>309453</v>
      </c>
    </row>
    <row r="91" spans="3:19" x14ac:dyDescent="0.25">
      <c r="C91">
        <v>7</v>
      </c>
      <c r="D91">
        <v>101</v>
      </c>
      <c r="E91">
        <v>23.1</v>
      </c>
      <c r="I91">
        <v>3426.3999999999996</v>
      </c>
      <c r="J91">
        <v>690.4</v>
      </c>
      <c r="K91">
        <v>36.799999999999997</v>
      </c>
      <c r="L91">
        <v>8</v>
      </c>
      <c r="O91">
        <v>1121411</v>
      </c>
      <c r="P91">
        <v>1121411</v>
      </c>
      <c r="Q91">
        <v>4262039</v>
      </c>
    </row>
    <row r="92" spans="3:19" x14ac:dyDescent="0.25">
      <c r="C92">
        <v>7</v>
      </c>
      <c r="D92" t="s">
        <v>5644</v>
      </c>
      <c r="E92">
        <v>88.6</v>
      </c>
      <c r="I92">
        <v>10765</v>
      </c>
      <c r="J92">
        <v>30</v>
      </c>
      <c r="K92">
        <v>20</v>
      </c>
      <c r="L92">
        <v>78</v>
      </c>
      <c r="O92">
        <v>1007648</v>
      </c>
      <c r="P92">
        <v>1007648</v>
      </c>
      <c r="Q92">
        <v>4630300</v>
      </c>
      <c r="S92">
        <v>3333.3333333333335</v>
      </c>
    </row>
    <row r="93" spans="3:19" x14ac:dyDescent="0.25">
      <c r="C93">
        <v>7</v>
      </c>
      <c r="D93">
        <v>303</v>
      </c>
      <c r="E93">
        <v>35.85</v>
      </c>
      <c r="I93">
        <v>3990</v>
      </c>
      <c r="K93">
        <v>20</v>
      </c>
      <c r="O93">
        <v>364226</v>
      </c>
      <c r="P93">
        <v>364226</v>
      </c>
      <c r="Q93">
        <v>1880509</v>
      </c>
      <c r="S93">
        <v>3333.3333333333335</v>
      </c>
    </row>
    <row r="94" spans="3:19" x14ac:dyDescent="0.25">
      <c r="C94">
        <v>7</v>
      </c>
      <c r="D94">
        <v>304</v>
      </c>
      <c r="E94">
        <v>22.25</v>
      </c>
      <c r="I94">
        <v>2866.5</v>
      </c>
      <c r="O94">
        <v>347495</v>
      </c>
      <c r="P94">
        <v>347495</v>
      </c>
      <c r="Q94">
        <v>1463029</v>
      </c>
    </row>
    <row r="95" spans="3:19" x14ac:dyDescent="0.25">
      <c r="C95">
        <v>7</v>
      </c>
      <c r="D95">
        <v>305</v>
      </c>
      <c r="E95">
        <v>5</v>
      </c>
      <c r="I95">
        <v>644</v>
      </c>
      <c r="J95">
        <v>30</v>
      </c>
      <c r="O95">
        <v>105839</v>
      </c>
      <c r="P95">
        <v>105839</v>
      </c>
      <c r="Q95">
        <v>407746</v>
      </c>
    </row>
    <row r="96" spans="3:19" x14ac:dyDescent="0.25">
      <c r="C96">
        <v>7</v>
      </c>
      <c r="D96">
        <v>424</v>
      </c>
      <c r="E96">
        <v>8</v>
      </c>
      <c r="I96">
        <v>938</v>
      </c>
      <c r="L96">
        <v>78</v>
      </c>
      <c r="O96">
        <v>74274</v>
      </c>
      <c r="P96">
        <v>74274</v>
      </c>
      <c r="Q96">
        <v>297632</v>
      </c>
    </row>
    <row r="97" spans="3:19" x14ac:dyDescent="0.25">
      <c r="C97">
        <v>7</v>
      </c>
      <c r="D97">
        <v>636</v>
      </c>
      <c r="E97">
        <v>5</v>
      </c>
      <c r="I97">
        <v>581</v>
      </c>
      <c r="O97">
        <v>36418</v>
      </c>
      <c r="P97">
        <v>36418</v>
      </c>
      <c r="Q97">
        <v>152009</v>
      </c>
    </row>
    <row r="98" spans="3:19" x14ac:dyDescent="0.25">
      <c r="C98">
        <v>7</v>
      </c>
      <c r="D98">
        <v>642</v>
      </c>
      <c r="E98">
        <v>12.5</v>
      </c>
      <c r="I98">
        <v>1745.5</v>
      </c>
      <c r="O98">
        <v>79396</v>
      </c>
      <c r="P98">
        <v>79396</v>
      </c>
      <c r="Q98">
        <v>429375</v>
      </c>
    </row>
    <row r="99" spans="3:19" x14ac:dyDescent="0.25">
      <c r="C99">
        <v>7</v>
      </c>
      <c r="D99" t="s">
        <v>5645</v>
      </c>
      <c r="E99">
        <v>4</v>
      </c>
      <c r="I99">
        <v>592</v>
      </c>
      <c r="O99">
        <v>38799</v>
      </c>
      <c r="P99">
        <v>38799</v>
      </c>
      <c r="Q99">
        <v>170717</v>
      </c>
    </row>
    <row r="100" spans="3:19" x14ac:dyDescent="0.25">
      <c r="C100">
        <v>7</v>
      </c>
      <c r="D100">
        <v>30</v>
      </c>
      <c r="E100">
        <v>4</v>
      </c>
      <c r="I100">
        <v>592</v>
      </c>
      <c r="O100">
        <v>38799</v>
      </c>
      <c r="P100">
        <v>38799</v>
      </c>
      <c r="Q100">
        <v>170717</v>
      </c>
    </row>
    <row r="101" spans="3:19" x14ac:dyDescent="0.25">
      <c r="C101" t="s">
        <v>5652</v>
      </c>
      <c r="E101">
        <v>122.7</v>
      </c>
      <c r="I101">
        <v>15900.2</v>
      </c>
      <c r="J101">
        <v>907.9</v>
      </c>
      <c r="K101">
        <v>241.40000000000003</v>
      </c>
      <c r="L101">
        <v>86</v>
      </c>
      <c r="O101">
        <v>2255300</v>
      </c>
      <c r="P101">
        <v>2255300</v>
      </c>
      <c r="Q101">
        <v>9586685</v>
      </c>
      <c r="S101">
        <v>9970.6744868035184</v>
      </c>
    </row>
  </sheetData>
  <hyperlinks>
    <hyperlink ref="A2" location="Obsah!A1" display="Zpět na Obsah  KL 01  1.-4.měsíc" xr:uid="{7937B264-FD21-4D92-BEB9-8C939A2BE874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6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5669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3636437.6500000013</v>
      </c>
      <c r="C3" s="344">
        <f t="shared" ref="C3:Z3" si="0">SUBTOTAL(9,C6:C1048576)</f>
        <v>12</v>
      </c>
      <c r="D3" s="344"/>
      <c r="E3" s="344">
        <f>SUBTOTAL(9,E6:E1048576)/4</f>
        <v>2631189.6200000006</v>
      </c>
      <c r="F3" s="344"/>
      <c r="G3" s="344">
        <f t="shared" si="0"/>
        <v>12</v>
      </c>
      <c r="H3" s="344">
        <f>SUBTOTAL(9,H6:H1048576)/4</f>
        <v>2376233.7600000016</v>
      </c>
      <c r="I3" s="347">
        <f>IF(B3&lt;&gt;0,H3/B3,"")</f>
        <v>0.65345098382203826</v>
      </c>
      <c r="J3" s="345">
        <f>IF(E3&lt;&gt;0,H3/E3,"")</f>
        <v>0.90310243774829169</v>
      </c>
      <c r="K3" s="346">
        <f t="shared" si="0"/>
        <v>34861.539999999986</v>
      </c>
      <c r="L3" s="346"/>
      <c r="M3" s="344">
        <f t="shared" si="0"/>
        <v>1.3437915218441276</v>
      </c>
      <c r="N3" s="344">
        <f t="shared" si="0"/>
        <v>51885.339999999989</v>
      </c>
      <c r="O3" s="344"/>
      <c r="P3" s="344">
        <f t="shared" si="0"/>
        <v>2</v>
      </c>
      <c r="Q3" s="344">
        <f t="shared" si="0"/>
        <v>18432.679999999997</v>
      </c>
      <c r="R3" s="347">
        <f>IF(K3&lt;&gt;0,Q3/K3,"")</f>
        <v>0.52873969423037548</v>
      </c>
      <c r="S3" s="347">
        <f>IF(N3&lt;&gt;0,Q3/N3,"")</f>
        <v>0.3552579591846175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5664</v>
      </c>
      <c r="B6" s="847">
        <v>3636437.6500000004</v>
      </c>
      <c r="C6" s="848">
        <v>1</v>
      </c>
      <c r="D6" s="848">
        <v>1.3820507736724805</v>
      </c>
      <c r="E6" s="847">
        <v>2631189.62</v>
      </c>
      <c r="F6" s="848">
        <v>0.72356241829142864</v>
      </c>
      <c r="G6" s="848">
        <v>1</v>
      </c>
      <c r="H6" s="847">
        <v>2376233.7600000016</v>
      </c>
      <c r="I6" s="848">
        <v>0.65345098382203837</v>
      </c>
      <c r="J6" s="848">
        <v>0.9031024377482918</v>
      </c>
      <c r="K6" s="847">
        <v>17430.769999999993</v>
      </c>
      <c r="L6" s="848">
        <v>1</v>
      </c>
      <c r="M6" s="848">
        <v>0.67189576092206382</v>
      </c>
      <c r="N6" s="847">
        <v>25942.669999999995</v>
      </c>
      <c r="O6" s="848">
        <v>1.4883261037808431</v>
      </c>
      <c r="P6" s="848">
        <v>1</v>
      </c>
      <c r="Q6" s="847">
        <v>9216.3399999999983</v>
      </c>
      <c r="R6" s="848">
        <v>0.52873969423037548</v>
      </c>
      <c r="S6" s="848">
        <v>0.3552579591846175</v>
      </c>
      <c r="T6" s="847"/>
      <c r="U6" s="848"/>
      <c r="V6" s="848"/>
      <c r="W6" s="847"/>
      <c r="X6" s="848"/>
      <c r="Y6" s="848"/>
      <c r="Z6" s="847"/>
      <c r="AA6" s="848"/>
      <c r="AB6" s="849"/>
    </row>
    <row r="7" spans="1:28" ht="14.45" customHeight="1" x14ac:dyDescent="0.25">
      <c r="A7" s="856" t="s">
        <v>5665</v>
      </c>
      <c r="B7" s="850">
        <v>3420052.99</v>
      </c>
      <c r="C7" s="851">
        <v>1</v>
      </c>
      <c r="D7" s="851">
        <v>1.4134286544216434</v>
      </c>
      <c r="E7" s="850">
        <v>2419685.62</v>
      </c>
      <c r="F7" s="851">
        <v>0.70749945310057905</v>
      </c>
      <c r="G7" s="851">
        <v>1</v>
      </c>
      <c r="H7" s="850">
        <v>2228582.9800000018</v>
      </c>
      <c r="I7" s="851">
        <v>0.65162235395656887</v>
      </c>
      <c r="J7" s="851">
        <v>0.92102170694389696</v>
      </c>
      <c r="K7" s="850">
        <v>17430.769999999993</v>
      </c>
      <c r="L7" s="851">
        <v>1</v>
      </c>
      <c r="M7" s="851">
        <v>0.67189576092206382</v>
      </c>
      <c r="N7" s="850">
        <v>25942.669999999995</v>
      </c>
      <c r="O7" s="851">
        <v>1.4883261037808431</v>
      </c>
      <c r="P7" s="851">
        <v>1</v>
      </c>
      <c r="Q7" s="850">
        <v>9216.3399999999983</v>
      </c>
      <c r="R7" s="851">
        <v>0.52873969423037548</v>
      </c>
      <c r="S7" s="851">
        <v>0.3552579591846175</v>
      </c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56" t="s">
        <v>5666</v>
      </c>
      <c r="B8" s="850">
        <v>216132.66</v>
      </c>
      <c r="C8" s="851">
        <v>1</v>
      </c>
      <c r="D8" s="851">
        <v>1.0454929182307184</v>
      </c>
      <c r="E8" s="850">
        <v>206728.00000000003</v>
      </c>
      <c r="F8" s="851">
        <v>0.9564866318676688</v>
      </c>
      <c r="G8" s="851">
        <v>1</v>
      </c>
      <c r="H8" s="850">
        <v>147650.78</v>
      </c>
      <c r="I8" s="851">
        <v>0.68314885866856034</v>
      </c>
      <c r="J8" s="851">
        <v>0.71422729383537775</v>
      </c>
      <c r="K8" s="850"/>
      <c r="L8" s="851"/>
      <c r="M8" s="851"/>
      <c r="N8" s="850"/>
      <c r="O8" s="851"/>
      <c r="P8" s="851"/>
      <c r="Q8" s="850"/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x14ac:dyDescent="0.25">
      <c r="A9" s="856" t="s">
        <v>5667</v>
      </c>
      <c r="B9" s="850">
        <v>252</v>
      </c>
      <c r="C9" s="851">
        <v>1</v>
      </c>
      <c r="D9" s="851"/>
      <c r="E9" s="850"/>
      <c r="F9" s="851"/>
      <c r="G9" s="851"/>
      <c r="H9" s="850"/>
      <c r="I9" s="851"/>
      <c r="J9" s="851"/>
      <c r="K9" s="850"/>
      <c r="L9" s="851"/>
      <c r="M9" s="851"/>
      <c r="N9" s="850"/>
      <c r="O9" s="851"/>
      <c r="P9" s="851"/>
      <c r="Q9" s="850"/>
      <c r="R9" s="851"/>
      <c r="S9" s="851"/>
      <c r="T9" s="850"/>
      <c r="U9" s="851"/>
      <c r="V9" s="851"/>
      <c r="W9" s="850"/>
      <c r="X9" s="851"/>
      <c r="Y9" s="851"/>
      <c r="Z9" s="850"/>
      <c r="AA9" s="851"/>
      <c r="AB9" s="852"/>
    </row>
    <row r="10" spans="1:28" ht="14.45" customHeight="1" thickBot="1" x14ac:dyDescent="0.3">
      <c r="A10" s="857" t="s">
        <v>5668</v>
      </c>
      <c r="B10" s="853"/>
      <c r="C10" s="854"/>
      <c r="D10" s="854"/>
      <c r="E10" s="853">
        <v>4776</v>
      </c>
      <c r="F10" s="854"/>
      <c r="G10" s="854">
        <v>1</v>
      </c>
      <c r="H10" s="853"/>
      <c r="I10" s="854"/>
      <c r="J10" s="854"/>
      <c r="K10" s="853"/>
      <c r="L10" s="854"/>
      <c r="M10" s="854"/>
      <c r="N10" s="853"/>
      <c r="O10" s="854"/>
      <c r="P10" s="854"/>
      <c r="Q10" s="853"/>
      <c r="R10" s="854"/>
      <c r="S10" s="854"/>
      <c r="T10" s="853"/>
      <c r="U10" s="854"/>
      <c r="V10" s="854"/>
      <c r="W10" s="853"/>
      <c r="X10" s="854"/>
      <c r="Y10" s="854"/>
      <c r="Z10" s="853"/>
      <c r="AA10" s="854"/>
      <c r="AB10" s="855"/>
    </row>
    <row r="11" spans="1:28" ht="14.45" customHeight="1" thickBot="1" x14ac:dyDescent="0.25"/>
    <row r="12" spans="1:28" ht="14.45" customHeight="1" x14ac:dyDescent="0.25">
      <c r="A12" s="846" t="s">
        <v>602</v>
      </c>
      <c r="B12" s="847">
        <v>252</v>
      </c>
      <c r="C12" s="848">
        <v>1</v>
      </c>
      <c r="D12" s="848"/>
      <c r="E12" s="847"/>
      <c r="F12" s="848"/>
      <c r="G12" s="848"/>
      <c r="H12" s="847"/>
      <c r="I12" s="848"/>
      <c r="J12" s="849"/>
    </row>
    <row r="13" spans="1:28" ht="14.45" customHeight="1" x14ac:dyDescent="0.25">
      <c r="A13" s="856" t="s">
        <v>5670</v>
      </c>
      <c r="B13" s="850">
        <v>252</v>
      </c>
      <c r="C13" s="851">
        <v>1</v>
      </c>
      <c r="D13" s="851"/>
      <c r="E13" s="850"/>
      <c r="F13" s="851"/>
      <c r="G13" s="851"/>
      <c r="H13" s="850"/>
      <c r="I13" s="851"/>
      <c r="J13" s="852"/>
    </row>
    <row r="14" spans="1:28" ht="14.45" customHeight="1" x14ac:dyDescent="0.25">
      <c r="A14" s="858" t="s">
        <v>605</v>
      </c>
      <c r="B14" s="859">
        <v>2905879.0100000007</v>
      </c>
      <c r="C14" s="860">
        <v>1</v>
      </c>
      <c r="D14" s="860">
        <v>1.1235600332004549</v>
      </c>
      <c r="E14" s="859">
        <v>2586313.9700000002</v>
      </c>
      <c r="F14" s="860">
        <v>0.89002809858900478</v>
      </c>
      <c r="G14" s="860">
        <v>1</v>
      </c>
      <c r="H14" s="859">
        <v>2341326.9900000012</v>
      </c>
      <c r="I14" s="860">
        <v>0.80572074127752502</v>
      </c>
      <c r="J14" s="861">
        <v>0.90527562282007124</v>
      </c>
    </row>
    <row r="15" spans="1:28" ht="14.45" customHeight="1" x14ac:dyDescent="0.25">
      <c r="A15" s="856" t="s">
        <v>5671</v>
      </c>
      <c r="B15" s="850">
        <v>33588.33</v>
      </c>
      <c r="C15" s="851">
        <v>1</v>
      </c>
      <c r="D15" s="851">
        <v>0.9238649566292737</v>
      </c>
      <c r="E15" s="850">
        <v>36356.320000000007</v>
      </c>
      <c r="F15" s="851">
        <v>1.0824092772698137</v>
      </c>
      <c r="G15" s="851">
        <v>1</v>
      </c>
      <c r="H15" s="850">
        <v>26366.78</v>
      </c>
      <c r="I15" s="851">
        <v>0.78499824194891488</v>
      </c>
      <c r="J15" s="852">
        <v>0.72523236675219038</v>
      </c>
    </row>
    <row r="16" spans="1:28" ht="14.45" customHeight="1" x14ac:dyDescent="0.25">
      <c r="A16" s="856" t="s">
        <v>5670</v>
      </c>
      <c r="B16" s="850">
        <v>2872290.6800000006</v>
      </c>
      <c r="C16" s="851">
        <v>1</v>
      </c>
      <c r="D16" s="851">
        <v>1.1264072091550228</v>
      </c>
      <c r="E16" s="850">
        <v>2549957.6500000004</v>
      </c>
      <c r="F16" s="851">
        <v>0.88777840897356519</v>
      </c>
      <c r="G16" s="851">
        <v>1</v>
      </c>
      <c r="H16" s="850">
        <v>2314960.2100000014</v>
      </c>
      <c r="I16" s="851">
        <v>0.80596306847327892</v>
      </c>
      <c r="J16" s="852">
        <v>0.90784261064100458</v>
      </c>
    </row>
    <row r="17" spans="1:10" ht="14.45" customHeight="1" x14ac:dyDescent="0.25">
      <c r="A17" s="858" t="s">
        <v>614</v>
      </c>
      <c r="B17" s="859">
        <v>730306.6399999999</v>
      </c>
      <c r="C17" s="860">
        <v>1</v>
      </c>
      <c r="D17" s="860">
        <v>18.212294621025368</v>
      </c>
      <c r="E17" s="859">
        <v>40099.65</v>
      </c>
      <c r="F17" s="860">
        <v>5.4907963044126241E-2</v>
      </c>
      <c r="G17" s="860">
        <v>1</v>
      </c>
      <c r="H17" s="859">
        <v>34906.770000000004</v>
      </c>
      <c r="I17" s="860">
        <v>4.7797415617089292E-2</v>
      </c>
      <c r="J17" s="861">
        <v>0.87050061534202927</v>
      </c>
    </row>
    <row r="18" spans="1:10" ht="14.45" customHeight="1" x14ac:dyDescent="0.25">
      <c r="A18" s="856" t="s">
        <v>5671</v>
      </c>
      <c r="B18" s="850">
        <v>1587</v>
      </c>
      <c r="C18" s="851">
        <v>1</v>
      </c>
      <c r="D18" s="851"/>
      <c r="E18" s="850"/>
      <c r="F18" s="851"/>
      <c r="G18" s="851"/>
      <c r="H18" s="850"/>
      <c r="I18" s="851"/>
      <c r="J18" s="852"/>
    </row>
    <row r="19" spans="1:10" ht="14.45" customHeight="1" x14ac:dyDescent="0.25">
      <c r="A19" s="856" t="s">
        <v>5670</v>
      </c>
      <c r="B19" s="850">
        <v>728719.6399999999</v>
      </c>
      <c r="C19" s="851">
        <v>1</v>
      </c>
      <c r="D19" s="851">
        <v>18.172718215745022</v>
      </c>
      <c r="E19" s="850">
        <v>40099.65</v>
      </c>
      <c r="F19" s="851">
        <v>5.502754118168135E-2</v>
      </c>
      <c r="G19" s="851">
        <v>1</v>
      </c>
      <c r="H19" s="850">
        <v>34906.770000000004</v>
      </c>
      <c r="I19" s="851">
        <v>4.7901508459412469E-2</v>
      </c>
      <c r="J19" s="852">
        <v>0.87050061534202927</v>
      </c>
    </row>
    <row r="20" spans="1:10" ht="14.45" customHeight="1" x14ac:dyDescent="0.25">
      <c r="A20" s="858" t="s">
        <v>5672</v>
      </c>
      <c r="B20" s="859"/>
      <c r="C20" s="860"/>
      <c r="D20" s="860"/>
      <c r="E20" s="859">
        <v>4776</v>
      </c>
      <c r="F20" s="860"/>
      <c r="G20" s="860">
        <v>1</v>
      </c>
      <c r="H20" s="859"/>
      <c r="I20" s="860"/>
      <c r="J20" s="861"/>
    </row>
    <row r="21" spans="1:10" ht="14.45" customHeight="1" x14ac:dyDescent="0.25">
      <c r="A21" s="856" t="s">
        <v>5671</v>
      </c>
      <c r="B21" s="850"/>
      <c r="C21" s="851"/>
      <c r="D21" s="851"/>
      <c r="E21" s="850">
        <v>4094</v>
      </c>
      <c r="F21" s="851"/>
      <c r="G21" s="851">
        <v>1</v>
      </c>
      <c r="H21" s="850"/>
      <c r="I21" s="851"/>
      <c r="J21" s="852"/>
    </row>
    <row r="22" spans="1:10" ht="14.45" customHeight="1" thickBot="1" x14ac:dyDescent="0.3">
      <c r="A22" s="857" t="s">
        <v>5670</v>
      </c>
      <c r="B22" s="853"/>
      <c r="C22" s="854"/>
      <c r="D22" s="854"/>
      <c r="E22" s="853">
        <v>682</v>
      </c>
      <c r="F22" s="854"/>
      <c r="G22" s="854">
        <v>1</v>
      </c>
      <c r="H22" s="853"/>
      <c r="I22" s="854"/>
      <c r="J22" s="855"/>
    </row>
    <row r="23" spans="1:10" ht="14.45" customHeight="1" x14ac:dyDescent="0.2">
      <c r="A23" s="786" t="s">
        <v>295</v>
      </c>
    </row>
    <row r="24" spans="1:10" ht="14.45" customHeight="1" x14ac:dyDescent="0.2">
      <c r="A24" s="787" t="s">
        <v>2210</v>
      </c>
    </row>
    <row r="25" spans="1:10" ht="14.45" customHeight="1" x14ac:dyDescent="0.2">
      <c r="A25" s="786" t="s">
        <v>5673</v>
      </c>
    </row>
    <row r="26" spans="1:10" ht="14.45" customHeight="1" x14ac:dyDescent="0.2">
      <c r="A26" s="786" t="s">
        <v>5674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DEC75829-64A2-45CD-B815-975BD028FFC7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8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5708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26414</v>
      </c>
      <c r="C3" s="404">
        <f t="shared" si="0"/>
        <v>22013</v>
      </c>
      <c r="D3" s="438">
        <f t="shared" si="0"/>
        <v>21458</v>
      </c>
      <c r="E3" s="346">
        <f t="shared" si="0"/>
        <v>3636437.65</v>
      </c>
      <c r="F3" s="344">
        <f t="shared" si="0"/>
        <v>2631189.62</v>
      </c>
      <c r="G3" s="405">
        <f t="shared" si="0"/>
        <v>2376233.7599999998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2212</v>
      </c>
      <c r="B6" s="225"/>
      <c r="C6" s="225"/>
      <c r="D6" s="225">
        <v>1290</v>
      </c>
      <c r="E6" s="863"/>
      <c r="F6" s="863"/>
      <c r="G6" s="864">
        <v>120617.44</v>
      </c>
    </row>
    <row r="7" spans="1:7" ht="14.45" customHeight="1" x14ac:dyDescent="0.2">
      <c r="A7" s="836" t="s">
        <v>2213</v>
      </c>
      <c r="B7" s="831">
        <v>1202</v>
      </c>
      <c r="C7" s="831">
        <v>833</v>
      </c>
      <c r="D7" s="831">
        <v>507</v>
      </c>
      <c r="E7" s="865">
        <v>217486.32999999996</v>
      </c>
      <c r="F7" s="865">
        <v>111984</v>
      </c>
      <c r="G7" s="866">
        <v>64137.440000000002</v>
      </c>
    </row>
    <row r="8" spans="1:7" ht="14.45" customHeight="1" x14ac:dyDescent="0.2">
      <c r="A8" s="836" t="s">
        <v>5675</v>
      </c>
      <c r="B8" s="831"/>
      <c r="C8" s="831"/>
      <c r="D8" s="831">
        <v>3</v>
      </c>
      <c r="E8" s="865"/>
      <c r="F8" s="865"/>
      <c r="G8" s="866">
        <v>198.32999999999998</v>
      </c>
    </row>
    <row r="9" spans="1:7" ht="14.45" customHeight="1" x14ac:dyDescent="0.2">
      <c r="A9" s="836" t="s">
        <v>2215</v>
      </c>
      <c r="B9" s="831">
        <v>48</v>
      </c>
      <c r="C9" s="831">
        <v>69</v>
      </c>
      <c r="D9" s="831">
        <v>28</v>
      </c>
      <c r="E9" s="865">
        <v>6351</v>
      </c>
      <c r="F9" s="865">
        <v>6558.67</v>
      </c>
      <c r="G9" s="866">
        <v>2320.7799999999997</v>
      </c>
    </row>
    <row r="10" spans="1:7" ht="14.45" customHeight="1" x14ac:dyDescent="0.2">
      <c r="A10" s="836" t="s">
        <v>5671</v>
      </c>
      <c r="B10" s="831">
        <v>592</v>
      </c>
      <c r="C10" s="831">
        <v>604</v>
      </c>
      <c r="D10" s="831">
        <v>527</v>
      </c>
      <c r="E10" s="865">
        <v>35175.33</v>
      </c>
      <c r="F10" s="865">
        <v>40450.320000000007</v>
      </c>
      <c r="G10" s="866">
        <v>26366.78</v>
      </c>
    </row>
    <row r="11" spans="1:7" ht="14.45" customHeight="1" x14ac:dyDescent="0.2">
      <c r="A11" s="836" t="s">
        <v>5676</v>
      </c>
      <c r="B11" s="831"/>
      <c r="C11" s="831">
        <v>1</v>
      </c>
      <c r="D11" s="831"/>
      <c r="E11" s="865"/>
      <c r="F11" s="865">
        <v>38</v>
      </c>
      <c r="G11" s="866"/>
    </row>
    <row r="12" spans="1:7" ht="14.45" customHeight="1" x14ac:dyDescent="0.2">
      <c r="A12" s="836" t="s">
        <v>5677</v>
      </c>
      <c r="B12" s="831">
        <v>12</v>
      </c>
      <c r="C12" s="831"/>
      <c r="D12" s="831"/>
      <c r="E12" s="865">
        <v>1462</v>
      </c>
      <c r="F12" s="865"/>
      <c r="G12" s="866"/>
    </row>
    <row r="13" spans="1:7" ht="14.45" customHeight="1" x14ac:dyDescent="0.2">
      <c r="A13" s="836" t="s">
        <v>5678</v>
      </c>
      <c r="B13" s="831">
        <v>5</v>
      </c>
      <c r="C13" s="831"/>
      <c r="D13" s="831"/>
      <c r="E13" s="865">
        <v>185</v>
      </c>
      <c r="F13" s="865"/>
      <c r="G13" s="866"/>
    </row>
    <row r="14" spans="1:7" ht="14.45" customHeight="1" x14ac:dyDescent="0.2">
      <c r="A14" s="836" t="s">
        <v>5679</v>
      </c>
      <c r="B14" s="831"/>
      <c r="C14" s="831"/>
      <c r="D14" s="831">
        <v>2</v>
      </c>
      <c r="E14" s="865"/>
      <c r="F14" s="865"/>
      <c r="G14" s="866">
        <v>300.56</v>
      </c>
    </row>
    <row r="15" spans="1:7" ht="14.45" customHeight="1" x14ac:dyDescent="0.2">
      <c r="A15" s="836" t="s">
        <v>2216</v>
      </c>
      <c r="B15" s="831">
        <v>1275</v>
      </c>
      <c r="C15" s="831">
        <v>1431</v>
      </c>
      <c r="D15" s="831">
        <v>60</v>
      </c>
      <c r="E15" s="865">
        <v>119148.33</v>
      </c>
      <c r="F15" s="865">
        <v>140646</v>
      </c>
      <c r="G15" s="866">
        <v>5711.45</v>
      </c>
    </row>
    <row r="16" spans="1:7" ht="14.45" customHeight="1" x14ac:dyDescent="0.2">
      <c r="A16" s="836" t="s">
        <v>5680</v>
      </c>
      <c r="B16" s="831">
        <v>11</v>
      </c>
      <c r="C16" s="831"/>
      <c r="D16" s="831"/>
      <c r="E16" s="865">
        <v>1719</v>
      </c>
      <c r="F16" s="865"/>
      <c r="G16" s="866"/>
    </row>
    <row r="17" spans="1:7" ht="14.45" customHeight="1" x14ac:dyDescent="0.2">
      <c r="A17" s="836" t="s">
        <v>5681</v>
      </c>
      <c r="B17" s="831">
        <v>1</v>
      </c>
      <c r="C17" s="831"/>
      <c r="D17" s="831"/>
      <c r="E17" s="865">
        <v>37</v>
      </c>
      <c r="F17" s="865"/>
      <c r="G17" s="866"/>
    </row>
    <row r="18" spans="1:7" ht="14.45" customHeight="1" x14ac:dyDescent="0.2">
      <c r="A18" s="836" t="s">
        <v>2217</v>
      </c>
      <c r="B18" s="831">
        <v>870</v>
      </c>
      <c r="C18" s="831">
        <v>634</v>
      </c>
      <c r="D18" s="831">
        <v>490</v>
      </c>
      <c r="E18" s="865">
        <v>97801</v>
      </c>
      <c r="F18" s="865">
        <v>65701</v>
      </c>
      <c r="G18" s="866">
        <v>50447.990000000005</v>
      </c>
    </row>
    <row r="19" spans="1:7" ht="14.45" customHeight="1" x14ac:dyDescent="0.2">
      <c r="A19" s="836" t="s">
        <v>2218</v>
      </c>
      <c r="B19" s="831">
        <v>228</v>
      </c>
      <c r="C19" s="831">
        <v>1015</v>
      </c>
      <c r="D19" s="831">
        <v>201</v>
      </c>
      <c r="E19" s="865">
        <v>36025</v>
      </c>
      <c r="F19" s="865">
        <v>128284</v>
      </c>
      <c r="G19" s="866">
        <v>25114</v>
      </c>
    </row>
    <row r="20" spans="1:7" ht="14.45" customHeight="1" x14ac:dyDescent="0.2">
      <c r="A20" s="836" t="s">
        <v>5682</v>
      </c>
      <c r="B20" s="831">
        <v>9</v>
      </c>
      <c r="C20" s="831">
        <v>8</v>
      </c>
      <c r="D20" s="831"/>
      <c r="E20" s="865">
        <v>1018.34</v>
      </c>
      <c r="F20" s="865">
        <v>2246.66</v>
      </c>
      <c r="G20" s="866"/>
    </row>
    <row r="21" spans="1:7" ht="14.45" customHeight="1" x14ac:dyDescent="0.2">
      <c r="A21" s="836" t="s">
        <v>5683</v>
      </c>
      <c r="B21" s="831"/>
      <c r="C21" s="831"/>
      <c r="D21" s="831">
        <v>7</v>
      </c>
      <c r="E21" s="865"/>
      <c r="F21" s="865"/>
      <c r="G21" s="866">
        <v>266</v>
      </c>
    </row>
    <row r="22" spans="1:7" ht="14.45" customHeight="1" x14ac:dyDescent="0.2">
      <c r="A22" s="836" t="s">
        <v>2219</v>
      </c>
      <c r="B22" s="831">
        <v>2688</v>
      </c>
      <c r="C22" s="831"/>
      <c r="D22" s="831">
        <v>1530</v>
      </c>
      <c r="E22" s="865">
        <v>275598</v>
      </c>
      <c r="F22" s="865"/>
      <c r="G22" s="866">
        <v>161456.32999999999</v>
      </c>
    </row>
    <row r="23" spans="1:7" ht="14.45" customHeight="1" x14ac:dyDescent="0.2">
      <c r="A23" s="836" t="s">
        <v>5684</v>
      </c>
      <c r="B23" s="831">
        <v>1</v>
      </c>
      <c r="C23" s="831"/>
      <c r="D23" s="831"/>
      <c r="E23" s="865">
        <v>37</v>
      </c>
      <c r="F23" s="865"/>
      <c r="G23" s="866"/>
    </row>
    <row r="24" spans="1:7" ht="14.45" customHeight="1" x14ac:dyDescent="0.2">
      <c r="A24" s="836" t="s">
        <v>2220</v>
      </c>
      <c r="B24" s="831">
        <v>419</v>
      </c>
      <c r="C24" s="831">
        <v>460</v>
      </c>
      <c r="D24" s="831">
        <v>470</v>
      </c>
      <c r="E24" s="865">
        <v>51191.33</v>
      </c>
      <c r="F24" s="865">
        <v>51613.67</v>
      </c>
      <c r="G24" s="866">
        <v>49136.530000000006</v>
      </c>
    </row>
    <row r="25" spans="1:7" ht="14.45" customHeight="1" x14ac:dyDescent="0.2">
      <c r="A25" s="836" t="s">
        <v>5685</v>
      </c>
      <c r="B25" s="831">
        <v>3</v>
      </c>
      <c r="C25" s="831"/>
      <c r="D25" s="831"/>
      <c r="E25" s="865">
        <v>111</v>
      </c>
      <c r="F25" s="865"/>
      <c r="G25" s="866"/>
    </row>
    <row r="26" spans="1:7" ht="14.45" customHeight="1" x14ac:dyDescent="0.2">
      <c r="A26" s="836" t="s">
        <v>2222</v>
      </c>
      <c r="B26" s="831">
        <v>1805</v>
      </c>
      <c r="C26" s="831">
        <v>743</v>
      </c>
      <c r="D26" s="831">
        <v>812</v>
      </c>
      <c r="E26" s="865">
        <v>394241.33</v>
      </c>
      <c r="F26" s="865">
        <v>75860.650000000009</v>
      </c>
      <c r="G26" s="866">
        <v>81624.78</v>
      </c>
    </row>
    <row r="27" spans="1:7" ht="14.45" customHeight="1" x14ac:dyDescent="0.2">
      <c r="A27" s="836" t="s">
        <v>2223</v>
      </c>
      <c r="B27" s="831"/>
      <c r="C27" s="831">
        <v>10</v>
      </c>
      <c r="D27" s="831"/>
      <c r="E27" s="865"/>
      <c r="F27" s="865">
        <v>831.67000000000007</v>
      </c>
      <c r="G27" s="866"/>
    </row>
    <row r="28" spans="1:7" ht="14.45" customHeight="1" x14ac:dyDescent="0.2">
      <c r="A28" s="836" t="s">
        <v>5686</v>
      </c>
      <c r="B28" s="831"/>
      <c r="C28" s="831">
        <v>13</v>
      </c>
      <c r="D28" s="831"/>
      <c r="E28" s="865"/>
      <c r="F28" s="865">
        <v>1339.3300000000002</v>
      </c>
      <c r="G28" s="866"/>
    </row>
    <row r="29" spans="1:7" ht="14.45" customHeight="1" x14ac:dyDescent="0.2">
      <c r="A29" s="836" t="s">
        <v>2225</v>
      </c>
      <c r="B29" s="831">
        <v>355</v>
      </c>
      <c r="C29" s="831">
        <v>482</v>
      </c>
      <c r="D29" s="831">
        <v>322</v>
      </c>
      <c r="E29" s="865">
        <v>32581.340000000004</v>
      </c>
      <c r="F29" s="865">
        <v>36045</v>
      </c>
      <c r="G29" s="866">
        <v>27400.219999999998</v>
      </c>
    </row>
    <row r="30" spans="1:7" ht="14.45" customHeight="1" x14ac:dyDescent="0.2">
      <c r="A30" s="836" t="s">
        <v>2226</v>
      </c>
      <c r="B30" s="831"/>
      <c r="C30" s="831"/>
      <c r="D30" s="831">
        <v>2</v>
      </c>
      <c r="E30" s="865"/>
      <c r="F30" s="865"/>
      <c r="G30" s="866">
        <v>412.33</v>
      </c>
    </row>
    <row r="31" spans="1:7" ht="14.45" customHeight="1" x14ac:dyDescent="0.2">
      <c r="A31" s="836" t="s">
        <v>5687</v>
      </c>
      <c r="B31" s="831">
        <v>1</v>
      </c>
      <c r="C31" s="831"/>
      <c r="D31" s="831"/>
      <c r="E31" s="865">
        <v>37</v>
      </c>
      <c r="F31" s="865"/>
      <c r="G31" s="866"/>
    </row>
    <row r="32" spans="1:7" ht="14.45" customHeight="1" x14ac:dyDescent="0.2">
      <c r="A32" s="836" t="s">
        <v>2227</v>
      </c>
      <c r="B32" s="831">
        <v>1299</v>
      </c>
      <c r="C32" s="831">
        <v>1265</v>
      </c>
      <c r="D32" s="831">
        <v>1392</v>
      </c>
      <c r="E32" s="865">
        <v>116299.99</v>
      </c>
      <c r="F32" s="865">
        <v>115640.67</v>
      </c>
      <c r="G32" s="866">
        <v>122129.66</v>
      </c>
    </row>
    <row r="33" spans="1:7" ht="14.45" customHeight="1" x14ac:dyDescent="0.2">
      <c r="A33" s="836" t="s">
        <v>5688</v>
      </c>
      <c r="B33" s="831"/>
      <c r="C33" s="831"/>
      <c r="D33" s="831">
        <v>3</v>
      </c>
      <c r="E33" s="865"/>
      <c r="F33" s="865"/>
      <c r="G33" s="866">
        <v>114</v>
      </c>
    </row>
    <row r="34" spans="1:7" ht="14.45" customHeight="1" x14ac:dyDescent="0.2">
      <c r="A34" s="836" t="s">
        <v>2228</v>
      </c>
      <c r="B34" s="831">
        <v>771</v>
      </c>
      <c r="C34" s="831">
        <v>578</v>
      </c>
      <c r="D34" s="831">
        <v>637</v>
      </c>
      <c r="E34" s="865">
        <v>90669.33</v>
      </c>
      <c r="F34" s="865">
        <v>79884.33</v>
      </c>
      <c r="G34" s="866">
        <v>82030.559999999998</v>
      </c>
    </row>
    <row r="35" spans="1:7" ht="14.45" customHeight="1" x14ac:dyDescent="0.2">
      <c r="A35" s="836" t="s">
        <v>2229</v>
      </c>
      <c r="B35" s="831"/>
      <c r="C35" s="831"/>
      <c r="D35" s="831">
        <v>10</v>
      </c>
      <c r="E35" s="865"/>
      <c r="F35" s="865"/>
      <c r="G35" s="866">
        <v>1350.3400000000001</v>
      </c>
    </row>
    <row r="36" spans="1:7" ht="14.45" customHeight="1" x14ac:dyDescent="0.2">
      <c r="A36" s="836" t="s">
        <v>2230</v>
      </c>
      <c r="B36" s="831"/>
      <c r="C36" s="831"/>
      <c r="D36" s="831">
        <v>194</v>
      </c>
      <c r="E36" s="865"/>
      <c r="F36" s="865"/>
      <c r="G36" s="866">
        <v>19798.560000000001</v>
      </c>
    </row>
    <row r="37" spans="1:7" ht="14.45" customHeight="1" x14ac:dyDescent="0.2">
      <c r="A37" s="836" t="s">
        <v>5689</v>
      </c>
      <c r="B37" s="831"/>
      <c r="C37" s="831">
        <v>6</v>
      </c>
      <c r="D37" s="831"/>
      <c r="E37" s="865"/>
      <c r="F37" s="865">
        <v>228</v>
      </c>
      <c r="G37" s="866"/>
    </row>
    <row r="38" spans="1:7" ht="14.45" customHeight="1" x14ac:dyDescent="0.2">
      <c r="A38" s="836" t="s">
        <v>5690</v>
      </c>
      <c r="B38" s="831">
        <v>14</v>
      </c>
      <c r="C38" s="831"/>
      <c r="D38" s="831"/>
      <c r="E38" s="865">
        <v>518</v>
      </c>
      <c r="F38" s="865"/>
      <c r="G38" s="866"/>
    </row>
    <row r="39" spans="1:7" ht="14.45" customHeight="1" x14ac:dyDescent="0.2">
      <c r="A39" s="836" t="s">
        <v>5691</v>
      </c>
      <c r="B39" s="831">
        <v>4</v>
      </c>
      <c r="C39" s="831"/>
      <c r="D39" s="831"/>
      <c r="E39" s="865">
        <v>194</v>
      </c>
      <c r="F39" s="865"/>
      <c r="G39" s="866"/>
    </row>
    <row r="40" spans="1:7" ht="14.45" customHeight="1" x14ac:dyDescent="0.2">
      <c r="A40" s="836" t="s">
        <v>2232</v>
      </c>
      <c r="B40" s="831">
        <v>1088</v>
      </c>
      <c r="C40" s="831">
        <v>260</v>
      </c>
      <c r="D40" s="831">
        <v>389</v>
      </c>
      <c r="E40" s="865">
        <v>105878.67</v>
      </c>
      <c r="F40" s="865">
        <v>23919.660000000003</v>
      </c>
      <c r="G40" s="866">
        <v>41210.229999999996</v>
      </c>
    </row>
    <row r="41" spans="1:7" ht="14.45" customHeight="1" x14ac:dyDescent="0.2">
      <c r="A41" s="836" t="s">
        <v>2233</v>
      </c>
      <c r="B41" s="831">
        <v>633</v>
      </c>
      <c r="C41" s="831">
        <v>649</v>
      </c>
      <c r="D41" s="831">
        <v>429</v>
      </c>
      <c r="E41" s="865">
        <v>120469.66</v>
      </c>
      <c r="F41" s="865">
        <v>120820.32</v>
      </c>
      <c r="G41" s="866">
        <v>75969.78</v>
      </c>
    </row>
    <row r="42" spans="1:7" ht="14.45" customHeight="1" x14ac:dyDescent="0.2">
      <c r="A42" s="836" t="s">
        <v>2234</v>
      </c>
      <c r="B42" s="831">
        <v>861</v>
      </c>
      <c r="C42" s="831">
        <v>899</v>
      </c>
      <c r="D42" s="831">
        <v>869</v>
      </c>
      <c r="E42" s="865">
        <v>115645</v>
      </c>
      <c r="F42" s="865">
        <v>115520</v>
      </c>
      <c r="G42" s="866">
        <v>112771.34</v>
      </c>
    </row>
    <row r="43" spans="1:7" ht="14.45" customHeight="1" x14ac:dyDescent="0.2">
      <c r="A43" s="836" t="s">
        <v>5692</v>
      </c>
      <c r="B43" s="831"/>
      <c r="C43" s="831">
        <v>2</v>
      </c>
      <c r="D43" s="831"/>
      <c r="E43" s="865"/>
      <c r="F43" s="865">
        <v>682</v>
      </c>
      <c r="G43" s="866"/>
    </row>
    <row r="44" spans="1:7" ht="14.45" customHeight="1" x14ac:dyDescent="0.2">
      <c r="A44" s="836" t="s">
        <v>5693</v>
      </c>
      <c r="B44" s="831"/>
      <c r="C44" s="831"/>
      <c r="D44" s="831">
        <v>1</v>
      </c>
      <c r="E44" s="865"/>
      <c r="F44" s="865"/>
      <c r="G44" s="866">
        <v>38</v>
      </c>
    </row>
    <row r="45" spans="1:7" ht="14.45" customHeight="1" x14ac:dyDescent="0.2">
      <c r="A45" s="836" t="s">
        <v>2235</v>
      </c>
      <c r="B45" s="831"/>
      <c r="C45" s="831"/>
      <c r="D45" s="831">
        <v>1</v>
      </c>
      <c r="E45" s="865"/>
      <c r="F45" s="865"/>
      <c r="G45" s="866">
        <v>38</v>
      </c>
    </row>
    <row r="46" spans="1:7" ht="14.45" customHeight="1" x14ac:dyDescent="0.2">
      <c r="A46" s="836" t="s">
        <v>5694</v>
      </c>
      <c r="B46" s="831"/>
      <c r="C46" s="831"/>
      <c r="D46" s="831">
        <v>2</v>
      </c>
      <c r="E46" s="865"/>
      <c r="F46" s="865"/>
      <c r="G46" s="866">
        <v>76</v>
      </c>
    </row>
    <row r="47" spans="1:7" ht="14.45" customHeight="1" x14ac:dyDescent="0.2">
      <c r="A47" s="836" t="s">
        <v>2236</v>
      </c>
      <c r="B47" s="831">
        <v>733</v>
      </c>
      <c r="C47" s="831">
        <v>673</v>
      </c>
      <c r="D47" s="831">
        <v>630</v>
      </c>
      <c r="E47" s="865">
        <v>132766.34</v>
      </c>
      <c r="F47" s="865">
        <v>119942.34999999999</v>
      </c>
      <c r="G47" s="866">
        <v>104222.67</v>
      </c>
    </row>
    <row r="48" spans="1:7" ht="14.45" customHeight="1" x14ac:dyDescent="0.2">
      <c r="A48" s="836" t="s">
        <v>5695</v>
      </c>
      <c r="B48" s="831">
        <v>2</v>
      </c>
      <c r="C48" s="831"/>
      <c r="D48" s="831"/>
      <c r="E48" s="865">
        <v>289</v>
      </c>
      <c r="F48" s="865"/>
      <c r="G48" s="866"/>
    </row>
    <row r="49" spans="1:7" ht="14.45" customHeight="1" x14ac:dyDescent="0.2">
      <c r="A49" s="836" t="s">
        <v>2237</v>
      </c>
      <c r="B49" s="831"/>
      <c r="C49" s="831">
        <v>2465</v>
      </c>
      <c r="D49" s="831">
        <v>354</v>
      </c>
      <c r="E49" s="865"/>
      <c r="F49" s="865">
        <v>237528</v>
      </c>
      <c r="G49" s="866">
        <v>35472.11</v>
      </c>
    </row>
    <row r="50" spans="1:7" ht="14.45" customHeight="1" x14ac:dyDescent="0.2">
      <c r="A50" s="836" t="s">
        <v>5696</v>
      </c>
      <c r="B50" s="831"/>
      <c r="C50" s="831"/>
      <c r="D50" s="831">
        <v>5</v>
      </c>
      <c r="E50" s="865"/>
      <c r="F50" s="865"/>
      <c r="G50" s="866">
        <v>538.55999999999995</v>
      </c>
    </row>
    <row r="51" spans="1:7" ht="14.45" customHeight="1" x14ac:dyDescent="0.2">
      <c r="A51" s="836" t="s">
        <v>2238</v>
      </c>
      <c r="B51" s="831">
        <v>8</v>
      </c>
      <c r="C51" s="831">
        <v>24</v>
      </c>
      <c r="D51" s="831">
        <v>21</v>
      </c>
      <c r="E51" s="865">
        <v>944.67000000000007</v>
      </c>
      <c r="F51" s="865">
        <v>3301.33</v>
      </c>
      <c r="G51" s="866">
        <v>2507.9799999999996</v>
      </c>
    </row>
    <row r="52" spans="1:7" ht="14.45" customHeight="1" x14ac:dyDescent="0.2">
      <c r="A52" s="836" t="s">
        <v>2239</v>
      </c>
      <c r="B52" s="831"/>
      <c r="C52" s="831"/>
      <c r="D52" s="831">
        <v>1925</v>
      </c>
      <c r="E52" s="865"/>
      <c r="F52" s="865"/>
      <c r="G52" s="866">
        <v>178900.33</v>
      </c>
    </row>
    <row r="53" spans="1:7" ht="14.45" customHeight="1" x14ac:dyDescent="0.2">
      <c r="A53" s="836" t="s">
        <v>2240</v>
      </c>
      <c r="B53" s="831">
        <v>845</v>
      </c>
      <c r="C53" s="831">
        <v>453</v>
      </c>
      <c r="D53" s="831">
        <v>124</v>
      </c>
      <c r="E53" s="865">
        <v>85874.01</v>
      </c>
      <c r="F53" s="865">
        <v>41219.68</v>
      </c>
      <c r="G53" s="866">
        <v>11263.33</v>
      </c>
    </row>
    <row r="54" spans="1:7" ht="14.45" customHeight="1" x14ac:dyDescent="0.2">
      <c r="A54" s="836" t="s">
        <v>5697</v>
      </c>
      <c r="B54" s="831">
        <v>80</v>
      </c>
      <c r="C54" s="831">
        <v>1</v>
      </c>
      <c r="D54" s="831"/>
      <c r="E54" s="865">
        <v>8403.33</v>
      </c>
      <c r="F54" s="865">
        <v>38</v>
      </c>
      <c r="G54" s="866"/>
    </row>
    <row r="55" spans="1:7" ht="14.45" customHeight="1" x14ac:dyDescent="0.2">
      <c r="A55" s="836" t="s">
        <v>2241</v>
      </c>
      <c r="B55" s="831"/>
      <c r="C55" s="831"/>
      <c r="D55" s="831">
        <v>4</v>
      </c>
      <c r="E55" s="865"/>
      <c r="F55" s="865"/>
      <c r="G55" s="866">
        <v>152</v>
      </c>
    </row>
    <row r="56" spans="1:7" ht="14.45" customHeight="1" x14ac:dyDescent="0.2">
      <c r="A56" s="836" t="s">
        <v>2242</v>
      </c>
      <c r="B56" s="831">
        <v>665</v>
      </c>
      <c r="C56" s="831">
        <v>813</v>
      </c>
      <c r="D56" s="831">
        <v>653</v>
      </c>
      <c r="E56" s="865">
        <v>83942.68</v>
      </c>
      <c r="F56" s="865">
        <v>113556.99</v>
      </c>
      <c r="G56" s="866">
        <v>83858.89</v>
      </c>
    </row>
    <row r="57" spans="1:7" ht="14.45" customHeight="1" x14ac:dyDescent="0.2">
      <c r="A57" s="836" t="s">
        <v>5698</v>
      </c>
      <c r="B57" s="831"/>
      <c r="C57" s="831">
        <v>1</v>
      </c>
      <c r="D57" s="831"/>
      <c r="E57" s="865"/>
      <c r="F57" s="865">
        <v>38</v>
      </c>
      <c r="G57" s="866"/>
    </row>
    <row r="58" spans="1:7" ht="14.45" customHeight="1" x14ac:dyDescent="0.2">
      <c r="A58" s="836" t="s">
        <v>5699</v>
      </c>
      <c r="B58" s="831"/>
      <c r="C58" s="831">
        <v>1</v>
      </c>
      <c r="D58" s="831"/>
      <c r="E58" s="865"/>
      <c r="F58" s="865">
        <v>38</v>
      </c>
      <c r="G58" s="866"/>
    </row>
    <row r="59" spans="1:7" ht="14.45" customHeight="1" x14ac:dyDescent="0.2">
      <c r="A59" s="836" t="s">
        <v>2243</v>
      </c>
      <c r="B59" s="831">
        <v>610</v>
      </c>
      <c r="C59" s="831">
        <v>493</v>
      </c>
      <c r="D59" s="831">
        <v>573</v>
      </c>
      <c r="E59" s="865">
        <v>61309.009999999995</v>
      </c>
      <c r="F59" s="865">
        <v>45173.33</v>
      </c>
      <c r="G59" s="866">
        <v>48731.679999999993</v>
      </c>
    </row>
    <row r="60" spans="1:7" ht="14.45" customHeight="1" x14ac:dyDescent="0.2">
      <c r="A60" s="836" t="s">
        <v>2244</v>
      </c>
      <c r="B60" s="831"/>
      <c r="C60" s="831">
        <v>6</v>
      </c>
      <c r="D60" s="831">
        <v>4</v>
      </c>
      <c r="E60" s="865"/>
      <c r="F60" s="865">
        <v>655.32999999999993</v>
      </c>
      <c r="G60" s="866">
        <v>320.67</v>
      </c>
    </row>
    <row r="61" spans="1:7" ht="14.45" customHeight="1" x14ac:dyDescent="0.2">
      <c r="A61" s="836" t="s">
        <v>5700</v>
      </c>
      <c r="B61" s="831"/>
      <c r="C61" s="831">
        <v>1</v>
      </c>
      <c r="D61" s="831"/>
      <c r="E61" s="865"/>
      <c r="F61" s="865">
        <v>38</v>
      </c>
      <c r="G61" s="866"/>
    </row>
    <row r="62" spans="1:7" ht="14.45" customHeight="1" x14ac:dyDescent="0.2">
      <c r="A62" s="836" t="s">
        <v>2245</v>
      </c>
      <c r="B62" s="831">
        <v>952</v>
      </c>
      <c r="C62" s="831">
        <v>856</v>
      </c>
      <c r="D62" s="831">
        <v>766</v>
      </c>
      <c r="E62" s="865">
        <v>100436.34</v>
      </c>
      <c r="F62" s="865">
        <v>72673</v>
      </c>
      <c r="G62" s="866">
        <v>60034</v>
      </c>
    </row>
    <row r="63" spans="1:7" ht="14.45" customHeight="1" x14ac:dyDescent="0.2">
      <c r="A63" s="836" t="s">
        <v>2246</v>
      </c>
      <c r="B63" s="831">
        <v>1723</v>
      </c>
      <c r="C63" s="831">
        <v>670</v>
      </c>
      <c r="D63" s="831">
        <v>656</v>
      </c>
      <c r="E63" s="865">
        <v>420069.31000000011</v>
      </c>
      <c r="F63" s="865">
        <v>96561.99</v>
      </c>
      <c r="G63" s="866">
        <v>79298.880000000005</v>
      </c>
    </row>
    <row r="64" spans="1:7" ht="14.45" customHeight="1" x14ac:dyDescent="0.2">
      <c r="A64" s="836" t="s">
        <v>2247</v>
      </c>
      <c r="B64" s="831">
        <v>269</v>
      </c>
      <c r="C64" s="831">
        <v>217</v>
      </c>
      <c r="D64" s="831">
        <v>293</v>
      </c>
      <c r="E64" s="865">
        <v>34307.009999999995</v>
      </c>
      <c r="F64" s="865">
        <v>28972.34</v>
      </c>
      <c r="G64" s="866">
        <v>39572.990000000005</v>
      </c>
    </row>
    <row r="65" spans="1:7" ht="14.45" customHeight="1" x14ac:dyDescent="0.2">
      <c r="A65" s="836" t="s">
        <v>5701</v>
      </c>
      <c r="B65" s="831"/>
      <c r="C65" s="831">
        <v>8</v>
      </c>
      <c r="D65" s="831"/>
      <c r="E65" s="865"/>
      <c r="F65" s="865">
        <v>1186.6599999999999</v>
      </c>
      <c r="G65" s="866"/>
    </row>
    <row r="66" spans="1:7" ht="14.45" customHeight="1" x14ac:dyDescent="0.2">
      <c r="A66" s="836" t="s">
        <v>2248</v>
      </c>
      <c r="B66" s="831">
        <v>441</v>
      </c>
      <c r="C66" s="831">
        <v>506</v>
      </c>
      <c r="D66" s="831">
        <v>775</v>
      </c>
      <c r="E66" s="865">
        <v>43349.65</v>
      </c>
      <c r="F66" s="865">
        <v>54882.66</v>
      </c>
      <c r="G66" s="866">
        <v>74674.66</v>
      </c>
    </row>
    <row r="67" spans="1:7" ht="14.45" customHeight="1" x14ac:dyDescent="0.2">
      <c r="A67" s="836" t="s">
        <v>5702</v>
      </c>
      <c r="B67" s="831">
        <v>792</v>
      </c>
      <c r="C67" s="831"/>
      <c r="D67" s="831"/>
      <c r="E67" s="865">
        <v>86364.99</v>
      </c>
      <c r="F67" s="865"/>
      <c r="G67" s="866"/>
    </row>
    <row r="68" spans="1:7" ht="14.45" customHeight="1" x14ac:dyDescent="0.2">
      <c r="A68" s="836" t="s">
        <v>5703</v>
      </c>
      <c r="B68" s="831">
        <v>1</v>
      </c>
      <c r="C68" s="831"/>
      <c r="D68" s="831"/>
      <c r="E68" s="865">
        <v>37</v>
      </c>
      <c r="F68" s="865"/>
      <c r="G68" s="866"/>
    </row>
    <row r="69" spans="1:7" ht="14.45" customHeight="1" x14ac:dyDescent="0.2">
      <c r="A69" s="836" t="s">
        <v>2250</v>
      </c>
      <c r="B69" s="831">
        <v>1017</v>
      </c>
      <c r="C69" s="831">
        <v>1302</v>
      </c>
      <c r="D69" s="831">
        <v>986</v>
      </c>
      <c r="E69" s="865">
        <v>143081.66999999998</v>
      </c>
      <c r="F69" s="865">
        <v>164898.99</v>
      </c>
      <c r="G69" s="866">
        <v>122316.33</v>
      </c>
    </row>
    <row r="70" spans="1:7" ht="14.45" customHeight="1" x14ac:dyDescent="0.2">
      <c r="A70" s="836" t="s">
        <v>2251</v>
      </c>
      <c r="B70" s="831">
        <v>436</v>
      </c>
      <c r="C70" s="831">
        <v>290</v>
      </c>
      <c r="D70" s="831">
        <v>272</v>
      </c>
      <c r="E70" s="865">
        <v>68778</v>
      </c>
      <c r="F70" s="865">
        <v>45619.67</v>
      </c>
      <c r="G70" s="866">
        <v>37062.909999999989</v>
      </c>
    </row>
    <row r="71" spans="1:7" ht="14.45" customHeight="1" x14ac:dyDescent="0.2">
      <c r="A71" s="836" t="s">
        <v>2252</v>
      </c>
      <c r="B71" s="831">
        <v>439</v>
      </c>
      <c r="C71" s="831">
        <v>359</v>
      </c>
      <c r="D71" s="831">
        <v>492</v>
      </c>
      <c r="E71" s="865">
        <v>37633</v>
      </c>
      <c r="F71" s="865">
        <v>42420.67</v>
      </c>
      <c r="G71" s="866">
        <v>37595.78</v>
      </c>
    </row>
    <row r="72" spans="1:7" ht="14.45" customHeight="1" x14ac:dyDescent="0.2">
      <c r="A72" s="836" t="s">
        <v>2253</v>
      </c>
      <c r="B72" s="831">
        <v>1605</v>
      </c>
      <c r="C72" s="831">
        <v>1331</v>
      </c>
      <c r="D72" s="831">
        <v>1175</v>
      </c>
      <c r="E72" s="865">
        <v>289141.66000000003</v>
      </c>
      <c r="F72" s="865">
        <v>220877.34</v>
      </c>
      <c r="G72" s="866">
        <v>176069.11</v>
      </c>
    </row>
    <row r="73" spans="1:7" ht="14.45" customHeight="1" x14ac:dyDescent="0.2">
      <c r="A73" s="836" t="s">
        <v>5704</v>
      </c>
      <c r="B73" s="831">
        <v>4</v>
      </c>
      <c r="C73" s="831"/>
      <c r="D73" s="831"/>
      <c r="E73" s="865">
        <v>148</v>
      </c>
      <c r="F73" s="865"/>
      <c r="G73" s="866"/>
    </row>
    <row r="74" spans="1:7" ht="14.45" customHeight="1" x14ac:dyDescent="0.2">
      <c r="A74" s="836" t="s">
        <v>5705</v>
      </c>
      <c r="B74" s="831"/>
      <c r="C74" s="831">
        <v>4</v>
      </c>
      <c r="D74" s="831"/>
      <c r="E74" s="865"/>
      <c r="F74" s="865">
        <v>286</v>
      </c>
      <c r="G74" s="866"/>
    </row>
    <row r="75" spans="1:7" ht="14.45" customHeight="1" x14ac:dyDescent="0.2">
      <c r="A75" s="836" t="s">
        <v>5706</v>
      </c>
      <c r="B75" s="831">
        <v>7</v>
      </c>
      <c r="C75" s="831"/>
      <c r="D75" s="831"/>
      <c r="E75" s="865">
        <v>470.33</v>
      </c>
      <c r="F75" s="865"/>
      <c r="G75" s="866"/>
    </row>
    <row r="76" spans="1:7" ht="14.45" customHeight="1" x14ac:dyDescent="0.2">
      <c r="A76" s="836" t="s">
        <v>2254</v>
      </c>
      <c r="B76" s="831">
        <v>1590</v>
      </c>
      <c r="C76" s="831">
        <v>1564</v>
      </c>
      <c r="D76" s="831">
        <v>1572</v>
      </c>
      <c r="E76" s="865">
        <v>219211.66999999998</v>
      </c>
      <c r="F76" s="865">
        <v>222410.01</v>
      </c>
      <c r="G76" s="866">
        <v>212603.45</v>
      </c>
    </row>
    <row r="77" spans="1:7" ht="14.45" customHeight="1" thickBot="1" x14ac:dyDescent="0.25">
      <c r="A77" s="869" t="s">
        <v>5707</v>
      </c>
      <c r="B77" s="833"/>
      <c r="C77" s="833">
        <v>13</v>
      </c>
      <c r="D77" s="833"/>
      <c r="E77" s="867"/>
      <c r="F77" s="867">
        <v>577.32999999999993</v>
      </c>
      <c r="G77" s="868"/>
    </row>
    <row r="78" spans="1:7" ht="14.45" customHeight="1" x14ac:dyDescent="0.2">
      <c r="A78" s="786" t="s">
        <v>295</v>
      </c>
    </row>
    <row r="79" spans="1:7" ht="14.45" customHeight="1" x14ac:dyDescent="0.2">
      <c r="A79" s="787" t="s">
        <v>2210</v>
      </c>
    </row>
    <row r="80" spans="1:7" ht="14.45" customHeight="1" x14ac:dyDescent="0.2">
      <c r="A80" s="786" t="s">
        <v>5673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F868F906-78A0-4D89-A444-50588D5D90C4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28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5889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26533.750000000004</v>
      </c>
      <c r="H3" s="208">
        <f t="shared" si="0"/>
        <v>3653868.42</v>
      </c>
      <c r="I3" s="78"/>
      <c r="J3" s="78"/>
      <c r="K3" s="208">
        <f t="shared" si="0"/>
        <v>22119.7</v>
      </c>
      <c r="L3" s="208">
        <f t="shared" si="0"/>
        <v>2657132.29</v>
      </c>
      <c r="M3" s="78"/>
      <c r="N3" s="78"/>
      <c r="O3" s="208">
        <f t="shared" si="0"/>
        <v>21529.22</v>
      </c>
      <c r="P3" s="208">
        <f t="shared" si="0"/>
        <v>2385450.0999999996</v>
      </c>
      <c r="Q3" s="79">
        <f>IF(L3=0,0,P3/L3)</f>
        <v>0.89775360789432113</v>
      </c>
      <c r="R3" s="209">
        <f>IF(O3=0,0,P3/O3)</f>
        <v>110.80058172102842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5709</v>
      </c>
      <c r="C6" s="807" t="s">
        <v>602</v>
      </c>
      <c r="D6" s="807" t="s">
        <v>5710</v>
      </c>
      <c r="E6" s="807" t="s">
        <v>5711</v>
      </c>
      <c r="F6" s="807" t="s">
        <v>5712</v>
      </c>
      <c r="G6" s="225">
        <v>1</v>
      </c>
      <c r="H6" s="225">
        <v>252</v>
      </c>
      <c r="I6" s="807"/>
      <c r="J6" s="807">
        <v>252</v>
      </c>
      <c r="K6" s="225"/>
      <c r="L6" s="225"/>
      <c r="M6" s="807"/>
      <c r="N6" s="807"/>
      <c r="O6" s="225"/>
      <c r="P6" s="225"/>
      <c r="Q6" s="812"/>
      <c r="R6" s="830"/>
    </row>
    <row r="7" spans="1:18" ht="14.45" customHeight="1" x14ac:dyDescent="0.2">
      <c r="A7" s="821"/>
      <c r="B7" s="822" t="s">
        <v>5713</v>
      </c>
      <c r="C7" s="822" t="s">
        <v>5672</v>
      </c>
      <c r="D7" s="822" t="s">
        <v>5710</v>
      </c>
      <c r="E7" s="822" t="s">
        <v>5714</v>
      </c>
      <c r="F7" s="822" t="s">
        <v>5715</v>
      </c>
      <c r="G7" s="831"/>
      <c r="H7" s="831"/>
      <c r="I7" s="822"/>
      <c r="J7" s="822"/>
      <c r="K7" s="831">
        <v>3</v>
      </c>
      <c r="L7" s="831">
        <v>261</v>
      </c>
      <c r="M7" s="822">
        <v>1</v>
      </c>
      <c r="N7" s="822">
        <v>87</v>
      </c>
      <c r="O7" s="831"/>
      <c r="P7" s="831"/>
      <c r="Q7" s="827"/>
      <c r="R7" s="832"/>
    </row>
    <row r="8" spans="1:18" ht="14.45" customHeight="1" x14ac:dyDescent="0.2">
      <c r="A8" s="821"/>
      <c r="B8" s="822" t="s">
        <v>5713</v>
      </c>
      <c r="C8" s="822" t="s">
        <v>5672</v>
      </c>
      <c r="D8" s="822" t="s">
        <v>5710</v>
      </c>
      <c r="E8" s="822" t="s">
        <v>5716</v>
      </c>
      <c r="F8" s="822" t="s">
        <v>5717</v>
      </c>
      <c r="G8" s="831"/>
      <c r="H8" s="831"/>
      <c r="I8" s="822"/>
      <c r="J8" s="822"/>
      <c r="K8" s="831">
        <v>2</v>
      </c>
      <c r="L8" s="831">
        <v>3100</v>
      </c>
      <c r="M8" s="822">
        <v>1</v>
      </c>
      <c r="N8" s="822">
        <v>1550</v>
      </c>
      <c r="O8" s="831"/>
      <c r="P8" s="831"/>
      <c r="Q8" s="827"/>
      <c r="R8" s="832"/>
    </row>
    <row r="9" spans="1:18" ht="14.45" customHeight="1" x14ac:dyDescent="0.2">
      <c r="A9" s="821"/>
      <c r="B9" s="822" t="s">
        <v>5713</v>
      </c>
      <c r="C9" s="822" t="s">
        <v>5672</v>
      </c>
      <c r="D9" s="822" t="s">
        <v>5710</v>
      </c>
      <c r="E9" s="822" t="s">
        <v>5718</v>
      </c>
      <c r="F9" s="822" t="s">
        <v>5719</v>
      </c>
      <c r="G9" s="831"/>
      <c r="H9" s="831"/>
      <c r="I9" s="822"/>
      <c r="J9" s="822"/>
      <c r="K9" s="831">
        <v>1</v>
      </c>
      <c r="L9" s="831">
        <v>508</v>
      </c>
      <c r="M9" s="822">
        <v>1</v>
      </c>
      <c r="N9" s="822">
        <v>508</v>
      </c>
      <c r="O9" s="831"/>
      <c r="P9" s="831"/>
      <c r="Q9" s="827"/>
      <c r="R9" s="832"/>
    </row>
    <row r="10" spans="1:18" ht="14.45" customHeight="1" x14ac:dyDescent="0.2">
      <c r="A10" s="821"/>
      <c r="B10" s="822" t="s">
        <v>5713</v>
      </c>
      <c r="C10" s="822" t="s">
        <v>5672</v>
      </c>
      <c r="D10" s="822" t="s">
        <v>5710</v>
      </c>
      <c r="E10" s="822" t="s">
        <v>5720</v>
      </c>
      <c r="F10" s="822" t="s">
        <v>5721</v>
      </c>
      <c r="G10" s="831"/>
      <c r="H10" s="831"/>
      <c r="I10" s="822"/>
      <c r="J10" s="822"/>
      <c r="K10" s="831">
        <v>1</v>
      </c>
      <c r="L10" s="831">
        <v>312</v>
      </c>
      <c r="M10" s="822">
        <v>1</v>
      </c>
      <c r="N10" s="822">
        <v>312</v>
      </c>
      <c r="O10" s="831"/>
      <c r="P10" s="831"/>
      <c r="Q10" s="827"/>
      <c r="R10" s="832"/>
    </row>
    <row r="11" spans="1:18" ht="14.45" customHeight="1" x14ac:dyDescent="0.2">
      <c r="A11" s="821"/>
      <c r="B11" s="822" t="s">
        <v>5713</v>
      </c>
      <c r="C11" s="822" t="s">
        <v>5672</v>
      </c>
      <c r="D11" s="822" t="s">
        <v>5710</v>
      </c>
      <c r="E11" s="822" t="s">
        <v>5722</v>
      </c>
      <c r="F11" s="822" t="s">
        <v>5723</v>
      </c>
      <c r="G11" s="831"/>
      <c r="H11" s="831"/>
      <c r="I11" s="822"/>
      <c r="J11" s="822"/>
      <c r="K11" s="831">
        <v>1</v>
      </c>
      <c r="L11" s="831">
        <v>595</v>
      </c>
      <c r="M11" s="822">
        <v>1</v>
      </c>
      <c r="N11" s="822">
        <v>595</v>
      </c>
      <c r="O11" s="831"/>
      <c r="P11" s="831"/>
      <c r="Q11" s="827"/>
      <c r="R11" s="832"/>
    </row>
    <row r="12" spans="1:18" ht="14.45" customHeight="1" x14ac:dyDescent="0.2">
      <c r="A12" s="821" t="s">
        <v>5724</v>
      </c>
      <c r="B12" s="822" t="s">
        <v>5725</v>
      </c>
      <c r="C12" s="822" t="s">
        <v>605</v>
      </c>
      <c r="D12" s="822" t="s">
        <v>5726</v>
      </c>
      <c r="E12" s="822" t="s">
        <v>5727</v>
      </c>
      <c r="F12" s="822" t="s">
        <v>5728</v>
      </c>
      <c r="G12" s="831">
        <v>0.2</v>
      </c>
      <c r="H12" s="831">
        <v>23.22</v>
      </c>
      <c r="I12" s="822"/>
      <c r="J12" s="822">
        <v>116.1</v>
      </c>
      <c r="K12" s="831"/>
      <c r="L12" s="831"/>
      <c r="M12" s="822"/>
      <c r="N12" s="822"/>
      <c r="O12" s="831"/>
      <c r="P12" s="831"/>
      <c r="Q12" s="827"/>
      <c r="R12" s="832"/>
    </row>
    <row r="13" spans="1:18" ht="14.45" customHeight="1" x14ac:dyDescent="0.2">
      <c r="A13" s="821" t="s">
        <v>5724</v>
      </c>
      <c r="B13" s="822" t="s">
        <v>5725</v>
      </c>
      <c r="C13" s="822" t="s">
        <v>605</v>
      </c>
      <c r="D13" s="822" t="s">
        <v>5726</v>
      </c>
      <c r="E13" s="822" t="s">
        <v>5729</v>
      </c>
      <c r="F13" s="822" t="s">
        <v>5730</v>
      </c>
      <c r="G13" s="831">
        <v>0.2</v>
      </c>
      <c r="H13" s="831">
        <v>10.82</v>
      </c>
      <c r="I13" s="822"/>
      <c r="J13" s="822">
        <v>54.1</v>
      </c>
      <c r="K13" s="831"/>
      <c r="L13" s="831"/>
      <c r="M13" s="822"/>
      <c r="N13" s="822"/>
      <c r="O13" s="831"/>
      <c r="P13" s="831"/>
      <c r="Q13" s="827"/>
      <c r="R13" s="832"/>
    </row>
    <row r="14" spans="1:18" ht="14.45" customHeight="1" x14ac:dyDescent="0.2">
      <c r="A14" s="821" t="s">
        <v>5724</v>
      </c>
      <c r="B14" s="822" t="s">
        <v>5725</v>
      </c>
      <c r="C14" s="822" t="s">
        <v>605</v>
      </c>
      <c r="D14" s="822" t="s">
        <v>5726</v>
      </c>
      <c r="E14" s="822" t="s">
        <v>5731</v>
      </c>
      <c r="F14" s="822" t="s">
        <v>5732</v>
      </c>
      <c r="G14" s="831">
        <v>9.899999999999995</v>
      </c>
      <c r="H14" s="831">
        <v>690.06000000000063</v>
      </c>
      <c r="I14" s="822">
        <v>0.8761442846078642</v>
      </c>
      <c r="J14" s="822">
        <v>69.703030303030403</v>
      </c>
      <c r="K14" s="831">
        <v>11.299999999999994</v>
      </c>
      <c r="L14" s="831">
        <v>787.61000000000081</v>
      </c>
      <c r="M14" s="822">
        <v>1</v>
      </c>
      <c r="N14" s="822">
        <v>69.700000000000117</v>
      </c>
      <c r="O14" s="831">
        <v>11.799999999999992</v>
      </c>
      <c r="P14" s="831">
        <v>822.57000000000085</v>
      </c>
      <c r="Q14" s="827">
        <v>1.0443874506418152</v>
      </c>
      <c r="R14" s="832">
        <v>69.709322033898431</v>
      </c>
    </row>
    <row r="15" spans="1:18" ht="14.45" customHeight="1" x14ac:dyDescent="0.2">
      <c r="A15" s="821" t="s">
        <v>5724</v>
      </c>
      <c r="B15" s="822" t="s">
        <v>5725</v>
      </c>
      <c r="C15" s="822" t="s">
        <v>605</v>
      </c>
      <c r="D15" s="822" t="s">
        <v>5726</v>
      </c>
      <c r="E15" s="822" t="s">
        <v>5733</v>
      </c>
      <c r="F15" s="822" t="s">
        <v>876</v>
      </c>
      <c r="G15" s="831">
        <v>0.60000000000000009</v>
      </c>
      <c r="H15" s="831">
        <v>204.10000000000002</v>
      </c>
      <c r="I15" s="822"/>
      <c r="J15" s="822">
        <v>340.16666666666663</v>
      </c>
      <c r="K15" s="831"/>
      <c r="L15" s="831"/>
      <c r="M15" s="822"/>
      <c r="N15" s="822"/>
      <c r="O15" s="831">
        <v>0.60000000000000009</v>
      </c>
      <c r="P15" s="831">
        <v>220.62</v>
      </c>
      <c r="Q15" s="827"/>
      <c r="R15" s="832">
        <v>367.69999999999993</v>
      </c>
    </row>
    <row r="16" spans="1:18" ht="14.45" customHeight="1" x14ac:dyDescent="0.2">
      <c r="A16" s="821" t="s">
        <v>5724</v>
      </c>
      <c r="B16" s="822" t="s">
        <v>5725</v>
      </c>
      <c r="C16" s="822" t="s">
        <v>605</v>
      </c>
      <c r="D16" s="822" t="s">
        <v>5726</v>
      </c>
      <c r="E16" s="822" t="s">
        <v>5734</v>
      </c>
      <c r="F16" s="822" t="s">
        <v>893</v>
      </c>
      <c r="G16" s="831"/>
      <c r="H16" s="831"/>
      <c r="I16" s="822"/>
      <c r="J16" s="822"/>
      <c r="K16" s="831">
        <v>0.1</v>
      </c>
      <c r="L16" s="831">
        <v>5.0599999999999996</v>
      </c>
      <c r="M16" s="822">
        <v>1</v>
      </c>
      <c r="N16" s="822">
        <v>50.599999999999994</v>
      </c>
      <c r="O16" s="831"/>
      <c r="P16" s="831"/>
      <c r="Q16" s="827"/>
      <c r="R16" s="832"/>
    </row>
    <row r="17" spans="1:18" ht="14.45" customHeight="1" x14ac:dyDescent="0.2">
      <c r="A17" s="821" t="s">
        <v>5724</v>
      </c>
      <c r="B17" s="822" t="s">
        <v>5725</v>
      </c>
      <c r="C17" s="822" t="s">
        <v>605</v>
      </c>
      <c r="D17" s="822" t="s">
        <v>5726</v>
      </c>
      <c r="E17" s="822" t="s">
        <v>5735</v>
      </c>
      <c r="F17" s="822" t="s">
        <v>942</v>
      </c>
      <c r="G17" s="831"/>
      <c r="H17" s="831"/>
      <c r="I17" s="822"/>
      <c r="J17" s="822"/>
      <c r="K17" s="831"/>
      <c r="L17" s="831"/>
      <c r="M17" s="822"/>
      <c r="N17" s="822"/>
      <c r="O17" s="831">
        <v>3</v>
      </c>
      <c r="P17" s="831">
        <v>40.11</v>
      </c>
      <c r="Q17" s="827"/>
      <c r="R17" s="832">
        <v>13.37</v>
      </c>
    </row>
    <row r="18" spans="1:18" ht="14.45" customHeight="1" x14ac:dyDescent="0.2">
      <c r="A18" s="821" t="s">
        <v>5724</v>
      </c>
      <c r="B18" s="822" t="s">
        <v>5725</v>
      </c>
      <c r="C18" s="822" t="s">
        <v>605</v>
      </c>
      <c r="D18" s="822" t="s">
        <v>5726</v>
      </c>
      <c r="E18" s="822" t="s">
        <v>5736</v>
      </c>
      <c r="F18" s="822" t="s">
        <v>1560</v>
      </c>
      <c r="G18" s="831">
        <v>1</v>
      </c>
      <c r="H18" s="831">
        <v>84.03</v>
      </c>
      <c r="I18" s="822"/>
      <c r="J18" s="822">
        <v>84.03</v>
      </c>
      <c r="K18" s="831"/>
      <c r="L18" s="831"/>
      <c r="M18" s="822"/>
      <c r="N18" s="822"/>
      <c r="O18" s="831"/>
      <c r="P18" s="831"/>
      <c r="Q18" s="827"/>
      <c r="R18" s="832"/>
    </row>
    <row r="19" spans="1:18" ht="14.45" customHeight="1" x14ac:dyDescent="0.2">
      <c r="A19" s="821" t="s">
        <v>5724</v>
      </c>
      <c r="B19" s="822" t="s">
        <v>5725</v>
      </c>
      <c r="C19" s="822" t="s">
        <v>605</v>
      </c>
      <c r="D19" s="822" t="s">
        <v>5726</v>
      </c>
      <c r="E19" s="822" t="s">
        <v>5737</v>
      </c>
      <c r="F19" s="822" t="s">
        <v>893</v>
      </c>
      <c r="G19" s="831">
        <v>0.60000000000000009</v>
      </c>
      <c r="H19" s="831">
        <v>40.869999999999997</v>
      </c>
      <c r="I19" s="822"/>
      <c r="J19" s="822">
        <v>68.116666666666646</v>
      </c>
      <c r="K19" s="831"/>
      <c r="L19" s="831"/>
      <c r="M19" s="822"/>
      <c r="N19" s="822"/>
      <c r="O19" s="831"/>
      <c r="P19" s="831"/>
      <c r="Q19" s="827"/>
      <c r="R19" s="832"/>
    </row>
    <row r="20" spans="1:18" ht="14.45" customHeight="1" x14ac:dyDescent="0.2">
      <c r="A20" s="821" t="s">
        <v>5724</v>
      </c>
      <c r="B20" s="822" t="s">
        <v>5725</v>
      </c>
      <c r="C20" s="822" t="s">
        <v>605</v>
      </c>
      <c r="D20" s="822" t="s">
        <v>5726</v>
      </c>
      <c r="E20" s="822" t="s">
        <v>5738</v>
      </c>
      <c r="F20" s="822" t="s">
        <v>1149</v>
      </c>
      <c r="G20" s="831"/>
      <c r="H20" s="831"/>
      <c r="I20" s="822"/>
      <c r="J20" s="822"/>
      <c r="K20" s="831">
        <v>0.1</v>
      </c>
      <c r="L20" s="831">
        <v>4.7300000000000004</v>
      </c>
      <c r="M20" s="822">
        <v>1</v>
      </c>
      <c r="N20" s="822">
        <v>47.300000000000004</v>
      </c>
      <c r="O20" s="831"/>
      <c r="P20" s="831"/>
      <c r="Q20" s="827"/>
      <c r="R20" s="832"/>
    </row>
    <row r="21" spans="1:18" ht="14.45" customHeight="1" x14ac:dyDescent="0.2">
      <c r="A21" s="821" t="s">
        <v>5724</v>
      </c>
      <c r="B21" s="822" t="s">
        <v>5725</v>
      </c>
      <c r="C21" s="822" t="s">
        <v>605</v>
      </c>
      <c r="D21" s="822" t="s">
        <v>5726</v>
      </c>
      <c r="E21" s="822" t="s">
        <v>5739</v>
      </c>
      <c r="F21" s="822" t="s">
        <v>1560</v>
      </c>
      <c r="G21" s="831">
        <v>1</v>
      </c>
      <c r="H21" s="831">
        <v>16.8</v>
      </c>
      <c r="I21" s="822"/>
      <c r="J21" s="822">
        <v>16.8</v>
      </c>
      <c r="K21" s="831"/>
      <c r="L21" s="831"/>
      <c r="M21" s="822"/>
      <c r="N21" s="822"/>
      <c r="O21" s="831"/>
      <c r="P21" s="831"/>
      <c r="Q21" s="827"/>
      <c r="R21" s="832"/>
    </row>
    <row r="22" spans="1:18" ht="14.45" customHeight="1" x14ac:dyDescent="0.2">
      <c r="A22" s="821" t="s">
        <v>5724</v>
      </c>
      <c r="B22" s="822" t="s">
        <v>5725</v>
      </c>
      <c r="C22" s="822" t="s">
        <v>605</v>
      </c>
      <c r="D22" s="822" t="s">
        <v>5726</v>
      </c>
      <c r="E22" s="822" t="s">
        <v>5740</v>
      </c>
      <c r="F22" s="822"/>
      <c r="G22" s="831">
        <v>2.4</v>
      </c>
      <c r="H22" s="831">
        <v>130.68</v>
      </c>
      <c r="I22" s="822"/>
      <c r="J22" s="822">
        <v>54.45</v>
      </c>
      <c r="K22" s="831"/>
      <c r="L22" s="831"/>
      <c r="M22" s="822"/>
      <c r="N22" s="822"/>
      <c r="O22" s="831"/>
      <c r="P22" s="831"/>
      <c r="Q22" s="827"/>
      <c r="R22" s="832"/>
    </row>
    <row r="23" spans="1:18" ht="14.45" customHeight="1" x14ac:dyDescent="0.2">
      <c r="A23" s="821" t="s">
        <v>5724</v>
      </c>
      <c r="B23" s="822" t="s">
        <v>5725</v>
      </c>
      <c r="C23" s="822" t="s">
        <v>605</v>
      </c>
      <c r="D23" s="822" t="s">
        <v>5726</v>
      </c>
      <c r="E23" s="822" t="s">
        <v>5741</v>
      </c>
      <c r="F23" s="822" t="s">
        <v>703</v>
      </c>
      <c r="G23" s="831"/>
      <c r="H23" s="831"/>
      <c r="I23" s="822"/>
      <c r="J23" s="822"/>
      <c r="K23" s="831"/>
      <c r="L23" s="831"/>
      <c r="M23" s="822"/>
      <c r="N23" s="822"/>
      <c r="O23" s="831">
        <v>0.02</v>
      </c>
      <c r="P23" s="831">
        <v>4.17</v>
      </c>
      <c r="Q23" s="827"/>
      <c r="R23" s="832">
        <v>208.5</v>
      </c>
    </row>
    <row r="24" spans="1:18" ht="14.45" customHeight="1" x14ac:dyDescent="0.2">
      <c r="A24" s="821" t="s">
        <v>5724</v>
      </c>
      <c r="B24" s="822" t="s">
        <v>5725</v>
      </c>
      <c r="C24" s="822" t="s">
        <v>605</v>
      </c>
      <c r="D24" s="822" t="s">
        <v>5726</v>
      </c>
      <c r="E24" s="822" t="s">
        <v>5742</v>
      </c>
      <c r="F24" s="822" t="s">
        <v>1180</v>
      </c>
      <c r="G24" s="831">
        <v>3.8000000000000003</v>
      </c>
      <c r="H24" s="831">
        <v>263.52999999999997</v>
      </c>
      <c r="I24" s="822">
        <v>19</v>
      </c>
      <c r="J24" s="822">
        <v>69.349999999999994</v>
      </c>
      <c r="K24" s="831">
        <v>0.2</v>
      </c>
      <c r="L24" s="831">
        <v>13.87</v>
      </c>
      <c r="M24" s="822">
        <v>1</v>
      </c>
      <c r="N24" s="822">
        <v>69.349999999999994</v>
      </c>
      <c r="O24" s="831"/>
      <c r="P24" s="831"/>
      <c r="Q24" s="827"/>
      <c r="R24" s="832"/>
    </row>
    <row r="25" spans="1:18" ht="14.45" customHeight="1" x14ac:dyDescent="0.2">
      <c r="A25" s="821" t="s">
        <v>5724</v>
      </c>
      <c r="B25" s="822" t="s">
        <v>5725</v>
      </c>
      <c r="C25" s="822" t="s">
        <v>605</v>
      </c>
      <c r="D25" s="822" t="s">
        <v>5726</v>
      </c>
      <c r="E25" s="822" t="s">
        <v>5743</v>
      </c>
      <c r="F25" s="822"/>
      <c r="G25" s="831">
        <v>0.2</v>
      </c>
      <c r="H25" s="831">
        <v>42.01</v>
      </c>
      <c r="I25" s="822"/>
      <c r="J25" s="822">
        <v>210.04999999999998</v>
      </c>
      <c r="K25" s="831"/>
      <c r="L25" s="831"/>
      <c r="M25" s="822"/>
      <c r="N25" s="822"/>
      <c r="O25" s="831"/>
      <c r="P25" s="831"/>
      <c r="Q25" s="827"/>
      <c r="R25" s="832"/>
    </row>
    <row r="26" spans="1:18" ht="14.45" customHeight="1" x14ac:dyDescent="0.2">
      <c r="A26" s="821" t="s">
        <v>5724</v>
      </c>
      <c r="B26" s="822" t="s">
        <v>5725</v>
      </c>
      <c r="C26" s="822" t="s">
        <v>605</v>
      </c>
      <c r="D26" s="822" t="s">
        <v>5726</v>
      </c>
      <c r="E26" s="822" t="s">
        <v>5744</v>
      </c>
      <c r="F26" s="822" t="s">
        <v>5745</v>
      </c>
      <c r="G26" s="831">
        <v>0.05</v>
      </c>
      <c r="H26" s="831">
        <v>14.31</v>
      </c>
      <c r="I26" s="822"/>
      <c r="J26" s="822">
        <v>286.2</v>
      </c>
      <c r="K26" s="831"/>
      <c r="L26" s="831"/>
      <c r="M26" s="822"/>
      <c r="N26" s="822"/>
      <c r="O26" s="831"/>
      <c r="P26" s="831"/>
      <c r="Q26" s="827"/>
      <c r="R26" s="832"/>
    </row>
    <row r="27" spans="1:18" ht="14.45" customHeight="1" x14ac:dyDescent="0.2">
      <c r="A27" s="821" t="s">
        <v>5724</v>
      </c>
      <c r="B27" s="822" t="s">
        <v>5725</v>
      </c>
      <c r="C27" s="822" t="s">
        <v>605</v>
      </c>
      <c r="D27" s="822" t="s">
        <v>5726</v>
      </c>
      <c r="E27" s="822" t="s">
        <v>5746</v>
      </c>
      <c r="F27" s="822" t="s">
        <v>1492</v>
      </c>
      <c r="G27" s="831"/>
      <c r="H27" s="831"/>
      <c r="I27" s="822"/>
      <c r="J27" s="822"/>
      <c r="K27" s="831"/>
      <c r="L27" s="831"/>
      <c r="M27" s="822"/>
      <c r="N27" s="822"/>
      <c r="O27" s="831">
        <v>0.2</v>
      </c>
      <c r="P27" s="831">
        <v>8.9700000000000006</v>
      </c>
      <c r="Q27" s="827"/>
      <c r="R27" s="832">
        <v>44.85</v>
      </c>
    </row>
    <row r="28" spans="1:18" ht="14.45" customHeight="1" x14ac:dyDescent="0.2">
      <c r="A28" s="821" t="s">
        <v>5724</v>
      </c>
      <c r="B28" s="822" t="s">
        <v>5725</v>
      </c>
      <c r="C28" s="822" t="s">
        <v>605</v>
      </c>
      <c r="D28" s="822" t="s">
        <v>5726</v>
      </c>
      <c r="E28" s="822" t="s">
        <v>5747</v>
      </c>
      <c r="F28" s="822" t="s">
        <v>876</v>
      </c>
      <c r="G28" s="831">
        <v>0.2</v>
      </c>
      <c r="H28" s="831">
        <v>73.540000000000006</v>
      </c>
      <c r="I28" s="822"/>
      <c r="J28" s="822">
        <v>367.7</v>
      </c>
      <c r="K28" s="831"/>
      <c r="L28" s="831"/>
      <c r="M28" s="822"/>
      <c r="N28" s="822"/>
      <c r="O28" s="831"/>
      <c r="P28" s="831"/>
      <c r="Q28" s="827"/>
      <c r="R28" s="832"/>
    </row>
    <row r="29" spans="1:18" ht="14.45" customHeight="1" x14ac:dyDescent="0.2">
      <c r="A29" s="821" t="s">
        <v>5724</v>
      </c>
      <c r="B29" s="822" t="s">
        <v>5725</v>
      </c>
      <c r="C29" s="822" t="s">
        <v>605</v>
      </c>
      <c r="D29" s="822" t="s">
        <v>5726</v>
      </c>
      <c r="E29" s="822" t="s">
        <v>5748</v>
      </c>
      <c r="F29" s="822" t="s">
        <v>5749</v>
      </c>
      <c r="G29" s="831"/>
      <c r="H29" s="831"/>
      <c r="I29" s="822"/>
      <c r="J29" s="822"/>
      <c r="K29" s="831"/>
      <c r="L29" s="831"/>
      <c r="M29" s="822"/>
      <c r="N29" s="822"/>
      <c r="O29" s="831">
        <v>0.2</v>
      </c>
      <c r="P29" s="831">
        <v>24.34</v>
      </c>
      <c r="Q29" s="827"/>
      <c r="R29" s="832">
        <v>121.69999999999999</v>
      </c>
    </row>
    <row r="30" spans="1:18" ht="14.45" customHeight="1" x14ac:dyDescent="0.2">
      <c r="A30" s="821" t="s">
        <v>5724</v>
      </c>
      <c r="B30" s="822" t="s">
        <v>5725</v>
      </c>
      <c r="C30" s="822" t="s">
        <v>605</v>
      </c>
      <c r="D30" s="822" t="s">
        <v>5726</v>
      </c>
      <c r="E30" s="822" t="s">
        <v>5750</v>
      </c>
      <c r="F30" s="822" t="s">
        <v>5749</v>
      </c>
      <c r="G30" s="831"/>
      <c r="H30" s="831"/>
      <c r="I30" s="822"/>
      <c r="J30" s="822"/>
      <c r="K30" s="831"/>
      <c r="L30" s="831"/>
      <c r="M30" s="822"/>
      <c r="N30" s="822"/>
      <c r="O30" s="831">
        <v>0.1</v>
      </c>
      <c r="P30" s="831">
        <v>24.35</v>
      </c>
      <c r="Q30" s="827"/>
      <c r="R30" s="832">
        <v>243.5</v>
      </c>
    </row>
    <row r="31" spans="1:18" ht="14.45" customHeight="1" x14ac:dyDescent="0.2">
      <c r="A31" s="821" t="s">
        <v>5724</v>
      </c>
      <c r="B31" s="822" t="s">
        <v>5725</v>
      </c>
      <c r="C31" s="822" t="s">
        <v>605</v>
      </c>
      <c r="D31" s="822" t="s">
        <v>5726</v>
      </c>
      <c r="E31" s="822" t="s">
        <v>5751</v>
      </c>
      <c r="F31" s="822" t="s">
        <v>698</v>
      </c>
      <c r="G31" s="831"/>
      <c r="H31" s="831"/>
      <c r="I31" s="822"/>
      <c r="J31" s="822"/>
      <c r="K31" s="831"/>
      <c r="L31" s="831"/>
      <c r="M31" s="822"/>
      <c r="N31" s="822"/>
      <c r="O31" s="831">
        <v>0.1</v>
      </c>
      <c r="P31" s="831">
        <v>81.93</v>
      </c>
      <c r="Q31" s="827"/>
      <c r="R31" s="832">
        <v>819.30000000000007</v>
      </c>
    </row>
    <row r="32" spans="1:18" ht="14.45" customHeight="1" x14ac:dyDescent="0.2">
      <c r="A32" s="821" t="s">
        <v>5724</v>
      </c>
      <c r="B32" s="822" t="s">
        <v>5725</v>
      </c>
      <c r="C32" s="822" t="s">
        <v>605</v>
      </c>
      <c r="D32" s="822" t="s">
        <v>5726</v>
      </c>
      <c r="E32" s="822" t="s">
        <v>5752</v>
      </c>
      <c r="F32" s="822" t="s">
        <v>1285</v>
      </c>
      <c r="G32" s="831"/>
      <c r="H32" s="831"/>
      <c r="I32" s="822"/>
      <c r="J32" s="822"/>
      <c r="K32" s="831"/>
      <c r="L32" s="831"/>
      <c r="M32" s="822"/>
      <c r="N32" s="822"/>
      <c r="O32" s="831">
        <v>0.2</v>
      </c>
      <c r="P32" s="831">
        <v>10.88</v>
      </c>
      <c r="Q32" s="827"/>
      <c r="R32" s="832">
        <v>54.4</v>
      </c>
    </row>
    <row r="33" spans="1:18" ht="14.45" customHeight="1" x14ac:dyDescent="0.2">
      <c r="A33" s="821" t="s">
        <v>5724</v>
      </c>
      <c r="B33" s="822" t="s">
        <v>5725</v>
      </c>
      <c r="C33" s="822" t="s">
        <v>605</v>
      </c>
      <c r="D33" s="822" t="s">
        <v>5753</v>
      </c>
      <c r="E33" s="822" t="s">
        <v>5754</v>
      </c>
      <c r="F33" s="822" t="s">
        <v>5755</v>
      </c>
      <c r="G33" s="831">
        <v>67</v>
      </c>
      <c r="H33" s="831">
        <v>10907.6</v>
      </c>
      <c r="I33" s="822">
        <v>1.0307692307692309</v>
      </c>
      <c r="J33" s="822">
        <v>162.80000000000001</v>
      </c>
      <c r="K33" s="831">
        <v>65</v>
      </c>
      <c r="L33" s="831">
        <v>10582</v>
      </c>
      <c r="M33" s="822">
        <v>1</v>
      </c>
      <c r="N33" s="822">
        <v>162.80000000000001</v>
      </c>
      <c r="O33" s="831">
        <v>37</v>
      </c>
      <c r="P33" s="831">
        <v>6023.5999999999995</v>
      </c>
      <c r="Q33" s="827">
        <v>0.56923076923076921</v>
      </c>
      <c r="R33" s="832">
        <v>162.79999999999998</v>
      </c>
    </row>
    <row r="34" spans="1:18" ht="14.45" customHeight="1" x14ac:dyDescent="0.2">
      <c r="A34" s="821" t="s">
        <v>5724</v>
      </c>
      <c r="B34" s="822" t="s">
        <v>5725</v>
      </c>
      <c r="C34" s="822" t="s">
        <v>605</v>
      </c>
      <c r="D34" s="822" t="s">
        <v>5753</v>
      </c>
      <c r="E34" s="822" t="s">
        <v>5756</v>
      </c>
      <c r="F34" s="822" t="s">
        <v>5757</v>
      </c>
      <c r="G34" s="831"/>
      <c r="H34" s="831"/>
      <c r="I34" s="822"/>
      <c r="J34" s="822"/>
      <c r="K34" s="831">
        <v>19</v>
      </c>
      <c r="L34" s="831">
        <v>2063.4</v>
      </c>
      <c r="M34" s="822">
        <v>1</v>
      </c>
      <c r="N34" s="822">
        <v>108.60000000000001</v>
      </c>
      <c r="O34" s="831">
        <v>18</v>
      </c>
      <c r="P34" s="831">
        <v>1954.7999999999997</v>
      </c>
      <c r="Q34" s="827">
        <v>0.94736842105263142</v>
      </c>
      <c r="R34" s="832">
        <v>108.59999999999998</v>
      </c>
    </row>
    <row r="35" spans="1:18" ht="14.45" customHeight="1" x14ac:dyDescent="0.2">
      <c r="A35" s="821" t="s">
        <v>5724</v>
      </c>
      <c r="B35" s="822" t="s">
        <v>5725</v>
      </c>
      <c r="C35" s="822" t="s">
        <v>605</v>
      </c>
      <c r="D35" s="822" t="s">
        <v>5753</v>
      </c>
      <c r="E35" s="822" t="s">
        <v>5758</v>
      </c>
      <c r="F35" s="822" t="s">
        <v>5759</v>
      </c>
      <c r="G35" s="831">
        <v>1</v>
      </c>
      <c r="H35" s="831">
        <v>1430.18</v>
      </c>
      <c r="I35" s="822"/>
      <c r="J35" s="822">
        <v>1430.18</v>
      </c>
      <c r="K35" s="831"/>
      <c r="L35" s="831"/>
      <c r="M35" s="822"/>
      <c r="N35" s="822"/>
      <c r="O35" s="831"/>
      <c r="P35" s="831"/>
      <c r="Q35" s="827"/>
      <c r="R35" s="832"/>
    </row>
    <row r="36" spans="1:18" ht="14.45" customHeight="1" x14ac:dyDescent="0.2">
      <c r="A36" s="821" t="s">
        <v>5724</v>
      </c>
      <c r="B36" s="822" t="s">
        <v>5725</v>
      </c>
      <c r="C36" s="822" t="s">
        <v>605</v>
      </c>
      <c r="D36" s="822" t="s">
        <v>5753</v>
      </c>
      <c r="E36" s="822" t="s">
        <v>5760</v>
      </c>
      <c r="F36" s="822" t="s">
        <v>5761</v>
      </c>
      <c r="G36" s="831">
        <v>1</v>
      </c>
      <c r="H36" s="831">
        <v>1616.73</v>
      </c>
      <c r="I36" s="822"/>
      <c r="J36" s="822">
        <v>1616.73</v>
      </c>
      <c r="K36" s="831"/>
      <c r="L36" s="831"/>
      <c r="M36" s="822"/>
      <c r="N36" s="822"/>
      <c r="O36" s="831"/>
      <c r="P36" s="831"/>
      <c r="Q36" s="827"/>
      <c r="R36" s="832"/>
    </row>
    <row r="37" spans="1:18" ht="14.45" customHeight="1" x14ac:dyDescent="0.2">
      <c r="A37" s="821" t="s">
        <v>5724</v>
      </c>
      <c r="B37" s="822" t="s">
        <v>5725</v>
      </c>
      <c r="C37" s="822" t="s">
        <v>605</v>
      </c>
      <c r="D37" s="822" t="s">
        <v>5753</v>
      </c>
      <c r="E37" s="822" t="s">
        <v>5762</v>
      </c>
      <c r="F37" s="822" t="s">
        <v>5763</v>
      </c>
      <c r="G37" s="831"/>
      <c r="H37" s="831"/>
      <c r="I37" s="822"/>
      <c r="J37" s="822"/>
      <c r="K37" s="831">
        <v>10</v>
      </c>
      <c r="L37" s="831">
        <v>1086</v>
      </c>
      <c r="M37" s="822">
        <v>1</v>
      </c>
      <c r="N37" s="822">
        <v>108.6</v>
      </c>
      <c r="O37" s="831"/>
      <c r="P37" s="831"/>
      <c r="Q37" s="827"/>
      <c r="R37" s="832"/>
    </row>
    <row r="38" spans="1:18" ht="14.45" customHeight="1" x14ac:dyDescent="0.2">
      <c r="A38" s="821" t="s">
        <v>5724</v>
      </c>
      <c r="B38" s="822" t="s">
        <v>5725</v>
      </c>
      <c r="C38" s="822" t="s">
        <v>605</v>
      </c>
      <c r="D38" s="822" t="s">
        <v>5753</v>
      </c>
      <c r="E38" s="822" t="s">
        <v>5764</v>
      </c>
      <c r="F38" s="822" t="s">
        <v>5765</v>
      </c>
      <c r="G38" s="831"/>
      <c r="H38" s="831"/>
      <c r="I38" s="822"/>
      <c r="J38" s="822"/>
      <c r="K38" s="831">
        <v>1</v>
      </c>
      <c r="L38" s="831">
        <v>11400</v>
      </c>
      <c r="M38" s="822">
        <v>1</v>
      </c>
      <c r="N38" s="822">
        <v>11400</v>
      </c>
      <c r="O38" s="831"/>
      <c r="P38" s="831"/>
      <c r="Q38" s="827"/>
      <c r="R38" s="832"/>
    </row>
    <row r="39" spans="1:18" ht="14.45" customHeight="1" x14ac:dyDescent="0.2">
      <c r="A39" s="821" t="s">
        <v>5724</v>
      </c>
      <c r="B39" s="822" t="s">
        <v>5725</v>
      </c>
      <c r="C39" s="822" t="s">
        <v>605</v>
      </c>
      <c r="D39" s="822" t="s">
        <v>5710</v>
      </c>
      <c r="E39" s="822" t="s">
        <v>5766</v>
      </c>
      <c r="F39" s="822" t="s">
        <v>5767</v>
      </c>
      <c r="G39" s="831"/>
      <c r="H39" s="831"/>
      <c r="I39" s="822"/>
      <c r="J39" s="822"/>
      <c r="K39" s="831"/>
      <c r="L39" s="831"/>
      <c r="M39" s="822"/>
      <c r="N39" s="822"/>
      <c r="O39" s="831">
        <v>0</v>
      </c>
      <c r="P39" s="831">
        <v>0</v>
      </c>
      <c r="Q39" s="827"/>
      <c r="R39" s="832"/>
    </row>
    <row r="40" spans="1:18" ht="14.45" customHeight="1" x14ac:dyDescent="0.2">
      <c r="A40" s="821" t="s">
        <v>5724</v>
      </c>
      <c r="B40" s="822" t="s">
        <v>5725</v>
      </c>
      <c r="C40" s="822" t="s">
        <v>605</v>
      </c>
      <c r="D40" s="822" t="s">
        <v>5710</v>
      </c>
      <c r="E40" s="822" t="s">
        <v>5768</v>
      </c>
      <c r="F40" s="822" t="s">
        <v>5769</v>
      </c>
      <c r="G40" s="831"/>
      <c r="H40" s="831"/>
      <c r="I40" s="822"/>
      <c r="J40" s="822"/>
      <c r="K40" s="831">
        <v>38</v>
      </c>
      <c r="L40" s="831">
        <v>11476</v>
      </c>
      <c r="M40" s="822">
        <v>1</v>
      </c>
      <c r="N40" s="822">
        <v>302</v>
      </c>
      <c r="O40" s="831">
        <v>3</v>
      </c>
      <c r="P40" s="831">
        <v>912</v>
      </c>
      <c r="Q40" s="827">
        <v>7.9470198675496692E-2</v>
      </c>
      <c r="R40" s="832">
        <v>304</v>
      </c>
    </row>
    <row r="41" spans="1:18" ht="14.45" customHeight="1" x14ac:dyDescent="0.2">
      <c r="A41" s="821" t="s">
        <v>5724</v>
      </c>
      <c r="B41" s="822" t="s">
        <v>5725</v>
      </c>
      <c r="C41" s="822" t="s">
        <v>605</v>
      </c>
      <c r="D41" s="822" t="s">
        <v>5710</v>
      </c>
      <c r="E41" s="822" t="s">
        <v>5770</v>
      </c>
      <c r="F41" s="822" t="s">
        <v>5771</v>
      </c>
      <c r="G41" s="831">
        <v>5</v>
      </c>
      <c r="H41" s="831">
        <v>735</v>
      </c>
      <c r="I41" s="822">
        <v>2.4337748344370862</v>
      </c>
      <c r="J41" s="822">
        <v>147</v>
      </c>
      <c r="K41" s="831">
        <v>2</v>
      </c>
      <c r="L41" s="831">
        <v>302</v>
      </c>
      <c r="M41" s="822">
        <v>1</v>
      </c>
      <c r="N41" s="822">
        <v>151</v>
      </c>
      <c r="O41" s="831">
        <v>7</v>
      </c>
      <c r="P41" s="831">
        <v>1071</v>
      </c>
      <c r="Q41" s="827">
        <v>3.5463576158940397</v>
      </c>
      <c r="R41" s="832">
        <v>153</v>
      </c>
    </row>
    <row r="42" spans="1:18" ht="14.45" customHeight="1" x14ac:dyDescent="0.2">
      <c r="A42" s="821" t="s">
        <v>5724</v>
      </c>
      <c r="B42" s="822" t="s">
        <v>5725</v>
      </c>
      <c r="C42" s="822" t="s">
        <v>605</v>
      </c>
      <c r="D42" s="822" t="s">
        <v>5710</v>
      </c>
      <c r="E42" s="822" t="s">
        <v>5772</v>
      </c>
      <c r="F42" s="822" t="s">
        <v>5773</v>
      </c>
      <c r="G42" s="831">
        <v>1643</v>
      </c>
      <c r="H42" s="831">
        <v>136369</v>
      </c>
      <c r="I42" s="822">
        <v>1.2421120705359421</v>
      </c>
      <c r="J42" s="822">
        <v>83</v>
      </c>
      <c r="K42" s="831">
        <v>1307</v>
      </c>
      <c r="L42" s="831">
        <v>109788</v>
      </c>
      <c r="M42" s="822">
        <v>1</v>
      </c>
      <c r="N42" s="822">
        <v>84</v>
      </c>
      <c r="O42" s="831">
        <v>1373</v>
      </c>
      <c r="P42" s="831">
        <v>116705</v>
      </c>
      <c r="Q42" s="827">
        <v>1.063003242613036</v>
      </c>
      <c r="R42" s="832">
        <v>85</v>
      </c>
    </row>
    <row r="43" spans="1:18" ht="14.45" customHeight="1" x14ac:dyDescent="0.2">
      <c r="A43" s="821" t="s">
        <v>5724</v>
      </c>
      <c r="B43" s="822" t="s">
        <v>5725</v>
      </c>
      <c r="C43" s="822" t="s">
        <v>605</v>
      </c>
      <c r="D43" s="822" t="s">
        <v>5710</v>
      </c>
      <c r="E43" s="822" t="s">
        <v>5774</v>
      </c>
      <c r="F43" s="822" t="s">
        <v>5775</v>
      </c>
      <c r="G43" s="831">
        <v>1874</v>
      </c>
      <c r="H43" s="831">
        <v>69338</v>
      </c>
      <c r="I43" s="822">
        <v>1.0114657486287781</v>
      </c>
      <c r="J43" s="822">
        <v>37</v>
      </c>
      <c r="K43" s="831">
        <v>1804</v>
      </c>
      <c r="L43" s="831">
        <v>68552</v>
      </c>
      <c r="M43" s="822">
        <v>1</v>
      </c>
      <c r="N43" s="822">
        <v>38</v>
      </c>
      <c r="O43" s="831">
        <v>1707</v>
      </c>
      <c r="P43" s="831">
        <v>64866</v>
      </c>
      <c r="Q43" s="827">
        <v>0.94623059866962311</v>
      </c>
      <c r="R43" s="832">
        <v>38</v>
      </c>
    </row>
    <row r="44" spans="1:18" ht="14.45" customHeight="1" x14ac:dyDescent="0.2">
      <c r="A44" s="821" t="s">
        <v>5724</v>
      </c>
      <c r="B44" s="822" t="s">
        <v>5725</v>
      </c>
      <c r="C44" s="822" t="s">
        <v>605</v>
      </c>
      <c r="D44" s="822" t="s">
        <v>5710</v>
      </c>
      <c r="E44" s="822" t="s">
        <v>5776</v>
      </c>
      <c r="F44" s="822" t="s">
        <v>5777</v>
      </c>
      <c r="G44" s="831">
        <v>603</v>
      </c>
      <c r="H44" s="831">
        <v>6030</v>
      </c>
      <c r="I44" s="822">
        <v>1.1893491124260356</v>
      </c>
      <c r="J44" s="822">
        <v>10</v>
      </c>
      <c r="K44" s="831">
        <v>507</v>
      </c>
      <c r="L44" s="831">
        <v>5070</v>
      </c>
      <c r="M44" s="822">
        <v>1</v>
      </c>
      <c r="N44" s="822">
        <v>10</v>
      </c>
      <c r="O44" s="831">
        <v>467</v>
      </c>
      <c r="P44" s="831">
        <v>4670</v>
      </c>
      <c r="Q44" s="827">
        <v>0.92110453648915191</v>
      </c>
      <c r="R44" s="832">
        <v>10</v>
      </c>
    </row>
    <row r="45" spans="1:18" ht="14.45" customHeight="1" x14ac:dyDescent="0.2">
      <c r="A45" s="821" t="s">
        <v>5724</v>
      </c>
      <c r="B45" s="822" t="s">
        <v>5725</v>
      </c>
      <c r="C45" s="822" t="s">
        <v>605</v>
      </c>
      <c r="D45" s="822" t="s">
        <v>5710</v>
      </c>
      <c r="E45" s="822" t="s">
        <v>5778</v>
      </c>
      <c r="F45" s="822" t="s">
        <v>5779</v>
      </c>
      <c r="G45" s="831">
        <v>6</v>
      </c>
      <c r="H45" s="831">
        <v>30</v>
      </c>
      <c r="I45" s="822">
        <v>6</v>
      </c>
      <c r="J45" s="822">
        <v>5</v>
      </c>
      <c r="K45" s="831">
        <v>1</v>
      </c>
      <c r="L45" s="831">
        <v>5</v>
      </c>
      <c r="M45" s="822">
        <v>1</v>
      </c>
      <c r="N45" s="822">
        <v>5</v>
      </c>
      <c r="O45" s="831"/>
      <c r="P45" s="831"/>
      <c r="Q45" s="827"/>
      <c r="R45" s="832"/>
    </row>
    <row r="46" spans="1:18" ht="14.45" customHeight="1" x14ac:dyDescent="0.2">
      <c r="A46" s="821" t="s">
        <v>5724</v>
      </c>
      <c r="B46" s="822" t="s">
        <v>5725</v>
      </c>
      <c r="C46" s="822" t="s">
        <v>605</v>
      </c>
      <c r="D46" s="822" t="s">
        <v>5710</v>
      </c>
      <c r="E46" s="822" t="s">
        <v>5780</v>
      </c>
      <c r="F46" s="822" t="s">
        <v>5781</v>
      </c>
      <c r="G46" s="831"/>
      <c r="H46" s="831"/>
      <c r="I46" s="822"/>
      <c r="J46" s="822"/>
      <c r="K46" s="831">
        <v>1</v>
      </c>
      <c r="L46" s="831">
        <v>5</v>
      </c>
      <c r="M46" s="822">
        <v>1</v>
      </c>
      <c r="N46" s="822">
        <v>5</v>
      </c>
      <c r="O46" s="831">
        <v>1</v>
      </c>
      <c r="P46" s="831">
        <v>5</v>
      </c>
      <c r="Q46" s="827">
        <v>1</v>
      </c>
      <c r="R46" s="832">
        <v>5</v>
      </c>
    </row>
    <row r="47" spans="1:18" ht="14.45" customHeight="1" x14ac:dyDescent="0.2">
      <c r="A47" s="821" t="s">
        <v>5724</v>
      </c>
      <c r="B47" s="822" t="s">
        <v>5725</v>
      </c>
      <c r="C47" s="822" t="s">
        <v>605</v>
      </c>
      <c r="D47" s="822" t="s">
        <v>5710</v>
      </c>
      <c r="E47" s="822" t="s">
        <v>5782</v>
      </c>
      <c r="F47" s="822" t="s">
        <v>5783</v>
      </c>
      <c r="G47" s="831">
        <v>28</v>
      </c>
      <c r="H47" s="831">
        <v>2464</v>
      </c>
      <c r="I47" s="822"/>
      <c r="J47" s="822">
        <v>88</v>
      </c>
      <c r="K47" s="831"/>
      <c r="L47" s="831"/>
      <c r="M47" s="822"/>
      <c r="N47" s="822"/>
      <c r="O47" s="831"/>
      <c r="P47" s="831"/>
      <c r="Q47" s="827"/>
      <c r="R47" s="832"/>
    </row>
    <row r="48" spans="1:18" ht="14.45" customHeight="1" x14ac:dyDescent="0.2">
      <c r="A48" s="821" t="s">
        <v>5724</v>
      </c>
      <c r="B48" s="822" t="s">
        <v>5725</v>
      </c>
      <c r="C48" s="822" t="s">
        <v>605</v>
      </c>
      <c r="D48" s="822" t="s">
        <v>5710</v>
      </c>
      <c r="E48" s="822" t="s">
        <v>5784</v>
      </c>
      <c r="F48" s="822" t="s">
        <v>5785</v>
      </c>
      <c r="G48" s="831">
        <v>102</v>
      </c>
      <c r="H48" s="831">
        <v>64362</v>
      </c>
      <c r="I48" s="822"/>
      <c r="J48" s="822">
        <v>631</v>
      </c>
      <c r="K48" s="831"/>
      <c r="L48" s="831"/>
      <c r="M48" s="822"/>
      <c r="N48" s="822"/>
      <c r="O48" s="831"/>
      <c r="P48" s="831"/>
      <c r="Q48" s="827"/>
      <c r="R48" s="832"/>
    </row>
    <row r="49" spans="1:18" ht="14.45" customHeight="1" x14ac:dyDescent="0.2">
      <c r="A49" s="821" t="s">
        <v>5724</v>
      </c>
      <c r="B49" s="822" t="s">
        <v>5725</v>
      </c>
      <c r="C49" s="822" t="s">
        <v>605</v>
      </c>
      <c r="D49" s="822" t="s">
        <v>5710</v>
      </c>
      <c r="E49" s="822" t="s">
        <v>5786</v>
      </c>
      <c r="F49" s="822" t="s">
        <v>5787</v>
      </c>
      <c r="G49" s="831">
        <v>76</v>
      </c>
      <c r="H49" s="831">
        <v>29868</v>
      </c>
      <c r="I49" s="822">
        <v>10.857142857142858</v>
      </c>
      <c r="J49" s="822">
        <v>393</v>
      </c>
      <c r="K49" s="831">
        <v>7</v>
      </c>
      <c r="L49" s="831">
        <v>2751</v>
      </c>
      <c r="M49" s="822">
        <v>1</v>
      </c>
      <c r="N49" s="822">
        <v>393</v>
      </c>
      <c r="O49" s="831">
        <v>3</v>
      </c>
      <c r="P49" s="831">
        <v>1182</v>
      </c>
      <c r="Q49" s="827">
        <v>0.42966194111232281</v>
      </c>
      <c r="R49" s="832">
        <v>394</v>
      </c>
    </row>
    <row r="50" spans="1:18" ht="14.45" customHeight="1" x14ac:dyDescent="0.2">
      <c r="A50" s="821" t="s">
        <v>5724</v>
      </c>
      <c r="B50" s="822" t="s">
        <v>5725</v>
      </c>
      <c r="C50" s="822" t="s">
        <v>605</v>
      </c>
      <c r="D50" s="822" t="s">
        <v>5710</v>
      </c>
      <c r="E50" s="822" t="s">
        <v>5788</v>
      </c>
      <c r="F50" s="822" t="s">
        <v>5789</v>
      </c>
      <c r="G50" s="831">
        <v>163</v>
      </c>
      <c r="H50" s="831">
        <v>6357</v>
      </c>
      <c r="I50" s="822">
        <v>54.333333333333336</v>
      </c>
      <c r="J50" s="822">
        <v>39</v>
      </c>
      <c r="K50" s="831">
        <v>3</v>
      </c>
      <c r="L50" s="831">
        <v>117</v>
      </c>
      <c r="M50" s="822">
        <v>1</v>
      </c>
      <c r="N50" s="822">
        <v>39</v>
      </c>
      <c r="O50" s="831"/>
      <c r="P50" s="831"/>
      <c r="Q50" s="827"/>
      <c r="R50" s="832"/>
    </row>
    <row r="51" spans="1:18" ht="14.45" customHeight="1" x14ac:dyDescent="0.2">
      <c r="A51" s="821" t="s">
        <v>5724</v>
      </c>
      <c r="B51" s="822" t="s">
        <v>5725</v>
      </c>
      <c r="C51" s="822" t="s">
        <v>605</v>
      </c>
      <c r="D51" s="822" t="s">
        <v>5710</v>
      </c>
      <c r="E51" s="822" t="s">
        <v>5790</v>
      </c>
      <c r="F51" s="822" t="s">
        <v>5791</v>
      </c>
      <c r="G51" s="831">
        <v>8</v>
      </c>
      <c r="H51" s="831">
        <v>35536</v>
      </c>
      <c r="I51" s="822">
        <v>7.9963996399639967</v>
      </c>
      <c r="J51" s="822">
        <v>4442</v>
      </c>
      <c r="K51" s="831">
        <v>1</v>
      </c>
      <c r="L51" s="831">
        <v>4444</v>
      </c>
      <c r="M51" s="822">
        <v>1</v>
      </c>
      <c r="N51" s="822">
        <v>4444</v>
      </c>
      <c r="O51" s="831">
        <v>1</v>
      </c>
      <c r="P51" s="831">
        <v>4446</v>
      </c>
      <c r="Q51" s="827">
        <v>1.0004500450045004</v>
      </c>
      <c r="R51" s="832">
        <v>4446</v>
      </c>
    </row>
    <row r="52" spans="1:18" ht="14.45" customHeight="1" x14ac:dyDescent="0.2">
      <c r="A52" s="821" t="s">
        <v>5724</v>
      </c>
      <c r="B52" s="822" t="s">
        <v>5725</v>
      </c>
      <c r="C52" s="822" t="s">
        <v>605</v>
      </c>
      <c r="D52" s="822" t="s">
        <v>5710</v>
      </c>
      <c r="E52" s="822" t="s">
        <v>5711</v>
      </c>
      <c r="F52" s="822" t="s">
        <v>5712</v>
      </c>
      <c r="G52" s="831">
        <v>5376</v>
      </c>
      <c r="H52" s="831">
        <v>1354752</v>
      </c>
      <c r="I52" s="822">
        <v>1.0157435329153652</v>
      </c>
      <c r="J52" s="822">
        <v>252</v>
      </c>
      <c r="K52" s="831">
        <v>5251</v>
      </c>
      <c r="L52" s="831">
        <v>1333754</v>
      </c>
      <c r="M52" s="822">
        <v>1</v>
      </c>
      <c r="N52" s="822">
        <v>254</v>
      </c>
      <c r="O52" s="831">
        <v>4145</v>
      </c>
      <c r="P52" s="831">
        <v>1056975</v>
      </c>
      <c r="Q52" s="827">
        <v>0.79248122217440398</v>
      </c>
      <c r="R52" s="832">
        <v>255</v>
      </c>
    </row>
    <row r="53" spans="1:18" ht="14.45" customHeight="1" x14ac:dyDescent="0.2">
      <c r="A53" s="821" t="s">
        <v>5724</v>
      </c>
      <c r="B53" s="822" t="s">
        <v>5725</v>
      </c>
      <c r="C53" s="822" t="s">
        <v>605</v>
      </c>
      <c r="D53" s="822" t="s">
        <v>5710</v>
      </c>
      <c r="E53" s="822" t="s">
        <v>5792</v>
      </c>
      <c r="F53" s="822" t="s">
        <v>5793</v>
      </c>
      <c r="G53" s="831">
        <v>3323</v>
      </c>
      <c r="H53" s="831">
        <v>422021</v>
      </c>
      <c r="I53" s="822">
        <v>1.0683805473279158</v>
      </c>
      <c r="J53" s="822">
        <v>127</v>
      </c>
      <c r="K53" s="831">
        <v>3135</v>
      </c>
      <c r="L53" s="831">
        <v>395010</v>
      </c>
      <c r="M53" s="822">
        <v>1</v>
      </c>
      <c r="N53" s="822">
        <v>126</v>
      </c>
      <c r="O53" s="831">
        <v>3617</v>
      </c>
      <c r="P53" s="831">
        <v>459359</v>
      </c>
      <c r="Q53" s="827">
        <v>1.1629047365889471</v>
      </c>
      <c r="R53" s="832">
        <v>127</v>
      </c>
    </row>
    <row r="54" spans="1:18" ht="14.45" customHeight="1" x14ac:dyDescent="0.2">
      <c r="A54" s="821" t="s">
        <v>5724</v>
      </c>
      <c r="B54" s="822" t="s">
        <v>5725</v>
      </c>
      <c r="C54" s="822" t="s">
        <v>605</v>
      </c>
      <c r="D54" s="822" t="s">
        <v>5710</v>
      </c>
      <c r="E54" s="822" t="s">
        <v>5794</v>
      </c>
      <c r="F54" s="822" t="s">
        <v>5795</v>
      </c>
      <c r="G54" s="831"/>
      <c r="H54" s="831"/>
      <c r="I54" s="822"/>
      <c r="J54" s="822"/>
      <c r="K54" s="831">
        <v>1</v>
      </c>
      <c r="L54" s="831">
        <v>787</v>
      </c>
      <c r="M54" s="822">
        <v>1</v>
      </c>
      <c r="N54" s="822">
        <v>787</v>
      </c>
      <c r="O54" s="831">
        <v>1</v>
      </c>
      <c r="P54" s="831">
        <v>792</v>
      </c>
      <c r="Q54" s="827">
        <v>1.0063532401524777</v>
      </c>
      <c r="R54" s="832">
        <v>792</v>
      </c>
    </row>
    <row r="55" spans="1:18" ht="14.45" customHeight="1" x14ac:dyDescent="0.2">
      <c r="A55" s="821" t="s">
        <v>5724</v>
      </c>
      <c r="B55" s="822" t="s">
        <v>5725</v>
      </c>
      <c r="C55" s="822" t="s">
        <v>605</v>
      </c>
      <c r="D55" s="822" t="s">
        <v>5710</v>
      </c>
      <c r="E55" s="822" t="s">
        <v>5796</v>
      </c>
      <c r="F55" s="822" t="s">
        <v>5797</v>
      </c>
      <c r="G55" s="831">
        <v>2</v>
      </c>
      <c r="H55" s="831">
        <v>392</v>
      </c>
      <c r="I55" s="822">
        <v>0.99492385786802029</v>
      </c>
      <c r="J55" s="822">
        <v>196</v>
      </c>
      <c r="K55" s="831">
        <v>2</v>
      </c>
      <c r="L55" s="831">
        <v>394</v>
      </c>
      <c r="M55" s="822">
        <v>1</v>
      </c>
      <c r="N55" s="822">
        <v>197</v>
      </c>
      <c r="O55" s="831">
        <v>4</v>
      </c>
      <c r="P55" s="831">
        <v>792</v>
      </c>
      <c r="Q55" s="827">
        <v>2.0101522842639592</v>
      </c>
      <c r="R55" s="832">
        <v>198</v>
      </c>
    </row>
    <row r="56" spans="1:18" ht="14.45" customHeight="1" x14ac:dyDescent="0.2">
      <c r="A56" s="821" t="s">
        <v>5724</v>
      </c>
      <c r="B56" s="822" t="s">
        <v>5725</v>
      </c>
      <c r="C56" s="822" t="s">
        <v>605</v>
      </c>
      <c r="D56" s="822" t="s">
        <v>5710</v>
      </c>
      <c r="E56" s="822" t="s">
        <v>5798</v>
      </c>
      <c r="F56" s="822" t="s">
        <v>5799</v>
      </c>
      <c r="G56" s="831">
        <v>7</v>
      </c>
      <c r="H56" s="831">
        <v>1295</v>
      </c>
      <c r="I56" s="822">
        <v>0.76945929887106357</v>
      </c>
      <c r="J56" s="822">
        <v>185</v>
      </c>
      <c r="K56" s="831">
        <v>9</v>
      </c>
      <c r="L56" s="831">
        <v>1683</v>
      </c>
      <c r="M56" s="822">
        <v>1</v>
      </c>
      <c r="N56" s="822">
        <v>187</v>
      </c>
      <c r="O56" s="831">
        <v>4</v>
      </c>
      <c r="P56" s="831">
        <v>756</v>
      </c>
      <c r="Q56" s="827">
        <v>0.44919786096256686</v>
      </c>
      <c r="R56" s="832">
        <v>189</v>
      </c>
    </row>
    <row r="57" spans="1:18" ht="14.45" customHeight="1" x14ac:dyDescent="0.2">
      <c r="A57" s="821" t="s">
        <v>5724</v>
      </c>
      <c r="B57" s="822" t="s">
        <v>5725</v>
      </c>
      <c r="C57" s="822" t="s">
        <v>605</v>
      </c>
      <c r="D57" s="822" t="s">
        <v>5710</v>
      </c>
      <c r="E57" s="822" t="s">
        <v>5800</v>
      </c>
      <c r="F57" s="822" t="s">
        <v>5801</v>
      </c>
      <c r="G57" s="831"/>
      <c r="H57" s="831"/>
      <c r="I57" s="822"/>
      <c r="J57" s="822"/>
      <c r="K57" s="831">
        <v>2</v>
      </c>
      <c r="L57" s="831">
        <v>1088</v>
      </c>
      <c r="M57" s="822">
        <v>1</v>
      </c>
      <c r="N57" s="822">
        <v>544</v>
      </c>
      <c r="O57" s="831">
        <v>3</v>
      </c>
      <c r="P57" s="831">
        <v>1641</v>
      </c>
      <c r="Q57" s="827">
        <v>1.5082720588235294</v>
      </c>
      <c r="R57" s="832">
        <v>547</v>
      </c>
    </row>
    <row r="58" spans="1:18" ht="14.45" customHeight="1" x14ac:dyDescent="0.2">
      <c r="A58" s="821" t="s">
        <v>5724</v>
      </c>
      <c r="B58" s="822" t="s">
        <v>5725</v>
      </c>
      <c r="C58" s="822" t="s">
        <v>605</v>
      </c>
      <c r="D58" s="822" t="s">
        <v>5710</v>
      </c>
      <c r="E58" s="822" t="s">
        <v>5802</v>
      </c>
      <c r="F58" s="822" t="s">
        <v>5803</v>
      </c>
      <c r="G58" s="831"/>
      <c r="H58" s="831"/>
      <c r="I58" s="822"/>
      <c r="J58" s="822"/>
      <c r="K58" s="831">
        <v>1</v>
      </c>
      <c r="L58" s="831">
        <v>504</v>
      </c>
      <c r="M58" s="822">
        <v>1</v>
      </c>
      <c r="N58" s="822">
        <v>504</v>
      </c>
      <c r="O58" s="831"/>
      <c r="P58" s="831"/>
      <c r="Q58" s="827"/>
      <c r="R58" s="832"/>
    </row>
    <row r="59" spans="1:18" ht="14.45" customHeight="1" x14ac:dyDescent="0.2">
      <c r="A59" s="821" t="s">
        <v>5724</v>
      </c>
      <c r="B59" s="822" t="s">
        <v>5725</v>
      </c>
      <c r="C59" s="822" t="s">
        <v>605</v>
      </c>
      <c r="D59" s="822" t="s">
        <v>5710</v>
      </c>
      <c r="E59" s="822" t="s">
        <v>5804</v>
      </c>
      <c r="F59" s="822" t="s">
        <v>5805</v>
      </c>
      <c r="G59" s="831">
        <v>34</v>
      </c>
      <c r="H59" s="831">
        <v>23120</v>
      </c>
      <c r="I59" s="822">
        <v>0.80361487660757736</v>
      </c>
      <c r="J59" s="822">
        <v>680</v>
      </c>
      <c r="K59" s="831">
        <v>42</v>
      </c>
      <c r="L59" s="831">
        <v>28770</v>
      </c>
      <c r="M59" s="822">
        <v>1</v>
      </c>
      <c r="N59" s="822">
        <v>685</v>
      </c>
      <c r="O59" s="831">
        <v>34</v>
      </c>
      <c r="P59" s="831">
        <v>23392</v>
      </c>
      <c r="Q59" s="827">
        <v>0.81306916927354889</v>
      </c>
      <c r="R59" s="832">
        <v>688</v>
      </c>
    </row>
    <row r="60" spans="1:18" ht="14.45" customHeight="1" x14ac:dyDescent="0.2">
      <c r="A60" s="821" t="s">
        <v>5724</v>
      </c>
      <c r="B60" s="822" t="s">
        <v>5725</v>
      </c>
      <c r="C60" s="822" t="s">
        <v>605</v>
      </c>
      <c r="D60" s="822" t="s">
        <v>5710</v>
      </c>
      <c r="E60" s="822" t="s">
        <v>5806</v>
      </c>
      <c r="F60" s="822" t="s">
        <v>5807</v>
      </c>
      <c r="G60" s="831">
        <v>7</v>
      </c>
      <c r="H60" s="831">
        <v>7217</v>
      </c>
      <c r="I60" s="822">
        <v>0.99230028873917231</v>
      </c>
      <c r="J60" s="822">
        <v>1031</v>
      </c>
      <c r="K60" s="831">
        <v>7</v>
      </c>
      <c r="L60" s="831">
        <v>7273</v>
      </c>
      <c r="M60" s="822">
        <v>1</v>
      </c>
      <c r="N60" s="822">
        <v>1039</v>
      </c>
      <c r="O60" s="831">
        <v>5</v>
      </c>
      <c r="P60" s="831">
        <v>5230</v>
      </c>
      <c r="Q60" s="827">
        <v>0.71909803382373161</v>
      </c>
      <c r="R60" s="832">
        <v>1046</v>
      </c>
    </row>
    <row r="61" spans="1:18" ht="14.45" customHeight="1" x14ac:dyDescent="0.2">
      <c r="A61" s="821" t="s">
        <v>5724</v>
      </c>
      <c r="B61" s="822" t="s">
        <v>5725</v>
      </c>
      <c r="C61" s="822" t="s">
        <v>605</v>
      </c>
      <c r="D61" s="822" t="s">
        <v>5710</v>
      </c>
      <c r="E61" s="822" t="s">
        <v>5808</v>
      </c>
      <c r="F61" s="822" t="s">
        <v>5809</v>
      </c>
      <c r="G61" s="831"/>
      <c r="H61" s="831"/>
      <c r="I61" s="822"/>
      <c r="J61" s="822"/>
      <c r="K61" s="831">
        <v>1</v>
      </c>
      <c r="L61" s="831">
        <v>165</v>
      </c>
      <c r="M61" s="822">
        <v>1</v>
      </c>
      <c r="N61" s="822">
        <v>165</v>
      </c>
      <c r="O61" s="831"/>
      <c r="P61" s="831"/>
      <c r="Q61" s="827"/>
      <c r="R61" s="832"/>
    </row>
    <row r="62" spans="1:18" ht="14.45" customHeight="1" x14ac:dyDescent="0.2">
      <c r="A62" s="821" t="s">
        <v>5724</v>
      </c>
      <c r="B62" s="822" t="s">
        <v>5725</v>
      </c>
      <c r="C62" s="822" t="s">
        <v>605</v>
      </c>
      <c r="D62" s="822" t="s">
        <v>5710</v>
      </c>
      <c r="E62" s="822" t="s">
        <v>5810</v>
      </c>
      <c r="F62" s="822" t="s">
        <v>5811</v>
      </c>
      <c r="G62" s="831">
        <v>7429</v>
      </c>
      <c r="H62" s="831">
        <v>247633.34999999992</v>
      </c>
      <c r="I62" s="822">
        <v>1.0655481151740249</v>
      </c>
      <c r="J62" s="822">
        <v>33.333335576793637</v>
      </c>
      <c r="K62" s="831">
        <v>6972</v>
      </c>
      <c r="L62" s="831">
        <v>232399.97</v>
      </c>
      <c r="M62" s="822">
        <v>1</v>
      </c>
      <c r="N62" s="822">
        <v>33.333329030407342</v>
      </c>
      <c r="O62" s="831">
        <v>7508</v>
      </c>
      <c r="P62" s="831">
        <v>263502.20999999985</v>
      </c>
      <c r="Q62" s="827">
        <v>1.1338306541089478</v>
      </c>
      <c r="R62" s="832">
        <v>35.096192061800728</v>
      </c>
    </row>
    <row r="63" spans="1:18" ht="14.45" customHeight="1" x14ac:dyDescent="0.2">
      <c r="A63" s="821" t="s">
        <v>5724</v>
      </c>
      <c r="B63" s="822" t="s">
        <v>5725</v>
      </c>
      <c r="C63" s="822" t="s">
        <v>605</v>
      </c>
      <c r="D63" s="822" t="s">
        <v>5710</v>
      </c>
      <c r="E63" s="822" t="s">
        <v>5812</v>
      </c>
      <c r="F63" s="822" t="s">
        <v>5813</v>
      </c>
      <c r="G63" s="831">
        <v>29</v>
      </c>
      <c r="H63" s="831">
        <v>28478</v>
      </c>
      <c r="I63" s="822">
        <v>14.411943319838057</v>
      </c>
      <c r="J63" s="822">
        <v>982</v>
      </c>
      <c r="K63" s="831">
        <v>2</v>
      </c>
      <c r="L63" s="831">
        <v>1976</v>
      </c>
      <c r="M63" s="822">
        <v>1</v>
      </c>
      <c r="N63" s="822">
        <v>988</v>
      </c>
      <c r="O63" s="831"/>
      <c r="P63" s="831"/>
      <c r="Q63" s="827"/>
      <c r="R63" s="832"/>
    </row>
    <row r="64" spans="1:18" ht="14.45" customHeight="1" x14ac:dyDescent="0.2">
      <c r="A64" s="821" t="s">
        <v>5724</v>
      </c>
      <c r="B64" s="822" t="s">
        <v>5725</v>
      </c>
      <c r="C64" s="822" t="s">
        <v>605</v>
      </c>
      <c r="D64" s="822" t="s">
        <v>5710</v>
      </c>
      <c r="E64" s="822" t="s">
        <v>5814</v>
      </c>
      <c r="F64" s="822" t="s">
        <v>5815</v>
      </c>
      <c r="G64" s="831">
        <v>101</v>
      </c>
      <c r="H64" s="831">
        <v>17372</v>
      </c>
      <c r="I64" s="822">
        <v>1.6544761904761904</v>
      </c>
      <c r="J64" s="822">
        <v>172</v>
      </c>
      <c r="K64" s="831">
        <v>60</v>
      </c>
      <c r="L64" s="831">
        <v>10500</v>
      </c>
      <c r="M64" s="822">
        <v>1</v>
      </c>
      <c r="N64" s="822">
        <v>175</v>
      </c>
      <c r="O64" s="831">
        <v>41</v>
      </c>
      <c r="P64" s="831">
        <v>7257</v>
      </c>
      <c r="Q64" s="827">
        <v>0.69114285714285717</v>
      </c>
      <c r="R64" s="832">
        <v>177</v>
      </c>
    </row>
    <row r="65" spans="1:18" ht="14.45" customHeight="1" x14ac:dyDescent="0.2">
      <c r="A65" s="821" t="s">
        <v>5724</v>
      </c>
      <c r="B65" s="822" t="s">
        <v>5725</v>
      </c>
      <c r="C65" s="822" t="s">
        <v>605</v>
      </c>
      <c r="D65" s="822" t="s">
        <v>5710</v>
      </c>
      <c r="E65" s="822" t="s">
        <v>5816</v>
      </c>
      <c r="F65" s="822" t="s">
        <v>5817</v>
      </c>
      <c r="G65" s="831">
        <v>592</v>
      </c>
      <c r="H65" s="831">
        <v>21904</v>
      </c>
      <c r="I65" s="822">
        <v>0.96714941716707881</v>
      </c>
      <c r="J65" s="822">
        <v>37</v>
      </c>
      <c r="K65" s="831">
        <v>596</v>
      </c>
      <c r="L65" s="831">
        <v>22648</v>
      </c>
      <c r="M65" s="822">
        <v>1</v>
      </c>
      <c r="N65" s="822">
        <v>38</v>
      </c>
      <c r="O65" s="831">
        <v>594</v>
      </c>
      <c r="P65" s="831">
        <v>22572</v>
      </c>
      <c r="Q65" s="827">
        <v>0.99664429530201337</v>
      </c>
      <c r="R65" s="832">
        <v>38</v>
      </c>
    </row>
    <row r="66" spans="1:18" ht="14.45" customHeight="1" x14ac:dyDescent="0.2">
      <c r="A66" s="821" t="s">
        <v>5724</v>
      </c>
      <c r="B66" s="822" t="s">
        <v>5725</v>
      </c>
      <c r="C66" s="822" t="s">
        <v>605</v>
      </c>
      <c r="D66" s="822" t="s">
        <v>5710</v>
      </c>
      <c r="E66" s="822" t="s">
        <v>5818</v>
      </c>
      <c r="F66" s="822" t="s">
        <v>5819</v>
      </c>
      <c r="G66" s="831">
        <v>3</v>
      </c>
      <c r="H66" s="831">
        <v>174</v>
      </c>
      <c r="I66" s="822">
        <v>0.49152542372881358</v>
      </c>
      <c r="J66" s="822">
        <v>58</v>
      </c>
      <c r="K66" s="831">
        <v>6</v>
      </c>
      <c r="L66" s="831">
        <v>354</v>
      </c>
      <c r="M66" s="822">
        <v>1</v>
      </c>
      <c r="N66" s="822">
        <v>59</v>
      </c>
      <c r="O66" s="831">
        <v>7</v>
      </c>
      <c r="P66" s="831">
        <v>413</v>
      </c>
      <c r="Q66" s="827">
        <v>1.1666666666666667</v>
      </c>
      <c r="R66" s="832">
        <v>59</v>
      </c>
    </row>
    <row r="67" spans="1:18" ht="14.45" customHeight="1" x14ac:dyDescent="0.2">
      <c r="A67" s="821" t="s">
        <v>5724</v>
      </c>
      <c r="B67" s="822" t="s">
        <v>5725</v>
      </c>
      <c r="C67" s="822" t="s">
        <v>605</v>
      </c>
      <c r="D67" s="822" t="s">
        <v>5710</v>
      </c>
      <c r="E67" s="822" t="s">
        <v>5714</v>
      </c>
      <c r="F67" s="822" t="s">
        <v>5715</v>
      </c>
      <c r="G67" s="831">
        <v>109</v>
      </c>
      <c r="H67" s="831">
        <v>9374</v>
      </c>
      <c r="I67" s="822">
        <v>0.78647537545096069</v>
      </c>
      <c r="J67" s="822">
        <v>86</v>
      </c>
      <c r="K67" s="831">
        <v>137</v>
      </c>
      <c r="L67" s="831">
        <v>11919</v>
      </c>
      <c r="M67" s="822">
        <v>1</v>
      </c>
      <c r="N67" s="822">
        <v>87</v>
      </c>
      <c r="O67" s="831">
        <v>98</v>
      </c>
      <c r="P67" s="831">
        <v>8624</v>
      </c>
      <c r="Q67" s="827">
        <v>0.72355063344240289</v>
      </c>
      <c r="R67" s="832">
        <v>88</v>
      </c>
    </row>
    <row r="68" spans="1:18" ht="14.45" customHeight="1" x14ac:dyDescent="0.2">
      <c r="A68" s="821" t="s">
        <v>5724</v>
      </c>
      <c r="B68" s="822" t="s">
        <v>5725</v>
      </c>
      <c r="C68" s="822" t="s">
        <v>605</v>
      </c>
      <c r="D68" s="822" t="s">
        <v>5710</v>
      </c>
      <c r="E68" s="822" t="s">
        <v>5820</v>
      </c>
      <c r="F68" s="822" t="s">
        <v>5821</v>
      </c>
      <c r="G68" s="831">
        <v>6</v>
      </c>
      <c r="H68" s="831">
        <v>192</v>
      </c>
      <c r="I68" s="822">
        <v>0.14545454545454545</v>
      </c>
      <c r="J68" s="822">
        <v>32</v>
      </c>
      <c r="K68" s="831">
        <v>40</v>
      </c>
      <c r="L68" s="831">
        <v>1320</v>
      </c>
      <c r="M68" s="822">
        <v>1</v>
      </c>
      <c r="N68" s="822">
        <v>33</v>
      </c>
      <c r="O68" s="831">
        <v>18</v>
      </c>
      <c r="P68" s="831">
        <v>594</v>
      </c>
      <c r="Q68" s="827">
        <v>0.45</v>
      </c>
      <c r="R68" s="832">
        <v>33</v>
      </c>
    </row>
    <row r="69" spans="1:18" ht="14.45" customHeight="1" x14ac:dyDescent="0.2">
      <c r="A69" s="821" t="s">
        <v>5724</v>
      </c>
      <c r="B69" s="822" t="s">
        <v>5725</v>
      </c>
      <c r="C69" s="822" t="s">
        <v>605</v>
      </c>
      <c r="D69" s="822" t="s">
        <v>5710</v>
      </c>
      <c r="E69" s="822" t="s">
        <v>5822</v>
      </c>
      <c r="F69" s="822" t="s">
        <v>5823</v>
      </c>
      <c r="G69" s="831">
        <v>2</v>
      </c>
      <c r="H69" s="831">
        <v>264</v>
      </c>
      <c r="I69" s="822"/>
      <c r="J69" s="822">
        <v>132</v>
      </c>
      <c r="K69" s="831"/>
      <c r="L69" s="831"/>
      <c r="M69" s="822"/>
      <c r="N69" s="822"/>
      <c r="O69" s="831">
        <v>1</v>
      </c>
      <c r="P69" s="831">
        <v>137</v>
      </c>
      <c r="Q69" s="827"/>
      <c r="R69" s="832">
        <v>137</v>
      </c>
    </row>
    <row r="70" spans="1:18" ht="14.45" customHeight="1" x14ac:dyDescent="0.2">
      <c r="A70" s="821" t="s">
        <v>5724</v>
      </c>
      <c r="B70" s="822" t="s">
        <v>5725</v>
      </c>
      <c r="C70" s="822" t="s">
        <v>605</v>
      </c>
      <c r="D70" s="822" t="s">
        <v>5710</v>
      </c>
      <c r="E70" s="822" t="s">
        <v>5824</v>
      </c>
      <c r="F70" s="822" t="s">
        <v>5825</v>
      </c>
      <c r="G70" s="831">
        <v>404</v>
      </c>
      <c r="H70" s="831">
        <v>90092</v>
      </c>
      <c r="I70" s="822">
        <v>26.575811209439529</v>
      </c>
      <c r="J70" s="822">
        <v>223</v>
      </c>
      <c r="K70" s="831">
        <v>15</v>
      </c>
      <c r="L70" s="831">
        <v>3390</v>
      </c>
      <c r="M70" s="822">
        <v>1</v>
      </c>
      <c r="N70" s="822">
        <v>226</v>
      </c>
      <c r="O70" s="831">
        <v>111</v>
      </c>
      <c r="P70" s="831">
        <v>25308</v>
      </c>
      <c r="Q70" s="827">
        <v>7.465486725663717</v>
      </c>
      <c r="R70" s="832">
        <v>228</v>
      </c>
    </row>
    <row r="71" spans="1:18" ht="14.45" customHeight="1" x14ac:dyDescent="0.2">
      <c r="A71" s="821" t="s">
        <v>5724</v>
      </c>
      <c r="B71" s="822" t="s">
        <v>5725</v>
      </c>
      <c r="C71" s="822" t="s">
        <v>605</v>
      </c>
      <c r="D71" s="822" t="s">
        <v>5710</v>
      </c>
      <c r="E71" s="822" t="s">
        <v>5826</v>
      </c>
      <c r="F71" s="822" t="s">
        <v>5827</v>
      </c>
      <c r="G71" s="831">
        <v>96</v>
      </c>
      <c r="H71" s="831">
        <v>7392</v>
      </c>
      <c r="I71" s="822"/>
      <c r="J71" s="822">
        <v>77</v>
      </c>
      <c r="K71" s="831"/>
      <c r="L71" s="831"/>
      <c r="M71" s="822"/>
      <c r="N71" s="822"/>
      <c r="O71" s="831">
        <v>1</v>
      </c>
      <c r="P71" s="831">
        <v>79</v>
      </c>
      <c r="Q71" s="827"/>
      <c r="R71" s="832">
        <v>79</v>
      </c>
    </row>
    <row r="72" spans="1:18" ht="14.45" customHeight="1" x14ac:dyDescent="0.2">
      <c r="A72" s="821" t="s">
        <v>5724</v>
      </c>
      <c r="B72" s="822" t="s">
        <v>5725</v>
      </c>
      <c r="C72" s="822" t="s">
        <v>605</v>
      </c>
      <c r="D72" s="822" t="s">
        <v>5710</v>
      </c>
      <c r="E72" s="822" t="s">
        <v>5828</v>
      </c>
      <c r="F72" s="822" t="s">
        <v>5829</v>
      </c>
      <c r="G72" s="831">
        <v>6</v>
      </c>
      <c r="H72" s="831">
        <v>4524</v>
      </c>
      <c r="I72" s="822">
        <v>5.9762219286657858</v>
      </c>
      <c r="J72" s="822">
        <v>754</v>
      </c>
      <c r="K72" s="831">
        <v>1</v>
      </c>
      <c r="L72" s="831">
        <v>757</v>
      </c>
      <c r="M72" s="822">
        <v>1</v>
      </c>
      <c r="N72" s="822">
        <v>757</v>
      </c>
      <c r="O72" s="831">
        <v>1</v>
      </c>
      <c r="P72" s="831">
        <v>760</v>
      </c>
      <c r="Q72" s="827">
        <v>1.0039630118890357</v>
      </c>
      <c r="R72" s="832">
        <v>760</v>
      </c>
    </row>
    <row r="73" spans="1:18" ht="14.45" customHeight="1" x14ac:dyDescent="0.2">
      <c r="A73" s="821" t="s">
        <v>5724</v>
      </c>
      <c r="B73" s="822" t="s">
        <v>5725</v>
      </c>
      <c r="C73" s="822" t="s">
        <v>605</v>
      </c>
      <c r="D73" s="822" t="s">
        <v>5710</v>
      </c>
      <c r="E73" s="822" t="s">
        <v>5830</v>
      </c>
      <c r="F73" s="822" t="s">
        <v>5831</v>
      </c>
      <c r="G73" s="831"/>
      <c r="H73" s="831"/>
      <c r="I73" s="822"/>
      <c r="J73" s="822"/>
      <c r="K73" s="831"/>
      <c r="L73" s="831"/>
      <c r="M73" s="822"/>
      <c r="N73" s="822"/>
      <c r="O73" s="831">
        <v>2</v>
      </c>
      <c r="P73" s="831">
        <v>902</v>
      </c>
      <c r="Q73" s="827"/>
      <c r="R73" s="832">
        <v>451</v>
      </c>
    </row>
    <row r="74" spans="1:18" ht="14.45" customHeight="1" x14ac:dyDescent="0.2">
      <c r="A74" s="821" t="s">
        <v>5724</v>
      </c>
      <c r="B74" s="822" t="s">
        <v>5725</v>
      </c>
      <c r="C74" s="822" t="s">
        <v>605</v>
      </c>
      <c r="D74" s="822" t="s">
        <v>5710</v>
      </c>
      <c r="E74" s="822" t="s">
        <v>5832</v>
      </c>
      <c r="F74" s="822" t="s">
        <v>5833</v>
      </c>
      <c r="G74" s="831">
        <v>14</v>
      </c>
      <c r="H74" s="831">
        <v>14896</v>
      </c>
      <c r="I74" s="822">
        <v>0.99532273152478956</v>
      </c>
      <c r="J74" s="822">
        <v>1064</v>
      </c>
      <c r="K74" s="831">
        <v>14</v>
      </c>
      <c r="L74" s="831">
        <v>14966</v>
      </c>
      <c r="M74" s="822">
        <v>1</v>
      </c>
      <c r="N74" s="822">
        <v>1069</v>
      </c>
      <c r="O74" s="831">
        <v>12</v>
      </c>
      <c r="P74" s="831">
        <v>12864</v>
      </c>
      <c r="Q74" s="827">
        <v>0.85954830950153682</v>
      </c>
      <c r="R74" s="832">
        <v>1072</v>
      </c>
    </row>
    <row r="75" spans="1:18" ht="14.45" customHeight="1" x14ac:dyDescent="0.2">
      <c r="A75" s="821" t="s">
        <v>5724</v>
      </c>
      <c r="B75" s="822" t="s">
        <v>5725</v>
      </c>
      <c r="C75" s="822" t="s">
        <v>605</v>
      </c>
      <c r="D75" s="822" t="s">
        <v>5710</v>
      </c>
      <c r="E75" s="822" t="s">
        <v>5834</v>
      </c>
      <c r="F75" s="822" t="s">
        <v>5835</v>
      </c>
      <c r="G75" s="831"/>
      <c r="H75" s="831"/>
      <c r="I75" s="822"/>
      <c r="J75" s="822"/>
      <c r="K75" s="831">
        <v>1</v>
      </c>
      <c r="L75" s="831">
        <v>125</v>
      </c>
      <c r="M75" s="822">
        <v>1</v>
      </c>
      <c r="N75" s="822">
        <v>125</v>
      </c>
      <c r="O75" s="831">
        <v>1</v>
      </c>
      <c r="P75" s="831">
        <v>126</v>
      </c>
      <c r="Q75" s="827">
        <v>1.008</v>
      </c>
      <c r="R75" s="832">
        <v>126</v>
      </c>
    </row>
    <row r="76" spans="1:18" ht="14.45" customHeight="1" x14ac:dyDescent="0.2">
      <c r="A76" s="821" t="s">
        <v>5724</v>
      </c>
      <c r="B76" s="822" t="s">
        <v>5725</v>
      </c>
      <c r="C76" s="822" t="s">
        <v>605</v>
      </c>
      <c r="D76" s="822" t="s">
        <v>5710</v>
      </c>
      <c r="E76" s="822" t="s">
        <v>5836</v>
      </c>
      <c r="F76" s="822" t="s">
        <v>5837</v>
      </c>
      <c r="G76" s="831">
        <v>14</v>
      </c>
      <c r="H76" s="831">
        <v>5236</v>
      </c>
      <c r="I76" s="822">
        <v>1.0711947626841243</v>
      </c>
      <c r="J76" s="822">
        <v>374</v>
      </c>
      <c r="K76" s="831">
        <v>13</v>
      </c>
      <c r="L76" s="831">
        <v>4888</v>
      </c>
      <c r="M76" s="822">
        <v>1</v>
      </c>
      <c r="N76" s="822">
        <v>376</v>
      </c>
      <c r="O76" s="831">
        <v>10</v>
      </c>
      <c r="P76" s="831">
        <v>3790</v>
      </c>
      <c r="Q76" s="827">
        <v>0.7753682487725041</v>
      </c>
      <c r="R76" s="832">
        <v>379</v>
      </c>
    </row>
    <row r="77" spans="1:18" ht="14.45" customHeight="1" x14ac:dyDescent="0.2">
      <c r="A77" s="821" t="s">
        <v>5724</v>
      </c>
      <c r="B77" s="822" t="s">
        <v>5725</v>
      </c>
      <c r="C77" s="822" t="s">
        <v>605</v>
      </c>
      <c r="D77" s="822" t="s">
        <v>5710</v>
      </c>
      <c r="E77" s="822" t="s">
        <v>5838</v>
      </c>
      <c r="F77" s="822" t="s">
        <v>5839</v>
      </c>
      <c r="G77" s="831">
        <v>26</v>
      </c>
      <c r="H77" s="831">
        <v>1534</v>
      </c>
      <c r="I77" s="822">
        <v>0.81121099947117925</v>
      </c>
      <c r="J77" s="822">
        <v>59</v>
      </c>
      <c r="K77" s="831">
        <v>31</v>
      </c>
      <c r="L77" s="831">
        <v>1891</v>
      </c>
      <c r="M77" s="822">
        <v>1</v>
      </c>
      <c r="N77" s="822">
        <v>61</v>
      </c>
      <c r="O77" s="831">
        <v>18</v>
      </c>
      <c r="P77" s="831">
        <v>1116</v>
      </c>
      <c r="Q77" s="827">
        <v>0.5901639344262295</v>
      </c>
      <c r="R77" s="832">
        <v>62</v>
      </c>
    </row>
    <row r="78" spans="1:18" ht="14.45" customHeight="1" x14ac:dyDescent="0.2">
      <c r="A78" s="821" t="s">
        <v>5724</v>
      </c>
      <c r="B78" s="822" t="s">
        <v>5725</v>
      </c>
      <c r="C78" s="822" t="s">
        <v>605</v>
      </c>
      <c r="D78" s="822" t="s">
        <v>5710</v>
      </c>
      <c r="E78" s="822" t="s">
        <v>5840</v>
      </c>
      <c r="F78" s="822" t="s">
        <v>5841</v>
      </c>
      <c r="G78" s="831">
        <v>310</v>
      </c>
      <c r="H78" s="831">
        <v>35960</v>
      </c>
      <c r="I78" s="822">
        <v>0.79081632653061229</v>
      </c>
      <c r="J78" s="822">
        <v>116</v>
      </c>
      <c r="K78" s="831">
        <v>392</v>
      </c>
      <c r="L78" s="831">
        <v>45472</v>
      </c>
      <c r="M78" s="822">
        <v>1</v>
      </c>
      <c r="N78" s="822">
        <v>116</v>
      </c>
      <c r="O78" s="831">
        <v>437</v>
      </c>
      <c r="P78" s="831">
        <v>51129</v>
      </c>
      <c r="Q78" s="827">
        <v>1.1244062280084448</v>
      </c>
      <c r="R78" s="832">
        <v>117</v>
      </c>
    </row>
    <row r="79" spans="1:18" ht="14.45" customHeight="1" x14ac:dyDescent="0.2">
      <c r="A79" s="821" t="s">
        <v>5724</v>
      </c>
      <c r="B79" s="822" t="s">
        <v>5725</v>
      </c>
      <c r="C79" s="822" t="s">
        <v>605</v>
      </c>
      <c r="D79" s="822" t="s">
        <v>5710</v>
      </c>
      <c r="E79" s="822" t="s">
        <v>5842</v>
      </c>
      <c r="F79" s="822" t="s">
        <v>5843</v>
      </c>
      <c r="G79" s="831">
        <v>1</v>
      </c>
      <c r="H79" s="831">
        <v>91</v>
      </c>
      <c r="I79" s="822">
        <v>0.16485507246376813</v>
      </c>
      <c r="J79" s="822">
        <v>91</v>
      </c>
      <c r="K79" s="831">
        <v>6</v>
      </c>
      <c r="L79" s="831">
        <v>552</v>
      </c>
      <c r="M79" s="822">
        <v>1</v>
      </c>
      <c r="N79" s="822">
        <v>92</v>
      </c>
      <c r="O79" s="831">
        <v>2</v>
      </c>
      <c r="P79" s="831">
        <v>186</v>
      </c>
      <c r="Q79" s="827">
        <v>0.33695652173913043</v>
      </c>
      <c r="R79" s="832">
        <v>93</v>
      </c>
    </row>
    <row r="80" spans="1:18" ht="14.45" customHeight="1" x14ac:dyDescent="0.2">
      <c r="A80" s="821" t="s">
        <v>5724</v>
      </c>
      <c r="B80" s="822" t="s">
        <v>5725</v>
      </c>
      <c r="C80" s="822" t="s">
        <v>605</v>
      </c>
      <c r="D80" s="822" t="s">
        <v>5710</v>
      </c>
      <c r="E80" s="822" t="s">
        <v>5844</v>
      </c>
      <c r="F80" s="822" t="s">
        <v>5845</v>
      </c>
      <c r="G80" s="831">
        <v>35</v>
      </c>
      <c r="H80" s="831">
        <v>13125</v>
      </c>
      <c r="I80" s="822">
        <v>0.65862103572862307</v>
      </c>
      <c r="J80" s="822">
        <v>375</v>
      </c>
      <c r="K80" s="831">
        <v>53</v>
      </c>
      <c r="L80" s="831">
        <v>19928</v>
      </c>
      <c r="M80" s="822">
        <v>1</v>
      </c>
      <c r="N80" s="822">
        <v>376</v>
      </c>
      <c r="O80" s="831">
        <v>25</v>
      </c>
      <c r="P80" s="831">
        <v>9425</v>
      </c>
      <c r="Q80" s="827">
        <v>0.47295262946607786</v>
      </c>
      <c r="R80" s="832">
        <v>377</v>
      </c>
    </row>
    <row r="81" spans="1:18" ht="14.45" customHeight="1" x14ac:dyDescent="0.2">
      <c r="A81" s="821" t="s">
        <v>5724</v>
      </c>
      <c r="B81" s="822" t="s">
        <v>5725</v>
      </c>
      <c r="C81" s="822" t="s">
        <v>605</v>
      </c>
      <c r="D81" s="822" t="s">
        <v>5710</v>
      </c>
      <c r="E81" s="822" t="s">
        <v>5846</v>
      </c>
      <c r="F81" s="822" t="s">
        <v>5847</v>
      </c>
      <c r="G81" s="831">
        <v>1</v>
      </c>
      <c r="H81" s="831">
        <v>984</v>
      </c>
      <c r="I81" s="822"/>
      <c r="J81" s="822">
        <v>984</v>
      </c>
      <c r="K81" s="831"/>
      <c r="L81" s="831"/>
      <c r="M81" s="822"/>
      <c r="N81" s="822"/>
      <c r="O81" s="831">
        <v>10</v>
      </c>
      <c r="P81" s="831">
        <v>9930</v>
      </c>
      <c r="Q81" s="827"/>
      <c r="R81" s="832">
        <v>993</v>
      </c>
    </row>
    <row r="82" spans="1:18" ht="14.45" customHeight="1" x14ac:dyDescent="0.2">
      <c r="A82" s="821" t="s">
        <v>5724</v>
      </c>
      <c r="B82" s="822" t="s">
        <v>5725</v>
      </c>
      <c r="C82" s="822" t="s">
        <v>605</v>
      </c>
      <c r="D82" s="822" t="s">
        <v>5710</v>
      </c>
      <c r="E82" s="822" t="s">
        <v>5848</v>
      </c>
      <c r="F82" s="822" t="s">
        <v>5849</v>
      </c>
      <c r="G82" s="831">
        <v>1</v>
      </c>
      <c r="H82" s="831">
        <v>1310</v>
      </c>
      <c r="I82" s="822"/>
      <c r="J82" s="822">
        <v>1310</v>
      </c>
      <c r="K82" s="831"/>
      <c r="L82" s="831"/>
      <c r="M82" s="822"/>
      <c r="N82" s="822"/>
      <c r="O82" s="831"/>
      <c r="P82" s="831"/>
      <c r="Q82" s="827"/>
      <c r="R82" s="832"/>
    </row>
    <row r="83" spans="1:18" ht="14.45" customHeight="1" x14ac:dyDescent="0.2">
      <c r="A83" s="821" t="s">
        <v>5724</v>
      </c>
      <c r="B83" s="822" t="s">
        <v>5725</v>
      </c>
      <c r="C83" s="822" t="s">
        <v>605</v>
      </c>
      <c r="D83" s="822" t="s">
        <v>5710</v>
      </c>
      <c r="E83" s="822" t="s">
        <v>5850</v>
      </c>
      <c r="F83" s="822" t="s">
        <v>5851</v>
      </c>
      <c r="G83" s="831">
        <v>6</v>
      </c>
      <c r="H83" s="831">
        <v>2346</v>
      </c>
      <c r="I83" s="822">
        <v>5.9694656488549622</v>
      </c>
      <c r="J83" s="822">
        <v>391</v>
      </c>
      <c r="K83" s="831">
        <v>1</v>
      </c>
      <c r="L83" s="831">
        <v>393</v>
      </c>
      <c r="M83" s="822">
        <v>1</v>
      </c>
      <c r="N83" s="822">
        <v>393</v>
      </c>
      <c r="O83" s="831">
        <v>9</v>
      </c>
      <c r="P83" s="831">
        <v>3564</v>
      </c>
      <c r="Q83" s="827">
        <v>9.0687022900763363</v>
      </c>
      <c r="R83" s="832">
        <v>396</v>
      </c>
    </row>
    <row r="84" spans="1:18" ht="14.45" customHeight="1" x14ac:dyDescent="0.2">
      <c r="A84" s="821" t="s">
        <v>5724</v>
      </c>
      <c r="B84" s="822" t="s">
        <v>5725</v>
      </c>
      <c r="C84" s="822" t="s">
        <v>605</v>
      </c>
      <c r="D84" s="822" t="s">
        <v>5710</v>
      </c>
      <c r="E84" s="822" t="s">
        <v>5852</v>
      </c>
      <c r="F84" s="822" t="s">
        <v>5853</v>
      </c>
      <c r="G84" s="831">
        <v>22</v>
      </c>
      <c r="H84" s="831">
        <v>5940</v>
      </c>
      <c r="I84" s="822">
        <v>0.76056338028169013</v>
      </c>
      <c r="J84" s="822">
        <v>270</v>
      </c>
      <c r="K84" s="831">
        <v>22</v>
      </c>
      <c r="L84" s="831">
        <v>7810</v>
      </c>
      <c r="M84" s="822">
        <v>1</v>
      </c>
      <c r="N84" s="822">
        <v>355</v>
      </c>
      <c r="O84" s="831">
        <v>32</v>
      </c>
      <c r="P84" s="831">
        <v>11456</v>
      </c>
      <c r="Q84" s="827">
        <v>1.4668373879641485</v>
      </c>
      <c r="R84" s="832">
        <v>358</v>
      </c>
    </row>
    <row r="85" spans="1:18" ht="14.45" customHeight="1" x14ac:dyDescent="0.2">
      <c r="A85" s="821" t="s">
        <v>5724</v>
      </c>
      <c r="B85" s="822" t="s">
        <v>5725</v>
      </c>
      <c r="C85" s="822" t="s">
        <v>605</v>
      </c>
      <c r="D85" s="822" t="s">
        <v>5710</v>
      </c>
      <c r="E85" s="822" t="s">
        <v>5854</v>
      </c>
      <c r="F85" s="822" t="s">
        <v>5855</v>
      </c>
      <c r="G85" s="831"/>
      <c r="H85" s="831"/>
      <c r="I85" s="822"/>
      <c r="J85" s="822"/>
      <c r="K85" s="831">
        <v>2</v>
      </c>
      <c r="L85" s="831">
        <v>608</v>
      </c>
      <c r="M85" s="822">
        <v>1</v>
      </c>
      <c r="N85" s="822">
        <v>304</v>
      </c>
      <c r="O85" s="831"/>
      <c r="P85" s="831"/>
      <c r="Q85" s="827"/>
      <c r="R85" s="832"/>
    </row>
    <row r="86" spans="1:18" ht="14.45" customHeight="1" x14ac:dyDescent="0.2">
      <c r="A86" s="821" t="s">
        <v>5724</v>
      </c>
      <c r="B86" s="822" t="s">
        <v>5725</v>
      </c>
      <c r="C86" s="822" t="s">
        <v>605</v>
      </c>
      <c r="D86" s="822" t="s">
        <v>5710</v>
      </c>
      <c r="E86" s="822" t="s">
        <v>5856</v>
      </c>
      <c r="F86" s="822" t="s">
        <v>5857</v>
      </c>
      <c r="G86" s="831">
        <v>20</v>
      </c>
      <c r="H86" s="831">
        <v>3620</v>
      </c>
      <c r="I86" s="822">
        <v>0.90409590409590412</v>
      </c>
      <c r="J86" s="822">
        <v>181</v>
      </c>
      <c r="K86" s="831">
        <v>22</v>
      </c>
      <c r="L86" s="831">
        <v>4004</v>
      </c>
      <c r="M86" s="822">
        <v>1</v>
      </c>
      <c r="N86" s="822">
        <v>182</v>
      </c>
      <c r="O86" s="831">
        <v>23</v>
      </c>
      <c r="P86" s="831">
        <v>4209</v>
      </c>
      <c r="Q86" s="827">
        <v>1.0511988011988012</v>
      </c>
      <c r="R86" s="832">
        <v>183</v>
      </c>
    </row>
    <row r="87" spans="1:18" ht="14.45" customHeight="1" x14ac:dyDescent="0.2">
      <c r="A87" s="821" t="s">
        <v>5724</v>
      </c>
      <c r="B87" s="822" t="s">
        <v>5725</v>
      </c>
      <c r="C87" s="822" t="s">
        <v>605</v>
      </c>
      <c r="D87" s="822" t="s">
        <v>5710</v>
      </c>
      <c r="E87" s="822" t="s">
        <v>5858</v>
      </c>
      <c r="F87" s="822" t="s">
        <v>5859</v>
      </c>
      <c r="G87" s="831">
        <v>1</v>
      </c>
      <c r="H87" s="831">
        <v>949</v>
      </c>
      <c r="I87" s="822"/>
      <c r="J87" s="822">
        <v>949</v>
      </c>
      <c r="K87" s="831"/>
      <c r="L87" s="831"/>
      <c r="M87" s="822"/>
      <c r="N87" s="822"/>
      <c r="O87" s="831"/>
      <c r="P87" s="831"/>
      <c r="Q87" s="827"/>
      <c r="R87" s="832"/>
    </row>
    <row r="88" spans="1:18" ht="14.45" customHeight="1" x14ac:dyDescent="0.2">
      <c r="A88" s="821" t="s">
        <v>5724</v>
      </c>
      <c r="B88" s="822" t="s">
        <v>5725</v>
      </c>
      <c r="C88" s="822" t="s">
        <v>605</v>
      </c>
      <c r="D88" s="822" t="s">
        <v>5710</v>
      </c>
      <c r="E88" s="822" t="s">
        <v>5860</v>
      </c>
      <c r="F88" s="822" t="s">
        <v>5861</v>
      </c>
      <c r="G88" s="831">
        <v>8</v>
      </c>
      <c r="H88" s="831">
        <v>696</v>
      </c>
      <c r="I88" s="822">
        <v>1.3333333333333333</v>
      </c>
      <c r="J88" s="822">
        <v>87</v>
      </c>
      <c r="K88" s="831">
        <v>6</v>
      </c>
      <c r="L88" s="831">
        <v>522</v>
      </c>
      <c r="M88" s="822">
        <v>1</v>
      </c>
      <c r="N88" s="822">
        <v>87</v>
      </c>
      <c r="O88" s="831"/>
      <c r="P88" s="831"/>
      <c r="Q88" s="827"/>
      <c r="R88" s="832"/>
    </row>
    <row r="89" spans="1:18" ht="14.45" customHeight="1" x14ac:dyDescent="0.2">
      <c r="A89" s="821" t="s">
        <v>5724</v>
      </c>
      <c r="B89" s="822" t="s">
        <v>5725</v>
      </c>
      <c r="C89" s="822" t="s">
        <v>605</v>
      </c>
      <c r="D89" s="822" t="s">
        <v>5710</v>
      </c>
      <c r="E89" s="822" t="s">
        <v>5862</v>
      </c>
      <c r="F89" s="822" t="s">
        <v>5863</v>
      </c>
      <c r="G89" s="831">
        <v>74</v>
      </c>
      <c r="H89" s="831">
        <v>14874</v>
      </c>
      <c r="I89" s="822">
        <v>0.74377437743774377</v>
      </c>
      <c r="J89" s="822">
        <v>201</v>
      </c>
      <c r="K89" s="831">
        <v>99</v>
      </c>
      <c r="L89" s="831">
        <v>19998</v>
      </c>
      <c r="M89" s="822">
        <v>1</v>
      </c>
      <c r="N89" s="822">
        <v>202</v>
      </c>
      <c r="O89" s="831">
        <v>60</v>
      </c>
      <c r="P89" s="831">
        <v>12240</v>
      </c>
      <c r="Q89" s="827">
        <v>0.6120612061206121</v>
      </c>
      <c r="R89" s="832">
        <v>204</v>
      </c>
    </row>
    <row r="90" spans="1:18" ht="14.45" customHeight="1" x14ac:dyDescent="0.2">
      <c r="A90" s="821" t="s">
        <v>5724</v>
      </c>
      <c r="B90" s="822" t="s">
        <v>5725</v>
      </c>
      <c r="C90" s="822" t="s">
        <v>605</v>
      </c>
      <c r="D90" s="822" t="s">
        <v>5710</v>
      </c>
      <c r="E90" s="822" t="s">
        <v>5864</v>
      </c>
      <c r="F90" s="822" t="s">
        <v>5865</v>
      </c>
      <c r="G90" s="831"/>
      <c r="H90" s="831"/>
      <c r="I90" s="822"/>
      <c r="J90" s="822"/>
      <c r="K90" s="831">
        <v>1</v>
      </c>
      <c r="L90" s="831">
        <v>99</v>
      </c>
      <c r="M90" s="822">
        <v>1</v>
      </c>
      <c r="N90" s="822">
        <v>99</v>
      </c>
      <c r="O90" s="831">
        <v>1</v>
      </c>
      <c r="P90" s="831">
        <v>99</v>
      </c>
      <c r="Q90" s="827">
        <v>1</v>
      </c>
      <c r="R90" s="832">
        <v>99</v>
      </c>
    </row>
    <row r="91" spans="1:18" ht="14.45" customHeight="1" x14ac:dyDescent="0.2">
      <c r="A91" s="821" t="s">
        <v>5724</v>
      </c>
      <c r="B91" s="822" t="s">
        <v>5725</v>
      </c>
      <c r="C91" s="822" t="s">
        <v>605</v>
      </c>
      <c r="D91" s="822" t="s">
        <v>5710</v>
      </c>
      <c r="E91" s="822" t="s">
        <v>5866</v>
      </c>
      <c r="F91" s="822" t="s">
        <v>5867</v>
      </c>
      <c r="G91" s="831"/>
      <c r="H91" s="831"/>
      <c r="I91" s="822"/>
      <c r="J91" s="822"/>
      <c r="K91" s="831">
        <v>4</v>
      </c>
      <c r="L91" s="831">
        <v>228</v>
      </c>
      <c r="M91" s="822">
        <v>1</v>
      </c>
      <c r="N91" s="822">
        <v>57</v>
      </c>
      <c r="O91" s="831"/>
      <c r="P91" s="831"/>
      <c r="Q91" s="827"/>
      <c r="R91" s="832"/>
    </row>
    <row r="92" spans="1:18" ht="14.45" customHeight="1" x14ac:dyDescent="0.2">
      <c r="A92" s="821" t="s">
        <v>5724</v>
      </c>
      <c r="B92" s="822" t="s">
        <v>5725</v>
      </c>
      <c r="C92" s="822" t="s">
        <v>605</v>
      </c>
      <c r="D92" s="822" t="s">
        <v>5710</v>
      </c>
      <c r="E92" s="822" t="s">
        <v>5868</v>
      </c>
      <c r="F92" s="822" t="s">
        <v>5869</v>
      </c>
      <c r="G92" s="831">
        <v>9</v>
      </c>
      <c r="H92" s="831">
        <v>900</v>
      </c>
      <c r="I92" s="822">
        <v>1</v>
      </c>
      <c r="J92" s="822">
        <v>100</v>
      </c>
      <c r="K92" s="831">
        <v>9</v>
      </c>
      <c r="L92" s="831">
        <v>900</v>
      </c>
      <c r="M92" s="822">
        <v>1</v>
      </c>
      <c r="N92" s="822">
        <v>100</v>
      </c>
      <c r="O92" s="831">
        <v>6</v>
      </c>
      <c r="P92" s="831">
        <v>600</v>
      </c>
      <c r="Q92" s="827">
        <v>0.66666666666666663</v>
      </c>
      <c r="R92" s="832">
        <v>100</v>
      </c>
    </row>
    <row r="93" spans="1:18" ht="14.45" customHeight="1" x14ac:dyDescent="0.2">
      <c r="A93" s="821" t="s">
        <v>5724</v>
      </c>
      <c r="B93" s="822" t="s">
        <v>5725</v>
      </c>
      <c r="C93" s="822" t="s">
        <v>614</v>
      </c>
      <c r="D93" s="822" t="s">
        <v>5726</v>
      </c>
      <c r="E93" s="822" t="s">
        <v>5729</v>
      </c>
      <c r="F93" s="822" t="s">
        <v>5730</v>
      </c>
      <c r="G93" s="831">
        <v>0.2</v>
      </c>
      <c r="H93" s="831">
        <v>10.82</v>
      </c>
      <c r="I93" s="822"/>
      <c r="J93" s="822">
        <v>54.1</v>
      </c>
      <c r="K93" s="831"/>
      <c r="L93" s="831"/>
      <c r="M93" s="822"/>
      <c r="N93" s="822"/>
      <c r="O93" s="831"/>
      <c r="P93" s="831"/>
      <c r="Q93" s="827"/>
      <c r="R93" s="832"/>
    </row>
    <row r="94" spans="1:18" ht="14.45" customHeight="1" x14ac:dyDescent="0.2">
      <c r="A94" s="821" t="s">
        <v>5724</v>
      </c>
      <c r="B94" s="822" t="s">
        <v>5725</v>
      </c>
      <c r="C94" s="822" t="s">
        <v>614</v>
      </c>
      <c r="D94" s="822" t="s">
        <v>5726</v>
      </c>
      <c r="E94" s="822" t="s">
        <v>5740</v>
      </c>
      <c r="F94" s="822"/>
      <c r="G94" s="831">
        <v>19.799999999999997</v>
      </c>
      <c r="H94" s="831">
        <v>1078.1100000000001</v>
      </c>
      <c r="I94" s="822"/>
      <c r="J94" s="822">
        <v>54.450000000000017</v>
      </c>
      <c r="K94" s="831"/>
      <c r="L94" s="831"/>
      <c r="M94" s="822"/>
      <c r="N94" s="822"/>
      <c r="O94" s="831"/>
      <c r="P94" s="831"/>
      <c r="Q94" s="827"/>
      <c r="R94" s="832"/>
    </row>
    <row r="95" spans="1:18" ht="14.45" customHeight="1" x14ac:dyDescent="0.2">
      <c r="A95" s="821" t="s">
        <v>5724</v>
      </c>
      <c r="B95" s="822" t="s">
        <v>5725</v>
      </c>
      <c r="C95" s="822" t="s">
        <v>614</v>
      </c>
      <c r="D95" s="822" t="s">
        <v>5726</v>
      </c>
      <c r="E95" s="822" t="s">
        <v>5742</v>
      </c>
      <c r="F95" s="822" t="s">
        <v>1180</v>
      </c>
      <c r="G95" s="831">
        <v>7.4</v>
      </c>
      <c r="H95" s="831">
        <v>513.19000000000005</v>
      </c>
      <c r="I95" s="822"/>
      <c r="J95" s="822">
        <v>69.350000000000009</v>
      </c>
      <c r="K95" s="831"/>
      <c r="L95" s="831"/>
      <c r="M95" s="822"/>
      <c r="N95" s="822"/>
      <c r="O95" s="831"/>
      <c r="P95" s="831"/>
      <c r="Q95" s="827"/>
      <c r="R95" s="832"/>
    </row>
    <row r="96" spans="1:18" ht="14.45" customHeight="1" x14ac:dyDescent="0.2">
      <c r="A96" s="821" t="s">
        <v>5724</v>
      </c>
      <c r="B96" s="822" t="s">
        <v>5725</v>
      </c>
      <c r="C96" s="822" t="s">
        <v>614</v>
      </c>
      <c r="D96" s="822" t="s">
        <v>5726</v>
      </c>
      <c r="E96" s="822" t="s">
        <v>5870</v>
      </c>
      <c r="F96" s="822" t="s">
        <v>3701</v>
      </c>
      <c r="G96" s="831">
        <v>2</v>
      </c>
      <c r="H96" s="831">
        <v>103.5</v>
      </c>
      <c r="I96" s="822"/>
      <c r="J96" s="822">
        <v>51.75</v>
      </c>
      <c r="K96" s="831"/>
      <c r="L96" s="831"/>
      <c r="M96" s="822"/>
      <c r="N96" s="822"/>
      <c r="O96" s="831"/>
      <c r="P96" s="831"/>
      <c r="Q96" s="827"/>
      <c r="R96" s="832"/>
    </row>
    <row r="97" spans="1:18" ht="14.45" customHeight="1" x14ac:dyDescent="0.2">
      <c r="A97" s="821" t="s">
        <v>5724</v>
      </c>
      <c r="B97" s="822" t="s">
        <v>5725</v>
      </c>
      <c r="C97" s="822" t="s">
        <v>614</v>
      </c>
      <c r="D97" s="822" t="s">
        <v>5726</v>
      </c>
      <c r="E97" s="822" t="s">
        <v>5871</v>
      </c>
      <c r="F97" s="822" t="s">
        <v>1180</v>
      </c>
      <c r="G97" s="831">
        <v>0.2</v>
      </c>
      <c r="H97" s="831">
        <v>13.87</v>
      </c>
      <c r="I97" s="822"/>
      <c r="J97" s="822">
        <v>69.349999999999994</v>
      </c>
      <c r="K97" s="831"/>
      <c r="L97" s="831"/>
      <c r="M97" s="822"/>
      <c r="N97" s="822"/>
      <c r="O97" s="831"/>
      <c r="P97" s="831"/>
      <c r="Q97" s="827"/>
      <c r="R97" s="832"/>
    </row>
    <row r="98" spans="1:18" ht="14.45" customHeight="1" x14ac:dyDescent="0.2">
      <c r="A98" s="821" t="s">
        <v>5724</v>
      </c>
      <c r="B98" s="822" t="s">
        <v>5725</v>
      </c>
      <c r="C98" s="822" t="s">
        <v>614</v>
      </c>
      <c r="D98" s="822" t="s">
        <v>5753</v>
      </c>
      <c r="E98" s="822" t="s">
        <v>5754</v>
      </c>
      <c r="F98" s="822" t="s">
        <v>5755</v>
      </c>
      <c r="G98" s="831">
        <v>1</v>
      </c>
      <c r="H98" s="831">
        <v>162.80000000000001</v>
      </c>
      <c r="I98" s="822"/>
      <c r="J98" s="822">
        <v>162.80000000000001</v>
      </c>
      <c r="K98" s="831"/>
      <c r="L98" s="831"/>
      <c r="M98" s="822"/>
      <c r="N98" s="822"/>
      <c r="O98" s="831"/>
      <c r="P98" s="831"/>
      <c r="Q98" s="827"/>
      <c r="R98" s="832"/>
    </row>
    <row r="99" spans="1:18" ht="14.45" customHeight="1" x14ac:dyDescent="0.2">
      <c r="A99" s="821" t="s">
        <v>5724</v>
      </c>
      <c r="B99" s="822" t="s">
        <v>5725</v>
      </c>
      <c r="C99" s="822" t="s">
        <v>614</v>
      </c>
      <c r="D99" s="822" t="s">
        <v>5710</v>
      </c>
      <c r="E99" s="822" t="s">
        <v>5770</v>
      </c>
      <c r="F99" s="822" t="s">
        <v>5771</v>
      </c>
      <c r="G99" s="831">
        <v>133</v>
      </c>
      <c r="H99" s="831">
        <v>19551</v>
      </c>
      <c r="I99" s="822">
        <v>129.47682119205297</v>
      </c>
      <c r="J99" s="822">
        <v>147</v>
      </c>
      <c r="K99" s="831">
        <v>1</v>
      </c>
      <c r="L99" s="831">
        <v>151</v>
      </c>
      <c r="M99" s="822">
        <v>1</v>
      </c>
      <c r="N99" s="822">
        <v>151</v>
      </c>
      <c r="O99" s="831">
        <v>1</v>
      </c>
      <c r="P99" s="831">
        <v>153</v>
      </c>
      <c r="Q99" s="827">
        <v>1.0132450331125828</v>
      </c>
      <c r="R99" s="832">
        <v>153</v>
      </c>
    </row>
    <row r="100" spans="1:18" ht="14.45" customHeight="1" x14ac:dyDescent="0.2">
      <c r="A100" s="821" t="s">
        <v>5724</v>
      </c>
      <c r="B100" s="822" t="s">
        <v>5725</v>
      </c>
      <c r="C100" s="822" t="s">
        <v>614</v>
      </c>
      <c r="D100" s="822" t="s">
        <v>5710</v>
      </c>
      <c r="E100" s="822" t="s">
        <v>5872</v>
      </c>
      <c r="F100" s="822" t="s">
        <v>5873</v>
      </c>
      <c r="G100" s="831"/>
      <c r="H100" s="831"/>
      <c r="I100" s="822"/>
      <c r="J100" s="822"/>
      <c r="K100" s="831">
        <v>1</v>
      </c>
      <c r="L100" s="831">
        <v>308</v>
      </c>
      <c r="M100" s="822">
        <v>1</v>
      </c>
      <c r="N100" s="822">
        <v>308</v>
      </c>
      <c r="O100" s="831"/>
      <c r="P100" s="831"/>
      <c r="Q100" s="827"/>
      <c r="R100" s="832"/>
    </row>
    <row r="101" spans="1:18" ht="14.45" customHeight="1" x14ac:dyDescent="0.2">
      <c r="A101" s="821" t="s">
        <v>5724</v>
      </c>
      <c r="B101" s="822" t="s">
        <v>5725</v>
      </c>
      <c r="C101" s="822" t="s">
        <v>614</v>
      </c>
      <c r="D101" s="822" t="s">
        <v>5710</v>
      </c>
      <c r="E101" s="822" t="s">
        <v>5774</v>
      </c>
      <c r="F101" s="822" t="s">
        <v>5775</v>
      </c>
      <c r="G101" s="831">
        <v>62</v>
      </c>
      <c r="H101" s="831">
        <v>2294</v>
      </c>
      <c r="I101" s="822">
        <v>2.8746867167919801</v>
      </c>
      <c r="J101" s="822">
        <v>37</v>
      </c>
      <c r="K101" s="831">
        <v>21</v>
      </c>
      <c r="L101" s="831">
        <v>798</v>
      </c>
      <c r="M101" s="822">
        <v>1</v>
      </c>
      <c r="N101" s="822">
        <v>38</v>
      </c>
      <c r="O101" s="831">
        <v>37</v>
      </c>
      <c r="P101" s="831">
        <v>1406</v>
      </c>
      <c r="Q101" s="827">
        <v>1.7619047619047619</v>
      </c>
      <c r="R101" s="832">
        <v>38</v>
      </c>
    </row>
    <row r="102" spans="1:18" ht="14.45" customHeight="1" x14ac:dyDescent="0.2">
      <c r="A102" s="821" t="s">
        <v>5724</v>
      </c>
      <c r="B102" s="822" t="s">
        <v>5725</v>
      </c>
      <c r="C102" s="822" t="s">
        <v>614</v>
      </c>
      <c r="D102" s="822" t="s">
        <v>5710</v>
      </c>
      <c r="E102" s="822" t="s">
        <v>5776</v>
      </c>
      <c r="F102" s="822" t="s">
        <v>5777</v>
      </c>
      <c r="G102" s="831">
        <v>53</v>
      </c>
      <c r="H102" s="831">
        <v>530</v>
      </c>
      <c r="I102" s="822">
        <v>1.8928571428571428</v>
      </c>
      <c r="J102" s="822">
        <v>10</v>
      </c>
      <c r="K102" s="831">
        <v>28</v>
      </c>
      <c r="L102" s="831">
        <v>280</v>
      </c>
      <c r="M102" s="822">
        <v>1</v>
      </c>
      <c r="N102" s="822">
        <v>10</v>
      </c>
      <c r="O102" s="831">
        <v>16</v>
      </c>
      <c r="P102" s="831">
        <v>160</v>
      </c>
      <c r="Q102" s="827">
        <v>0.5714285714285714</v>
      </c>
      <c r="R102" s="832">
        <v>10</v>
      </c>
    </row>
    <row r="103" spans="1:18" ht="14.45" customHeight="1" x14ac:dyDescent="0.2">
      <c r="A103" s="821" t="s">
        <v>5724</v>
      </c>
      <c r="B103" s="822" t="s">
        <v>5725</v>
      </c>
      <c r="C103" s="822" t="s">
        <v>614</v>
      </c>
      <c r="D103" s="822" t="s">
        <v>5710</v>
      </c>
      <c r="E103" s="822" t="s">
        <v>5782</v>
      </c>
      <c r="F103" s="822" t="s">
        <v>5783</v>
      </c>
      <c r="G103" s="831">
        <v>110</v>
      </c>
      <c r="H103" s="831">
        <v>9680</v>
      </c>
      <c r="I103" s="822"/>
      <c r="J103" s="822">
        <v>88</v>
      </c>
      <c r="K103" s="831"/>
      <c r="L103" s="831"/>
      <c r="M103" s="822"/>
      <c r="N103" s="822"/>
      <c r="O103" s="831"/>
      <c r="P103" s="831"/>
      <c r="Q103" s="827"/>
      <c r="R103" s="832"/>
    </row>
    <row r="104" spans="1:18" ht="14.45" customHeight="1" x14ac:dyDescent="0.2">
      <c r="A104" s="821" t="s">
        <v>5724</v>
      </c>
      <c r="B104" s="822" t="s">
        <v>5725</v>
      </c>
      <c r="C104" s="822" t="s">
        <v>614</v>
      </c>
      <c r="D104" s="822" t="s">
        <v>5710</v>
      </c>
      <c r="E104" s="822" t="s">
        <v>5784</v>
      </c>
      <c r="F104" s="822" t="s">
        <v>5785</v>
      </c>
      <c r="G104" s="831">
        <v>117</v>
      </c>
      <c r="H104" s="831">
        <v>73827</v>
      </c>
      <c r="I104" s="822">
        <v>116.44637223974763</v>
      </c>
      <c r="J104" s="822">
        <v>631</v>
      </c>
      <c r="K104" s="831">
        <v>1</v>
      </c>
      <c r="L104" s="831">
        <v>634</v>
      </c>
      <c r="M104" s="822">
        <v>1</v>
      </c>
      <c r="N104" s="822">
        <v>634</v>
      </c>
      <c r="O104" s="831">
        <v>1</v>
      </c>
      <c r="P104" s="831">
        <v>637</v>
      </c>
      <c r="Q104" s="827">
        <v>1.0047318611987381</v>
      </c>
      <c r="R104" s="832">
        <v>637</v>
      </c>
    </row>
    <row r="105" spans="1:18" ht="14.45" customHeight="1" x14ac:dyDescent="0.2">
      <c r="A105" s="821" t="s">
        <v>5724</v>
      </c>
      <c r="B105" s="822" t="s">
        <v>5725</v>
      </c>
      <c r="C105" s="822" t="s">
        <v>614</v>
      </c>
      <c r="D105" s="822" t="s">
        <v>5710</v>
      </c>
      <c r="E105" s="822" t="s">
        <v>5786</v>
      </c>
      <c r="F105" s="822" t="s">
        <v>5787</v>
      </c>
      <c r="G105" s="831">
        <v>142</v>
      </c>
      <c r="H105" s="831">
        <v>55806</v>
      </c>
      <c r="I105" s="822"/>
      <c r="J105" s="822">
        <v>393</v>
      </c>
      <c r="K105" s="831"/>
      <c r="L105" s="831"/>
      <c r="M105" s="822"/>
      <c r="N105" s="822"/>
      <c r="O105" s="831">
        <v>1</v>
      </c>
      <c r="P105" s="831">
        <v>394</v>
      </c>
      <c r="Q105" s="827"/>
      <c r="R105" s="832">
        <v>394</v>
      </c>
    </row>
    <row r="106" spans="1:18" ht="14.45" customHeight="1" x14ac:dyDescent="0.2">
      <c r="A106" s="821" t="s">
        <v>5724</v>
      </c>
      <c r="B106" s="822" t="s">
        <v>5725</v>
      </c>
      <c r="C106" s="822" t="s">
        <v>614</v>
      </c>
      <c r="D106" s="822" t="s">
        <v>5710</v>
      </c>
      <c r="E106" s="822" t="s">
        <v>5788</v>
      </c>
      <c r="F106" s="822" t="s">
        <v>5789</v>
      </c>
      <c r="G106" s="831">
        <v>680</v>
      </c>
      <c r="H106" s="831">
        <v>26520</v>
      </c>
      <c r="I106" s="822">
        <v>340</v>
      </c>
      <c r="J106" s="822">
        <v>39</v>
      </c>
      <c r="K106" s="831">
        <v>2</v>
      </c>
      <c r="L106" s="831">
        <v>78</v>
      </c>
      <c r="M106" s="822">
        <v>1</v>
      </c>
      <c r="N106" s="822">
        <v>39</v>
      </c>
      <c r="O106" s="831">
        <v>3</v>
      </c>
      <c r="P106" s="831">
        <v>117</v>
      </c>
      <c r="Q106" s="827">
        <v>1.5</v>
      </c>
      <c r="R106" s="832">
        <v>39</v>
      </c>
    </row>
    <row r="107" spans="1:18" ht="14.45" customHeight="1" x14ac:dyDescent="0.2">
      <c r="A107" s="821" t="s">
        <v>5724</v>
      </c>
      <c r="B107" s="822" t="s">
        <v>5725</v>
      </c>
      <c r="C107" s="822" t="s">
        <v>614</v>
      </c>
      <c r="D107" s="822" t="s">
        <v>5710</v>
      </c>
      <c r="E107" s="822" t="s">
        <v>5874</v>
      </c>
      <c r="F107" s="822" t="s">
        <v>5875</v>
      </c>
      <c r="G107" s="831">
        <v>2</v>
      </c>
      <c r="H107" s="831">
        <v>35426</v>
      </c>
      <c r="I107" s="822"/>
      <c r="J107" s="822">
        <v>17713</v>
      </c>
      <c r="K107" s="831"/>
      <c r="L107" s="831"/>
      <c r="M107" s="822"/>
      <c r="N107" s="822"/>
      <c r="O107" s="831"/>
      <c r="P107" s="831"/>
      <c r="Q107" s="827"/>
      <c r="R107" s="832"/>
    </row>
    <row r="108" spans="1:18" ht="14.45" customHeight="1" x14ac:dyDescent="0.2">
      <c r="A108" s="821" t="s">
        <v>5724</v>
      </c>
      <c r="B108" s="822" t="s">
        <v>5725</v>
      </c>
      <c r="C108" s="822" t="s">
        <v>614</v>
      </c>
      <c r="D108" s="822" t="s">
        <v>5710</v>
      </c>
      <c r="E108" s="822" t="s">
        <v>5876</v>
      </c>
      <c r="F108" s="822" t="s">
        <v>5877</v>
      </c>
      <c r="G108" s="831"/>
      <c r="H108" s="831"/>
      <c r="I108" s="822"/>
      <c r="J108" s="822"/>
      <c r="K108" s="831">
        <v>1</v>
      </c>
      <c r="L108" s="831">
        <v>1703</v>
      </c>
      <c r="M108" s="822">
        <v>1</v>
      </c>
      <c r="N108" s="822">
        <v>1703</v>
      </c>
      <c r="O108" s="831">
        <v>1</v>
      </c>
      <c r="P108" s="831">
        <v>1705</v>
      </c>
      <c r="Q108" s="827">
        <v>1.0011743981209631</v>
      </c>
      <c r="R108" s="832">
        <v>1705</v>
      </c>
    </row>
    <row r="109" spans="1:18" ht="14.45" customHeight="1" x14ac:dyDescent="0.2">
      <c r="A109" s="821" t="s">
        <v>5724</v>
      </c>
      <c r="B109" s="822" t="s">
        <v>5725</v>
      </c>
      <c r="C109" s="822" t="s">
        <v>614</v>
      </c>
      <c r="D109" s="822" t="s">
        <v>5710</v>
      </c>
      <c r="E109" s="822" t="s">
        <v>5790</v>
      </c>
      <c r="F109" s="822" t="s">
        <v>5791</v>
      </c>
      <c r="G109" s="831">
        <v>35</v>
      </c>
      <c r="H109" s="831">
        <v>155470</v>
      </c>
      <c r="I109" s="822"/>
      <c r="J109" s="822">
        <v>4442</v>
      </c>
      <c r="K109" s="831"/>
      <c r="L109" s="831"/>
      <c r="M109" s="822"/>
      <c r="N109" s="822"/>
      <c r="O109" s="831"/>
      <c r="P109" s="831"/>
      <c r="Q109" s="827"/>
      <c r="R109" s="832"/>
    </row>
    <row r="110" spans="1:18" ht="14.45" customHeight="1" x14ac:dyDescent="0.2">
      <c r="A110" s="821" t="s">
        <v>5724</v>
      </c>
      <c r="B110" s="822" t="s">
        <v>5725</v>
      </c>
      <c r="C110" s="822" t="s">
        <v>614</v>
      </c>
      <c r="D110" s="822" t="s">
        <v>5710</v>
      </c>
      <c r="E110" s="822" t="s">
        <v>5878</v>
      </c>
      <c r="F110" s="822" t="s">
        <v>5879</v>
      </c>
      <c r="G110" s="831">
        <v>2</v>
      </c>
      <c r="H110" s="831">
        <v>1440</v>
      </c>
      <c r="I110" s="822"/>
      <c r="J110" s="822">
        <v>720</v>
      </c>
      <c r="K110" s="831"/>
      <c r="L110" s="831"/>
      <c r="M110" s="822"/>
      <c r="N110" s="822"/>
      <c r="O110" s="831"/>
      <c r="P110" s="831"/>
      <c r="Q110" s="827"/>
      <c r="R110" s="832"/>
    </row>
    <row r="111" spans="1:18" ht="14.45" customHeight="1" x14ac:dyDescent="0.2">
      <c r="A111" s="821" t="s">
        <v>5724</v>
      </c>
      <c r="B111" s="822" t="s">
        <v>5725</v>
      </c>
      <c r="C111" s="822" t="s">
        <v>614</v>
      </c>
      <c r="D111" s="822" t="s">
        <v>5710</v>
      </c>
      <c r="E111" s="822" t="s">
        <v>5711</v>
      </c>
      <c r="F111" s="822" t="s">
        <v>5712</v>
      </c>
      <c r="G111" s="831">
        <v>434</v>
      </c>
      <c r="H111" s="831">
        <v>109368</v>
      </c>
      <c r="I111" s="822">
        <v>3.7441971927422117</v>
      </c>
      <c r="J111" s="822">
        <v>252</v>
      </c>
      <c r="K111" s="831">
        <v>115</v>
      </c>
      <c r="L111" s="831">
        <v>29210</v>
      </c>
      <c r="M111" s="822">
        <v>1</v>
      </c>
      <c r="N111" s="822">
        <v>254</v>
      </c>
      <c r="O111" s="831">
        <v>88</v>
      </c>
      <c r="P111" s="831">
        <v>22440</v>
      </c>
      <c r="Q111" s="827">
        <v>0.76823005819924683</v>
      </c>
      <c r="R111" s="832">
        <v>255</v>
      </c>
    </row>
    <row r="112" spans="1:18" ht="14.45" customHeight="1" x14ac:dyDescent="0.2">
      <c r="A112" s="821" t="s">
        <v>5724</v>
      </c>
      <c r="B112" s="822" t="s">
        <v>5725</v>
      </c>
      <c r="C112" s="822" t="s">
        <v>614</v>
      </c>
      <c r="D112" s="822" t="s">
        <v>5710</v>
      </c>
      <c r="E112" s="822" t="s">
        <v>5792</v>
      </c>
      <c r="F112" s="822" t="s">
        <v>5793</v>
      </c>
      <c r="G112" s="831">
        <v>115</v>
      </c>
      <c r="H112" s="831">
        <v>14605</v>
      </c>
      <c r="I112" s="822">
        <v>5.5196523053665913</v>
      </c>
      <c r="J112" s="822">
        <v>127</v>
      </c>
      <c r="K112" s="831">
        <v>21</v>
      </c>
      <c r="L112" s="831">
        <v>2646</v>
      </c>
      <c r="M112" s="822">
        <v>1</v>
      </c>
      <c r="N112" s="822">
        <v>126</v>
      </c>
      <c r="O112" s="831">
        <v>18</v>
      </c>
      <c r="P112" s="831">
        <v>2286</v>
      </c>
      <c r="Q112" s="827">
        <v>0.86394557823129248</v>
      </c>
      <c r="R112" s="832">
        <v>127</v>
      </c>
    </row>
    <row r="113" spans="1:18" ht="14.45" customHeight="1" x14ac:dyDescent="0.2">
      <c r="A113" s="821" t="s">
        <v>5724</v>
      </c>
      <c r="B113" s="822" t="s">
        <v>5725</v>
      </c>
      <c r="C113" s="822" t="s">
        <v>614</v>
      </c>
      <c r="D113" s="822" t="s">
        <v>5710</v>
      </c>
      <c r="E113" s="822" t="s">
        <v>5810</v>
      </c>
      <c r="F113" s="822" t="s">
        <v>5811</v>
      </c>
      <c r="G113" s="831">
        <v>500</v>
      </c>
      <c r="H113" s="831">
        <v>16666.64</v>
      </c>
      <c r="I113" s="822">
        <v>4.0000096000384007</v>
      </c>
      <c r="J113" s="822">
        <v>33.333280000000002</v>
      </c>
      <c r="K113" s="831">
        <v>125</v>
      </c>
      <c r="L113" s="831">
        <v>4166.6499999999996</v>
      </c>
      <c r="M113" s="822">
        <v>1</v>
      </c>
      <c r="N113" s="822">
        <v>33.333199999999998</v>
      </c>
      <c r="O113" s="831">
        <v>105</v>
      </c>
      <c r="P113" s="831">
        <v>3817.77</v>
      </c>
      <c r="Q113" s="827">
        <v>0.91626846507386039</v>
      </c>
      <c r="R113" s="832">
        <v>36.359714285714283</v>
      </c>
    </row>
    <row r="114" spans="1:18" ht="14.45" customHeight="1" x14ac:dyDescent="0.2">
      <c r="A114" s="821" t="s">
        <v>5724</v>
      </c>
      <c r="B114" s="822" t="s">
        <v>5725</v>
      </c>
      <c r="C114" s="822" t="s">
        <v>614</v>
      </c>
      <c r="D114" s="822" t="s">
        <v>5710</v>
      </c>
      <c r="E114" s="822" t="s">
        <v>5812</v>
      </c>
      <c r="F114" s="822" t="s">
        <v>5813</v>
      </c>
      <c r="G114" s="831">
        <v>172</v>
      </c>
      <c r="H114" s="831">
        <v>168904</v>
      </c>
      <c r="I114" s="822"/>
      <c r="J114" s="822">
        <v>982</v>
      </c>
      <c r="K114" s="831"/>
      <c r="L114" s="831"/>
      <c r="M114" s="822"/>
      <c r="N114" s="822"/>
      <c r="O114" s="831"/>
      <c r="P114" s="831"/>
      <c r="Q114" s="827"/>
      <c r="R114" s="832"/>
    </row>
    <row r="115" spans="1:18" ht="14.45" customHeight="1" x14ac:dyDescent="0.2">
      <c r="A115" s="821" t="s">
        <v>5724</v>
      </c>
      <c r="B115" s="822" t="s">
        <v>5725</v>
      </c>
      <c r="C115" s="822" t="s">
        <v>614</v>
      </c>
      <c r="D115" s="822" t="s">
        <v>5710</v>
      </c>
      <c r="E115" s="822" t="s">
        <v>5814</v>
      </c>
      <c r="F115" s="822" t="s">
        <v>5815</v>
      </c>
      <c r="G115" s="831">
        <v>164</v>
      </c>
      <c r="H115" s="831">
        <v>28208</v>
      </c>
      <c r="I115" s="822"/>
      <c r="J115" s="822">
        <v>172</v>
      </c>
      <c r="K115" s="831"/>
      <c r="L115" s="831"/>
      <c r="M115" s="822"/>
      <c r="N115" s="822"/>
      <c r="O115" s="831"/>
      <c r="P115" s="831"/>
      <c r="Q115" s="827"/>
      <c r="R115" s="832"/>
    </row>
    <row r="116" spans="1:18" ht="14.45" customHeight="1" x14ac:dyDescent="0.2">
      <c r="A116" s="821" t="s">
        <v>5724</v>
      </c>
      <c r="B116" s="822" t="s">
        <v>5725</v>
      </c>
      <c r="C116" s="822" t="s">
        <v>614</v>
      </c>
      <c r="D116" s="822" t="s">
        <v>5710</v>
      </c>
      <c r="E116" s="822" t="s">
        <v>5816</v>
      </c>
      <c r="F116" s="822" t="s">
        <v>5817</v>
      </c>
      <c r="G116" s="831">
        <v>8</v>
      </c>
      <c r="H116" s="831">
        <v>296</v>
      </c>
      <c r="I116" s="822">
        <v>7.7894736842105265</v>
      </c>
      <c r="J116" s="822">
        <v>37</v>
      </c>
      <c r="K116" s="831">
        <v>1</v>
      </c>
      <c r="L116" s="831">
        <v>38</v>
      </c>
      <c r="M116" s="822">
        <v>1</v>
      </c>
      <c r="N116" s="822">
        <v>38</v>
      </c>
      <c r="O116" s="831">
        <v>1</v>
      </c>
      <c r="P116" s="831">
        <v>38</v>
      </c>
      <c r="Q116" s="827">
        <v>1</v>
      </c>
      <c r="R116" s="832">
        <v>38</v>
      </c>
    </row>
    <row r="117" spans="1:18" ht="14.45" customHeight="1" x14ac:dyDescent="0.2">
      <c r="A117" s="821" t="s">
        <v>5724</v>
      </c>
      <c r="B117" s="822" t="s">
        <v>5725</v>
      </c>
      <c r="C117" s="822" t="s">
        <v>614</v>
      </c>
      <c r="D117" s="822" t="s">
        <v>5710</v>
      </c>
      <c r="E117" s="822" t="s">
        <v>5714</v>
      </c>
      <c r="F117" s="822" t="s">
        <v>5715</v>
      </c>
      <c r="G117" s="831">
        <v>2</v>
      </c>
      <c r="H117" s="831">
        <v>172</v>
      </c>
      <c r="I117" s="822">
        <v>1.9770114942528736</v>
      </c>
      <c r="J117" s="822">
        <v>86</v>
      </c>
      <c r="K117" s="831">
        <v>1</v>
      </c>
      <c r="L117" s="831">
        <v>87</v>
      </c>
      <c r="M117" s="822">
        <v>1</v>
      </c>
      <c r="N117" s="822">
        <v>87</v>
      </c>
      <c r="O117" s="831"/>
      <c r="P117" s="831"/>
      <c r="Q117" s="827"/>
      <c r="R117" s="832"/>
    </row>
    <row r="118" spans="1:18" ht="14.45" customHeight="1" x14ac:dyDescent="0.2">
      <c r="A118" s="821" t="s">
        <v>5724</v>
      </c>
      <c r="B118" s="822" t="s">
        <v>5725</v>
      </c>
      <c r="C118" s="822" t="s">
        <v>614</v>
      </c>
      <c r="D118" s="822" t="s">
        <v>5710</v>
      </c>
      <c r="E118" s="822" t="s">
        <v>5820</v>
      </c>
      <c r="F118" s="822" t="s">
        <v>5821</v>
      </c>
      <c r="G118" s="831">
        <v>1</v>
      </c>
      <c r="H118" s="831">
        <v>32</v>
      </c>
      <c r="I118" s="822"/>
      <c r="J118" s="822">
        <v>32</v>
      </c>
      <c r="K118" s="831"/>
      <c r="L118" s="831"/>
      <c r="M118" s="822"/>
      <c r="N118" s="822"/>
      <c r="O118" s="831"/>
      <c r="P118" s="831"/>
      <c r="Q118" s="827"/>
      <c r="R118" s="832"/>
    </row>
    <row r="119" spans="1:18" ht="14.45" customHeight="1" x14ac:dyDescent="0.2">
      <c r="A119" s="821" t="s">
        <v>5724</v>
      </c>
      <c r="B119" s="822" t="s">
        <v>5725</v>
      </c>
      <c r="C119" s="822" t="s">
        <v>614</v>
      </c>
      <c r="D119" s="822" t="s">
        <v>5710</v>
      </c>
      <c r="E119" s="822" t="s">
        <v>5828</v>
      </c>
      <c r="F119" s="822" t="s">
        <v>5829</v>
      </c>
      <c r="G119" s="831">
        <v>15</v>
      </c>
      <c r="H119" s="831">
        <v>11310</v>
      </c>
      <c r="I119" s="822"/>
      <c r="J119" s="822">
        <v>754</v>
      </c>
      <c r="K119" s="831"/>
      <c r="L119" s="831"/>
      <c r="M119" s="822"/>
      <c r="N119" s="822"/>
      <c r="O119" s="831">
        <v>1</v>
      </c>
      <c r="P119" s="831">
        <v>760</v>
      </c>
      <c r="Q119" s="827"/>
      <c r="R119" s="832">
        <v>760</v>
      </c>
    </row>
    <row r="120" spans="1:18" ht="14.45" customHeight="1" x14ac:dyDescent="0.2">
      <c r="A120" s="821" t="s">
        <v>5724</v>
      </c>
      <c r="B120" s="822" t="s">
        <v>5725</v>
      </c>
      <c r="C120" s="822" t="s">
        <v>614</v>
      </c>
      <c r="D120" s="822" t="s">
        <v>5710</v>
      </c>
      <c r="E120" s="822" t="s">
        <v>5846</v>
      </c>
      <c r="F120" s="822" t="s">
        <v>5847</v>
      </c>
      <c r="G120" s="831"/>
      <c r="H120" s="831"/>
      <c r="I120" s="822"/>
      <c r="J120" s="822"/>
      <c r="K120" s="831"/>
      <c r="L120" s="831"/>
      <c r="M120" s="822"/>
      <c r="N120" s="822"/>
      <c r="O120" s="831">
        <v>1</v>
      </c>
      <c r="P120" s="831">
        <v>993</v>
      </c>
      <c r="Q120" s="827"/>
      <c r="R120" s="832">
        <v>993</v>
      </c>
    </row>
    <row r="121" spans="1:18" ht="14.45" customHeight="1" x14ac:dyDescent="0.2">
      <c r="A121" s="821" t="s">
        <v>5724</v>
      </c>
      <c r="B121" s="822" t="s">
        <v>5725</v>
      </c>
      <c r="C121" s="822" t="s">
        <v>614</v>
      </c>
      <c r="D121" s="822" t="s">
        <v>5710</v>
      </c>
      <c r="E121" s="822" t="s">
        <v>5862</v>
      </c>
      <c r="F121" s="822" t="s">
        <v>5863</v>
      </c>
      <c r="G121" s="831">
        <v>1</v>
      </c>
      <c r="H121" s="831">
        <v>201</v>
      </c>
      <c r="I121" s="822"/>
      <c r="J121" s="822">
        <v>201</v>
      </c>
      <c r="K121" s="831"/>
      <c r="L121" s="831"/>
      <c r="M121" s="822"/>
      <c r="N121" s="822"/>
      <c r="O121" s="831"/>
      <c r="P121" s="831"/>
      <c r="Q121" s="827"/>
      <c r="R121" s="832"/>
    </row>
    <row r="122" spans="1:18" ht="14.45" customHeight="1" x14ac:dyDescent="0.2">
      <c r="A122" s="821" t="s">
        <v>5724</v>
      </c>
      <c r="B122" s="822" t="s">
        <v>5880</v>
      </c>
      <c r="C122" s="822" t="s">
        <v>605</v>
      </c>
      <c r="D122" s="822" t="s">
        <v>5710</v>
      </c>
      <c r="E122" s="822" t="s">
        <v>5772</v>
      </c>
      <c r="F122" s="822" t="s">
        <v>5773</v>
      </c>
      <c r="G122" s="831">
        <v>2</v>
      </c>
      <c r="H122" s="831">
        <v>166</v>
      </c>
      <c r="I122" s="822">
        <v>5.4894179894179891E-2</v>
      </c>
      <c r="J122" s="822">
        <v>83</v>
      </c>
      <c r="K122" s="831">
        <v>36</v>
      </c>
      <c r="L122" s="831">
        <v>3024</v>
      </c>
      <c r="M122" s="822">
        <v>1</v>
      </c>
      <c r="N122" s="822">
        <v>84</v>
      </c>
      <c r="O122" s="831">
        <v>49</v>
      </c>
      <c r="P122" s="831">
        <v>4165</v>
      </c>
      <c r="Q122" s="827">
        <v>1.3773148148148149</v>
      </c>
      <c r="R122" s="832">
        <v>85</v>
      </c>
    </row>
    <row r="123" spans="1:18" ht="14.45" customHeight="1" x14ac:dyDescent="0.2">
      <c r="A123" s="821" t="s">
        <v>5724</v>
      </c>
      <c r="B123" s="822" t="s">
        <v>5880</v>
      </c>
      <c r="C123" s="822" t="s">
        <v>605</v>
      </c>
      <c r="D123" s="822" t="s">
        <v>5710</v>
      </c>
      <c r="E123" s="822" t="s">
        <v>5774</v>
      </c>
      <c r="F123" s="822" t="s">
        <v>5775</v>
      </c>
      <c r="G123" s="831">
        <v>5</v>
      </c>
      <c r="H123" s="831">
        <v>185</v>
      </c>
      <c r="I123" s="822">
        <v>2.4342105263157894</v>
      </c>
      <c r="J123" s="822">
        <v>37</v>
      </c>
      <c r="K123" s="831">
        <v>2</v>
      </c>
      <c r="L123" s="831">
        <v>76</v>
      </c>
      <c r="M123" s="822">
        <v>1</v>
      </c>
      <c r="N123" s="822">
        <v>38</v>
      </c>
      <c r="O123" s="831">
        <v>13</v>
      </c>
      <c r="P123" s="831">
        <v>494</v>
      </c>
      <c r="Q123" s="827">
        <v>6.5</v>
      </c>
      <c r="R123" s="832">
        <v>38</v>
      </c>
    </row>
    <row r="124" spans="1:18" ht="14.45" customHeight="1" x14ac:dyDescent="0.2">
      <c r="A124" s="821" t="s">
        <v>5724</v>
      </c>
      <c r="B124" s="822" t="s">
        <v>5880</v>
      </c>
      <c r="C124" s="822" t="s">
        <v>605</v>
      </c>
      <c r="D124" s="822" t="s">
        <v>5710</v>
      </c>
      <c r="E124" s="822" t="s">
        <v>5881</v>
      </c>
      <c r="F124" s="822" t="s">
        <v>5882</v>
      </c>
      <c r="G124" s="831">
        <v>674</v>
      </c>
      <c r="H124" s="831">
        <v>169848</v>
      </c>
      <c r="I124" s="822">
        <v>1.0855404438081604</v>
      </c>
      <c r="J124" s="822">
        <v>252</v>
      </c>
      <c r="K124" s="831">
        <v>616</v>
      </c>
      <c r="L124" s="831">
        <v>156464</v>
      </c>
      <c r="M124" s="822">
        <v>1</v>
      </c>
      <c r="N124" s="822">
        <v>254</v>
      </c>
      <c r="O124" s="831">
        <v>430</v>
      </c>
      <c r="P124" s="831">
        <v>109650</v>
      </c>
      <c r="Q124" s="827">
        <v>0.70080018406790057</v>
      </c>
      <c r="R124" s="832">
        <v>255</v>
      </c>
    </row>
    <row r="125" spans="1:18" ht="14.45" customHeight="1" x14ac:dyDescent="0.2">
      <c r="A125" s="821" t="s">
        <v>5724</v>
      </c>
      <c r="B125" s="822" t="s">
        <v>5880</v>
      </c>
      <c r="C125" s="822" t="s">
        <v>605</v>
      </c>
      <c r="D125" s="822" t="s">
        <v>5710</v>
      </c>
      <c r="E125" s="822" t="s">
        <v>5883</v>
      </c>
      <c r="F125" s="822" t="s">
        <v>5884</v>
      </c>
      <c r="G125" s="831">
        <v>1</v>
      </c>
      <c r="H125" s="831">
        <v>127</v>
      </c>
      <c r="I125" s="822">
        <v>0.50396825396825395</v>
      </c>
      <c r="J125" s="822">
        <v>127</v>
      </c>
      <c r="K125" s="831">
        <v>2</v>
      </c>
      <c r="L125" s="831">
        <v>252</v>
      </c>
      <c r="M125" s="822">
        <v>1</v>
      </c>
      <c r="N125" s="822">
        <v>126</v>
      </c>
      <c r="O125" s="831">
        <v>9</v>
      </c>
      <c r="P125" s="831">
        <v>1143</v>
      </c>
      <c r="Q125" s="827">
        <v>4.5357142857142856</v>
      </c>
      <c r="R125" s="832">
        <v>127</v>
      </c>
    </row>
    <row r="126" spans="1:18" ht="14.45" customHeight="1" x14ac:dyDescent="0.2">
      <c r="A126" s="821" t="s">
        <v>5724</v>
      </c>
      <c r="B126" s="822" t="s">
        <v>5880</v>
      </c>
      <c r="C126" s="822" t="s">
        <v>605</v>
      </c>
      <c r="D126" s="822" t="s">
        <v>5710</v>
      </c>
      <c r="E126" s="822" t="s">
        <v>5810</v>
      </c>
      <c r="F126" s="822" t="s">
        <v>5811</v>
      </c>
      <c r="G126" s="831">
        <v>17</v>
      </c>
      <c r="H126" s="831">
        <v>566.66</v>
      </c>
      <c r="I126" s="822">
        <v>1.41665</v>
      </c>
      <c r="J126" s="822">
        <v>33.332941176470584</v>
      </c>
      <c r="K126" s="831">
        <v>12</v>
      </c>
      <c r="L126" s="831">
        <v>400</v>
      </c>
      <c r="M126" s="822">
        <v>1</v>
      </c>
      <c r="N126" s="822">
        <v>33.333333333333336</v>
      </c>
      <c r="O126" s="831">
        <v>7</v>
      </c>
      <c r="P126" s="831">
        <v>257.77999999999997</v>
      </c>
      <c r="Q126" s="827">
        <v>0.64444999999999997</v>
      </c>
      <c r="R126" s="832">
        <v>36.825714285714284</v>
      </c>
    </row>
    <row r="127" spans="1:18" ht="14.45" customHeight="1" x14ac:dyDescent="0.2">
      <c r="A127" s="821" t="s">
        <v>5724</v>
      </c>
      <c r="B127" s="822" t="s">
        <v>5880</v>
      </c>
      <c r="C127" s="822" t="s">
        <v>605</v>
      </c>
      <c r="D127" s="822" t="s">
        <v>5710</v>
      </c>
      <c r="E127" s="822" t="s">
        <v>5885</v>
      </c>
      <c r="F127" s="822" t="s">
        <v>5886</v>
      </c>
      <c r="G127" s="831">
        <v>390</v>
      </c>
      <c r="H127" s="831">
        <v>45240</v>
      </c>
      <c r="I127" s="822">
        <v>1.0051546391752577</v>
      </c>
      <c r="J127" s="822">
        <v>116</v>
      </c>
      <c r="K127" s="831">
        <v>388</v>
      </c>
      <c r="L127" s="831">
        <v>45008</v>
      </c>
      <c r="M127" s="822">
        <v>1</v>
      </c>
      <c r="N127" s="822">
        <v>116</v>
      </c>
      <c r="O127" s="831">
        <v>273</v>
      </c>
      <c r="P127" s="831">
        <v>31941</v>
      </c>
      <c r="Q127" s="827">
        <v>0.70967383576253107</v>
      </c>
      <c r="R127" s="832">
        <v>117</v>
      </c>
    </row>
    <row r="128" spans="1:18" ht="14.45" customHeight="1" thickBot="1" x14ac:dyDescent="0.25">
      <c r="A128" s="813" t="s">
        <v>5724</v>
      </c>
      <c r="B128" s="814" t="s">
        <v>5880</v>
      </c>
      <c r="C128" s="814" t="s">
        <v>605</v>
      </c>
      <c r="D128" s="814" t="s">
        <v>5710</v>
      </c>
      <c r="E128" s="814" t="s">
        <v>5887</v>
      </c>
      <c r="F128" s="814" t="s">
        <v>5888</v>
      </c>
      <c r="G128" s="833"/>
      <c r="H128" s="833"/>
      <c r="I128" s="814"/>
      <c r="J128" s="814"/>
      <c r="K128" s="833">
        <v>4</v>
      </c>
      <c r="L128" s="833">
        <v>1504</v>
      </c>
      <c r="M128" s="814">
        <v>1</v>
      </c>
      <c r="N128" s="814">
        <v>376</v>
      </c>
      <c r="O128" s="833"/>
      <c r="P128" s="833"/>
      <c r="Q128" s="819"/>
      <c r="R128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1B70B302-04DA-4FA5-9CF6-754AD41A1865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780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5890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26533.750000000007</v>
      </c>
      <c r="I3" s="208">
        <f t="shared" si="0"/>
        <v>3653868.4200000004</v>
      </c>
      <c r="J3" s="78"/>
      <c r="K3" s="78"/>
      <c r="L3" s="208">
        <f t="shared" si="0"/>
        <v>22119.699999999997</v>
      </c>
      <c r="M3" s="208">
        <f t="shared" si="0"/>
        <v>2657132.2900000005</v>
      </c>
      <c r="N3" s="78"/>
      <c r="O3" s="78"/>
      <c r="P3" s="208">
        <f t="shared" si="0"/>
        <v>21529.220000000005</v>
      </c>
      <c r="Q3" s="208">
        <f t="shared" si="0"/>
        <v>2385450.100000001</v>
      </c>
      <c r="R3" s="79">
        <f>IF(M3=0,0,Q3/M3)</f>
        <v>0.89775360789432146</v>
      </c>
      <c r="S3" s="209">
        <f>IF(P3=0,0,Q3/P3)</f>
        <v>110.80058172102846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5709</v>
      </c>
      <c r="C6" s="807" t="s">
        <v>602</v>
      </c>
      <c r="D6" s="807" t="s">
        <v>2253</v>
      </c>
      <c r="E6" s="807" t="s">
        <v>5710</v>
      </c>
      <c r="F6" s="807" t="s">
        <v>5711</v>
      </c>
      <c r="G6" s="807" t="s">
        <v>5712</v>
      </c>
      <c r="H6" s="225">
        <v>1</v>
      </c>
      <c r="I6" s="225">
        <v>252</v>
      </c>
      <c r="J6" s="807"/>
      <c r="K6" s="807">
        <v>252</v>
      </c>
      <c r="L6" s="225"/>
      <c r="M6" s="225"/>
      <c r="N6" s="807"/>
      <c r="O6" s="807"/>
      <c r="P6" s="225"/>
      <c r="Q6" s="225"/>
      <c r="R6" s="812"/>
      <c r="S6" s="830"/>
    </row>
    <row r="7" spans="1:19" ht="14.45" customHeight="1" x14ac:dyDescent="0.2">
      <c r="A7" s="821"/>
      <c r="B7" s="822" t="s">
        <v>5713</v>
      </c>
      <c r="C7" s="822" t="s">
        <v>5672</v>
      </c>
      <c r="D7" s="822" t="s">
        <v>5671</v>
      </c>
      <c r="E7" s="822" t="s">
        <v>5710</v>
      </c>
      <c r="F7" s="822" t="s">
        <v>5714</v>
      </c>
      <c r="G7" s="822" t="s">
        <v>5715</v>
      </c>
      <c r="H7" s="831"/>
      <c r="I7" s="831"/>
      <c r="J7" s="822"/>
      <c r="K7" s="822"/>
      <c r="L7" s="831">
        <v>2</v>
      </c>
      <c r="M7" s="831">
        <v>174</v>
      </c>
      <c r="N7" s="822">
        <v>1</v>
      </c>
      <c r="O7" s="822">
        <v>87</v>
      </c>
      <c r="P7" s="831"/>
      <c r="Q7" s="831"/>
      <c r="R7" s="827"/>
      <c r="S7" s="832"/>
    </row>
    <row r="8" spans="1:19" ht="14.45" customHeight="1" x14ac:dyDescent="0.2">
      <c r="A8" s="821"/>
      <c r="B8" s="822" t="s">
        <v>5713</v>
      </c>
      <c r="C8" s="822" t="s">
        <v>5672</v>
      </c>
      <c r="D8" s="822" t="s">
        <v>5671</v>
      </c>
      <c r="E8" s="822" t="s">
        <v>5710</v>
      </c>
      <c r="F8" s="822" t="s">
        <v>5716</v>
      </c>
      <c r="G8" s="822" t="s">
        <v>5717</v>
      </c>
      <c r="H8" s="831"/>
      <c r="I8" s="831"/>
      <c r="J8" s="822"/>
      <c r="K8" s="822"/>
      <c r="L8" s="831">
        <v>2</v>
      </c>
      <c r="M8" s="831">
        <v>3100</v>
      </c>
      <c r="N8" s="822">
        <v>1</v>
      </c>
      <c r="O8" s="822">
        <v>1550</v>
      </c>
      <c r="P8" s="831"/>
      <c r="Q8" s="831"/>
      <c r="R8" s="827"/>
      <c r="S8" s="832"/>
    </row>
    <row r="9" spans="1:19" ht="14.45" customHeight="1" x14ac:dyDescent="0.2">
      <c r="A9" s="821"/>
      <c r="B9" s="822" t="s">
        <v>5713</v>
      </c>
      <c r="C9" s="822" t="s">
        <v>5672</v>
      </c>
      <c r="D9" s="822" t="s">
        <v>5671</v>
      </c>
      <c r="E9" s="822" t="s">
        <v>5710</v>
      </c>
      <c r="F9" s="822" t="s">
        <v>5718</v>
      </c>
      <c r="G9" s="822" t="s">
        <v>5719</v>
      </c>
      <c r="H9" s="831"/>
      <c r="I9" s="831"/>
      <c r="J9" s="822"/>
      <c r="K9" s="822"/>
      <c r="L9" s="831">
        <v>1</v>
      </c>
      <c r="M9" s="831">
        <v>508</v>
      </c>
      <c r="N9" s="822">
        <v>1</v>
      </c>
      <c r="O9" s="822">
        <v>508</v>
      </c>
      <c r="P9" s="831"/>
      <c r="Q9" s="831"/>
      <c r="R9" s="827"/>
      <c r="S9" s="832"/>
    </row>
    <row r="10" spans="1:19" ht="14.45" customHeight="1" x14ac:dyDescent="0.2">
      <c r="A10" s="821"/>
      <c r="B10" s="822" t="s">
        <v>5713</v>
      </c>
      <c r="C10" s="822" t="s">
        <v>5672</v>
      </c>
      <c r="D10" s="822" t="s">
        <v>5671</v>
      </c>
      <c r="E10" s="822" t="s">
        <v>5710</v>
      </c>
      <c r="F10" s="822" t="s">
        <v>5720</v>
      </c>
      <c r="G10" s="822" t="s">
        <v>5721</v>
      </c>
      <c r="H10" s="831"/>
      <c r="I10" s="831"/>
      <c r="J10" s="822"/>
      <c r="K10" s="822"/>
      <c r="L10" s="831">
        <v>1</v>
      </c>
      <c r="M10" s="831">
        <v>312</v>
      </c>
      <c r="N10" s="822">
        <v>1</v>
      </c>
      <c r="O10" s="822">
        <v>312</v>
      </c>
      <c r="P10" s="831"/>
      <c r="Q10" s="831"/>
      <c r="R10" s="827"/>
      <c r="S10" s="832"/>
    </row>
    <row r="11" spans="1:19" ht="14.45" customHeight="1" x14ac:dyDescent="0.2">
      <c r="A11" s="821"/>
      <c r="B11" s="822" t="s">
        <v>5713</v>
      </c>
      <c r="C11" s="822" t="s">
        <v>5672</v>
      </c>
      <c r="D11" s="822" t="s">
        <v>5692</v>
      </c>
      <c r="E11" s="822" t="s">
        <v>5710</v>
      </c>
      <c r="F11" s="822" t="s">
        <v>5714</v>
      </c>
      <c r="G11" s="822" t="s">
        <v>5715</v>
      </c>
      <c r="H11" s="831"/>
      <c r="I11" s="831"/>
      <c r="J11" s="822"/>
      <c r="K11" s="822"/>
      <c r="L11" s="831">
        <v>1</v>
      </c>
      <c r="M11" s="831">
        <v>87</v>
      </c>
      <c r="N11" s="822">
        <v>1</v>
      </c>
      <c r="O11" s="822">
        <v>87</v>
      </c>
      <c r="P11" s="831"/>
      <c r="Q11" s="831"/>
      <c r="R11" s="827"/>
      <c r="S11" s="832"/>
    </row>
    <row r="12" spans="1:19" ht="14.45" customHeight="1" x14ac:dyDescent="0.2">
      <c r="A12" s="821"/>
      <c r="B12" s="822" t="s">
        <v>5713</v>
      </c>
      <c r="C12" s="822" t="s">
        <v>5672</v>
      </c>
      <c r="D12" s="822" t="s">
        <v>5692</v>
      </c>
      <c r="E12" s="822" t="s">
        <v>5710</v>
      </c>
      <c r="F12" s="822" t="s">
        <v>5722</v>
      </c>
      <c r="G12" s="822" t="s">
        <v>5723</v>
      </c>
      <c r="H12" s="831"/>
      <c r="I12" s="831"/>
      <c r="J12" s="822"/>
      <c r="K12" s="822"/>
      <c r="L12" s="831">
        <v>1</v>
      </c>
      <c r="M12" s="831">
        <v>595</v>
      </c>
      <c r="N12" s="822">
        <v>1</v>
      </c>
      <c r="O12" s="822">
        <v>595</v>
      </c>
      <c r="P12" s="831"/>
      <c r="Q12" s="831"/>
      <c r="R12" s="827"/>
      <c r="S12" s="832"/>
    </row>
    <row r="13" spans="1:19" ht="14.45" customHeight="1" x14ac:dyDescent="0.2">
      <c r="A13" s="821" t="s">
        <v>5724</v>
      </c>
      <c r="B13" s="822" t="s">
        <v>5725</v>
      </c>
      <c r="C13" s="822" t="s">
        <v>605</v>
      </c>
      <c r="D13" s="822" t="s">
        <v>2213</v>
      </c>
      <c r="E13" s="822" t="s">
        <v>5726</v>
      </c>
      <c r="F13" s="822" t="s">
        <v>5731</v>
      </c>
      <c r="G13" s="822" t="s">
        <v>5732</v>
      </c>
      <c r="H13" s="831">
        <v>0.1</v>
      </c>
      <c r="I13" s="831">
        <v>6.97</v>
      </c>
      <c r="J13" s="822"/>
      <c r="K13" s="822">
        <v>69.699999999999989</v>
      </c>
      <c r="L13" s="831"/>
      <c r="M13" s="831"/>
      <c r="N13" s="822"/>
      <c r="O13" s="822"/>
      <c r="P13" s="831"/>
      <c r="Q13" s="831"/>
      <c r="R13" s="827"/>
      <c r="S13" s="832"/>
    </row>
    <row r="14" spans="1:19" ht="14.45" customHeight="1" x14ac:dyDescent="0.2">
      <c r="A14" s="821" t="s">
        <v>5724</v>
      </c>
      <c r="B14" s="822" t="s">
        <v>5725</v>
      </c>
      <c r="C14" s="822" t="s">
        <v>605</v>
      </c>
      <c r="D14" s="822" t="s">
        <v>2213</v>
      </c>
      <c r="E14" s="822" t="s">
        <v>5710</v>
      </c>
      <c r="F14" s="822" t="s">
        <v>5772</v>
      </c>
      <c r="G14" s="822" t="s">
        <v>5773</v>
      </c>
      <c r="H14" s="831">
        <v>5</v>
      </c>
      <c r="I14" s="831">
        <v>415</v>
      </c>
      <c r="J14" s="822"/>
      <c r="K14" s="822">
        <v>83</v>
      </c>
      <c r="L14" s="831"/>
      <c r="M14" s="831"/>
      <c r="N14" s="822"/>
      <c r="O14" s="822"/>
      <c r="P14" s="831"/>
      <c r="Q14" s="831"/>
      <c r="R14" s="827"/>
      <c r="S14" s="832"/>
    </row>
    <row r="15" spans="1:19" ht="14.45" customHeight="1" x14ac:dyDescent="0.2">
      <c r="A15" s="821" t="s">
        <v>5724</v>
      </c>
      <c r="B15" s="822" t="s">
        <v>5725</v>
      </c>
      <c r="C15" s="822" t="s">
        <v>605</v>
      </c>
      <c r="D15" s="822" t="s">
        <v>2213</v>
      </c>
      <c r="E15" s="822" t="s">
        <v>5710</v>
      </c>
      <c r="F15" s="822" t="s">
        <v>5774</v>
      </c>
      <c r="G15" s="822" t="s">
        <v>5775</v>
      </c>
      <c r="H15" s="831">
        <v>5</v>
      </c>
      <c r="I15" s="831">
        <v>185</v>
      </c>
      <c r="J15" s="822">
        <v>0.13157894736842105</v>
      </c>
      <c r="K15" s="822">
        <v>37</v>
      </c>
      <c r="L15" s="831">
        <v>37</v>
      </c>
      <c r="M15" s="831">
        <v>1406</v>
      </c>
      <c r="N15" s="822">
        <v>1</v>
      </c>
      <c r="O15" s="822">
        <v>38</v>
      </c>
      <c r="P15" s="831">
        <v>49</v>
      </c>
      <c r="Q15" s="831">
        <v>1862</v>
      </c>
      <c r="R15" s="827">
        <v>1.3243243243243243</v>
      </c>
      <c r="S15" s="832">
        <v>38</v>
      </c>
    </row>
    <row r="16" spans="1:19" ht="14.45" customHeight="1" x14ac:dyDescent="0.2">
      <c r="A16" s="821" t="s">
        <v>5724</v>
      </c>
      <c r="B16" s="822" t="s">
        <v>5725</v>
      </c>
      <c r="C16" s="822" t="s">
        <v>605</v>
      </c>
      <c r="D16" s="822" t="s">
        <v>2213</v>
      </c>
      <c r="E16" s="822" t="s">
        <v>5710</v>
      </c>
      <c r="F16" s="822" t="s">
        <v>5776</v>
      </c>
      <c r="G16" s="822" t="s">
        <v>5777</v>
      </c>
      <c r="H16" s="831">
        <v>90</v>
      </c>
      <c r="I16" s="831">
        <v>900</v>
      </c>
      <c r="J16" s="822">
        <v>1.3432835820895523</v>
      </c>
      <c r="K16" s="822">
        <v>10</v>
      </c>
      <c r="L16" s="831">
        <v>67</v>
      </c>
      <c r="M16" s="831">
        <v>670</v>
      </c>
      <c r="N16" s="822">
        <v>1</v>
      </c>
      <c r="O16" s="822">
        <v>10</v>
      </c>
      <c r="P16" s="831">
        <v>20</v>
      </c>
      <c r="Q16" s="831">
        <v>200</v>
      </c>
      <c r="R16" s="827">
        <v>0.29850746268656714</v>
      </c>
      <c r="S16" s="832">
        <v>10</v>
      </c>
    </row>
    <row r="17" spans="1:19" ht="14.45" customHeight="1" x14ac:dyDescent="0.2">
      <c r="A17" s="821" t="s">
        <v>5724</v>
      </c>
      <c r="B17" s="822" t="s">
        <v>5725</v>
      </c>
      <c r="C17" s="822" t="s">
        <v>605</v>
      </c>
      <c r="D17" s="822" t="s">
        <v>2213</v>
      </c>
      <c r="E17" s="822" t="s">
        <v>5710</v>
      </c>
      <c r="F17" s="822" t="s">
        <v>5782</v>
      </c>
      <c r="G17" s="822" t="s">
        <v>5783</v>
      </c>
      <c r="H17" s="831">
        <v>26</v>
      </c>
      <c r="I17" s="831">
        <v>2288</v>
      </c>
      <c r="J17" s="822"/>
      <c r="K17" s="822">
        <v>88</v>
      </c>
      <c r="L17" s="831"/>
      <c r="M17" s="831"/>
      <c r="N17" s="822"/>
      <c r="O17" s="822"/>
      <c r="P17" s="831"/>
      <c r="Q17" s="831"/>
      <c r="R17" s="827"/>
      <c r="S17" s="832"/>
    </row>
    <row r="18" spans="1:19" ht="14.45" customHeight="1" x14ac:dyDescent="0.2">
      <c r="A18" s="821" t="s">
        <v>5724</v>
      </c>
      <c r="B18" s="822" t="s">
        <v>5725</v>
      </c>
      <c r="C18" s="822" t="s">
        <v>605</v>
      </c>
      <c r="D18" s="822" t="s">
        <v>2213</v>
      </c>
      <c r="E18" s="822" t="s">
        <v>5710</v>
      </c>
      <c r="F18" s="822" t="s">
        <v>5784</v>
      </c>
      <c r="G18" s="822" t="s">
        <v>5785</v>
      </c>
      <c r="H18" s="831">
        <v>84</v>
      </c>
      <c r="I18" s="831">
        <v>53004</v>
      </c>
      <c r="J18" s="822"/>
      <c r="K18" s="822">
        <v>631</v>
      </c>
      <c r="L18" s="831"/>
      <c r="M18" s="831"/>
      <c r="N18" s="822"/>
      <c r="O18" s="822"/>
      <c r="P18" s="831"/>
      <c r="Q18" s="831"/>
      <c r="R18" s="827"/>
      <c r="S18" s="832"/>
    </row>
    <row r="19" spans="1:19" ht="14.45" customHeight="1" x14ac:dyDescent="0.2">
      <c r="A19" s="821" t="s">
        <v>5724</v>
      </c>
      <c r="B19" s="822" t="s">
        <v>5725</v>
      </c>
      <c r="C19" s="822" t="s">
        <v>605</v>
      </c>
      <c r="D19" s="822" t="s">
        <v>2213</v>
      </c>
      <c r="E19" s="822" t="s">
        <v>5710</v>
      </c>
      <c r="F19" s="822" t="s">
        <v>5786</v>
      </c>
      <c r="G19" s="822" t="s">
        <v>5787</v>
      </c>
      <c r="H19" s="831">
        <v>60</v>
      </c>
      <c r="I19" s="831">
        <v>23580</v>
      </c>
      <c r="J19" s="822"/>
      <c r="K19" s="822">
        <v>393</v>
      </c>
      <c r="L19" s="831"/>
      <c r="M19" s="831"/>
      <c r="N19" s="822"/>
      <c r="O19" s="822"/>
      <c r="P19" s="831"/>
      <c r="Q19" s="831"/>
      <c r="R19" s="827"/>
      <c r="S19" s="832"/>
    </row>
    <row r="20" spans="1:19" ht="14.45" customHeight="1" x14ac:dyDescent="0.2">
      <c r="A20" s="821" t="s">
        <v>5724</v>
      </c>
      <c r="B20" s="822" t="s">
        <v>5725</v>
      </c>
      <c r="C20" s="822" t="s">
        <v>605</v>
      </c>
      <c r="D20" s="822" t="s">
        <v>2213</v>
      </c>
      <c r="E20" s="822" t="s">
        <v>5710</v>
      </c>
      <c r="F20" s="822" t="s">
        <v>5788</v>
      </c>
      <c r="G20" s="822" t="s">
        <v>5789</v>
      </c>
      <c r="H20" s="831">
        <v>79</v>
      </c>
      <c r="I20" s="831">
        <v>3081</v>
      </c>
      <c r="J20" s="822"/>
      <c r="K20" s="822">
        <v>39</v>
      </c>
      <c r="L20" s="831"/>
      <c r="M20" s="831"/>
      <c r="N20" s="822"/>
      <c r="O20" s="822"/>
      <c r="P20" s="831"/>
      <c r="Q20" s="831"/>
      <c r="R20" s="827"/>
      <c r="S20" s="832"/>
    </row>
    <row r="21" spans="1:19" ht="14.45" customHeight="1" x14ac:dyDescent="0.2">
      <c r="A21" s="821" t="s">
        <v>5724</v>
      </c>
      <c r="B21" s="822" t="s">
        <v>5725</v>
      </c>
      <c r="C21" s="822" t="s">
        <v>605</v>
      </c>
      <c r="D21" s="822" t="s">
        <v>2213</v>
      </c>
      <c r="E21" s="822" t="s">
        <v>5710</v>
      </c>
      <c r="F21" s="822" t="s">
        <v>5790</v>
      </c>
      <c r="G21" s="822" t="s">
        <v>5791</v>
      </c>
      <c r="H21" s="831">
        <v>1</v>
      </c>
      <c r="I21" s="831">
        <v>4442</v>
      </c>
      <c r="J21" s="822"/>
      <c r="K21" s="822">
        <v>4442</v>
      </c>
      <c r="L21" s="831"/>
      <c r="M21" s="831"/>
      <c r="N21" s="822"/>
      <c r="O21" s="822"/>
      <c r="P21" s="831"/>
      <c r="Q21" s="831"/>
      <c r="R21" s="827"/>
      <c r="S21" s="832"/>
    </row>
    <row r="22" spans="1:19" ht="14.45" customHeight="1" x14ac:dyDescent="0.2">
      <c r="A22" s="821" t="s">
        <v>5724</v>
      </c>
      <c r="B22" s="822" t="s">
        <v>5725</v>
      </c>
      <c r="C22" s="822" t="s">
        <v>605</v>
      </c>
      <c r="D22" s="822" t="s">
        <v>2213</v>
      </c>
      <c r="E22" s="822" t="s">
        <v>5710</v>
      </c>
      <c r="F22" s="822" t="s">
        <v>5711</v>
      </c>
      <c r="G22" s="822" t="s">
        <v>5712</v>
      </c>
      <c r="H22" s="831">
        <v>305</v>
      </c>
      <c r="I22" s="831">
        <v>76860</v>
      </c>
      <c r="J22" s="822">
        <v>0.82004993278279237</v>
      </c>
      <c r="K22" s="822">
        <v>252</v>
      </c>
      <c r="L22" s="831">
        <v>369</v>
      </c>
      <c r="M22" s="831">
        <v>93726</v>
      </c>
      <c r="N22" s="822">
        <v>1</v>
      </c>
      <c r="O22" s="822">
        <v>254</v>
      </c>
      <c r="P22" s="831">
        <v>208</v>
      </c>
      <c r="Q22" s="831">
        <v>53040</v>
      </c>
      <c r="R22" s="827">
        <v>0.56590487164714165</v>
      </c>
      <c r="S22" s="832">
        <v>255</v>
      </c>
    </row>
    <row r="23" spans="1:19" ht="14.45" customHeight="1" x14ac:dyDescent="0.2">
      <c r="A23" s="821" t="s">
        <v>5724</v>
      </c>
      <c r="B23" s="822" t="s">
        <v>5725</v>
      </c>
      <c r="C23" s="822" t="s">
        <v>605</v>
      </c>
      <c r="D23" s="822" t="s">
        <v>2213</v>
      </c>
      <c r="E23" s="822" t="s">
        <v>5710</v>
      </c>
      <c r="F23" s="822" t="s">
        <v>5792</v>
      </c>
      <c r="G23" s="822" t="s">
        <v>5793</v>
      </c>
      <c r="H23" s="831">
        <v>80</v>
      </c>
      <c r="I23" s="831">
        <v>10160</v>
      </c>
      <c r="J23" s="822">
        <v>5.3756613756613758</v>
      </c>
      <c r="K23" s="822">
        <v>127</v>
      </c>
      <c r="L23" s="831">
        <v>15</v>
      </c>
      <c r="M23" s="831">
        <v>1890</v>
      </c>
      <c r="N23" s="822">
        <v>1</v>
      </c>
      <c r="O23" s="822">
        <v>126</v>
      </c>
      <c r="P23" s="831">
        <v>10</v>
      </c>
      <c r="Q23" s="831">
        <v>1270</v>
      </c>
      <c r="R23" s="827">
        <v>0.67195767195767198</v>
      </c>
      <c r="S23" s="832">
        <v>127</v>
      </c>
    </row>
    <row r="24" spans="1:19" ht="14.45" customHeight="1" x14ac:dyDescent="0.2">
      <c r="A24" s="821" t="s">
        <v>5724</v>
      </c>
      <c r="B24" s="822" t="s">
        <v>5725</v>
      </c>
      <c r="C24" s="822" t="s">
        <v>605</v>
      </c>
      <c r="D24" s="822" t="s">
        <v>2213</v>
      </c>
      <c r="E24" s="822" t="s">
        <v>5710</v>
      </c>
      <c r="F24" s="822" t="s">
        <v>5804</v>
      </c>
      <c r="G24" s="822" t="s">
        <v>5805</v>
      </c>
      <c r="H24" s="831">
        <v>1</v>
      </c>
      <c r="I24" s="831">
        <v>680</v>
      </c>
      <c r="J24" s="822"/>
      <c r="K24" s="822">
        <v>680</v>
      </c>
      <c r="L24" s="831"/>
      <c r="M24" s="831"/>
      <c r="N24" s="822"/>
      <c r="O24" s="822"/>
      <c r="P24" s="831"/>
      <c r="Q24" s="831"/>
      <c r="R24" s="827"/>
      <c r="S24" s="832"/>
    </row>
    <row r="25" spans="1:19" ht="14.45" customHeight="1" x14ac:dyDescent="0.2">
      <c r="A25" s="821" t="s">
        <v>5724</v>
      </c>
      <c r="B25" s="822" t="s">
        <v>5725</v>
      </c>
      <c r="C25" s="822" t="s">
        <v>605</v>
      </c>
      <c r="D25" s="822" t="s">
        <v>2213</v>
      </c>
      <c r="E25" s="822" t="s">
        <v>5710</v>
      </c>
      <c r="F25" s="822" t="s">
        <v>5810</v>
      </c>
      <c r="G25" s="822" t="s">
        <v>5811</v>
      </c>
      <c r="H25" s="831">
        <v>324</v>
      </c>
      <c r="I25" s="831">
        <v>10800</v>
      </c>
      <c r="J25" s="822">
        <v>0.99082568807339455</v>
      </c>
      <c r="K25" s="822">
        <v>33.333333333333336</v>
      </c>
      <c r="L25" s="831">
        <v>327</v>
      </c>
      <c r="M25" s="831">
        <v>10900</v>
      </c>
      <c r="N25" s="822">
        <v>1</v>
      </c>
      <c r="O25" s="822">
        <v>33.333333333333336</v>
      </c>
      <c r="P25" s="831">
        <v>218</v>
      </c>
      <c r="Q25" s="831">
        <v>7584.4400000000005</v>
      </c>
      <c r="R25" s="827">
        <v>0.69582018348623853</v>
      </c>
      <c r="S25" s="832">
        <v>34.791009174311931</v>
      </c>
    </row>
    <row r="26" spans="1:19" ht="14.45" customHeight="1" x14ac:dyDescent="0.2">
      <c r="A26" s="821" t="s">
        <v>5724</v>
      </c>
      <c r="B26" s="822" t="s">
        <v>5725</v>
      </c>
      <c r="C26" s="822" t="s">
        <v>605</v>
      </c>
      <c r="D26" s="822" t="s">
        <v>2213</v>
      </c>
      <c r="E26" s="822" t="s">
        <v>5710</v>
      </c>
      <c r="F26" s="822" t="s">
        <v>5816</v>
      </c>
      <c r="G26" s="822" t="s">
        <v>5817</v>
      </c>
      <c r="H26" s="831">
        <v>1</v>
      </c>
      <c r="I26" s="831">
        <v>37</v>
      </c>
      <c r="J26" s="822"/>
      <c r="K26" s="822">
        <v>37</v>
      </c>
      <c r="L26" s="831"/>
      <c r="M26" s="831"/>
      <c r="N26" s="822"/>
      <c r="O26" s="822"/>
      <c r="P26" s="831"/>
      <c r="Q26" s="831"/>
      <c r="R26" s="827"/>
      <c r="S26" s="832"/>
    </row>
    <row r="27" spans="1:19" ht="14.45" customHeight="1" x14ac:dyDescent="0.2">
      <c r="A27" s="821" t="s">
        <v>5724</v>
      </c>
      <c r="B27" s="822" t="s">
        <v>5725</v>
      </c>
      <c r="C27" s="822" t="s">
        <v>605</v>
      </c>
      <c r="D27" s="822" t="s">
        <v>2213</v>
      </c>
      <c r="E27" s="822" t="s">
        <v>5710</v>
      </c>
      <c r="F27" s="822" t="s">
        <v>5714</v>
      </c>
      <c r="G27" s="822" t="s">
        <v>5715</v>
      </c>
      <c r="H27" s="831">
        <v>1</v>
      </c>
      <c r="I27" s="831">
        <v>86</v>
      </c>
      <c r="J27" s="822"/>
      <c r="K27" s="822">
        <v>86</v>
      </c>
      <c r="L27" s="831"/>
      <c r="M27" s="831"/>
      <c r="N27" s="822"/>
      <c r="O27" s="822"/>
      <c r="P27" s="831">
        <v>1</v>
      </c>
      <c r="Q27" s="831">
        <v>88</v>
      </c>
      <c r="R27" s="827"/>
      <c r="S27" s="832">
        <v>88</v>
      </c>
    </row>
    <row r="28" spans="1:19" ht="14.45" customHeight="1" x14ac:dyDescent="0.2">
      <c r="A28" s="821" t="s">
        <v>5724</v>
      </c>
      <c r="B28" s="822" t="s">
        <v>5725</v>
      </c>
      <c r="C28" s="822" t="s">
        <v>605</v>
      </c>
      <c r="D28" s="822" t="s">
        <v>2213</v>
      </c>
      <c r="E28" s="822" t="s">
        <v>5710</v>
      </c>
      <c r="F28" s="822" t="s">
        <v>5822</v>
      </c>
      <c r="G28" s="822" t="s">
        <v>5823</v>
      </c>
      <c r="H28" s="831">
        <v>1</v>
      </c>
      <c r="I28" s="831">
        <v>132</v>
      </c>
      <c r="J28" s="822"/>
      <c r="K28" s="822">
        <v>132</v>
      </c>
      <c r="L28" s="831"/>
      <c r="M28" s="831"/>
      <c r="N28" s="822"/>
      <c r="O28" s="822"/>
      <c r="P28" s="831"/>
      <c r="Q28" s="831"/>
      <c r="R28" s="827"/>
      <c r="S28" s="832"/>
    </row>
    <row r="29" spans="1:19" ht="14.45" customHeight="1" x14ac:dyDescent="0.2">
      <c r="A29" s="821" t="s">
        <v>5724</v>
      </c>
      <c r="B29" s="822" t="s">
        <v>5725</v>
      </c>
      <c r="C29" s="822" t="s">
        <v>605</v>
      </c>
      <c r="D29" s="822" t="s">
        <v>2213</v>
      </c>
      <c r="E29" s="822" t="s">
        <v>5710</v>
      </c>
      <c r="F29" s="822" t="s">
        <v>5824</v>
      </c>
      <c r="G29" s="822" t="s">
        <v>5825</v>
      </c>
      <c r="H29" s="831">
        <v>137</v>
      </c>
      <c r="I29" s="831">
        <v>30551</v>
      </c>
      <c r="J29" s="822">
        <v>9.6558154235145377</v>
      </c>
      <c r="K29" s="822">
        <v>223</v>
      </c>
      <c r="L29" s="831">
        <v>14</v>
      </c>
      <c r="M29" s="831">
        <v>3164</v>
      </c>
      <c r="N29" s="822">
        <v>1</v>
      </c>
      <c r="O29" s="822">
        <v>226</v>
      </c>
      <c r="P29" s="831"/>
      <c r="Q29" s="831"/>
      <c r="R29" s="827"/>
      <c r="S29" s="832"/>
    </row>
    <row r="30" spans="1:19" ht="14.45" customHeight="1" x14ac:dyDescent="0.2">
      <c r="A30" s="821" t="s">
        <v>5724</v>
      </c>
      <c r="B30" s="822" t="s">
        <v>5725</v>
      </c>
      <c r="C30" s="822" t="s">
        <v>605</v>
      </c>
      <c r="D30" s="822" t="s">
        <v>2213</v>
      </c>
      <c r="E30" s="822" t="s">
        <v>5710</v>
      </c>
      <c r="F30" s="822" t="s">
        <v>5842</v>
      </c>
      <c r="G30" s="822" t="s">
        <v>5843</v>
      </c>
      <c r="H30" s="831"/>
      <c r="I30" s="831"/>
      <c r="J30" s="822"/>
      <c r="K30" s="822"/>
      <c r="L30" s="831"/>
      <c r="M30" s="831"/>
      <c r="N30" s="822"/>
      <c r="O30" s="822"/>
      <c r="P30" s="831">
        <v>1</v>
      </c>
      <c r="Q30" s="831">
        <v>93</v>
      </c>
      <c r="R30" s="827"/>
      <c r="S30" s="832">
        <v>93</v>
      </c>
    </row>
    <row r="31" spans="1:19" ht="14.45" customHeight="1" x14ac:dyDescent="0.2">
      <c r="A31" s="821" t="s">
        <v>5724</v>
      </c>
      <c r="B31" s="822" t="s">
        <v>5725</v>
      </c>
      <c r="C31" s="822" t="s">
        <v>605</v>
      </c>
      <c r="D31" s="822" t="s">
        <v>2213</v>
      </c>
      <c r="E31" s="822" t="s">
        <v>5710</v>
      </c>
      <c r="F31" s="822" t="s">
        <v>5866</v>
      </c>
      <c r="G31" s="822" t="s">
        <v>5867</v>
      </c>
      <c r="H31" s="831"/>
      <c r="I31" s="831"/>
      <c r="J31" s="822"/>
      <c r="K31" s="822"/>
      <c r="L31" s="831">
        <v>4</v>
      </c>
      <c r="M31" s="831">
        <v>228</v>
      </c>
      <c r="N31" s="822">
        <v>1</v>
      </c>
      <c r="O31" s="822">
        <v>57</v>
      </c>
      <c r="P31" s="831"/>
      <c r="Q31" s="831"/>
      <c r="R31" s="827"/>
      <c r="S31" s="832"/>
    </row>
    <row r="32" spans="1:19" ht="14.45" customHeight="1" x14ac:dyDescent="0.2">
      <c r="A32" s="821" t="s">
        <v>5724</v>
      </c>
      <c r="B32" s="822" t="s">
        <v>5725</v>
      </c>
      <c r="C32" s="822" t="s">
        <v>605</v>
      </c>
      <c r="D32" s="822" t="s">
        <v>2215</v>
      </c>
      <c r="E32" s="822" t="s">
        <v>5726</v>
      </c>
      <c r="F32" s="822" t="s">
        <v>5731</v>
      </c>
      <c r="G32" s="822" t="s">
        <v>5732</v>
      </c>
      <c r="H32" s="831">
        <v>0.30000000000000004</v>
      </c>
      <c r="I32" s="831">
        <v>20.91</v>
      </c>
      <c r="J32" s="822">
        <v>1.5</v>
      </c>
      <c r="K32" s="822">
        <v>69.699999999999989</v>
      </c>
      <c r="L32" s="831">
        <v>0.2</v>
      </c>
      <c r="M32" s="831">
        <v>13.94</v>
      </c>
      <c r="N32" s="822">
        <v>1</v>
      </c>
      <c r="O32" s="822">
        <v>69.699999999999989</v>
      </c>
      <c r="P32" s="831"/>
      <c r="Q32" s="831"/>
      <c r="R32" s="827"/>
      <c r="S32" s="832"/>
    </row>
    <row r="33" spans="1:19" ht="14.45" customHeight="1" x14ac:dyDescent="0.2">
      <c r="A33" s="821" t="s">
        <v>5724</v>
      </c>
      <c r="B33" s="822" t="s">
        <v>5725</v>
      </c>
      <c r="C33" s="822" t="s">
        <v>605</v>
      </c>
      <c r="D33" s="822" t="s">
        <v>2215</v>
      </c>
      <c r="E33" s="822" t="s">
        <v>5710</v>
      </c>
      <c r="F33" s="822" t="s">
        <v>5772</v>
      </c>
      <c r="G33" s="822" t="s">
        <v>5773</v>
      </c>
      <c r="H33" s="831">
        <v>5</v>
      </c>
      <c r="I33" s="831">
        <v>415</v>
      </c>
      <c r="J33" s="822">
        <v>0.30877976190476192</v>
      </c>
      <c r="K33" s="822">
        <v>83</v>
      </c>
      <c r="L33" s="831">
        <v>16</v>
      </c>
      <c r="M33" s="831">
        <v>1344</v>
      </c>
      <c r="N33" s="822">
        <v>1</v>
      </c>
      <c r="O33" s="822">
        <v>84</v>
      </c>
      <c r="P33" s="831">
        <v>5</v>
      </c>
      <c r="Q33" s="831">
        <v>425</v>
      </c>
      <c r="R33" s="827">
        <v>0.31622023809523808</v>
      </c>
      <c r="S33" s="832">
        <v>85</v>
      </c>
    </row>
    <row r="34" spans="1:19" ht="14.45" customHeight="1" x14ac:dyDescent="0.2">
      <c r="A34" s="821" t="s">
        <v>5724</v>
      </c>
      <c r="B34" s="822" t="s">
        <v>5725</v>
      </c>
      <c r="C34" s="822" t="s">
        <v>605</v>
      </c>
      <c r="D34" s="822" t="s">
        <v>2215</v>
      </c>
      <c r="E34" s="822" t="s">
        <v>5710</v>
      </c>
      <c r="F34" s="822" t="s">
        <v>5774</v>
      </c>
      <c r="G34" s="822" t="s">
        <v>5775</v>
      </c>
      <c r="H34" s="831">
        <v>6</v>
      </c>
      <c r="I34" s="831">
        <v>222</v>
      </c>
      <c r="J34" s="822">
        <v>0.48684210526315791</v>
      </c>
      <c r="K34" s="822">
        <v>37</v>
      </c>
      <c r="L34" s="831">
        <v>12</v>
      </c>
      <c r="M34" s="831">
        <v>456</v>
      </c>
      <c r="N34" s="822">
        <v>1</v>
      </c>
      <c r="O34" s="822">
        <v>38</v>
      </c>
      <c r="P34" s="831">
        <v>8</v>
      </c>
      <c r="Q34" s="831">
        <v>304</v>
      </c>
      <c r="R34" s="827">
        <v>0.66666666666666663</v>
      </c>
      <c r="S34" s="832">
        <v>38</v>
      </c>
    </row>
    <row r="35" spans="1:19" ht="14.45" customHeight="1" x14ac:dyDescent="0.2">
      <c r="A35" s="821" t="s">
        <v>5724</v>
      </c>
      <c r="B35" s="822" t="s">
        <v>5725</v>
      </c>
      <c r="C35" s="822" t="s">
        <v>605</v>
      </c>
      <c r="D35" s="822" t="s">
        <v>2215</v>
      </c>
      <c r="E35" s="822" t="s">
        <v>5710</v>
      </c>
      <c r="F35" s="822" t="s">
        <v>5711</v>
      </c>
      <c r="G35" s="822" t="s">
        <v>5712</v>
      </c>
      <c r="H35" s="831">
        <v>4</v>
      </c>
      <c r="I35" s="831">
        <v>1008</v>
      </c>
      <c r="J35" s="822">
        <v>3.9685039370078741</v>
      </c>
      <c r="K35" s="822">
        <v>252</v>
      </c>
      <c r="L35" s="831">
        <v>1</v>
      </c>
      <c r="M35" s="831">
        <v>254</v>
      </c>
      <c r="N35" s="822">
        <v>1</v>
      </c>
      <c r="O35" s="822">
        <v>254</v>
      </c>
      <c r="P35" s="831">
        <v>2</v>
      </c>
      <c r="Q35" s="831">
        <v>510</v>
      </c>
      <c r="R35" s="827">
        <v>2.0078740157480315</v>
      </c>
      <c r="S35" s="832">
        <v>255</v>
      </c>
    </row>
    <row r="36" spans="1:19" ht="14.45" customHeight="1" x14ac:dyDescent="0.2">
      <c r="A36" s="821" t="s">
        <v>5724</v>
      </c>
      <c r="B36" s="822" t="s">
        <v>5725</v>
      </c>
      <c r="C36" s="822" t="s">
        <v>605</v>
      </c>
      <c r="D36" s="822" t="s">
        <v>2215</v>
      </c>
      <c r="E36" s="822" t="s">
        <v>5710</v>
      </c>
      <c r="F36" s="822" t="s">
        <v>5792</v>
      </c>
      <c r="G36" s="822" t="s">
        <v>5793</v>
      </c>
      <c r="H36" s="831">
        <v>12</v>
      </c>
      <c r="I36" s="831">
        <v>1524</v>
      </c>
      <c r="J36" s="822">
        <v>0.63659147869674182</v>
      </c>
      <c r="K36" s="822">
        <v>127</v>
      </c>
      <c r="L36" s="831">
        <v>19</v>
      </c>
      <c r="M36" s="831">
        <v>2394</v>
      </c>
      <c r="N36" s="822">
        <v>1</v>
      </c>
      <c r="O36" s="822">
        <v>126</v>
      </c>
      <c r="P36" s="831">
        <v>5</v>
      </c>
      <c r="Q36" s="831">
        <v>635</v>
      </c>
      <c r="R36" s="827">
        <v>0.26524644945697579</v>
      </c>
      <c r="S36" s="832">
        <v>127</v>
      </c>
    </row>
    <row r="37" spans="1:19" ht="14.45" customHeight="1" x14ac:dyDescent="0.2">
      <c r="A37" s="821" t="s">
        <v>5724</v>
      </c>
      <c r="B37" s="822" t="s">
        <v>5725</v>
      </c>
      <c r="C37" s="822" t="s">
        <v>605</v>
      </c>
      <c r="D37" s="822" t="s">
        <v>2215</v>
      </c>
      <c r="E37" s="822" t="s">
        <v>5710</v>
      </c>
      <c r="F37" s="822" t="s">
        <v>5798</v>
      </c>
      <c r="G37" s="822" t="s">
        <v>5799</v>
      </c>
      <c r="H37" s="831"/>
      <c r="I37" s="831"/>
      <c r="J37" s="822"/>
      <c r="K37" s="822"/>
      <c r="L37" s="831"/>
      <c r="M37" s="831"/>
      <c r="N37" s="822"/>
      <c r="O37" s="822"/>
      <c r="P37" s="831">
        <v>1</v>
      </c>
      <c r="Q37" s="831">
        <v>189</v>
      </c>
      <c r="R37" s="827"/>
      <c r="S37" s="832">
        <v>189</v>
      </c>
    </row>
    <row r="38" spans="1:19" ht="14.45" customHeight="1" x14ac:dyDescent="0.2">
      <c r="A38" s="821" t="s">
        <v>5724</v>
      </c>
      <c r="B38" s="822" t="s">
        <v>5725</v>
      </c>
      <c r="C38" s="822" t="s">
        <v>605</v>
      </c>
      <c r="D38" s="822" t="s">
        <v>2215</v>
      </c>
      <c r="E38" s="822" t="s">
        <v>5710</v>
      </c>
      <c r="F38" s="822" t="s">
        <v>5804</v>
      </c>
      <c r="G38" s="822" t="s">
        <v>5805</v>
      </c>
      <c r="H38" s="831">
        <v>2</v>
      </c>
      <c r="I38" s="831">
        <v>1360</v>
      </c>
      <c r="J38" s="822">
        <v>0.99270072992700731</v>
      </c>
      <c r="K38" s="822">
        <v>680</v>
      </c>
      <c r="L38" s="831">
        <v>2</v>
      </c>
      <c r="M38" s="831">
        <v>1370</v>
      </c>
      <c r="N38" s="822">
        <v>1</v>
      </c>
      <c r="O38" s="822">
        <v>685</v>
      </c>
      <c r="P38" s="831"/>
      <c r="Q38" s="831"/>
      <c r="R38" s="827"/>
      <c r="S38" s="832"/>
    </row>
    <row r="39" spans="1:19" ht="14.45" customHeight="1" x14ac:dyDescent="0.2">
      <c r="A39" s="821" t="s">
        <v>5724</v>
      </c>
      <c r="B39" s="822" t="s">
        <v>5725</v>
      </c>
      <c r="C39" s="822" t="s">
        <v>605</v>
      </c>
      <c r="D39" s="822" t="s">
        <v>2215</v>
      </c>
      <c r="E39" s="822" t="s">
        <v>5710</v>
      </c>
      <c r="F39" s="822" t="s">
        <v>5810</v>
      </c>
      <c r="G39" s="822" t="s">
        <v>5811</v>
      </c>
      <c r="H39" s="831">
        <v>15</v>
      </c>
      <c r="I39" s="831">
        <v>500</v>
      </c>
      <c r="J39" s="822">
        <v>0.88234775089558304</v>
      </c>
      <c r="K39" s="822">
        <v>33.333333333333336</v>
      </c>
      <c r="L39" s="831">
        <v>17</v>
      </c>
      <c r="M39" s="831">
        <v>566.66999999999996</v>
      </c>
      <c r="N39" s="822">
        <v>1</v>
      </c>
      <c r="O39" s="822">
        <v>33.333529411764701</v>
      </c>
      <c r="P39" s="831">
        <v>7</v>
      </c>
      <c r="Q39" s="831">
        <v>257.77999999999997</v>
      </c>
      <c r="R39" s="827">
        <v>0.45490320645172672</v>
      </c>
      <c r="S39" s="832">
        <v>36.825714285714284</v>
      </c>
    </row>
    <row r="40" spans="1:19" ht="14.45" customHeight="1" x14ac:dyDescent="0.2">
      <c r="A40" s="821" t="s">
        <v>5724</v>
      </c>
      <c r="B40" s="822" t="s">
        <v>5725</v>
      </c>
      <c r="C40" s="822" t="s">
        <v>605</v>
      </c>
      <c r="D40" s="822" t="s">
        <v>2215</v>
      </c>
      <c r="E40" s="822" t="s">
        <v>5710</v>
      </c>
      <c r="F40" s="822" t="s">
        <v>5714</v>
      </c>
      <c r="G40" s="822" t="s">
        <v>5715</v>
      </c>
      <c r="H40" s="831">
        <v>3</v>
      </c>
      <c r="I40" s="831">
        <v>258</v>
      </c>
      <c r="J40" s="822">
        <v>1.4827586206896552</v>
      </c>
      <c r="K40" s="822">
        <v>86</v>
      </c>
      <c r="L40" s="831">
        <v>2</v>
      </c>
      <c r="M40" s="831">
        <v>174</v>
      </c>
      <c r="N40" s="822">
        <v>1</v>
      </c>
      <c r="O40" s="822">
        <v>87</v>
      </c>
      <c r="P40" s="831"/>
      <c r="Q40" s="831"/>
      <c r="R40" s="827"/>
      <c r="S40" s="832"/>
    </row>
    <row r="41" spans="1:19" ht="14.45" customHeight="1" x14ac:dyDescent="0.2">
      <c r="A41" s="821" t="s">
        <v>5724</v>
      </c>
      <c r="B41" s="822" t="s">
        <v>5725</v>
      </c>
      <c r="C41" s="822" t="s">
        <v>605</v>
      </c>
      <c r="D41" s="822" t="s">
        <v>2215</v>
      </c>
      <c r="E41" s="822" t="s">
        <v>5710</v>
      </c>
      <c r="F41" s="822" t="s">
        <v>5832</v>
      </c>
      <c r="G41" s="822" t="s">
        <v>5833</v>
      </c>
      <c r="H41" s="831">
        <v>1</v>
      </c>
      <c r="I41" s="831">
        <v>1064</v>
      </c>
      <c r="J41" s="822"/>
      <c r="K41" s="822">
        <v>1064</v>
      </c>
      <c r="L41" s="831"/>
      <c r="M41" s="831"/>
      <c r="N41" s="822"/>
      <c r="O41" s="822"/>
      <c r="P41" s="831"/>
      <c r="Q41" s="831"/>
      <c r="R41" s="827"/>
      <c r="S41" s="832"/>
    </row>
    <row r="42" spans="1:19" ht="14.45" customHeight="1" x14ac:dyDescent="0.2">
      <c r="A42" s="821" t="s">
        <v>5724</v>
      </c>
      <c r="B42" s="822" t="s">
        <v>5725</v>
      </c>
      <c r="C42" s="822" t="s">
        <v>605</v>
      </c>
      <c r="D42" s="822" t="s">
        <v>5671</v>
      </c>
      <c r="E42" s="822" t="s">
        <v>5726</v>
      </c>
      <c r="F42" s="822" t="s">
        <v>5731</v>
      </c>
      <c r="G42" s="822" t="s">
        <v>5732</v>
      </c>
      <c r="H42" s="831"/>
      <c r="I42" s="831"/>
      <c r="J42" s="822"/>
      <c r="K42" s="822"/>
      <c r="L42" s="831">
        <v>0.5</v>
      </c>
      <c r="M42" s="831">
        <v>34.85</v>
      </c>
      <c r="N42" s="822">
        <v>1</v>
      </c>
      <c r="O42" s="822">
        <v>69.7</v>
      </c>
      <c r="P42" s="831">
        <v>0.1</v>
      </c>
      <c r="Q42" s="831">
        <v>6.97</v>
      </c>
      <c r="R42" s="827">
        <v>0.19999999999999998</v>
      </c>
      <c r="S42" s="832">
        <v>69.699999999999989</v>
      </c>
    </row>
    <row r="43" spans="1:19" ht="14.45" customHeight="1" x14ac:dyDescent="0.2">
      <c r="A43" s="821" t="s">
        <v>5724</v>
      </c>
      <c r="B43" s="822" t="s">
        <v>5725</v>
      </c>
      <c r="C43" s="822" t="s">
        <v>605</v>
      </c>
      <c r="D43" s="822" t="s">
        <v>5671</v>
      </c>
      <c r="E43" s="822" t="s">
        <v>5753</v>
      </c>
      <c r="F43" s="822" t="s">
        <v>5754</v>
      </c>
      <c r="G43" s="822" t="s">
        <v>5755</v>
      </c>
      <c r="H43" s="831">
        <v>1</v>
      </c>
      <c r="I43" s="831">
        <v>162.80000000000001</v>
      </c>
      <c r="J43" s="822"/>
      <c r="K43" s="822">
        <v>162.80000000000001</v>
      </c>
      <c r="L43" s="831"/>
      <c r="M43" s="831"/>
      <c r="N43" s="822"/>
      <c r="O43" s="822"/>
      <c r="P43" s="831"/>
      <c r="Q43" s="831"/>
      <c r="R43" s="827"/>
      <c r="S43" s="832"/>
    </row>
    <row r="44" spans="1:19" ht="14.45" customHeight="1" x14ac:dyDescent="0.2">
      <c r="A44" s="821" t="s">
        <v>5724</v>
      </c>
      <c r="B44" s="822" t="s">
        <v>5725</v>
      </c>
      <c r="C44" s="822" t="s">
        <v>605</v>
      </c>
      <c r="D44" s="822" t="s">
        <v>5671</v>
      </c>
      <c r="E44" s="822" t="s">
        <v>5710</v>
      </c>
      <c r="F44" s="822" t="s">
        <v>5772</v>
      </c>
      <c r="G44" s="822" t="s">
        <v>5773</v>
      </c>
      <c r="H44" s="831">
        <v>10</v>
      </c>
      <c r="I44" s="831">
        <v>830</v>
      </c>
      <c r="J44" s="822">
        <v>0.98809523809523814</v>
      </c>
      <c r="K44" s="822">
        <v>83</v>
      </c>
      <c r="L44" s="831">
        <v>10</v>
      </c>
      <c r="M44" s="831">
        <v>840</v>
      </c>
      <c r="N44" s="822">
        <v>1</v>
      </c>
      <c r="O44" s="822">
        <v>84</v>
      </c>
      <c r="P44" s="831">
        <v>2</v>
      </c>
      <c r="Q44" s="831">
        <v>170</v>
      </c>
      <c r="R44" s="827">
        <v>0.20238095238095238</v>
      </c>
      <c r="S44" s="832">
        <v>85</v>
      </c>
    </row>
    <row r="45" spans="1:19" ht="14.45" customHeight="1" x14ac:dyDescent="0.2">
      <c r="A45" s="821" t="s">
        <v>5724</v>
      </c>
      <c r="B45" s="822" t="s">
        <v>5725</v>
      </c>
      <c r="C45" s="822" t="s">
        <v>605</v>
      </c>
      <c r="D45" s="822" t="s">
        <v>5671</v>
      </c>
      <c r="E45" s="822" t="s">
        <v>5710</v>
      </c>
      <c r="F45" s="822" t="s">
        <v>5774</v>
      </c>
      <c r="G45" s="822" t="s">
        <v>5775</v>
      </c>
      <c r="H45" s="831">
        <v>446</v>
      </c>
      <c r="I45" s="831">
        <v>16502</v>
      </c>
      <c r="J45" s="822">
        <v>0.97587226493199286</v>
      </c>
      <c r="K45" s="822">
        <v>37</v>
      </c>
      <c r="L45" s="831">
        <v>445</v>
      </c>
      <c r="M45" s="831">
        <v>16910</v>
      </c>
      <c r="N45" s="822">
        <v>1</v>
      </c>
      <c r="O45" s="822">
        <v>38</v>
      </c>
      <c r="P45" s="831">
        <v>443</v>
      </c>
      <c r="Q45" s="831">
        <v>16834</v>
      </c>
      <c r="R45" s="827">
        <v>0.99550561797752812</v>
      </c>
      <c r="S45" s="832">
        <v>38</v>
      </c>
    </row>
    <row r="46" spans="1:19" ht="14.45" customHeight="1" x14ac:dyDescent="0.2">
      <c r="A46" s="821" t="s">
        <v>5724</v>
      </c>
      <c r="B46" s="822" t="s">
        <v>5725</v>
      </c>
      <c r="C46" s="822" t="s">
        <v>605</v>
      </c>
      <c r="D46" s="822" t="s">
        <v>5671</v>
      </c>
      <c r="E46" s="822" t="s">
        <v>5710</v>
      </c>
      <c r="F46" s="822" t="s">
        <v>5776</v>
      </c>
      <c r="G46" s="822" t="s">
        <v>5777</v>
      </c>
      <c r="H46" s="831">
        <v>4</v>
      </c>
      <c r="I46" s="831">
        <v>40</v>
      </c>
      <c r="J46" s="822">
        <v>4</v>
      </c>
      <c r="K46" s="822">
        <v>10</v>
      </c>
      <c r="L46" s="831">
        <v>1</v>
      </c>
      <c r="M46" s="831">
        <v>10</v>
      </c>
      <c r="N46" s="822">
        <v>1</v>
      </c>
      <c r="O46" s="822">
        <v>10</v>
      </c>
      <c r="P46" s="831"/>
      <c r="Q46" s="831"/>
      <c r="R46" s="827"/>
      <c r="S46" s="832"/>
    </row>
    <row r="47" spans="1:19" ht="14.45" customHeight="1" x14ac:dyDescent="0.2">
      <c r="A47" s="821" t="s">
        <v>5724</v>
      </c>
      <c r="B47" s="822" t="s">
        <v>5725</v>
      </c>
      <c r="C47" s="822" t="s">
        <v>605</v>
      </c>
      <c r="D47" s="822" t="s">
        <v>5671</v>
      </c>
      <c r="E47" s="822" t="s">
        <v>5710</v>
      </c>
      <c r="F47" s="822" t="s">
        <v>5711</v>
      </c>
      <c r="G47" s="822" t="s">
        <v>5712</v>
      </c>
      <c r="H47" s="831">
        <v>40</v>
      </c>
      <c r="I47" s="831">
        <v>10080</v>
      </c>
      <c r="J47" s="822">
        <v>1.5263476680799515</v>
      </c>
      <c r="K47" s="822">
        <v>252</v>
      </c>
      <c r="L47" s="831">
        <v>26</v>
      </c>
      <c r="M47" s="831">
        <v>6604</v>
      </c>
      <c r="N47" s="822">
        <v>1</v>
      </c>
      <c r="O47" s="822">
        <v>254</v>
      </c>
      <c r="P47" s="831">
        <v>9</v>
      </c>
      <c r="Q47" s="831">
        <v>2295</v>
      </c>
      <c r="R47" s="827">
        <v>0.34751665657177466</v>
      </c>
      <c r="S47" s="832">
        <v>255</v>
      </c>
    </row>
    <row r="48" spans="1:19" ht="14.45" customHeight="1" x14ac:dyDescent="0.2">
      <c r="A48" s="821" t="s">
        <v>5724</v>
      </c>
      <c r="B48" s="822" t="s">
        <v>5725</v>
      </c>
      <c r="C48" s="822" t="s">
        <v>605</v>
      </c>
      <c r="D48" s="822" t="s">
        <v>5671</v>
      </c>
      <c r="E48" s="822" t="s">
        <v>5710</v>
      </c>
      <c r="F48" s="822" t="s">
        <v>5792</v>
      </c>
      <c r="G48" s="822" t="s">
        <v>5793</v>
      </c>
      <c r="H48" s="831">
        <v>21</v>
      </c>
      <c r="I48" s="831">
        <v>2667</v>
      </c>
      <c r="J48" s="822">
        <v>0.64141414141414144</v>
      </c>
      <c r="K48" s="822">
        <v>127</v>
      </c>
      <c r="L48" s="831">
        <v>33</v>
      </c>
      <c r="M48" s="831">
        <v>4158</v>
      </c>
      <c r="N48" s="822">
        <v>1</v>
      </c>
      <c r="O48" s="822">
        <v>126</v>
      </c>
      <c r="P48" s="831">
        <v>17</v>
      </c>
      <c r="Q48" s="831">
        <v>2159</v>
      </c>
      <c r="R48" s="827">
        <v>0.51924001924001928</v>
      </c>
      <c r="S48" s="832">
        <v>127</v>
      </c>
    </row>
    <row r="49" spans="1:19" ht="14.45" customHeight="1" x14ac:dyDescent="0.2">
      <c r="A49" s="821" t="s">
        <v>5724</v>
      </c>
      <c r="B49" s="822" t="s">
        <v>5725</v>
      </c>
      <c r="C49" s="822" t="s">
        <v>605</v>
      </c>
      <c r="D49" s="822" t="s">
        <v>5671</v>
      </c>
      <c r="E49" s="822" t="s">
        <v>5710</v>
      </c>
      <c r="F49" s="822" t="s">
        <v>5804</v>
      </c>
      <c r="G49" s="822" t="s">
        <v>5805</v>
      </c>
      <c r="H49" s="831"/>
      <c r="I49" s="831"/>
      <c r="J49" s="822"/>
      <c r="K49" s="822"/>
      <c r="L49" s="831">
        <v>1</v>
      </c>
      <c r="M49" s="831">
        <v>685</v>
      </c>
      <c r="N49" s="822">
        <v>1</v>
      </c>
      <c r="O49" s="822">
        <v>685</v>
      </c>
      <c r="P49" s="831"/>
      <c r="Q49" s="831"/>
      <c r="R49" s="827"/>
      <c r="S49" s="832"/>
    </row>
    <row r="50" spans="1:19" ht="14.45" customHeight="1" x14ac:dyDescent="0.2">
      <c r="A50" s="821" t="s">
        <v>5724</v>
      </c>
      <c r="B50" s="822" t="s">
        <v>5725</v>
      </c>
      <c r="C50" s="822" t="s">
        <v>605</v>
      </c>
      <c r="D50" s="822" t="s">
        <v>5671</v>
      </c>
      <c r="E50" s="822" t="s">
        <v>5710</v>
      </c>
      <c r="F50" s="822" t="s">
        <v>5806</v>
      </c>
      <c r="G50" s="822" t="s">
        <v>5807</v>
      </c>
      <c r="H50" s="831"/>
      <c r="I50" s="831"/>
      <c r="J50" s="822"/>
      <c r="K50" s="822"/>
      <c r="L50" s="831"/>
      <c r="M50" s="831"/>
      <c r="N50" s="822"/>
      <c r="O50" s="822"/>
      <c r="P50" s="831">
        <v>1</v>
      </c>
      <c r="Q50" s="831">
        <v>1046</v>
      </c>
      <c r="R50" s="827"/>
      <c r="S50" s="832">
        <v>1046</v>
      </c>
    </row>
    <row r="51" spans="1:19" ht="14.45" customHeight="1" x14ac:dyDescent="0.2">
      <c r="A51" s="821" t="s">
        <v>5724</v>
      </c>
      <c r="B51" s="822" t="s">
        <v>5725</v>
      </c>
      <c r="C51" s="822" t="s">
        <v>605</v>
      </c>
      <c r="D51" s="822" t="s">
        <v>5671</v>
      </c>
      <c r="E51" s="822" t="s">
        <v>5710</v>
      </c>
      <c r="F51" s="822" t="s">
        <v>5810</v>
      </c>
      <c r="G51" s="822" t="s">
        <v>5811</v>
      </c>
      <c r="H51" s="831">
        <v>37</v>
      </c>
      <c r="I51" s="831">
        <v>1233.33</v>
      </c>
      <c r="J51" s="822">
        <v>0.71154201186162958</v>
      </c>
      <c r="K51" s="822">
        <v>33.333243243243238</v>
      </c>
      <c r="L51" s="831">
        <v>52</v>
      </c>
      <c r="M51" s="831">
        <v>1733.3200000000002</v>
      </c>
      <c r="N51" s="822">
        <v>1</v>
      </c>
      <c r="O51" s="822">
        <v>33.333076923076923</v>
      </c>
      <c r="P51" s="831">
        <v>26</v>
      </c>
      <c r="Q51" s="831">
        <v>927.78</v>
      </c>
      <c r="R51" s="827">
        <v>0.5352618097062285</v>
      </c>
      <c r="S51" s="832">
        <v>35.683846153846154</v>
      </c>
    </row>
    <row r="52" spans="1:19" ht="14.45" customHeight="1" x14ac:dyDescent="0.2">
      <c r="A52" s="821" t="s">
        <v>5724</v>
      </c>
      <c r="B52" s="822" t="s">
        <v>5725</v>
      </c>
      <c r="C52" s="822" t="s">
        <v>605</v>
      </c>
      <c r="D52" s="822" t="s">
        <v>5671</v>
      </c>
      <c r="E52" s="822" t="s">
        <v>5710</v>
      </c>
      <c r="F52" s="822" t="s">
        <v>5816</v>
      </c>
      <c r="G52" s="822" t="s">
        <v>5817</v>
      </c>
      <c r="H52" s="831">
        <v>8</v>
      </c>
      <c r="I52" s="831">
        <v>296</v>
      </c>
      <c r="J52" s="822">
        <v>2.5964912280701755</v>
      </c>
      <c r="K52" s="822">
        <v>37</v>
      </c>
      <c r="L52" s="831">
        <v>3</v>
      </c>
      <c r="M52" s="831">
        <v>114</v>
      </c>
      <c r="N52" s="822">
        <v>1</v>
      </c>
      <c r="O52" s="822">
        <v>38</v>
      </c>
      <c r="P52" s="831">
        <v>4</v>
      </c>
      <c r="Q52" s="831">
        <v>152</v>
      </c>
      <c r="R52" s="827">
        <v>1.3333333333333333</v>
      </c>
      <c r="S52" s="832">
        <v>38</v>
      </c>
    </row>
    <row r="53" spans="1:19" ht="14.45" customHeight="1" x14ac:dyDescent="0.2">
      <c r="A53" s="821" t="s">
        <v>5724</v>
      </c>
      <c r="B53" s="822" t="s">
        <v>5725</v>
      </c>
      <c r="C53" s="822" t="s">
        <v>605</v>
      </c>
      <c r="D53" s="822" t="s">
        <v>5671</v>
      </c>
      <c r="E53" s="822" t="s">
        <v>5710</v>
      </c>
      <c r="F53" s="822" t="s">
        <v>5818</v>
      </c>
      <c r="G53" s="822" t="s">
        <v>5819</v>
      </c>
      <c r="H53" s="831"/>
      <c r="I53" s="831"/>
      <c r="J53" s="822"/>
      <c r="K53" s="822"/>
      <c r="L53" s="831">
        <v>2</v>
      </c>
      <c r="M53" s="831">
        <v>118</v>
      </c>
      <c r="N53" s="822">
        <v>1</v>
      </c>
      <c r="O53" s="822">
        <v>59</v>
      </c>
      <c r="P53" s="831"/>
      <c r="Q53" s="831"/>
      <c r="R53" s="827"/>
      <c r="S53" s="832"/>
    </row>
    <row r="54" spans="1:19" ht="14.45" customHeight="1" x14ac:dyDescent="0.2">
      <c r="A54" s="821" t="s">
        <v>5724</v>
      </c>
      <c r="B54" s="822" t="s">
        <v>5725</v>
      </c>
      <c r="C54" s="822" t="s">
        <v>605</v>
      </c>
      <c r="D54" s="822" t="s">
        <v>5671</v>
      </c>
      <c r="E54" s="822" t="s">
        <v>5710</v>
      </c>
      <c r="F54" s="822" t="s">
        <v>5714</v>
      </c>
      <c r="G54" s="822" t="s">
        <v>5715</v>
      </c>
      <c r="H54" s="831">
        <v>2</v>
      </c>
      <c r="I54" s="831">
        <v>172</v>
      </c>
      <c r="J54" s="822">
        <v>0.4942528735632184</v>
      </c>
      <c r="K54" s="822">
        <v>86</v>
      </c>
      <c r="L54" s="831">
        <v>4</v>
      </c>
      <c r="M54" s="831">
        <v>348</v>
      </c>
      <c r="N54" s="822">
        <v>1</v>
      </c>
      <c r="O54" s="822">
        <v>87</v>
      </c>
      <c r="P54" s="831">
        <v>2</v>
      </c>
      <c r="Q54" s="831">
        <v>176</v>
      </c>
      <c r="R54" s="827">
        <v>0.50574712643678166</v>
      </c>
      <c r="S54" s="832">
        <v>88</v>
      </c>
    </row>
    <row r="55" spans="1:19" ht="14.45" customHeight="1" x14ac:dyDescent="0.2">
      <c r="A55" s="821" t="s">
        <v>5724</v>
      </c>
      <c r="B55" s="822" t="s">
        <v>5725</v>
      </c>
      <c r="C55" s="822" t="s">
        <v>605</v>
      </c>
      <c r="D55" s="822" t="s">
        <v>5671</v>
      </c>
      <c r="E55" s="822" t="s">
        <v>5710</v>
      </c>
      <c r="F55" s="822" t="s">
        <v>5820</v>
      </c>
      <c r="G55" s="822" t="s">
        <v>5821</v>
      </c>
      <c r="H55" s="831"/>
      <c r="I55" s="831"/>
      <c r="J55" s="822"/>
      <c r="K55" s="822"/>
      <c r="L55" s="831"/>
      <c r="M55" s="831"/>
      <c r="N55" s="822"/>
      <c r="O55" s="822"/>
      <c r="P55" s="831">
        <v>1</v>
      </c>
      <c r="Q55" s="831">
        <v>33</v>
      </c>
      <c r="R55" s="827"/>
      <c r="S55" s="832">
        <v>33</v>
      </c>
    </row>
    <row r="56" spans="1:19" ht="14.45" customHeight="1" x14ac:dyDescent="0.2">
      <c r="A56" s="821" t="s">
        <v>5724</v>
      </c>
      <c r="B56" s="822" t="s">
        <v>5725</v>
      </c>
      <c r="C56" s="822" t="s">
        <v>605</v>
      </c>
      <c r="D56" s="822" t="s">
        <v>5671</v>
      </c>
      <c r="E56" s="822" t="s">
        <v>5710</v>
      </c>
      <c r="F56" s="822" t="s">
        <v>5832</v>
      </c>
      <c r="G56" s="822" t="s">
        <v>5833</v>
      </c>
      <c r="H56" s="831"/>
      <c r="I56" s="831"/>
      <c r="J56" s="822"/>
      <c r="K56" s="822"/>
      <c r="L56" s="831">
        <v>2</v>
      </c>
      <c r="M56" s="831">
        <v>2138</v>
      </c>
      <c r="N56" s="822">
        <v>1</v>
      </c>
      <c r="O56" s="822">
        <v>1069</v>
      </c>
      <c r="P56" s="831"/>
      <c r="Q56" s="831"/>
      <c r="R56" s="827"/>
      <c r="S56" s="832"/>
    </row>
    <row r="57" spans="1:19" ht="14.45" customHeight="1" x14ac:dyDescent="0.2">
      <c r="A57" s="821" t="s">
        <v>5724</v>
      </c>
      <c r="B57" s="822" t="s">
        <v>5725</v>
      </c>
      <c r="C57" s="822" t="s">
        <v>605</v>
      </c>
      <c r="D57" s="822" t="s">
        <v>5671</v>
      </c>
      <c r="E57" s="822" t="s">
        <v>5710</v>
      </c>
      <c r="F57" s="822" t="s">
        <v>5836</v>
      </c>
      <c r="G57" s="822" t="s">
        <v>5837</v>
      </c>
      <c r="H57" s="831">
        <v>1</v>
      </c>
      <c r="I57" s="831">
        <v>374</v>
      </c>
      <c r="J57" s="822"/>
      <c r="K57" s="822">
        <v>374</v>
      </c>
      <c r="L57" s="831"/>
      <c r="M57" s="831"/>
      <c r="N57" s="822"/>
      <c r="O57" s="822"/>
      <c r="P57" s="831"/>
      <c r="Q57" s="831"/>
      <c r="R57" s="827"/>
      <c r="S57" s="832"/>
    </row>
    <row r="58" spans="1:19" ht="14.45" customHeight="1" x14ac:dyDescent="0.2">
      <c r="A58" s="821" t="s">
        <v>5724</v>
      </c>
      <c r="B58" s="822" t="s">
        <v>5725</v>
      </c>
      <c r="C58" s="822" t="s">
        <v>605</v>
      </c>
      <c r="D58" s="822" t="s">
        <v>5671</v>
      </c>
      <c r="E58" s="822" t="s">
        <v>5710</v>
      </c>
      <c r="F58" s="822" t="s">
        <v>5840</v>
      </c>
      <c r="G58" s="822" t="s">
        <v>5841</v>
      </c>
      <c r="H58" s="831"/>
      <c r="I58" s="831"/>
      <c r="J58" s="822"/>
      <c r="K58" s="822"/>
      <c r="L58" s="831"/>
      <c r="M58" s="831"/>
      <c r="N58" s="822"/>
      <c r="O58" s="822"/>
      <c r="P58" s="831">
        <v>2</v>
      </c>
      <c r="Q58" s="831">
        <v>234</v>
      </c>
      <c r="R58" s="827"/>
      <c r="S58" s="832">
        <v>117</v>
      </c>
    </row>
    <row r="59" spans="1:19" ht="14.45" customHeight="1" x14ac:dyDescent="0.2">
      <c r="A59" s="821" t="s">
        <v>5724</v>
      </c>
      <c r="B59" s="822" t="s">
        <v>5725</v>
      </c>
      <c r="C59" s="822" t="s">
        <v>605</v>
      </c>
      <c r="D59" s="822" t="s">
        <v>5671</v>
      </c>
      <c r="E59" s="822" t="s">
        <v>5710</v>
      </c>
      <c r="F59" s="822" t="s">
        <v>5842</v>
      </c>
      <c r="G59" s="822" t="s">
        <v>5843</v>
      </c>
      <c r="H59" s="831"/>
      <c r="I59" s="831"/>
      <c r="J59" s="822"/>
      <c r="K59" s="822"/>
      <c r="L59" s="831">
        <v>1</v>
      </c>
      <c r="M59" s="831">
        <v>92</v>
      </c>
      <c r="N59" s="822">
        <v>1</v>
      </c>
      <c r="O59" s="822">
        <v>92</v>
      </c>
      <c r="P59" s="831"/>
      <c r="Q59" s="831"/>
      <c r="R59" s="827"/>
      <c r="S59" s="832"/>
    </row>
    <row r="60" spans="1:19" ht="14.45" customHeight="1" x14ac:dyDescent="0.2">
      <c r="A60" s="821" t="s">
        <v>5724</v>
      </c>
      <c r="B60" s="822" t="s">
        <v>5725</v>
      </c>
      <c r="C60" s="822" t="s">
        <v>605</v>
      </c>
      <c r="D60" s="822" t="s">
        <v>5671</v>
      </c>
      <c r="E60" s="822" t="s">
        <v>5710</v>
      </c>
      <c r="F60" s="822" t="s">
        <v>5844</v>
      </c>
      <c r="G60" s="822" t="s">
        <v>5845</v>
      </c>
      <c r="H60" s="831"/>
      <c r="I60" s="831"/>
      <c r="J60" s="822"/>
      <c r="K60" s="822"/>
      <c r="L60" s="831">
        <v>1</v>
      </c>
      <c r="M60" s="831">
        <v>376</v>
      </c>
      <c r="N60" s="822">
        <v>1</v>
      </c>
      <c r="O60" s="822">
        <v>376</v>
      </c>
      <c r="P60" s="831"/>
      <c r="Q60" s="831"/>
      <c r="R60" s="827"/>
      <c r="S60" s="832"/>
    </row>
    <row r="61" spans="1:19" ht="14.45" customHeight="1" x14ac:dyDescent="0.2">
      <c r="A61" s="821" t="s">
        <v>5724</v>
      </c>
      <c r="B61" s="822" t="s">
        <v>5725</v>
      </c>
      <c r="C61" s="822" t="s">
        <v>605</v>
      </c>
      <c r="D61" s="822" t="s">
        <v>5671</v>
      </c>
      <c r="E61" s="822" t="s">
        <v>5710</v>
      </c>
      <c r="F61" s="822" t="s">
        <v>5856</v>
      </c>
      <c r="G61" s="822" t="s">
        <v>5857</v>
      </c>
      <c r="H61" s="831">
        <v>1</v>
      </c>
      <c r="I61" s="831">
        <v>181</v>
      </c>
      <c r="J61" s="822"/>
      <c r="K61" s="822">
        <v>181</v>
      </c>
      <c r="L61" s="831"/>
      <c r="M61" s="831"/>
      <c r="N61" s="822"/>
      <c r="O61" s="822"/>
      <c r="P61" s="831"/>
      <c r="Q61" s="831"/>
      <c r="R61" s="827"/>
      <c r="S61" s="832"/>
    </row>
    <row r="62" spans="1:19" ht="14.45" customHeight="1" x14ac:dyDescent="0.2">
      <c r="A62" s="821" t="s">
        <v>5724</v>
      </c>
      <c r="B62" s="822" t="s">
        <v>5725</v>
      </c>
      <c r="C62" s="822" t="s">
        <v>605</v>
      </c>
      <c r="D62" s="822" t="s">
        <v>5671</v>
      </c>
      <c r="E62" s="822" t="s">
        <v>5710</v>
      </c>
      <c r="F62" s="822" t="s">
        <v>5862</v>
      </c>
      <c r="G62" s="822" t="s">
        <v>5863</v>
      </c>
      <c r="H62" s="831">
        <v>1</v>
      </c>
      <c r="I62" s="831">
        <v>201</v>
      </c>
      <c r="J62" s="822">
        <v>0.3316831683168317</v>
      </c>
      <c r="K62" s="822">
        <v>201</v>
      </c>
      <c r="L62" s="831">
        <v>3</v>
      </c>
      <c r="M62" s="831">
        <v>606</v>
      </c>
      <c r="N62" s="822">
        <v>1</v>
      </c>
      <c r="O62" s="822">
        <v>202</v>
      </c>
      <c r="P62" s="831"/>
      <c r="Q62" s="831"/>
      <c r="R62" s="827"/>
      <c r="S62" s="832"/>
    </row>
    <row r="63" spans="1:19" ht="14.45" customHeight="1" x14ac:dyDescent="0.2">
      <c r="A63" s="821" t="s">
        <v>5724</v>
      </c>
      <c r="B63" s="822" t="s">
        <v>5725</v>
      </c>
      <c r="C63" s="822" t="s">
        <v>605</v>
      </c>
      <c r="D63" s="822" t="s">
        <v>5671</v>
      </c>
      <c r="E63" s="822" t="s">
        <v>5710</v>
      </c>
      <c r="F63" s="822" t="s">
        <v>5868</v>
      </c>
      <c r="G63" s="822" t="s">
        <v>5869</v>
      </c>
      <c r="H63" s="831">
        <v>2</v>
      </c>
      <c r="I63" s="831">
        <v>200</v>
      </c>
      <c r="J63" s="822"/>
      <c r="K63" s="822">
        <v>100</v>
      </c>
      <c r="L63" s="831"/>
      <c r="M63" s="831"/>
      <c r="N63" s="822"/>
      <c r="O63" s="822"/>
      <c r="P63" s="831"/>
      <c r="Q63" s="831"/>
      <c r="R63" s="827"/>
      <c r="S63" s="832"/>
    </row>
    <row r="64" spans="1:19" ht="14.45" customHeight="1" x14ac:dyDescent="0.2">
      <c r="A64" s="821" t="s">
        <v>5724</v>
      </c>
      <c r="B64" s="822" t="s">
        <v>5725</v>
      </c>
      <c r="C64" s="822" t="s">
        <v>605</v>
      </c>
      <c r="D64" s="822" t="s">
        <v>5677</v>
      </c>
      <c r="E64" s="822" t="s">
        <v>5710</v>
      </c>
      <c r="F64" s="822" t="s">
        <v>5711</v>
      </c>
      <c r="G64" s="822" t="s">
        <v>5712</v>
      </c>
      <c r="H64" s="831">
        <v>4</v>
      </c>
      <c r="I64" s="831">
        <v>1008</v>
      </c>
      <c r="J64" s="822"/>
      <c r="K64" s="822">
        <v>252</v>
      </c>
      <c r="L64" s="831"/>
      <c r="M64" s="831"/>
      <c r="N64" s="822"/>
      <c r="O64" s="822"/>
      <c r="P64" s="831"/>
      <c r="Q64" s="831"/>
      <c r="R64" s="827"/>
      <c r="S64" s="832"/>
    </row>
    <row r="65" spans="1:19" ht="14.45" customHeight="1" x14ac:dyDescent="0.2">
      <c r="A65" s="821" t="s">
        <v>5724</v>
      </c>
      <c r="B65" s="822" t="s">
        <v>5725</v>
      </c>
      <c r="C65" s="822" t="s">
        <v>605</v>
      </c>
      <c r="D65" s="822" t="s">
        <v>5677</v>
      </c>
      <c r="E65" s="822" t="s">
        <v>5710</v>
      </c>
      <c r="F65" s="822" t="s">
        <v>5792</v>
      </c>
      <c r="G65" s="822" t="s">
        <v>5793</v>
      </c>
      <c r="H65" s="831">
        <v>2</v>
      </c>
      <c r="I65" s="831">
        <v>254</v>
      </c>
      <c r="J65" s="822"/>
      <c r="K65" s="822">
        <v>127</v>
      </c>
      <c r="L65" s="831"/>
      <c r="M65" s="831"/>
      <c r="N65" s="822"/>
      <c r="O65" s="822"/>
      <c r="P65" s="831"/>
      <c r="Q65" s="831"/>
      <c r="R65" s="827"/>
      <c r="S65" s="832"/>
    </row>
    <row r="66" spans="1:19" ht="14.45" customHeight="1" x14ac:dyDescent="0.2">
      <c r="A66" s="821" t="s">
        <v>5724</v>
      </c>
      <c r="B66" s="822" t="s">
        <v>5725</v>
      </c>
      <c r="C66" s="822" t="s">
        <v>605</v>
      </c>
      <c r="D66" s="822" t="s">
        <v>5677</v>
      </c>
      <c r="E66" s="822" t="s">
        <v>5710</v>
      </c>
      <c r="F66" s="822" t="s">
        <v>5810</v>
      </c>
      <c r="G66" s="822" t="s">
        <v>5811</v>
      </c>
      <c r="H66" s="831">
        <v>6</v>
      </c>
      <c r="I66" s="831">
        <v>200</v>
      </c>
      <c r="J66" s="822"/>
      <c r="K66" s="822">
        <v>33.333333333333336</v>
      </c>
      <c r="L66" s="831"/>
      <c r="M66" s="831"/>
      <c r="N66" s="822"/>
      <c r="O66" s="822"/>
      <c r="P66" s="831"/>
      <c r="Q66" s="831"/>
      <c r="R66" s="827"/>
      <c r="S66" s="832"/>
    </row>
    <row r="67" spans="1:19" ht="14.45" customHeight="1" x14ac:dyDescent="0.2">
      <c r="A67" s="821" t="s">
        <v>5724</v>
      </c>
      <c r="B67" s="822" t="s">
        <v>5725</v>
      </c>
      <c r="C67" s="822" t="s">
        <v>605</v>
      </c>
      <c r="D67" s="822" t="s">
        <v>5678</v>
      </c>
      <c r="E67" s="822" t="s">
        <v>5710</v>
      </c>
      <c r="F67" s="822" t="s">
        <v>5774</v>
      </c>
      <c r="G67" s="822" t="s">
        <v>5775</v>
      </c>
      <c r="H67" s="831">
        <v>5</v>
      </c>
      <c r="I67" s="831">
        <v>185</v>
      </c>
      <c r="J67" s="822"/>
      <c r="K67" s="822">
        <v>37</v>
      </c>
      <c r="L67" s="831"/>
      <c r="M67" s="831"/>
      <c r="N67" s="822"/>
      <c r="O67" s="822"/>
      <c r="P67" s="831"/>
      <c r="Q67" s="831"/>
      <c r="R67" s="827"/>
      <c r="S67" s="832"/>
    </row>
    <row r="68" spans="1:19" ht="14.45" customHeight="1" x14ac:dyDescent="0.2">
      <c r="A68" s="821" t="s">
        <v>5724</v>
      </c>
      <c r="B68" s="822" t="s">
        <v>5725</v>
      </c>
      <c r="C68" s="822" t="s">
        <v>605</v>
      </c>
      <c r="D68" s="822" t="s">
        <v>2216</v>
      </c>
      <c r="E68" s="822" t="s">
        <v>5726</v>
      </c>
      <c r="F68" s="822" t="s">
        <v>5731</v>
      </c>
      <c r="G68" s="822" t="s">
        <v>5732</v>
      </c>
      <c r="H68" s="831">
        <v>1.2</v>
      </c>
      <c r="I68" s="831">
        <v>83.64</v>
      </c>
      <c r="J68" s="822">
        <v>0.66666666666666674</v>
      </c>
      <c r="K68" s="822">
        <v>69.7</v>
      </c>
      <c r="L68" s="831">
        <v>1.7999999999999998</v>
      </c>
      <c r="M68" s="831">
        <v>125.46</v>
      </c>
      <c r="N68" s="822">
        <v>1</v>
      </c>
      <c r="O68" s="822">
        <v>69.7</v>
      </c>
      <c r="P68" s="831">
        <v>0.2</v>
      </c>
      <c r="Q68" s="831">
        <v>13.94</v>
      </c>
      <c r="R68" s="827">
        <v>0.11111111111111112</v>
      </c>
      <c r="S68" s="832">
        <v>69.699999999999989</v>
      </c>
    </row>
    <row r="69" spans="1:19" ht="14.45" customHeight="1" x14ac:dyDescent="0.2">
      <c r="A69" s="821" t="s">
        <v>5724</v>
      </c>
      <c r="B69" s="822" t="s">
        <v>5725</v>
      </c>
      <c r="C69" s="822" t="s">
        <v>605</v>
      </c>
      <c r="D69" s="822" t="s">
        <v>2216</v>
      </c>
      <c r="E69" s="822" t="s">
        <v>5726</v>
      </c>
      <c r="F69" s="822" t="s">
        <v>5737</v>
      </c>
      <c r="G69" s="822" t="s">
        <v>893</v>
      </c>
      <c r="H69" s="831">
        <v>0.2</v>
      </c>
      <c r="I69" s="831">
        <v>15.37</v>
      </c>
      <c r="J69" s="822"/>
      <c r="K69" s="822">
        <v>76.849999999999994</v>
      </c>
      <c r="L69" s="831"/>
      <c r="M69" s="831"/>
      <c r="N69" s="822"/>
      <c r="O69" s="822"/>
      <c r="P69" s="831"/>
      <c r="Q69" s="831"/>
      <c r="R69" s="827"/>
      <c r="S69" s="832"/>
    </row>
    <row r="70" spans="1:19" ht="14.45" customHeight="1" x14ac:dyDescent="0.2">
      <c r="A70" s="821" t="s">
        <v>5724</v>
      </c>
      <c r="B70" s="822" t="s">
        <v>5725</v>
      </c>
      <c r="C70" s="822" t="s">
        <v>605</v>
      </c>
      <c r="D70" s="822" t="s">
        <v>2216</v>
      </c>
      <c r="E70" s="822" t="s">
        <v>5710</v>
      </c>
      <c r="F70" s="822" t="s">
        <v>5772</v>
      </c>
      <c r="G70" s="822" t="s">
        <v>5773</v>
      </c>
      <c r="H70" s="831">
        <v>257</v>
      </c>
      <c r="I70" s="831">
        <v>21331</v>
      </c>
      <c r="J70" s="822">
        <v>0.77895851592170606</v>
      </c>
      <c r="K70" s="822">
        <v>83</v>
      </c>
      <c r="L70" s="831">
        <v>326</v>
      </c>
      <c r="M70" s="831">
        <v>27384</v>
      </c>
      <c r="N70" s="822">
        <v>1</v>
      </c>
      <c r="O70" s="822">
        <v>84</v>
      </c>
      <c r="P70" s="831">
        <v>4</v>
      </c>
      <c r="Q70" s="831">
        <v>340</v>
      </c>
      <c r="R70" s="827">
        <v>1.2416009348524685E-2</v>
      </c>
      <c r="S70" s="832">
        <v>85</v>
      </c>
    </row>
    <row r="71" spans="1:19" ht="14.45" customHeight="1" x14ac:dyDescent="0.2">
      <c r="A71" s="821" t="s">
        <v>5724</v>
      </c>
      <c r="B71" s="822" t="s">
        <v>5725</v>
      </c>
      <c r="C71" s="822" t="s">
        <v>605</v>
      </c>
      <c r="D71" s="822" t="s">
        <v>2216</v>
      </c>
      <c r="E71" s="822" t="s">
        <v>5710</v>
      </c>
      <c r="F71" s="822" t="s">
        <v>5774</v>
      </c>
      <c r="G71" s="822" t="s">
        <v>5775</v>
      </c>
      <c r="H71" s="831">
        <v>161</v>
      </c>
      <c r="I71" s="831">
        <v>5957</v>
      </c>
      <c r="J71" s="822">
        <v>1.2058704453441296</v>
      </c>
      <c r="K71" s="822">
        <v>37</v>
      </c>
      <c r="L71" s="831">
        <v>130</v>
      </c>
      <c r="M71" s="831">
        <v>4940</v>
      </c>
      <c r="N71" s="822">
        <v>1</v>
      </c>
      <c r="O71" s="822">
        <v>38</v>
      </c>
      <c r="P71" s="831">
        <v>27</v>
      </c>
      <c r="Q71" s="831">
        <v>1026</v>
      </c>
      <c r="R71" s="827">
        <v>0.2076923076923077</v>
      </c>
      <c r="S71" s="832">
        <v>38</v>
      </c>
    </row>
    <row r="72" spans="1:19" ht="14.45" customHeight="1" x14ac:dyDescent="0.2">
      <c r="A72" s="821" t="s">
        <v>5724</v>
      </c>
      <c r="B72" s="822" t="s">
        <v>5725</v>
      </c>
      <c r="C72" s="822" t="s">
        <v>605</v>
      </c>
      <c r="D72" s="822" t="s">
        <v>2216</v>
      </c>
      <c r="E72" s="822" t="s">
        <v>5710</v>
      </c>
      <c r="F72" s="822" t="s">
        <v>5778</v>
      </c>
      <c r="G72" s="822" t="s">
        <v>5779</v>
      </c>
      <c r="H72" s="831">
        <v>1</v>
      </c>
      <c r="I72" s="831">
        <v>5</v>
      </c>
      <c r="J72" s="822"/>
      <c r="K72" s="822">
        <v>5</v>
      </c>
      <c r="L72" s="831"/>
      <c r="M72" s="831"/>
      <c r="N72" s="822"/>
      <c r="O72" s="822"/>
      <c r="P72" s="831"/>
      <c r="Q72" s="831"/>
      <c r="R72" s="827"/>
      <c r="S72" s="832"/>
    </row>
    <row r="73" spans="1:19" ht="14.45" customHeight="1" x14ac:dyDescent="0.2">
      <c r="A73" s="821" t="s">
        <v>5724</v>
      </c>
      <c r="B73" s="822" t="s">
        <v>5725</v>
      </c>
      <c r="C73" s="822" t="s">
        <v>605</v>
      </c>
      <c r="D73" s="822" t="s">
        <v>2216</v>
      </c>
      <c r="E73" s="822" t="s">
        <v>5710</v>
      </c>
      <c r="F73" s="822" t="s">
        <v>5711</v>
      </c>
      <c r="G73" s="822" t="s">
        <v>5712</v>
      </c>
      <c r="H73" s="831">
        <v>112</v>
      </c>
      <c r="I73" s="831">
        <v>28224</v>
      </c>
      <c r="J73" s="822">
        <v>0.99212598425196852</v>
      </c>
      <c r="K73" s="822">
        <v>252</v>
      </c>
      <c r="L73" s="831">
        <v>112</v>
      </c>
      <c r="M73" s="831">
        <v>28448</v>
      </c>
      <c r="N73" s="822">
        <v>1</v>
      </c>
      <c r="O73" s="822">
        <v>254</v>
      </c>
      <c r="P73" s="831">
        <v>2</v>
      </c>
      <c r="Q73" s="831">
        <v>510</v>
      </c>
      <c r="R73" s="827">
        <v>1.7927446569178853E-2</v>
      </c>
      <c r="S73" s="832">
        <v>255</v>
      </c>
    </row>
    <row r="74" spans="1:19" ht="14.45" customHeight="1" x14ac:dyDescent="0.2">
      <c r="A74" s="821" t="s">
        <v>5724</v>
      </c>
      <c r="B74" s="822" t="s">
        <v>5725</v>
      </c>
      <c r="C74" s="822" t="s">
        <v>605</v>
      </c>
      <c r="D74" s="822" t="s">
        <v>2216</v>
      </c>
      <c r="E74" s="822" t="s">
        <v>5710</v>
      </c>
      <c r="F74" s="822" t="s">
        <v>5792</v>
      </c>
      <c r="G74" s="822" t="s">
        <v>5793</v>
      </c>
      <c r="H74" s="831">
        <v>329</v>
      </c>
      <c r="I74" s="831">
        <v>41783</v>
      </c>
      <c r="J74" s="822">
        <v>0.8029324724239979</v>
      </c>
      <c r="K74" s="822">
        <v>127</v>
      </c>
      <c r="L74" s="831">
        <v>413</v>
      </c>
      <c r="M74" s="831">
        <v>52038</v>
      </c>
      <c r="N74" s="822">
        <v>1</v>
      </c>
      <c r="O74" s="822">
        <v>126</v>
      </c>
      <c r="P74" s="831">
        <v>11</v>
      </c>
      <c r="Q74" s="831">
        <v>1397</v>
      </c>
      <c r="R74" s="827">
        <v>2.6845766555209656E-2</v>
      </c>
      <c r="S74" s="832">
        <v>127</v>
      </c>
    </row>
    <row r="75" spans="1:19" ht="14.45" customHeight="1" x14ac:dyDescent="0.2">
      <c r="A75" s="821" t="s">
        <v>5724</v>
      </c>
      <c r="B75" s="822" t="s">
        <v>5725</v>
      </c>
      <c r="C75" s="822" t="s">
        <v>605</v>
      </c>
      <c r="D75" s="822" t="s">
        <v>2216</v>
      </c>
      <c r="E75" s="822" t="s">
        <v>5710</v>
      </c>
      <c r="F75" s="822" t="s">
        <v>5798</v>
      </c>
      <c r="G75" s="822" t="s">
        <v>5799</v>
      </c>
      <c r="H75" s="831">
        <v>1</v>
      </c>
      <c r="I75" s="831">
        <v>185</v>
      </c>
      <c r="J75" s="822">
        <v>0.12366310160427807</v>
      </c>
      <c r="K75" s="822">
        <v>185</v>
      </c>
      <c r="L75" s="831">
        <v>8</v>
      </c>
      <c r="M75" s="831">
        <v>1496</v>
      </c>
      <c r="N75" s="822">
        <v>1</v>
      </c>
      <c r="O75" s="822">
        <v>187</v>
      </c>
      <c r="P75" s="831"/>
      <c r="Q75" s="831"/>
      <c r="R75" s="827"/>
      <c r="S75" s="832"/>
    </row>
    <row r="76" spans="1:19" ht="14.45" customHeight="1" x14ac:dyDescent="0.2">
      <c r="A76" s="821" t="s">
        <v>5724</v>
      </c>
      <c r="B76" s="822" t="s">
        <v>5725</v>
      </c>
      <c r="C76" s="822" t="s">
        <v>605</v>
      </c>
      <c r="D76" s="822" t="s">
        <v>2216</v>
      </c>
      <c r="E76" s="822" t="s">
        <v>5710</v>
      </c>
      <c r="F76" s="822" t="s">
        <v>5804</v>
      </c>
      <c r="G76" s="822" t="s">
        <v>5805</v>
      </c>
      <c r="H76" s="831">
        <v>2</v>
      </c>
      <c r="I76" s="831">
        <v>1360</v>
      </c>
      <c r="J76" s="822">
        <v>0.33090024330900242</v>
      </c>
      <c r="K76" s="822">
        <v>680</v>
      </c>
      <c r="L76" s="831">
        <v>6</v>
      </c>
      <c r="M76" s="831">
        <v>4110</v>
      </c>
      <c r="N76" s="822">
        <v>1</v>
      </c>
      <c r="O76" s="822">
        <v>685</v>
      </c>
      <c r="P76" s="831">
        <v>1</v>
      </c>
      <c r="Q76" s="831">
        <v>688</v>
      </c>
      <c r="R76" s="827">
        <v>0.16739659367396595</v>
      </c>
      <c r="S76" s="832">
        <v>688</v>
      </c>
    </row>
    <row r="77" spans="1:19" ht="14.45" customHeight="1" x14ac:dyDescent="0.2">
      <c r="A77" s="821" t="s">
        <v>5724</v>
      </c>
      <c r="B77" s="822" t="s">
        <v>5725</v>
      </c>
      <c r="C77" s="822" t="s">
        <v>605</v>
      </c>
      <c r="D77" s="822" t="s">
        <v>2216</v>
      </c>
      <c r="E77" s="822" t="s">
        <v>5710</v>
      </c>
      <c r="F77" s="822" t="s">
        <v>5810</v>
      </c>
      <c r="G77" s="822" t="s">
        <v>5811</v>
      </c>
      <c r="H77" s="831">
        <v>376</v>
      </c>
      <c r="I77" s="831">
        <v>12533.33</v>
      </c>
      <c r="J77" s="822">
        <v>1.0444441666666666</v>
      </c>
      <c r="K77" s="822">
        <v>33.33332446808511</v>
      </c>
      <c r="L77" s="831">
        <v>360</v>
      </c>
      <c r="M77" s="831">
        <v>12000</v>
      </c>
      <c r="N77" s="822">
        <v>1</v>
      </c>
      <c r="O77" s="822">
        <v>33.333333333333336</v>
      </c>
      <c r="P77" s="831">
        <v>11</v>
      </c>
      <c r="Q77" s="831">
        <v>464.45000000000005</v>
      </c>
      <c r="R77" s="827">
        <v>3.8704166666666671E-2</v>
      </c>
      <c r="S77" s="832">
        <v>42.222727272727276</v>
      </c>
    </row>
    <row r="78" spans="1:19" ht="14.45" customHeight="1" x14ac:dyDescent="0.2">
      <c r="A78" s="821" t="s">
        <v>5724</v>
      </c>
      <c r="B78" s="822" t="s">
        <v>5725</v>
      </c>
      <c r="C78" s="822" t="s">
        <v>605</v>
      </c>
      <c r="D78" s="822" t="s">
        <v>2216</v>
      </c>
      <c r="E78" s="822" t="s">
        <v>5710</v>
      </c>
      <c r="F78" s="822" t="s">
        <v>5816</v>
      </c>
      <c r="G78" s="822" t="s">
        <v>5817</v>
      </c>
      <c r="H78" s="831">
        <v>3</v>
      </c>
      <c r="I78" s="831">
        <v>111</v>
      </c>
      <c r="J78" s="822">
        <v>0.13277511961722488</v>
      </c>
      <c r="K78" s="822">
        <v>37</v>
      </c>
      <c r="L78" s="831">
        <v>22</v>
      </c>
      <c r="M78" s="831">
        <v>836</v>
      </c>
      <c r="N78" s="822">
        <v>1</v>
      </c>
      <c r="O78" s="822">
        <v>38</v>
      </c>
      <c r="P78" s="831">
        <v>1</v>
      </c>
      <c r="Q78" s="831">
        <v>38</v>
      </c>
      <c r="R78" s="827">
        <v>4.5454545454545456E-2</v>
      </c>
      <c r="S78" s="832">
        <v>38</v>
      </c>
    </row>
    <row r="79" spans="1:19" ht="14.45" customHeight="1" x14ac:dyDescent="0.2">
      <c r="A79" s="821" t="s">
        <v>5724</v>
      </c>
      <c r="B79" s="822" t="s">
        <v>5725</v>
      </c>
      <c r="C79" s="822" t="s">
        <v>605</v>
      </c>
      <c r="D79" s="822" t="s">
        <v>2216</v>
      </c>
      <c r="E79" s="822" t="s">
        <v>5710</v>
      </c>
      <c r="F79" s="822" t="s">
        <v>5714</v>
      </c>
      <c r="G79" s="822" t="s">
        <v>5715</v>
      </c>
      <c r="H79" s="831">
        <v>14</v>
      </c>
      <c r="I79" s="831">
        <v>1204</v>
      </c>
      <c r="J79" s="822">
        <v>0.76883780332056195</v>
      </c>
      <c r="K79" s="822">
        <v>86</v>
      </c>
      <c r="L79" s="831">
        <v>18</v>
      </c>
      <c r="M79" s="831">
        <v>1566</v>
      </c>
      <c r="N79" s="822">
        <v>1</v>
      </c>
      <c r="O79" s="822">
        <v>87</v>
      </c>
      <c r="P79" s="831">
        <v>2</v>
      </c>
      <c r="Q79" s="831">
        <v>176</v>
      </c>
      <c r="R79" s="827">
        <v>0.1123882503192848</v>
      </c>
      <c r="S79" s="832">
        <v>88</v>
      </c>
    </row>
    <row r="80" spans="1:19" ht="14.45" customHeight="1" x14ac:dyDescent="0.2">
      <c r="A80" s="821" t="s">
        <v>5724</v>
      </c>
      <c r="B80" s="822" t="s">
        <v>5725</v>
      </c>
      <c r="C80" s="822" t="s">
        <v>605</v>
      </c>
      <c r="D80" s="822" t="s">
        <v>2216</v>
      </c>
      <c r="E80" s="822" t="s">
        <v>5710</v>
      </c>
      <c r="F80" s="822" t="s">
        <v>5832</v>
      </c>
      <c r="G80" s="822" t="s">
        <v>5833</v>
      </c>
      <c r="H80" s="831">
        <v>3</v>
      </c>
      <c r="I80" s="831">
        <v>3192</v>
      </c>
      <c r="J80" s="822">
        <v>0.99532273152478956</v>
      </c>
      <c r="K80" s="822">
        <v>1064</v>
      </c>
      <c r="L80" s="831">
        <v>3</v>
      </c>
      <c r="M80" s="831">
        <v>3207</v>
      </c>
      <c r="N80" s="822">
        <v>1</v>
      </c>
      <c r="O80" s="822">
        <v>1069</v>
      </c>
      <c r="P80" s="831">
        <v>1</v>
      </c>
      <c r="Q80" s="831">
        <v>1072</v>
      </c>
      <c r="R80" s="827">
        <v>0.33426878702837542</v>
      </c>
      <c r="S80" s="832">
        <v>1072</v>
      </c>
    </row>
    <row r="81" spans="1:19" ht="14.45" customHeight="1" x14ac:dyDescent="0.2">
      <c r="A81" s="821" t="s">
        <v>5724</v>
      </c>
      <c r="B81" s="822" t="s">
        <v>5725</v>
      </c>
      <c r="C81" s="822" t="s">
        <v>605</v>
      </c>
      <c r="D81" s="822" t="s">
        <v>2216</v>
      </c>
      <c r="E81" s="822" t="s">
        <v>5710</v>
      </c>
      <c r="F81" s="822" t="s">
        <v>5836</v>
      </c>
      <c r="G81" s="822" t="s">
        <v>5837</v>
      </c>
      <c r="H81" s="831">
        <v>1</v>
      </c>
      <c r="I81" s="831">
        <v>374</v>
      </c>
      <c r="J81" s="822">
        <v>0.99468085106382975</v>
      </c>
      <c r="K81" s="822">
        <v>374</v>
      </c>
      <c r="L81" s="831">
        <v>1</v>
      </c>
      <c r="M81" s="831">
        <v>376</v>
      </c>
      <c r="N81" s="822">
        <v>1</v>
      </c>
      <c r="O81" s="822">
        <v>376</v>
      </c>
      <c r="P81" s="831"/>
      <c r="Q81" s="831"/>
      <c r="R81" s="827"/>
      <c r="S81" s="832"/>
    </row>
    <row r="82" spans="1:19" ht="14.45" customHeight="1" x14ac:dyDescent="0.2">
      <c r="A82" s="821" t="s">
        <v>5724</v>
      </c>
      <c r="B82" s="822" t="s">
        <v>5725</v>
      </c>
      <c r="C82" s="822" t="s">
        <v>605</v>
      </c>
      <c r="D82" s="822" t="s">
        <v>2216</v>
      </c>
      <c r="E82" s="822" t="s">
        <v>5710</v>
      </c>
      <c r="F82" s="822" t="s">
        <v>5838</v>
      </c>
      <c r="G82" s="822" t="s">
        <v>5839</v>
      </c>
      <c r="H82" s="831">
        <v>4</v>
      </c>
      <c r="I82" s="831">
        <v>236</v>
      </c>
      <c r="J82" s="822">
        <v>0.22757955641272903</v>
      </c>
      <c r="K82" s="822">
        <v>59</v>
      </c>
      <c r="L82" s="831">
        <v>17</v>
      </c>
      <c r="M82" s="831">
        <v>1037</v>
      </c>
      <c r="N82" s="822">
        <v>1</v>
      </c>
      <c r="O82" s="822">
        <v>61</v>
      </c>
      <c r="P82" s="831"/>
      <c r="Q82" s="831"/>
      <c r="R82" s="827"/>
      <c r="S82" s="832"/>
    </row>
    <row r="83" spans="1:19" ht="14.45" customHeight="1" x14ac:dyDescent="0.2">
      <c r="A83" s="821" t="s">
        <v>5724</v>
      </c>
      <c r="B83" s="822" t="s">
        <v>5725</v>
      </c>
      <c r="C83" s="822" t="s">
        <v>605</v>
      </c>
      <c r="D83" s="822" t="s">
        <v>2216</v>
      </c>
      <c r="E83" s="822" t="s">
        <v>5710</v>
      </c>
      <c r="F83" s="822" t="s">
        <v>5840</v>
      </c>
      <c r="G83" s="822" t="s">
        <v>5841</v>
      </c>
      <c r="H83" s="831">
        <v>2</v>
      </c>
      <c r="I83" s="831">
        <v>232</v>
      </c>
      <c r="J83" s="822"/>
      <c r="K83" s="822">
        <v>116</v>
      </c>
      <c r="L83" s="831"/>
      <c r="M83" s="831"/>
      <c r="N83" s="822"/>
      <c r="O83" s="822"/>
      <c r="P83" s="831"/>
      <c r="Q83" s="831"/>
      <c r="R83" s="827"/>
      <c r="S83" s="832"/>
    </row>
    <row r="84" spans="1:19" ht="14.45" customHeight="1" x14ac:dyDescent="0.2">
      <c r="A84" s="821" t="s">
        <v>5724</v>
      </c>
      <c r="B84" s="822" t="s">
        <v>5725</v>
      </c>
      <c r="C84" s="822" t="s">
        <v>605</v>
      </c>
      <c r="D84" s="822" t="s">
        <v>2216</v>
      </c>
      <c r="E84" s="822" t="s">
        <v>5710</v>
      </c>
      <c r="F84" s="822" t="s">
        <v>5844</v>
      </c>
      <c r="G84" s="822" t="s">
        <v>5845</v>
      </c>
      <c r="H84" s="831">
        <v>3</v>
      </c>
      <c r="I84" s="831">
        <v>1125</v>
      </c>
      <c r="J84" s="822">
        <v>0.59840425531914898</v>
      </c>
      <c r="K84" s="822">
        <v>375</v>
      </c>
      <c r="L84" s="831">
        <v>5</v>
      </c>
      <c r="M84" s="831">
        <v>1880</v>
      </c>
      <c r="N84" s="822">
        <v>1</v>
      </c>
      <c r="O84" s="822">
        <v>376</v>
      </c>
      <c r="P84" s="831"/>
      <c r="Q84" s="831"/>
      <c r="R84" s="827"/>
      <c r="S84" s="832"/>
    </row>
    <row r="85" spans="1:19" ht="14.45" customHeight="1" x14ac:dyDescent="0.2">
      <c r="A85" s="821" t="s">
        <v>5724</v>
      </c>
      <c r="B85" s="822" t="s">
        <v>5725</v>
      </c>
      <c r="C85" s="822" t="s">
        <v>605</v>
      </c>
      <c r="D85" s="822" t="s">
        <v>2216</v>
      </c>
      <c r="E85" s="822" t="s">
        <v>5710</v>
      </c>
      <c r="F85" s="822" t="s">
        <v>5850</v>
      </c>
      <c r="G85" s="822" t="s">
        <v>5851</v>
      </c>
      <c r="H85" s="831">
        <v>1</v>
      </c>
      <c r="I85" s="831">
        <v>391</v>
      </c>
      <c r="J85" s="822"/>
      <c r="K85" s="822">
        <v>391</v>
      </c>
      <c r="L85" s="831"/>
      <c r="M85" s="831"/>
      <c r="N85" s="822"/>
      <c r="O85" s="822"/>
      <c r="P85" s="831"/>
      <c r="Q85" s="831"/>
      <c r="R85" s="827"/>
      <c r="S85" s="832"/>
    </row>
    <row r="86" spans="1:19" ht="14.45" customHeight="1" x14ac:dyDescent="0.2">
      <c r="A86" s="821" t="s">
        <v>5724</v>
      </c>
      <c r="B86" s="822" t="s">
        <v>5725</v>
      </c>
      <c r="C86" s="822" t="s">
        <v>605</v>
      </c>
      <c r="D86" s="822" t="s">
        <v>2216</v>
      </c>
      <c r="E86" s="822" t="s">
        <v>5710</v>
      </c>
      <c r="F86" s="822" t="s">
        <v>5856</v>
      </c>
      <c r="G86" s="822" t="s">
        <v>5857</v>
      </c>
      <c r="H86" s="831">
        <v>5</v>
      </c>
      <c r="I86" s="831">
        <v>905</v>
      </c>
      <c r="J86" s="822">
        <v>1.2431318681318682</v>
      </c>
      <c r="K86" s="822">
        <v>181</v>
      </c>
      <c r="L86" s="831">
        <v>4</v>
      </c>
      <c r="M86" s="831">
        <v>728</v>
      </c>
      <c r="N86" s="822">
        <v>1</v>
      </c>
      <c r="O86" s="822">
        <v>182</v>
      </c>
      <c r="P86" s="831"/>
      <c r="Q86" s="831"/>
      <c r="R86" s="827"/>
      <c r="S86" s="832"/>
    </row>
    <row r="87" spans="1:19" ht="14.45" customHeight="1" x14ac:dyDescent="0.2">
      <c r="A87" s="821" t="s">
        <v>5724</v>
      </c>
      <c r="B87" s="822" t="s">
        <v>5725</v>
      </c>
      <c r="C87" s="822" t="s">
        <v>605</v>
      </c>
      <c r="D87" s="822" t="s">
        <v>2216</v>
      </c>
      <c r="E87" s="822" t="s">
        <v>5710</v>
      </c>
      <c r="F87" s="822" t="s">
        <v>5868</v>
      </c>
      <c r="G87" s="822" t="s">
        <v>5869</v>
      </c>
      <c r="H87" s="831"/>
      <c r="I87" s="831"/>
      <c r="J87" s="822"/>
      <c r="K87" s="822"/>
      <c r="L87" s="831">
        <v>6</v>
      </c>
      <c r="M87" s="831">
        <v>600</v>
      </c>
      <c r="N87" s="822">
        <v>1</v>
      </c>
      <c r="O87" s="822">
        <v>100</v>
      </c>
      <c r="P87" s="831"/>
      <c r="Q87" s="831"/>
      <c r="R87" s="827"/>
      <c r="S87" s="832"/>
    </row>
    <row r="88" spans="1:19" ht="14.45" customHeight="1" x14ac:dyDescent="0.2">
      <c r="A88" s="821" t="s">
        <v>5724</v>
      </c>
      <c r="B88" s="822" t="s">
        <v>5725</v>
      </c>
      <c r="C88" s="822" t="s">
        <v>605</v>
      </c>
      <c r="D88" s="822" t="s">
        <v>5680</v>
      </c>
      <c r="E88" s="822" t="s">
        <v>5710</v>
      </c>
      <c r="F88" s="822" t="s">
        <v>5774</v>
      </c>
      <c r="G88" s="822" t="s">
        <v>5775</v>
      </c>
      <c r="H88" s="831">
        <v>3</v>
      </c>
      <c r="I88" s="831">
        <v>111</v>
      </c>
      <c r="J88" s="822"/>
      <c r="K88" s="822">
        <v>37</v>
      </c>
      <c r="L88" s="831"/>
      <c r="M88" s="831"/>
      <c r="N88" s="822"/>
      <c r="O88" s="822"/>
      <c r="P88" s="831"/>
      <c r="Q88" s="831"/>
      <c r="R88" s="827"/>
      <c r="S88" s="832"/>
    </row>
    <row r="89" spans="1:19" ht="14.45" customHeight="1" x14ac:dyDescent="0.2">
      <c r="A89" s="821" t="s">
        <v>5724</v>
      </c>
      <c r="B89" s="822" t="s">
        <v>5725</v>
      </c>
      <c r="C89" s="822" t="s">
        <v>605</v>
      </c>
      <c r="D89" s="822" t="s">
        <v>5681</v>
      </c>
      <c r="E89" s="822" t="s">
        <v>5710</v>
      </c>
      <c r="F89" s="822" t="s">
        <v>5774</v>
      </c>
      <c r="G89" s="822" t="s">
        <v>5775</v>
      </c>
      <c r="H89" s="831">
        <v>1</v>
      </c>
      <c r="I89" s="831">
        <v>37</v>
      </c>
      <c r="J89" s="822"/>
      <c r="K89" s="822">
        <v>37</v>
      </c>
      <c r="L89" s="831"/>
      <c r="M89" s="831"/>
      <c r="N89" s="822"/>
      <c r="O89" s="822"/>
      <c r="P89" s="831"/>
      <c r="Q89" s="831"/>
      <c r="R89" s="827"/>
      <c r="S89" s="832"/>
    </row>
    <row r="90" spans="1:19" ht="14.45" customHeight="1" x14ac:dyDescent="0.2">
      <c r="A90" s="821" t="s">
        <v>5724</v>
      </c>
      <c r="B90" s="822" t="s">
        <v>5725</v>
      </c>
      <c r="C90" s="822" t="s">
        <v>605</v>
      </c>
      <c r="D90" s="822" t="s">
        <v>2217</v>
      </c>
      <c r="E90" s="822" t="s">
        <v>5710</v>
      </c>
      <c r="F90" s="822" t="s">
        <v>5772</v>
      </c>
      <c r="G90" s="822" t="s">
        <v>5773</v>
      </c>
      <c r="H90" s="831">
        <v>19</v>
      </c>
      <c r="I90" s="831">
        <v>1577</v>
      </c>
      <c r="J90" s="822">
        <v>6.2579365079365079</v>
      </c>
      <c r="K90" s="822">
        <v>83</v>
      </c>
      <c r="L90" s="831">
        <v>3</v>
      </c>
      <c r="M90" s="831">
        <v>252</v>
      </c>
      <c r="N90" s="822">
        <v>1</v>
      </c>
      <c r="O90" s="822">
        <v>84</v>
      </c>
      <c r="P90" s="831">
        <v>5</v>
      </c>
      <c r="Q90" s="831">
        <v>425</v>
      </c>
      <c r="R90" s="827">
        <v>1.6865079365079365</v>
      </c>
      <c r="S90" s="832">
        <v>85</v>
      </c>
    </row>
    <row r="91" spans="1:19" ht="14.45" customHeight="1" x14ac:dyDescent="0.2">
      <c r="A91" s="821" t="s">
        <v>5724</v>
      </c>
      <c r="B91" s="822" t="s">
        <v>5725</v>
      </c>
      <c r="C91" s="822" t="s">
        <v>605</v>
      </c>
      <c r="D91" s="822" t="s">
        <v>2217</v>
      </c>
      <c r="E91" s="822" t="s">
        <v>5710</v>
      </c>
      <c r="F91" s="822" t="s">
        <v>5774</v>
      </c>
      <c r="G91" s="822" t="s">
        <v>5775</v>
      </c>
      <c r="H91" s="831">
        <v>45</v>
      </c>
      <c r="I91" s="831">
        <v>1665</v>
      </c>
      <c r="J91" s="822">
        <v>6.2593984962406015</v>
      </c>
      <c r="K91" s="822">
        <v>37</v>
      </c>
      <c r="L91" s="831">
        <v>7</v>
      </c>
      <c r="M91" s="831">
        <v>266</v>
      </c>
      <c r="N91" s="822">
        <v>1</v>
      </c>
      <c r="O91" s="822">
        <v>38</v>
      </c>
      <c r="P91" s="831">
        <v>5</v>
      </c>
      <c r="Q91" s="831">
        <v>190</v>
      </c>
      <c r="R91" s="827">
        <v>0.7142857142857143</v>
      </c>
      <c r="S91" s="832">
        <v>38</v>
      </c>
    </row>
    <row r="92" spans="1:19" ht="14.45" customHeight="1" x14ac:dyDescent="0.2">
      <c r="A92" s="821" t="s">
        <v>5724</v>
      </c>
      <c r="B92" s="822" t="s">
        <v>5725</v>
      </c>
      <c r="C92" s="822" t="s">
        <v>605</v>
      </c>
      <c r="D92" s="822" t="s">
        <v>2217</v>
      </c>
      <c r="E92" s="822" t="s">
        <v>5710</v>
      </c>
      <c r="F92" s="822" t="s">
        <v>5776</v>
      </c>
      <c r="G92" s="822" t="s">
        <v>5777</v>
      </c>
      <c r="H92" s="831">
        <v>54</v>
      </c>
      <c r="I92" s="831">
        <v>540</v>
      </c>
      <c r="J92" s="822">
        <v>1.2857142857142858</v>
      </c>
      <c r="K92" s="822">
        <v>10</v>
      </c>
      <c r="L92" s="831">
        <v>42</v>
      </c>
      <c r="M92" s="831">
        <v>420</v>
      </c>
      <c r="N92" s="822">
        <v>1</v>
      </c>
      <c r="O92" s="822">
        <v>10</v>
      </c>
      <c r="P92" s="831">
        <v>32</v>
      </c>
      <c r="Q92" s="831">
        <v>320</v>
      </c>
      <c r="R92" s="827">
        <v>0.76190476190476186</v>
      </c>
      <c r="S92" s="832">
        <v>10</v>
      </c>
    </row>
    <row r="93" spans="1:19" ht="14.45" customHeight="1" x14ac:dyDescent="0.2">
      <c r="A93" s="821" t="s">
        <v>5724</v>
      </c>
      <c r="B93" s="822" t="s">
        <v>5725</v>
      </c>
      <c r="C93" s="822" t="s">
        <v>605</v>
      </c>
      <c r="D93" s="822" t="s">
        <v>2217</v>
      </c>
      <c r="E93" s="822" t="s">
        <v>5710</v>
      </c>
      <c r="F93" s="822" t="s">
        <v>5786</v>
      </c>
      <c r="G93" s="822" t="s">
        <v>5787</v>
      </c>
      <c r="H93" s="831">
        <v>1</v>
      </c>
      <c r="I93" s="831">
        <v>393</v>
      </c>
      <c r="J93" s="822"/>
      <c r="K93" s="822">
        <v>393</v>
      </c>
      <c r="L93" s="831"/>
      <c r="M93" s="831"/>
      <c r="N93" s="822"/>
      <c r="O93" s="822"/>
      <c r="P93" s="831">
        <v>1</v>
      </c>
      <c r="Q93" s="831">
        <v>394</v>
      </c>
      <c r="R93" s="827"/>
      <c r="S93" s="832">
        <v>394</v>
      </c>
    </row>
    <row r="94" spans="1:19" ht="14.45" customHeight="1" x14ac:dyDescent="0.2">
      <c r="A94" s="821" t="s">
        <v>5724</v>
      </c>
      <c r="B94" s="822" t="s">
        <v>5725</v>
      </c>
      <c r="C94" s="822" t="s">
        <v>605</v>
      </c>
      <c r="D94" s="822" t="s">
        <v>2217</v>
      </c>
      <c r="E94" s="822" t="s">
        <v>5710</v>
      </c>
      <c r="F94" s="822" t="s">
        <v>5711</v>
      </c>
      <c r="G94" s="822" t="s">
        <v>5712</v>
      </c>
      <c r="H94" s="831">
        <v>231</v>
      </c>
      <c r="I94" s="831">
        <v>58212</v>
      </c>
      <c r="J94" s="822">
        <v>1.6487849090806095</v>
      </c>
      <c r="K94" s="822">
        <v>252</v>
      </c>
      <c r="L94" s="831">
        <v>139</v>
      </c>
      <c r="M94" s="831">
        <v>35306</v>
      </c>
      <c r="N94" s="822">
        <v>1</v>
      </c>
      <c r="O94" s="822">
        <v>254</v>
      </c>
      <c r="P94" s="831">
        <v>97</v>
      </c>
      <c r="Q94" s="831">
        <v>24735</v>
      </c>
      <c r="R94" s="827">
        <v>0.70058913499121966</v>
      </c>
      <c r="S94" s="832">
        <v>255</v>
      </c>
    </row>
    <row r="95" spans="1:19" ht="14.45" customHeight="1" x14ac:dyDescent="0.2">
      <c r="A95" s="821" t="s">
        <v>5724</v>
      </c>
      <c r="B95" s="822" t="s">
        <v>5725</v>
      </c>
      <c r="C95" s="822" t="s">
        <v>605</v>
      </c>
      <c r="D95" s="822" t="s">
        <v>2217</v>
      </c>
      <c r="E95" s="822" t="s">
        <v>5710</v>
      </c>
      <c r="F95" s="822" t="s">
        <v>5792</v>
      </c>
      <c r="G95" s="822" t="s">
        <v>5793</v>
      </c>
      <c r="H95" s="831">
        <v>115</v>
      </c>
      <c r="I95" s="831">
        <v>14605</v>
      </c>
      <c r="J95" s="822">
        <v>0.99924740010946911</v>
      </c>
      <c r="K95" s="822">
        <v>127</v>
      </c>
      <c r="L95" s="831">
        <v>116</v>
      </c>
      <c r="M95" s="831">
        <v>14616</v>
      </c>
      <c r="N95" s="822">
        <v>1</v>
      </c>
      <c r="O95" s="822">
        <v>126</v>
      </c>
      <c r="P95" s="831">
        <v>107</v>
      </c>
      <c r="Q95" s="831">
        <v>13589</v>
      </c>
      <c r="R95" s="827">
        <v>0.92973453749315815</v>
      </c>
      <c r="S95" s="832">
        <v>127</v>
      </c>
    </row>
    <row r="96" spans="1:19" ht="14.45" customHeight="1" x14ac:dyDescent="0.2">
      <c r="A96" s="821" t="s">
        <v>5724</v>
      </c>
      <c r="B96" s="822" t="s">
        <v>5725</v>
      </c>
      <c r="C96" s="822" t="s">
        <v>605</v>
      </c>
      <c r="D96" s="822" t="s">
        <v>2217</v>
      </c>
      <c r="E96" s="822" t="s">
        <v>5710</v>
      </c>
      <c r="F96" s="822" t="s">
        <v>5806</v>
      </c>
      <c r="G96" s="822" t="s">
        <v>5807</v>
      </c>
      <c r="H96" s="831">
        <v>2</v>
      </c>
      <c r="I96" s="831">
        <v>2062</v>
      </c>
      <c r="J96" s="822"/>
      <c r="K96" s="822">
        <v>1031</v>
      </c>
      <c r="L96" s="831"/>
      <c r="M96" s="831"/>
      <c r="N96" s="822"/>
      <c r="O96" s="822"/>
      <c r="P96" s="831">
        <v>1</v>
      </c>
      <c r="Q96" s="831">
        <v>1046</v>
      </c>
      <c r="R96" s="827"/>
      <c r="S96" s="832">
        <v>1046</v>
      </c>
    </row>
    <row r="97" spans="1:19" ht="14.45" customHeight="1" x14ac:dyDescent="0.2">
      <c r="A97" s="821" t="s">
        <v>5724</v>
      </c>
      <c r="B97" s="822" t="s">
        <v>5725</v>
      </c>
      <c r="C97" s="822" t="s">
        <v>605</v>
      </c>
      <c r="D97" s="822" t="s">
        <v>2217</v>
      </c>
      <c r="E97" s="822" t="s">
        <v>5710</v>
      </c>
      <c r="F97" s="822" t="s">
        <v>5810</v>
      </c>
      <c r="G97" s="822" t="s">
        <v>5811</v>
      </c>
      <c r="H97" s="831">
        <v>309</v>
      </c>
      <c r="I97" s="831">
        <v>10300</v>
      </c>
      <c r="J97" s="822">
        <v>1.2165349541200967</v>
      </c>
      <c r="K97" s="822">
        <v>33.333333333333336</v>
      </c>
      <c r="L97" s="831">
        <v>254</v>
      </c>
      <c r="M97" s="831">
        <v>8466.67</v>
      </c>
      <c r="N97" s="822">
        <v>1</v>
      </c>
      <c r="O97" s="822">
        <v>33.333346456692915</v>
      </c>
      <c r="P97" s="831">
        <v>201</v>
      </c>
      <c r="Q97" s="831">
        <v>6699.99</v>
      </c>
      <c r="R97" s="827">
        <v>0.79133709002476771</v>
      </c>
      <c r="S97" s="832">
        <v>33.33328358208955</v>
      </c>
    </row>
    <row r="98" spans="1:19" ht="14.45" customHeight="1" x14ac:dyDescent="0.2">
      <c r="A98" s="821" t="s">
        <v>5724</v>
      </c>
      <c r="B98" s="822" t="s">
        <v>5725</v>
      </c>
      <c r="C98" s="822" t="s">
        <v>605</v>
      </c>
      <c r="D98" s="822" t="s">
        <v>2217</v>
      </c>
      <c r="E98" s="822" t="s">
        <v>5710</v>
      </c>
      <c r="F98" s="822" t="s">
        <v>5814</v>
      </c>
      <c r="G98" s="822" t="s">
        <v>5815</v>
      </c>
      <c r="H98" s="831">
        <v>29</v>
      </c>
      <c r="I98" s="831">
        <v>4988</v>
      </c>
      <c r="J98" s="822">
        <v>1.1876190476190476</v>
      </c>
      <c r="K98" s="822">
        <v>172</v>
      </c>
      <c r="L98" s="831">
        <v>24</v>
      </c>
      <c r="M98" s="831">
        <v>4200</v>
      </c>
      <c r="N98" s="822">
        <v>1</v>
      </c>
      <c r="O98" s="822">
        <v>175</v>
      </c>
      <c r="P98" s="831">
        <v>7</v>
      </c>
      <c r="Q98" s="831">
        <v>1239</v>
      </c>
      <c r="R98" s="827">
        <v>0.29499999999999998</v>
      </c>
      <c r="S98" s="832">
        <v>177</v>
      </c>
    </row>
    <row r="99" spans="1:19" ht="14.45" customHeight="1" x14ac:dyDescent="0.2">
      <c r="A99" s="821" t="s">
        <v>5724</v>
      </c>
      <c r="B99" s="822" t="s">
        <v>5725</v>
      </c>
      <c r="C99" s="822" t="s">
        <v>605</v>
      </c>
      <c r="D99" s="822" t="s">
        <v>2217</v>
      </c>
      <c r="E99" s="822" t="s">
        <v>5710</v>
      </c>
      <c r="F99" s="822" t="s">
        <v>5816</v>
      </c>
      <c r="G99" s="822" t="s">
        <v>5817</v>
      </c>
      <c r="H99" s="831">
        <v>56</v>
      </c>
      <c r="I99" s="831">
        <v>2072</v>
      </c>
      <c r="J99" s="822">
        <v>1.2116959064327486</v>
      </c>
      <c r="K99" s="822">
        <v>37</v>
      </c>
      <c r="L99" s="831">
        <v>45</v>
      </c>
      <c r="M99" s="831">
        <v>1710</v>
      </c>
      <c r="N99" s="822">
        <v>1</v>
      </c>
      <c r="O99" s="822">
        <v>38</v>
      </c>
      <c r="P99" s="831">
        <v>30</v>
      </c>
      <c r="Q99" s="831">
        <v>1140</v>
      </c>
      <c r="R99" s="827">
        <v>0.66666666666666663</v>
      </c>
      <c r="S99" s="832">
        <v>38</v>
      </c>
    </row>
    <row r="100" spans="1:19" ht="14.45" customHeight="1" x14ac:dyDescent="0.2">
      <c r="A100" s="821" t="s">
        <v>5724</v>
      </c>
      <c r="B100" s="822" t="s">
        <v>5725</v>
      </c>
      <c r="C100" s="822" t="s">
        <v>605</v>
      </c>
      <c r="D100" s="822" t="s">
        <v>2217</v>
      </c>
      <c r="E100" s="822" t="s">
        <v>5710</v>
      </c>
      <c r="F100" s="822" t="s">
        <v>5714</v>
      </c>
      <c r="G100" s="822" t="s">
        <v>5715</v>
      </c>
      <c r="H100" s="831">
        <v>2</v>
      </c>
      <c r="I100" s="831">
        <v>172</v>
      </c>
      <c r="J100" s="822"/>
      <c r="K100" s="822">
        <v>86</v>
      </c>
      <c r="L100" s="831"/>
      <c r="M100" s="831"/>
      <c r="N100" s="822"/>
      <c r="O100" s="822"/>
      <c r="P100" s="831">
        <v>2</v>
      </c>
      <c r="Q100" s="831">
        <v>176</v>
      </c>
      <c r="R100" s="827"/>
      <c r="S100" s="832">
        <v>88</v>
      </c>
    </row>
    <row r="101" spans="1:19" ht="14.45" customHeight="1" x14ac:dyDescent="0.2">
      <c r="A101" s="821" t="s">
        <v>5724</v>
      </c>
      <c r="B101" s="822" t="s">
        <v>5725</v>
      </c>
      <c r="C101" s="822" t="s">
        <v>605</v>
      </c>
      <c r="D101" s="822" t="s">
        <v>2217</v>
      </c>
      <c r="E101" s="822" t="s">
        <v>5710</v>
      </c>
      <c r="F101" s="822" t="s">
        <v>5836</v>
      </c>
      <c r="G101" s="822" t="s">
        <v>5837</v>
      </c>
      <c r="H101" s="831">
        <v>1</v>
      </c>
      <c r="I101" s="831">
        <v>374</v>
      </c>
      <c r="J101" s="822"/>
      <c r="K101" s="822">
        <v>374</v>
      </c>
      <c r="L101" s="831"/>
      <c r="M101" s="831"/>
      <c r="N101" s="822"/>
      <c r="O101" s="822"/>
      <c r="P101" s="831"/>
      <c r="Q101" s="831"/>
      <c r="R101" s="827"/>
      <c r="S101" s="832"/>
    </row>
    <row r="102" spans="1:19" ht="14.45" customHeight="1" x14ac:dyDescent="0.2">
      <c r="A102" s="821" t="s">
        <v>5724</v>
      </c>
      <c r="B102" s="822" t="s">
        <v>5725</v>
      </c>
      <c r="C102" s="822" t="s">
        <v>605</v>
      </c>
      <c r="D102" s="822" t="s">
        <v>2217</v>
      </c>
      <c r="E102" s="822" t="s">
        <v>5710</v>
      </c>
      <c r="F102" s="822" t="s">
        <v>5838</v>
      </c>
      <c r="G102" s="822" t="s">
        <v>5839</v>
      </c>
      <c r="H102" s="831">
        <v>2</v>
      </c>
      <c r="I102" s="831">
        <v>118</v>
      </c>
      <c r="J102" s="822">
        <v>1.9344262295081966</v>
      </c>
      <c r="K102" s="822">
        <v>59</v>
      </c>
      <c r="L102" s="831">
        <v>1</v>
      </c>
      <c r="M102" s="831">
        <v>61</v>
      </c>
      <c r="N102" s="822">
        <v>1</v>
      </c>
      <c r="O102" s="822">
        <v>61</v>
      </c>
      <c r="P102" s="831"/>
      <c r="Q102" s="831"/>
      <c r="R102" s="827"/>
      <c r="S102" s="832"/>
    </row>
    <row r="103" spans="1:19" ht="14.45" customHeight="1" x14ac:dyDescent="0.2">
      <c r="A103" s="821" t="s">
        <v>5724</v>
      </c>
      <c r="B103" s="822" t="s">
        <v>5725</v>
      </c>
      <c r="C103" s="822" t="s">
        <v>605</v>
      </c>
      <c r="D103" s="822" t="s">
        <v>2217</v>
      </c>
      <c r="E103" s="822" t="s">
        <v>5710</v>
      </c>
      <c r="F103" s="822" t="s">
        <v>5840</v>
      </c>
      <c r="G103" s="822" t="s">
        <v>5841</v>
      </c>
      <c r="H103" s="831">
        <v>3</v>
      </c>
      <c r="I103" s="831">
        <v>348</v>
      </c>
      <c r="J103" s="822">
        <v>3</v>
      </c>
      <c r="K103" s="822">
        <v>116</v>
      </c>
      <c r="L103" s="831">
        <v>1</v>
      </c>
      <c r="M103" s="831">
        <v>116</v>
      </c>
      <c r="N103" s="822">
        <v>1</v>
      </c>
      <c r="O103" s="822">
        <v>116</v>
      </c>
      <c r="P103" s="831">
        <v>1</v>
      </c>
      <c r="Q103" s="831">
        <v>117</v>
      </c>
      <c r="R103" s="827">
        <v>1.0086206896551724</v>
      </c>
      <c r="S103" s="832">
        <v>117</v>
      </c>
    </row>
    <row r="104" spans="1:19" ht="14.45" customHeight="1" x14ac:dyDescent="0.2">
      <c r="A104" s="821" t="s">
        <v>5724</v>
      </c>
      <c r="B104" s="822" t="s">
        <v>5725</v>
      </c>
      <c r="C104" s="822" t="s">
        <v>605</v>
      </c>
      <c r="D104" s="822" t="s">
        <v>2217</v>
      </c>
      <c r="E104" s="822" t="s">
        <v>5710</v>
      </c>
      <c r="F104" s="822" t="s">
        <v>5844</v>
      </c>
      <c r="G104" s="822" t="s">
        <v>5845</v>
      </c>
      <c r="H104" s="831">
        <v>1</v>
      </c>
      <c r="I104" s="831">
        <v>375</v>
      </c>
      <c r="J104" s="822"/>
      <c r="K104" s="822">
        <v>375</v>
      </c>
      <c r="L104" s="831"/>
      <c r="M104" s="831"/>
      <c r="N104" s="822"/>
      <c r="O104" s="822"/>
      <c r="P104" s="831">
        <v>1</v>
      </c>
      <c r="Q104" s="831">
        <v>377</v>
      </c>
      <c r="R104" s="827"/>
      <c r="S104" s="832">
        <v>377</v>
      </c>
    </row>
    <row r="105" spans="1:19" ht="14.45" customHeight="1" x14ac:dyDescent="0.2">
      <c r="A105" s="821" t="s">
        <v>5724</v>
      </c>
      <c r="B105" s="822" t="s">
        <v>5725</v>
      </c>
      <c r="C105" s="822" t="s">
        <v>605</v>
      </c>
      <c r="D105" s="822" t="s">
        <v>2218</v>
      </c>
      <c r="E105" s="822" t="s">
        <v>5726</v>
      </c>
      <c r="F105" s="822" t="s">
        <v>5731</v>
      </c>
      <c r="G105" s="822" t="s">
        <v>5732</v>
      </c>
      <c r="H105" s="831"/>
      <c r="I105" s="831"/>
      <c r="J105" s="822"/>
      <c r="K105" s="822"/>
      <c r="L105" s="831">
        <v>1.1000000000000001</v>
      </c>
      <c r="M105" s="831">
        <v>76.67</v>
      </c>
      <c r="N105" s="822">
        <v>1</v>
      </c>
      <c r="O105" s="822">
        <v>69.7</v>
      </c>
      <c r="P105" s="831">
        <v>0.1</v>
      </c>
      <c r="Q105" s="831">
        <v>6.97</v>
      </c>
      <c r="R105" s="827">
        <v>9.0909090909090898E-2</v>
      </c>
      <c r="S105" s="832">
        <v>69.699999999999989</v>
      </c>
    </row>
    <row r="106" spans="1:19" ht="14.45" customHeight="1" x14ac:dyDescent="0.2">
      <c r="A106" s="821" t="s">
        <v>5724</v>
      </c>
      <c r="B106" s="822" t="s">
        <v>5725</v>
      </c>
      <c r="C106" s="822" t="s">
        <v>605</v>
      </c>
      <c r="D106" s="822" t="s">
        <v>2218</v>
      </c>
      <c r="E106" s="822" t="s">
        <v>5710</v>
      </c>
      <c r="F106" s="822" t="s">
        <v>5772</v>
      </c>
      <c r="G106" s="822" t="s">
        <v>5773</v>
      </c>
      <c r="H106" s="831">
        <v>68</v>
      </c>
      <c r="I106" s="831">
        <v>5644</v>
      </c>
      <c r="J106" s="822">
        <v>0.40233818078129457</v>
      </c>
      <c r="K106" s="822">
        <v>83</v>
      </c>
      <c r="L106" s="831">
        <v>167</v>
      </c>
      <c r="M106" s="831">
        <v>14028</v>
      </c>
      <c r="N106" s="822">
        <v>1</v>
      </c>
      <c r="O106" s="822">
        <v>84</v>
      </c>
      <c r="P106" s="831">
        <v>28</v>
      </c>
      <c r="Q106" s="831">
        <v>2380</v>
      </c>
      <c r="R106" s="827">
        <v>0.16966067864271456</v>
      </c>
      <c r="S106" s="832">
        <v>85</v>
      </c>
    </row>
    <row r="107" spans="1:19" ht="14.45" customHeight="1" x14ac:dyDescent="0.2">
      <c r="A107" s="821" t="s">
        <v>5724</v>
      </c>
      <c r="B107" s="822" t="s">
        <v>5725</v>
      </c>
      <c r="C107" s="822" t="s">
        <v>605</v>
      </c>
      <c r="D107" s="822" t="s">
        <v>2218</v>
      </c>
      <c r="E107" s="822" t="s">
        <v>5710</v>
      </c>
      <c r="F107" s="822" t="s">
        <v>5774</v>
      </c>
      <c r="G107" s="822" t="s">
        <v>5775</v>
      </c>
      <c r="H107" s="831">
        <v>9</v>
      </c>
      <c r="I107" s="831">
        <v>333</v>
      </c>
      <c r="J107" s="822">
        <v>0.19916267942583732</v>
      </c>
      <c r="K107" s="822">
        <v>37</v>
      </c>
      <c r="L107" s="831">
        <v>44</v>
      </c>
      <c r="M107" s="831">
        <v>1672</v>
      </c>
      <c r="N107" s="822">
        <v>1</v>
      </c>
      <c r="O107" s="822">
        <v>38</v>
      </c>
      <c r="P107" s="831">
        <v>12</v>
      </c>
      <c r="Q107" s="831">
        <v>456</v>
      </c>
      <c r="R107" s="827">
        <v>0.27272727272727271</v>
      </c>
      <c r="S107" s="832">
        <v>38</v>
      </c>
    </row>
    <row r="108" spans="1:19" ht="14.45" customHeight="1" x14ac:dyDescent="0.2">
      <c r="A108" s="821" t="s">
        <v>5724</v>
      </c>
      <c r="B108" s="822" t="s">
        <v>5725</v>
      </c>
      <c r="C108" s="822" t="s">
        <v>605</v>
      </c>
      <c r="D108" s="822" t="s">
        <v>2218</v>
      </c>
      <c r="E108" s="822" t="s">
        <v>5710</v>
      </c>
      <c r="F108" s="822" t="s">
        <v>5776</v>
      </c>
      <c r="G108" s="822" t="s">
        <v>5777</v>
      </c>
      <c r="H108" s="831"/>
      <c r="I108" s="831"/>
      <c r="J108" s="822"/>
      <c r="K108" s="822"/>
      <c r="L108" s="831">
        <v>1</v>
      </c>
      <c r="M108" s="831">
        <v>10</v>
      </c>
      <c r="N108" s="822">
        <v>1</v>
      </c>
      <c r="O108" s="822">
        <v>10</v>
      </c>
      <c r="P108" s="831"/>
      <c r="Q108" s="831"/>
      <c r="R108" s="827"/>
      <c r="S108" s="832"/>
    </row>
    <row r="109" spans="1:19" ht="14.45" customHeight="1" x14ac:dyDescent="0.2">
      <c r="A109" s="821" t="s">
        <v>5724</v>
      </c>
      <c r="B109" s="822" t="s">
        <v>5725</v>
      </c>
      <c r="C109" s="822" t="s">
        <v>605</v>
      </c>
      <c r="D109" s="822" t="s">
        <v>2218</v>
      </c>
      <c r="E109" s="822" t="s">
        <v>5710</v>
      </c>
      <c r="F109" s="822" t="s">
        <v>5711</v>
      </c>
      <c r="G109" s="822" t="s">
        <v>5712</v>
      </c>
      <c r="H109" s="831">
        <v>93</v>
      </c>
      <c r="I109" s="831">
        <v>23436</v>
      </c>
      <c r="J109" s="822">
        <v>0.29384623100456392</v>
      </c>
      <c r="K109" s="822">
        <v>252</v>
      </c>
      <c r="L109" s="831">
        <v>314</v>
      </c>
      <c r="M109" s="831">
        <v>79756</v>
      </c>
      <c r="N109" s="822">
        <v>1</v>
      </c>
      <c r="O109" s="822">
        <v>254</v>
      </c>
      <c r="P109" s="831">
        <v>66</v>
      </c>
      <c r="Q109" s="831">
        <v>16830</v>
      </c>
      <c r="R109" s="827">
        <v>0.21101860675058931</v>
      </c>
      <c r="S109" s="832">
        <v>255</v>
      </c>
    </row>
    <row r="110" spans="1:19" ht="14.45" customHeight="1" x14ac:dyDescent="0.2">
      <c r="A110" s="821" t="s">
        <v>5724</v>
      </c>
      <c r="B110" s="822" t="s">
        <v>5725</v>
      </c>
      <c r="C110" s="822" t="s">
        <v>605</v>
      </c>
      <c r="D110" s="822" t="s">
        <v>2218</v>
      </c>
      <c r="E110" s="822" t="s">
        <v>5710</v>
      </c>
      <c r="F110" s="822" t="s">
        <v>5792</v>
      </c>
      <c r="G110" s="822" t="s">
        <v>5793</v>
      </c>
      <c r="H110" s="831">
        <v>39</v>
      </c>
      <c r="I110" s="831">
        <v>4953</v>
      </c>
      <c r="J110" s="822">
        <v>0.42268305171530979</v>
      </c>
      <c r="K110" s="822">
        <v>127</v>
      </c>
      <c r="L110" s="831">
        <v>93</v>
      </c>
      <c r="M110" s="831">
        <v>11718</v>
      </c>
      <c r="N110" s="822">
        <v>1</v>
      </c>
      <c r="O110" s="822">
        <v>126</v>
      </c>
      <c r="P110" s="831">
        <v>16</v>
      </c>
      <c r="Q110" s="831">
        <v>2032</v>
      </c>
      <c r="R110" s="827">
        <v>0.1734084314729476</v>
      </c>
      <c r="S110" s="832">
        <v>127</v>
      </c>
    </row>
    <row r="111" spans="1:19" ht="14.45" customHeight="1" x14ac:dyDescent="0.2">
      <c r="A111" s="821" t="s">
        <v>5724</v>
      </c>
      <c r="B111" s="822" t="s">
        <v>5725</v>
      </c>
      <c r="C111" s="822" t="s">
        <v>605</v>
      </c>
      <c r="D111" s="822" t="s">
        <v>2218</v>
      </c>
      <c r="E111" s="822" t="s">
        <v>5710</v>
      </c>
      <c r="F111" s="822" t="s">
        <v>5804</v>
      </c>
      <c r="G111" s="822" t="s">
        <v>5805</v>
      </c>
      <c r="H111" s="831"/>
      <c r="I111" s="831"/>
      <c r="J111" s="822"/>
      <c r="K111" s="822"/>
      <c r="L111" s="831">
        <v>4</v>
      </c>
      <c r="M111" s="831">
        <v>2740</v>
      </c>
      <c r="N111" s="822">
        <v>1</v>
      </c>
      <c r="O111" s="822">
        <v>685</v>
      </c>
      <c r="P111" s="831">
        <v>1</v>
      </c>
      <c r="Q111" s="831">
        <v>688</v>
      </c>
      <c r="R111" s="827">
        <v>0.25109489051094891</v>
      </c>
      <c r="S111" s="832">
        <v>688</v>
      </c>
    </row>
    <row r="112" spans="1:19" ht="14.45" customHeight="1" x14ac:dyDescent="0.2">
      <c r="A112" s="821" t="s">
        <v>5724</v>
      </c>
      <c r="B112" s="822" t="s">
        <v>5725</v>
      </c>
      <c r="C112" s="822" t="s">
        <v>605</v>
      </c>
      <c r="D112" s="822" t="s">
        <v>2218</v>
      </c>
      <c r="E112" s="822" t="s">
        <v>5710</v>
      </c>
      <c r="F112" s="822" t="s">
        <v>5810</v>
      </c>
      <c r="G112" s="822" t="s">
        <v>5811</v>
      </c>
      <c r="H112" s="831">
        <v>15</v>
      </c>
      <c r="I112" s="831">
        <v>500</v>
      </c>
      <c r="J112" s="822">
        <v>4.1322314049586778E-2</v>
      </c>
      <c r="K112" s="822">
        <v>33.333333333333336</v>
      </c>
      <c r="L112" s="831">
        <v>363</v>
      </c>
      <c r="M112" s="831">
        <v>12100</v>
      </c>
      <c r="N112" s="822">
        <v>1</v>
      </c>
      <c r="O112" s="822">
        <v>33.333333333333336</v>
      </c>
      <c r="P112" s="831">
        <v>77</v>
      </c>
      <c r="Q112" s="831">
        <v>2640</v>
      </c>
      <c r="R112" s="827">
        <v>0.21818181818181817</v>
      </c>
      <c r="S112" s="832">
        <v>34.285714285714285</v>
      </c>
    </row>
    <row r="113" spans="1:19" ht="14.45" customHeight="1" x14ac:dyDescent="0.2">
      <c r="A113" s="821" t="s">
        <v>5724</v>
      </c>
      <c r="B113" s="822" t="s">
        <v>5725</v>
      </c>
      <c r="C113" s="822" t="s">
        <v>605</v>
      </c>
      <c r="D113" s="822" t="s">
        <v>2218</v>
      </c>
      <c r="E113" s="822" t="s">
        <v>5710</v>
      </c>
      <c r="F113" s="822" t="s">
        <v>5816</v>
      </c>
      <c r="G113" s="822" t="s">
        <v>5817</v>
      </c>
      <c r="H113" s="831">
        <v>1</v>
      </c>
      <c r="I113" s="831">
        <v>37</v>
      </c>
      <c r="J113" s="822"/>
      <c r="K113" s="822">
        <v>37</v>
      </c>
      <c r="L113" s="831"/>
      <c r="M113" s="831"/>
      <c r="N113" s="822"/>
      <c r="O113" s="822"/>
      <c r="P113" s="831"/>
      <c r="Q113" s="831"/>
      <c r="R113" s="827"/>
      <c r="S113" s="832"/>
    </row>
    <row r="114" spans="1:19" ht="14.45" customHeight="1" x14ac:dyDescent="0.2">
      <c r="A114" s="821" t="s">
        <v>5724</v>
      </c>
      <c r="B114" s="822" t="s">
        <v>5725</v>
      </c>
      <c r="C114" s="822" t="s">
        <v>605</v>
      </c>
      <c r="D114" s="822" t="s">
        <v>2218</v>
      </c>
      <c r="E114" s="822" t="s">
        <v>5710</v>
      </c>
      <c r="F114" s="822" t="s">
        <v>5714</v>
      </c>
      <c r="G114" s="822" t="s">
        <v>5715</v>
      </c>
      <c r="H114" s="831"/>
      <c r="I114" s="831"/>
      <c r="J114" s="822"/>
      <c r="K114" s="822"/>
      <c r="L114" s="831">
        <v>16</v>
      </c>
      <c r="M114" s="831">
        <v>1392</v>
      </c>
      <c r="N114" s="822">
        <v>1</v>
      </c>
      <c r="O114" s="822">
        <v>87</v>
      </c>
      <c r="P114" s="831">
        <v>1</v>
      </c>
      <c r="Q114" s="831">
        <v>88</v>
      </c>
      <c r="R114" s="827">
        <v>6.3218390804597707E-2</v>
      </c>
      <c r="S114" s="832">
        <v>88</v>
      </c>
    </row>
    <row r="115" spans="1:19" ht="14.45" customHeight="1" x14ac:dyDescent="0.2">
      <c r="A115" s="821" t="s">
        <v>5724</v>
      </c>
      <c r="B115" s="822" t="s">
        <v>5725</v>
      </c>
      <c r="C115" s="822" t="s">
        <v>605</v>
      </c>
      <c r="D115" s="822" t="s">
        <v>2218</v>
      </c>
      <c r="E115" s="822" t="s">
        <v>5710</v>
      </c>
      <c r="F115" s="822" t="s">
        <v>5832</v>
      </c>
      <c r="G115" s="822" t="s">
        <v>5833</v>
      </c>
      <c r="H115" s="831"/>
      <c r="I115" s="831"/>
      <c r="J115" s="822"/>
      <c r="K115" s="822"/>
      <c r="L115" s="831">
        <v>2</v>
      </c>
      <c r="M115" s="831">
        <v>2138</v>
      </c>
      <c r="N115" s="822">
        <v>1</v>
      </c>
      <c r="O115" s="822">
        <v>1069</v>
      </c>
      <c r="P115" s="831"/>
      <c r="Q115" s="831"/>
      <c r="R115" s="827"/>
      <c r="S115" s="832"/>
    </row>
    <row r="116" spans="1:19" ht="14.45" customHeight="1" x14ac:dyDescent="0.2">
      <c r="A116" s="821" t="s">
        <v>5724</v>
      </c>
      <c r="B116" s="822" t="s">
        <v>5725</v>
      </c>
      <c r="C116" s="822" t="s">
        <v>605</v>
      </c>
      <c r="D116" s="822" t="s">
        <v>2218</v>
      </c>
      <c r="E116" s="822" t="s">
        <v>5710</v>
      </c>
      <c r="F116" s="822" t="s">
        <v>5836</v>
      </c>
      <c r="G116" s="822" t="s">
        <v>5837</v>
      </c>
      <c r="H116" s="831">
        <v>3</v>
      </c>
      <c r="I116" s="831">
        <v>1122</v>
      </c>
      <c r="J116" s="822">
        <v>0.99468085106382975</v>
      </c>
      <c r="K116" s="822">
        <v>374</v>
      </c>
      <c r="L116" s="831">
        <v>3</v>
      </c>
      <c r="M116" s="831">
        <v>1128</v>
      </c>
      <c r="N116" s="822">
        <v>1</v>
      </c>
      <c r="O116" s="822">
        <v>376</v>
      </c>
      <c r="P116" s="831"/>
      <c r="Q116" s="831"/>
      <c r="R116" s="827"/>
      <c r="S116" s="832"/>
    </row>
    <row r="117" spans="1:19" ht="14.45" customHeight="1" x14ac:dyDescent="0.2">
      <c r="A117" s="821" t="s">
        <v>5724</v>
      </c>
      <c r="B117" s="822" t="s">
        <v>5725</v>
      </c>
      <c r="C117" s="822" t="s">
        <v>605</v>
      </c>
      <c r="D117" s="822" t="s">
        <v>2218</v>
      </c>
      <c r="E117" s="822" t="s">
        <v>5710</v>
      </c>
      <c r="F117" s="822" t="s">
        <v>5838</v>
      </c>
      <c r="G117" s="822" t="s">
        <v>5839</v>
      </c>
      <c r="H117" s="831"/>
      <c r="I117" s="831"/>
      <c r="J117" s="822"/>
      <c r="K117" s="822"/>
      <c r="L117" s="831">
        <v>2</v>
      </c>
      <c r="M117" s="831">
        <v>122</v>
      </c>
      <c r="N117" s="822">
        <v>1</v>
      </c>
      <c r="O117" s="822">
        <v>61</v>
      </c>
      <c r="P117" s="831"/>
      <c r="Q117" s="831"/>
      <c r="R117" s="827"/>
      <c r="S117" s="832"/>
    </row>
    <row r="118" spans="1:19" ht="14.45" customHeight="1" x14ac:dyDescent="0.2">
      <c r="A118" s="821" t="s">
        <v>5724</v>
      </c>
      <c r="B118" s="822" t="s">
        <v>5725</v>
      </c>
      <c r="C118" s="822" t="s">
        <v>605</v>
      </c>
      <c r="D118" s="822" t="s">
        <v>2218</v>
      </c>
      <c r="E118" s="822" t="s">
        <v>5710</v>
      </c>
      <c r="F118" s="822" t="s">
        <v>5844</v>
      </c>
      <c r="G118" s="822" t="s">
        <v>5845</v>
      </c>
      <c r="H118" s="831"/>
      <c r="I118" s="831"/>
      <c r="J118" s="822"/>
      <c r="K118" s="822"/>
      <c r="L118" s="831">
        <v>2</v>
      </c>
      <c r="M118" s="831">
        <v>752</v>
      </c>
      <c r="N118" s="822">
        <v>1</v>
      </c>
      <c r="O118" s="822">
        <v>376</v>
      </c>
      <c r="P118" s="831"/>
      <c r="Q118" s="831"/>
      <c r="R118" s="827"/>
      <c r="S118" s="832"/>
    </row>
    <row r="119" spans="1:19" ht="14.45" customHeight="1" x14ac:dyDescent="0.2">
      <c r="A119" s="821" t="s">
        <v>5724</v>
      </c>
      <c r="B119" s="822" t="s">
        <v>5725</v>
      </c>
      <c r="C119" s="822" t="s">
        <v>605</v>
      </c>
      <c r="D119" s="822" t="s">
        <v>2218</v>
      </c>
      <c r="E119" s="822" t="s">
        <v>5710</v>
      </c>
      <c r="F119" s="822" t="s">
        <v>5856</v>
      </c>
      <c r="G119" s="822" t="s">
        <v>5857</v>
      </c>
      <c r="H119" s="831"/>
      <c r="I119" s="831"/>
      <c r="J119" s="822"/>
      <c r="K119" s="822"/>
      <c r="L119" s="831">
        <v>4</v>
      </c>
      <c r="M119" s="831">
        <v>728</v>
      </c>
      <c r="N119" s="822">
        <v>1</v>
      </c>
      <c r="O119" s="822">
        <v>182</v>
      </c>
      <c r="P119" s="831"/>
      <c r="Q119" s="831"/>
      <c r="R119" s="827"/>
      <c r="S119" s="832"/>
    </row>
    <row r="120" spans="1:19" ht="14.45" customHeight="1" x14ac:dyDescent="0.2">
      <c r="A120" s="821" t="s">
        <v>5724</v>
      </c>
      <c r="B120" s="822" t="s">
        <v>5725</v>
      </c>
      <c r="C120" s="822" t="s">
        <v>605</v>
      </c>
      <c r="D120" s="822" t="s">
        <v>5682</v>
      </c>
      <c r="E120" s="822" t="s">
        <v>5726</v>
      </c>
      <c r="F120" s="822" t="s">
        <v>5731</v>
      </c>
      <c r="G120" s="822" t="s">
        <v>5732</v>
      </c>
      <c r="H120" s="831"/>
      <c r="I120" s="831"/>
      <c r="J120" s="822"/>
      <c r="K120" s="822"/>
      <c r="L120" s="831">
        <v>0.2</v>
      </c>
      <c r="M120" s="831">
        <v>13.94</v>
      </c>
      <c r="N120" s="822">
        <v>1</v>
      </c>
      <c r="O120" s="822">
        <v>69.699999999999989</v>
      </c>
      <c r="P120" s="831"/>
      <c r="Q120" s="831"/>
      <c r="R120" s="827"/>
      <c r="S120" s="832"/>
    </row>
    <row r="121" spans="1:19" ht="14.45" customHeight="1" x14ac:dyDescent="0.2">
      <c r="A121" s="821" t="s">
        <v>5724</v>
      </c>
      <c r="B121" s="822" t="s">
        <v>5725</v>
      </c>
      <c r="C121" s="822" t="s">
        <v>605</v>
      </c>
      <c r="D121" s="822" t="s">
        <v>5682</v>
      </c>
      <c r="E121" s="822" t="s">
        <v>5710</v>
      </c>
      <c r="F121" s="822" t="s">
        <v>5711</v>
      </c>
      <c r="G121" s="822" t="s">
        <v>5712</v>
      </c>
      <c r="H121" s="831">
        <v>2</v>
      </c>
      <c r="I121" s="831">
        <v>504</v>
      </c>
      <c r="J121" s="822"/>
      <c r="K121" s="822">
        <v>252</v>
      </c>
      <c r="L121" s="831"/>
      <c r="M121" s="831"/>
      <c r="N121" s="822"/>
      <c r="O121" s="822"/>
      <c r="P121" s="831"/>
      <c r="Q121" s="831"/>
      <c r="R121" s="827"/>
      <c r="S121" s="832"/>
    </row>
    <row r="122" spans="1:19" ht="14.45" customHeight="1" x14ac:dyDescent="0.2">
      <c r="A122" s="821" t="s">
        <v>5724</v>
      </c>
      <c r="B122" s="822" t="s">
        <v>5725</v>
      </c>
      <c r="C122" s="822" t="s">
        <v>605</v>
      </c>
      <c r="D122" s="822" t="s">
        <v>5682</v>
      </c>
      <c r="E122" s="822" t="s">
        <v>5710</v>
      </c>
      <c r="F122" s="822" t="s">
        <v>5792</v>
      </c>
      <c r="G122" s="822" t="s">
        <v>5793</v>
      </c>
      <c r="H122" s="831">
        <v>3</v>
      </c>
      <c r="I122" s="831">
        <v>381</v>
      </c>
      <c r="J122" s="822">
        <v>1.5119047619047619</v>
      </c>
      <c r="K122" s="822">
        <v>127</v>
      </c>
      <c r="L122" s="831">
        <v>2</v>
      </c>
      <c r="M122" s="831">
        <v>252</v>
      </c>
      <c r="N122" s="822">
        <v>1</v>
      </c>
      <c r="O122" s="822">
        <v>126</v>
      </c>
      <c r="P122" s="831"/>
      <c r="Q122" s="831"/>
      <c r="R122" s="827"/>
      <c r="S122" s="832"/>
    </row>
    <row r="123" spans="1:19" ht="14.45" customHeight="1" x14ac:dyDescent="0.2">
      <c r="A123" s="821" t="s">
        <v>5724</v>
      </c>
      <c r="B123" s="822" t="s">
        <v>5725</v>
      </c>
      <c r="C123" s="822" t="s">
        <v>605</v>
      </c>
      <c r="D123" s="822" t="s">
        <v>5682</v>
      </c>
      <c r="E123" s="822" t="s">
        <v>5710</v>
      </c>
      <c r="F123" s="822" t="s">
        <v>5804</v>
      </c>
      <c r="G123" s="822" t="s">
        <v>5805</v>
      </c>
      <c r="H123" s="831"/>
      <c r="I123" s="831"/>
      <c r="J123" s="822"/>
      <c r="K123" s="822"/>
      <c r="L123" s="831">
        <v>1</v>
      </c>
      <c r="M123" s="831">
        <v>685</v>
      </c>
      <c r="N123" s="822">
        <v>1</v>
      </c>
      <c r="O123" s="822">
        <v>685</v>
      </c>
      <c r="P123" s="831"/>
      <c r="Q123" s="831"/>
      <c r="R123" s="827"/>
      <c r="S123" s="832"/>
    </row>
    <row r="124" spans="1:19" ht="14.45" customHeight="1" x14ac:dyDescent="0.2">
      <c r="A124" s="821" t="s">
        <v>5724</v>
      </c>
      <c r="B124" s="822" t="s">
        <v>5725</v>
      </c>
      <c r="C124" s="822" t="s">
        <v>605</v>
      </c>
      <c r="D124" s="822" t="s">
        <v>5682</v>
      </c>
      <c r="E124" s="822" t="s">
        <v>5710</v>
      </c>
      <c r="F124" s="822" t="s">
        <v>5810</v>
      </c>
      <c r="G124" s="822" t="s">
        <v>5811</v>
      </c>
      <c r="H124" s="831">
        <v>4</v>
      </c>
      <c r="I124" s="831">
        <v>133.34</v>
      </c>
      <c r="J124" s="822">
        <v>2.0003000300030003</v>
      </c>
      <c r="K124" s="822">
        <v>33.335000000000001</v>
      </c>
      <c r="L124" s="831">
        <v>2</v>
      </c>
      <c r="M124" s="831">
        <v>66.66</v>
      </c>
      <c r="N124" s="822">
        <v>1</v>
      </c>
      <c r="O124" s="822">
        <v>33.33</v>
      </c>
      <c r="P124" s="831"/>
      <c r="Q124" s="831"/>
      <c r="R124" s="827"/>
      <c r="S124" s="832"/>
    </row>
    <row r="125" spans="1:19" ht="14.45" customHeight="1" x14ac:dyDescent="0.2">
      <c r="A125" s="821" t="s">
        <v>5724</v>
      </c>
      <c r="B125" s="822" t="s">
        <v>5725</v>
      </c>
      <c r="C125" s="822" t="s">
        <v>605</v>
      </c>
      <c r="D125" s="822" t="s">
        <v>5682</v>
      </c>
      <c r="E125" s="822" t="s">
        <v>5710</v>
      </c>
      <c r="F125" s="822" t="s">
        <v>5714</v>
      </c>
      <c r="G125" s="822" t="s">
        <v>5715</v>
      </c>
      <c r="H125" s="831"/>
      <c r="I125" s="831"/>
      <c r="J125" s="822"/>
      <c r="K125" s="822"/>
      <c r="L125" s="831">
        <v>2</v>
      </c>
      <c r="M125" s="831">
        <v>174</v>
      </c>
      <c r="N125" s="822">
        <v>1</v>
      </c>
      <c r="O125" s="822">
        <v>87</v>
      </c>
      <c r="P125" s="831"/>
      <c r="Q125" s="831"/>
      <c r="R125" s="827"/>
      <c r="S125" s="832"/>
    </row>
    <row r="126" spans="1:19" ht="14.45" customHeight="1" x14ac:dyDescent="0.2">
      <c r="A126" s="821" t="s">
        <v>5724</v>
      </c>
      <c r="B126" s="822" t="s">
        <v>5725</v>
      </c>
      <c r="C126" s="822" t="s">
        <v>605</v>
      </c>
      <c r="D126" s="822" t="s">
        <v>5682</v>
      </c>
      <c r="E126" s="822" t="s">
        <v>5710</v>
      </c>
      <c r="F126" s="822" t="s">
        <v>5832</v>
      </c>
      <c r="G126" s="822" t="s">
        <v>5833</v>
      </c>
      <c r="H126" s="831"/>
      <c r="I126" s="831"/>
      <c r="J126" s="822"/>
      <c r="K126" s="822"/>
      <c r="L126" s="831">
        <v>1</v>
      </c>
      <c r="M126" s="831">
        <v>1069</v>
      </c>
      <c r="N126" s="822">
        <v>1</v>
      </c>
      <c r="O126" s="822">
        <v>1069</v>
      </c>
      <c r="P126" s="831"/>
      <c r="Q126" s="831"/>
      <c r="R126" s="827"/>
      <c r="S126" s="832"/>
    </row>
    <row r="127" spans="1:19" ht="14.45" customHeight="1" x14ac:dyDescent="0.2">
      <c r="A127" s="821" t="s">
        <v>5724</v>
      </c>
      <c r="B127" s="822" t="s">
        <v>5725</v>
      </c>
      <c r="C127" s="822" t="s">
        <v>605</v>
      </c>
      <c r="D127" s="822" t="s">
        <v>2219</v>
      </c>
      <c r="E127" s="822" t="s">
        <v>5726</v>
      </c>
      <c r="F127" s="822" t="s">
        <v>5729</v>
      </c>
      <c r="G127" s="822" t="s">
        <v>5730</v>
      </c>
      <c r="H127" s="831">
        <v>0.2</v>
      </c>
      <c r="I127" s="831">
        <v>10.82</v>
      </c>
      <c r="J127" s="822"/>
      <c r="K127" s="822">
        <v>54.1</v>
      </c>
      <c r="L127" s="831"/>
      <c r="M127" s="831"/>
      <c r="N127" s="822"/>
      <c r="O127" s="822"/>
      <c r="P127" s="831"/>
      <c r="Q127" s="831"/>
      <c r="R127" s="827"/>
      <c r="S127" s="832"/>
    </row>
    <row r="128" spans="1:19" ht="14.45" customHeight="1" x14ac:dyDescent="0.2">
      <c r="A128" s="821" t="s">
        <v>5724</v>
      </c>
      <c r="B128" s="822" t="s">
        <v>5725</v>
      </c>
      <c r="C128" s="822" t="s">
        <v>605</v>
      </c>
      <c r="D128" s="822" t="s">
        <v>2219</v>
      </c>
      <c r="E128" s="822" t="s">
        <v>5726</v>
      </c>
      <c r="F128" s="822" t="s">
        <v>5731</v>
      </c>
      <c r="G128" s="822" t="s">
        <v>5732</v>
      </c>
      <c r="H128" s="831">
        <v>4.0000000000000009</v>
      </c>
      <c r="I128" s="831">
        <v>278.83</v>
      </c>
      <c r="J128" s="822"/>
      <c r="K128" s="822">
        <v>69.707499999999982</v>
      </c>
      <c r="L128" s="831"/>
      <c r="M128" s="831"/>
      <c r="N128" s="822"/>
      <c r="O128" s="822"/>
      <c r="P128" s="831">
        <v>2.0000000000000004</v>
      </c>
      <c r="Q128" s="831">
        <v>139.4</v>
      </c>
      <c r="R128" s="827"/>
      <c r="S128" s="832">
        <v>69.699999999999989</v>
      </c>
    </row>
    <row r="129" spans="1:19" ht="14.45" customHeight="1" x14ac:dyDescent="0.2">
      <c r="A129" s="821" t="s">
        <v>5724</v>
      </c>
      <c r="B129" s="822" t="s">
        <v>5725</v>
      </c>
      <c r="C129" s="822" t="s">
        <v>605</v>
      </c>
      <c r="D129" s="822" t="s">
        <v>2219</v>
      </c>
      <c r="E129" s="822" t="s">
        <v>5726</v>
      </c>
      <c r="F129" s="822" t="s">
        <v>5733</v>
      </c>
      <c r="G129" s="822" t="s">
        <v>876</v>
      </c>
      <c r="H129" s="831">
        <v>0.2</v>
      </c>
      <c r="I129" s="831">
        <v>73.540000000000006</v>
      </c>
      <c r="J129" s="822"/>
      <c r="K129" s="822">
        <v>367.7</v>
      </c>
      <c r="L129" s="831"/>
      <c r="M129" s="831"/>
      <c r="N129" s="822"/>
      <c r="O129" s="822"/>
      <c r="P129" s="831"/>
      <c r="Q129" s="831"/>
      <c r="R129" s="827"/>
      <c r="S129" s="832"/>
    </row>
    <row r="130" spans="1:19" ht="14.45" customHeight="1" x14ac:dyDescent="0.2">
      <c r="A130" s="821" t="s">
        <v>5724</v>
      </c>
      <c r="B130" s="822" t="s">
        <v>5725</v>
      </c>
      <c r="C130" s="822" t="s">
        <v>605</v>
      </c>
      <c r="D130" s="822" t="s">
        <v>2219</v>
      </c>
      <c r="E130" s="822" t="s">
        <v>5710</v>
      </c>
      <c r="F130" s="822" t="s">
        <v>5772</v>
      </c>
      <c r="G130" s="822" t="s">
        <v>5773</v>
      </c>
      <c r="H130" s="831">
        <v>500</v>
      </c>
      <c r="I130" s="831">
        <v>41500</v>
      </c>
      <c r="J130" s="822"/>
      <c r="K130" s="822">
        <v>83</v>
      </c>
      <c r="L130" s="831"/>
      <c r="M130" s="831"/>
      <c r="N130" s="822"/>
      <c r="O130" s="822"/>
      <c r="P130" s="831">
        <v>232</v>
      </c>
      <c r="Q130" s="831">
        <v>19720</v>
      </c>
      <c r="R130" s="827"/>
      <c r="S130" s="832">
        <v>85</v>
      </c>
    </row>
    <row r="131" spans="1:19" ht="14.45" customHeight="1" x14ac:dyDescent="0.2">
      <c r="A131" s="821" t="s">
        <v>5724</v>
      </c>
      <c r="B131" s="822" t="s">
        <v>5725</v>
      </c>
      <c r="C131" s="822" t="s">
        <v>605</v>
      </c>
      <c r="D131" s="822" t="s">
        <v>2219</v>
      </c>
      <c r="E131" s="822" t="s">
        <v>5710</v>
      </c>
      <c r="F131" s="822" t="s">
        <v>5774</v>
      </c>
      <c r="G131" s="822" t="s">
        <v>5775</v>
      </c>
      <c r="H131" s="831">
        <v>145</v>
      </c>
      <c r="I131" s="831">
        <v>5365</v>
      </c>
      <c r="J131" s="822"/>
      <c r="K131" s="822">
        <v>37</v>
      </c>
      <c r="L131" s="831"/>
      <c r="M131" s="831"/>
      <c r="N131" s="822"/>
      <c r="O131" s="822"/>
      <c r="P131" s="831">
        <v>130</v>
      </c>
      <c r="Q131" s="831">
        <v>4940</v>
      </c>
      <c r="R131" s="827"/>
      <c r="S131" s="832">
        <v>38</v>
      </c>
    </row>
    <row r="132" spans="1:19" ht="14.45" customHeight="1" x14ac:dyDescent="0.2">
      <c r="A132" s="821" t="s">
        <v>5724</v>
      </c>
      <c r="B132" s="822" t="s">
        <v>5725</v>
      </c>
      <c r="C132" s="822" t="s">
        <v>605</v>
      </c>
      <c r="D132" s="822" t="s">
        <v>2219</v>
      </c>
      <c r="E132" s="822" t="s">
        <v>5710</v>
      </c>
      <c r="F132" s="822" t="s">
        <v>5711</v>
      </c>
      <c r="G132" s="822" t="s">
        <v>5712</v>
      </c>
      <c r="H132" s="831">
        <v>87</v>
      </c>
      <c r="I132" s="831">
        <v>21924</v>
      </c>
      <c r="J132" s="822"/>
      <c r="K132" s="822">
        <v>252</v>
      </c>
      <c r="L132" s="831"/>
      <c r="M132" s="831"/>
      <c r="N132" s="822"/>
      <c r="O132" s="822"/>
      <c r="P132" s="831">
        <v>67</v>
      </c>
      <c r="Q132" s="831">
        <v>17085</v>
      </c>
      <c r="R132" s="827"/>
      <c r="S132" s="832">
        <v>255</v>
      </c>
    </row>
    <row r="133" spans="1:19" ht="14.45" customHeight="1" x14ac:dyDescent="0.2">
      <c r="A133" s="821" t="s">
        <v>5724</v>
      </c>
      <c r="B133" s="822" t="s">
        <v>5725</v>
      </c>
      <c r="C133" s="822" t="s">
        <v>605</v>
      </c>
      <c r="D133" s="822" t="s">
        <v>2219</v>
      </c>
      <c r="E133" s="822" t="s">
        <v>5710</v>
      </c>
      <c r="F133" s="822" t="s">
        <v>5792</v>
      </c>
      <c r="G133" s="822" t="s">
        <v>5793</v>
      </c>
      <c r="H133" s="831">
        <v>784</v>
      </c>
      <c r="I133" s="831">
        <v>99568</v>
      </c>
      <c r="J133" s="822"/>
      <c r="K133" s="822">
        <v>127</v>
      </c>
      <c r="L133" s="831"/>
      <c r="M133" s="831"/>
      <c r="N133" s="822"/>
      <c r="O133" s="822"/>
      <c r="P133" s="831">
        <v>415</v>
      </c>
      <c r="Q133" s="831">
        <v>52705</v>
      </c>
      <c r="R133" s="827"/>
      <c r="S133" s="832">
        <v>127</v>
      </c>
    </row>
    <row r="134" spans="1:19" ht="14.45" customHeight="1" x14ac:dyDescent="0.2">
      <c r="A134" s="821" t="s">
        <v>5724</v>
      </c>
      <c r="B134" s="822" t="s">
        <v>5725</v>
      </c>
      <c r="C134" s="822" t="s">
        <v>605</v>
      </c>
      <c r="D134" s="822" t="s">
        <v>2219</v>
      </c>
      <c r="E134" s="822" t="s">
        <v>5710</v>
      </c>
      <c r="F134" s="822" t="s">
        <v>5804</v>
      </c>
      <c r="G134" s="822" t="s">
        <v>5805</v>
      </c>
      <c r="H134" s="831">
        <v>14</v>
      </c>
      <c r="I134" s="831">
        <v>9520</v>
      </c>
      <c r="J134" s="822"/>
      <c r="K134" s="822">
        <v>680</v>
      </c>
      <c r="L134" s="831"/>
      <c r="M134" s="831"/>
      <c r="N134" s="822"/>
      <c r="O134" s="822"/>
      <c r="P134" s="831">
        <v>9</v>
      </c>
      <c r="Q134" s="831">
        <v>6192</v>
      </c>
      <c r="R134" s="827"/>
      <c r="S134" s="832">
        <v>688</v>
      </c>
    </row>
    <row r="135" spans="1:19" ht="14.45" customHeight="1" x14ac:dyDescent="0.2">
      <c r="A135" s="821" t="s">
        <v>5724</v>
      </c>
      <c r="B135" s="822" t="s">
        <v>5725</v>
      </c>
      <c r="C135" s="822" t="s">
        <v>605</v>
      </c>
      <c r="D135" s="822" t="s">
        <v>2219</v>
      </c>
      <c r="E135" s="822" t="s">
        <v>5710</v>
      </c>
      <c r="F135" s="822" t="s">
        <v>5806</v>
      </c>
      <c r="G135" s="822" t="s">
        <v>5807</v>
      </c>
      <c r="H135" s="831">
        <v>4</v>
      </c>
      <c r="I135" s="831">
        <v>4124</v>
      </c>
      <c r="J135" s="822"/>
      <c r="K135" s="822">
        <v>1031</v>
      </c>
      <c r="L135" s="831"/>
      <c r="M135" s="831"/>
      <c r="N135" s="822"/>
      <c r="O135" s="822"/>
      <c r="P135" s="831"/>
      <c r="Q135" s="831"/>
      <c r="R135" s="827"/>
      <c r="S135" s="832"/>
    </row>
    <row r="136" spans="1:19" ht="14.45" customHeight="1" x14ac:dyDescent="0.2">
      <c r="A136" s="821" t="s">
        <v>5724</v>
      </c>
      <c r="B136" s="822" t="s">
        <v>5725</v>
      </c>
      <c r="C136" s="822" t="s">
        <v>605</v>
      </c>
      <c r="D136" s="822" t="s">
        <v>2219</v>
      </c>
      <c r="E136" s="822" t="s">
        <v>5710</v>
      </c>
      <c r="F136" s="822" t="s">
        <v>5810</v>
      </c>
      <c r="G136" s="822" t="s">
        <v>5811</v>
      </c>
      <c r="H136" s="831">
        <v>780</v>
      </c>
      <c r="I136" s="831">
        <v>26000</v>
      </c>
      <c r="J136" s="822"/>
      <c r="K136" s="822">
        <v>33.333333333333336</v>
      </c>
      <c r="L136" s="831"/>
      <c r="M136" s="831"/>
      <c r="N136" s="822"/>
      <c r="O136" s="822"/>
      <c r="P136" s="831">
        <v>468</v>
      </c>
      <c r="Q136" s="831">
        <v>16333.33</v>
      </c>
      <c r="R136" s="827"/>
      <c r="S136" s="832">
        <v>34.900277777777781</v>
      </c>
    </row>
    <row r="137" spans="1:19" ht="14.45" customHeight="1" x14ac:dyDescent="0.2">
      <c r="A137" s="821" t="s">
        <v>5724</v>
      </c>
      <c r="B137" s="822" t="s">
        <v>5725</v>
      </c>
      <c r="C137" s="822" t="s">
        <v>605</v>
      </c>
      <c r="D137" s="822" t="s">
        <v>2219</v>
      </c>
      <c r="E137" s="822" t="s">
        <v>5710</v>
      </c>
      <c r="F137" s="822" t="s">
        <v>5816</v>
      </c>
      <c r="G137" s="822" t="s">
        <v>5817</v>
      </c>
      <c r="H137" s="831">
        <v>62</v>
      </c>
      <c r="I137" s="831">
        <v>2294</v>
      </c>
      <c r="J137" s="822"/>
      <c r="K137" s="822">
        <v>37</v>
      </c>
      <c r="L137" s="831"/>
      <c r="M137" s="831"/>
      <c r="N137" s="822"/>
      <c r="O137" s="822"/>
      <c r="P137" s="831">
        <v>43</v>
      </c>
      <c r="Q137" s="831">
        <v>1634</v>
      </c>
      <c r="R137" s="827"/>
      <c r="S137" s="832">
        <v>38</v>
      </c>
    </row>
    <row r="138" spans="1:19" ht="14.45" customHeight="1" x14ac:dyDescent="0.2">
      <c r="A138" s="821" t="s">
        <v>5724</v>
      </c>
      <c r="B138" s="822" t="s">
        <v>5725</v>
      </c>
      <c r="C138" s="822" t="s">
        <v>605</v>
      </c>
      <c r="D138" s="822" t="s">
        <v>2219</v>
      </c>
      <c r="E138" s="822" t="s">
        <v>5710</v>
      </c>
      <c r="F138" s="822" t="s">
        <v>5818</v>
      </c>
      <c r="G138" s="822" t="s">
        <v>5819</v>
      </c>
      <c r="H138" s="831">
        <v>1</v>
      </c>
      <c r="I138" s="831">
        <v>58</v>
      </c>
      <c r="J138" s="822"/>
      <c r="K138" s="822">
        <v>58</v>
      </c>
      <c r="L138" s="831"/>
      <c r="M138" s="831"/>
      <c r="N138" s="822"/>
      <c r="O138" s="822"/>
      <c r="P138" s="831"/>
      <c r="Q138" s="831"/>
      <c r="R138" s="827"/>
      <c r="S138" s="832"/>
    </row>
    <row r="139" spans="1:19" ht="14.45" customHeight="1" x14ac:dyDescent="0.2">
      <c r="A139" s="821" t="s">
        <v>5724</v>
      </c>
      <c r="B139" s="822" t="s">
        <v>5725</v>
      </c>
      <c r="C139" s="822" t="s">
        <v>605</v>
      </c>
      <c r="D139" s="822" t="s">
        <v>2219</v>
      </c>
      <c r="E139" s="822" t="s">
        <v>5710</v>
      </c>
      <c r="F139" s="822" t="s">
        <v>5714</v>
      </c>
      <c r="G139" s="822" t="s">
        <v>5715</v>
      </c>
      <c r="H139" s="831">
        <v>30</v>
      </c>
      <c r="I139" s="831">
        <v>2580</v>
      </c>
      <c r="J139" s="822"/>
      <c r="K139" s="822">
        <v>86</v>
      </c>
      <c r="L139" s="831"/>
      <c r="M139" s="831"/>
      <c r="N139" s="822"/>
      <c r="O139" s="822"/>
      <c r="P139" s="831">
        <v>20</v>
      </c>
      <c r="Q139" s="831">
        <v>1760</v>
      </c>
      <c r="R139" s="827"/>
      <c r="S139" s="832">
        <v>88</v>
      </c>
    </row>
    <row r="140" spans="1:19" ht="14.45" customHeight="1" x14ac:dyDescent="0.2">
      <c r="A140" s="821" t="s">
        <v>5724</v>
      </c>
      <c r="B140" s="822" t="s">
        <v>5725</v>
      </c>
      <c r="C140" s="822" t="s">
        <v>605</v>
      </c>
      <c r="D140" s="822" t="s">
        <v>2219</v>
      </c>
      <c r="E140" s="822" t="s">
        <v>5710</v>
      </c>
      <c r="F140" s="822" t="s">
        <v>5820</v>
      </c>
      <c r="G140" s="822" t="s">
        <v>5821</v>
      </c>
      <c r="H140" s="831">
        <v>1</v>
      </c>
      <c r="I140" s="831">
        <v>32</v>
      </c>
      <c r="J140" s="822"/>
      <c r="K140" s="822">
        <v>32</v>
      </c>
      <c r="L140" s="831"/>
      <c r="M140" s="831"/>
      <c r="N140" s="822"/>
      <c r="O140" s="822"/>
      <c r="P140" s="831">
        <v>2</v>
      </c>
      <c r="Q140" s="831">
        <v>66</v>
      </c>
      <c r="R140" s="827"/>
      <c r="S140" s="832">
        <v>33</v>
      </c>
    </row>
    <row r="141" spans="1:19" ht="14.45" customHeight="1" x14ac:dyDescent="0.2">
      <c r="A141" s="821" t="s">
        <v>5724</v>
      </c>
      <c r="B141" s="822" t="s">
        <v>5725</v>
      </c>
      <c r="C141" s="822" t="s">
        <v>605</v>
      </c>
      <c r="D141" s="822" t="s">
        <v>2219</v>
      </c>
      <c r="E141" s="822" t="s">
        <v>5710</v>
      </c>
      <c r="F141" s="822" t="s">
        <v>5824</v>
      </c>
      <c r="G141" s="822" t="s">
        <v>5825</v>
      </c>
      <c r="H141" s="831">
        <v>258</v>
      </c>
      <c r="I141" s="831">
        <v>57534</v>
      </c>
      <c r="J141" s="822"/>
      <c r="K141" s="822">
        <v>223</v>
      </c>
      <c r="L141" s="831"/>
      <c r="M141" s="831"/>
      <c r="N141" s="822"/>
      <c r="O141" s="822"/>
      <c r="P141" s="831">
        <v>102</v>
      </c>
      <c r="Q141" s="831">
        <v>23256</v>
      </c>
      <c r="R141" s="827"/>
      <c r="S141" s="832">
        <v>228</v>
      </c>
    </row>
    <row r="142" spans="1:19" ht="14.45" customHeight="1" x14ac:dyDescent="0.2">
      <c r="A142" s="821" t="s">
        <v>5724</v>
      </c>
      <c r="B142" s="822" t="s">
        <v>5725</v>
      </c>
      <c r="C142" s="822" t="s">
        <v>605</v>
      </c>
      <c r="D142" s="822" t="s">
        <v>2219</v>
      </c>
      <c r="E142" s="822" t="s">
        <v>5710</v>
      </c>
      <c r="F142" s="822" t="s">
        <v>5830</v>
      </c>
      <c r="G142" s="822" t="s">
        <v>5831</v>
      </c>
      <c r="H142" s="831"/>
      <c r="I142" s="831"/>
      <c r="J142" s="822"/>
      <c r="K142" s="822"/>
      <c r="L142" s="831"/>
      <c r="M142" s="831"/>
      <c r="N142" s="822"/>
      <c r="O142" s="822"/>
      <c r="P142" s="831">
        <v>1</v>
      </c>
      <c r="Q142" s="831">
        <v>451</v>
      </c>
      <c r="R142" s="827"/>
      <c r="S142" s="832">
        <v>451</v>
      </c>
    </row>
    <row r="143" spans="1:19" ht="14.45" customHeight="1" x14ac:dyDescent="0.2">
      <c r="A143" s="821" t="s">
        <v>5724</v>
      </c>
      <c r="B143" s="822" t="s">
        <v>5725</v>
      </c>
      <c r="C143" s="822" t="s">
        <v>605</v>
      </c>
      <c r="D143" s="822" t="s">
        <v>2219</v>
      </c>
      <c r="E143" s="822" t="s">
        <v>5710</v>
      </c>
      <c r="F143" s="822" t="s">
        <v>5832</v>
      </c>
      <c r="G143" s="822" t="s">
        <v>5833</v>
      </c>
      <c r="H143" s="831">
        <v>2</v>
      </c>
      <c r="I143" s="831">
        <v>2128</v>
      </c>
      <c r="J143" s="822"/>
      <c r="K143" s="822">
        <v>1064</v>
      </c>
      <c r="L143" s="831"/>
      <c r="M143" s="831"/>
      <c r="N143" s="822"/>
      <c r="O143" s="822"/>
      <c r="P143" s="831">
        <v>3</v>
      </c>
      <c r="Q143" s="831">
        <v>3216</v>
      </c>
      <c r="R143" s="827"/>
      <c r="S143" s="832">
        <v>1072</v>
      </c>
    </row>
    <row r="144" spans="1:19" ht="14.45" customHeight="1" x14ac:dyDescent="0.2">
      <c r="A144" s="821" t="s">
        <v>5724</v>
      </c>
      <c r="B144" s="822" t="s">
        <v>5725</v>
      </c>
      <c r="C144" s="822" t="s">
        <v>605</v>
      </c>
      <c r="D144" s="822" t="s">
        <v>2219</v>
      </c>
      <c r="E144" s="822" t="s">
        <v>5710</v>
      </c>
      <c r="F144" s="822" t="s">
        <v>5834</v>
      </c>
      <c r="G144" s="822" t="s">
        <v>5835</v>
      </c>
      <c r="H144" s="831"/>
      <c r="I144" s="831"/>
      <c r="J144" s="822"/>
      <c r="K144" s="822"/>
      <c r="L144" s="831"/>
      <c r="M144" s="831"/>
      <c r="N144" s="822"/>
      <c r="O144" s="822"/>
      <c r="P144" s="831">
        <v>1</v>
      </c>
      <c r="Q144" s="831">
        <v>126</v>
      </c>
      <c r="R144" s="827"/>
      <c r="S144" s="832">
        <v>126</v>
      </c>
    </row>
    <row r="145" spans="1:19" ht="14.45" customHeight="1" x14ac:dyDescent="0.2">
      <c r="A145" s="821" t="s">
        <v>5724</v>
      </c>
      <c r="B145" s="822" t="s">
        <v>5725</v>
      </c>
      <c r="C145" s="822" t="s">
        <v>605</v>
      </c>
      <c r="D145" s="822" t="s">
        <v>2219</v>
      </c>
      <c r="E145" s="822" t="s">
        <v>5710</v>
      </c>
      <c r="F145" s="822" t="s">
        <v>5836</v>
      </c>
      <c r="G145" s="822" t="s">
        <v>5837</v>
      </c>
      <c r="H145" s="831"/>
      <c r="I145" s="831"/>
      <c r="J145" s="822"/>
      <c r="K145" s="822"/>
      <c r="L145" s="831"/>
      <c r="M145" s="831"/>
      <c r="N145" s="822"/>
      <c r="O145" s="822"/>
      <c r="P145" s="831">
        <v>1</v>
      </c>
      <c r="Q145" s="831">
        <v>379</v>
      </c>
      <c r="R145" s="827"/>
      <c r="S145" s="832">
        <v>379</v>
      </c>
    </row>
    <row r="146" spans="1:19" ht="14.45" customHeight="1" x14ac:dyDescent="0.2">
      <c r="A146" s="821" t="s">
        <v>5724</v>
      </c>
      <c r="B146" s="822" t="s">
        <v>5725</v>
      </c>
      <c r="C146" s="822" t="s">
        <v>605</v>
      </c>
      <c r="D146" s="822" t="s">
        <v>2219</v>
      </c>
      <c r="E146" s="822" t="s">
        <v>5710</v>
      </c>
      <c r="F146" s="822" t="s">
        <v>5838</v>
      </c>
      <c r="G146" s="822" t="s">
        <v>5839</v>
      </c>
      <c r="H146" s="831">
        <v>1</v>
      </c>
      <c r="I146" s="831">
        <v>59</v>
      </c>
      <c r="J146" s="822"/>
      <c r="K146" s="822">
        <v>59</v>
      </c>
      <c r="L146" s="831"/>
      <c r="M146" s="831"/>
      <c r="N146" s="822"/>
      <c r="O146" s="822"/>
      <c r="P146" s="831"/>
      <c r="Q146" s="831"/>
      <c r="R146" s="827"/>
      <c r="S146" s="832"/>
    </row>
    <row r="147" spans="1:19" ht="14.45" customHeight="1" x14ac:dyDescent="0.2">
      <c r="A147" s="821" t="s">
        <v>5724</v>
      </c>
      <c r="B147" s="822" t="s">
        <v>5725</v>
      </c>
      <c r="C147" s="822" t="s">
        <v>605</v>
      </c>
      <c r="D147" s="822" t="s">
        <v>2219</v>
      </c>
      <c r="E147" s="822" t="s">
        <v>5710</v>
      </c>
      <c r="F147" s="822" t="s">
        <v>5840</v>
      </c>
      <c r="G147" s="822" t="s">
        <v>5841</v>
      </c>
      <c r="H147" s="831">
        <v>5</v>
      </c>
      <c r="I147" s="831">
        <v>580</v>
      </c>
      <c r="J147" s="822"/>
      <c r="K147" s="822">
        <v>116</v>
      </c>
      <c r="L147" s="831"/>
      <c r="M147" s="831"/>
      <c r="N147" s="822"/>
      <c r="O147" s="822"/>
      <c r="P147" s="831">
        <v>11</v>
      </c>
      <c r="Q147" s="831">
        <v>1287</v>
      </c>
      <c r="R147" s="827"/>
      <c r="S147" s="832">
        <v>117</v>
      </c>
    </row>
    <row r="148" spans="1:19" ht="14.45" customHeight="1" x14ac:dyDescent="0.2">
      <c r="A148" s="821" t="s">
        <v>5724</v>
      </c>
      <c r="B148" s="822" t="s">
        <v>5725</v>
      </c>
      <c r="C148" s="822" t="s">
        <v>605</v>
      </c>
      <c r="D148" s="822" t="s">
        <v>2219</v>
      </c>
      <c r="E148" s="822" t="s">
        <v>5710</v>
      </c>
      <c r="F148" s="822" t="s">
        <v>5842</v>
      </c>
      <c r="G148" s="822" t="s">
        <v>5843</v>
      </c>
      <c r="H148" s="831">
        <v>1</v>
      </c>
      <c r="I148" s="831">
        <v>91</v>
      </c>
      <c r="J148" s="822"/>
      <c r="K148" s="822">
        <v>91</v>
      </c>
      <c r="L148" s="831"/>
      <c r="M148" s="831"/>
      <c r="N148" s="822"/>
      <c r="O148" s="822"/>
      <c r="P148" s="831"/>
      <c r="Q148" s="831"/>
      <c r="R148" s="827"/>
      <c r="S148" s="832"/>
    </row>
    <row r="149" spans="1:19" ht="14.45" customHeight="1" x14ac:dyDescent="0.2">
      <c r="A149" s="821" t="s">
        <v>5724</v>
      </c>
      <c r="B149" s="822" t="s">
        <v>5725</v>
      </c>
      <c r="C149" s="822" t="s">
        <v>605</v>
      </c>
      <c r="D149" s="822" t="s">
        <v>2219</v>
      </c>
      <c r="E149" s="822" t="s">
        <v>5710</v>
      </c>
      <c r="F149" s="822" t="s">
        <v>5844</v>
      </c>
      <c r="G149" s="822" t="s">
        <v>5845</v>
      </c>
      <c r="H149" s="831">
        <v>1</v>
      </c>
      <c r="I149" s="831">
        <v>375</v>
      </c>
      <c r="J149" s="822"/>
      <c r="K149" s="822">
        <v>375</v>
      </c>
      <c r="L149" s="831"/>
      <c r="M149" s="831"/>
      <c r="N149" s="822"/>
      <c r="O149" s="822"/>
      <c r="P149" s="831">
        <v>2</v>
      </c>
      <c r="Q149" s="831">
        <v>754</v>
      </c>
      <c r="R149" s="827"/>
      <c r="S149" s="832">
        <v>377</v>
      </c>
    </row>
    <row r="150" spans="1:19" ht="14.45" customHeight="1" x14ac:dyDescent="0.2">
      <c r="A150" s="821" t="s">
        <v>5724</v>
      </c>
      <c r="B150" s="822" t="s">
        <v>5725</v>
      </c>
      <c r="C150" s="822" t="s">
        <v>605</v>
      </c>
      <c r="D150" s="822" t="s">
        <v>2219</v>
      </c>
      <c r="E150" s="822" t="s">
        <v>5710</v>
      </c>
      <c r="F150" s="822" t="s">
        <v>5846</v>
      </c>
      <c r="G150" s="822" t="s">
        <v>5847</v>
      </c>
      <c r="H150" s="831"/>
      <c r="I150" s="831"/>
      <c r="J150" s="822"/>
      <c r="K150" s="822"/>
      <c r="L150" s="831"/>
      <c r="M150" s="831"/>
      <c r="N150" s="822"/>
      <c r="O150" s="822"/>
      <c r="P150" s="831">
        <v>8</v>
      </c>
      <c r="Q150" s="831">
        <v>7944</v>
      </c>
      <c r="R150" s="827"/>
      <c r="S150" s="832">
        <v>993</v>
      </c>
    </row>
    <row r="151" spans="1:19" ht="14.45" customHeight="1" x14ac:dyDescent="0.2">
      <c r="A151" s="821" t="s">
        <v>5724</v>
      </c>
      <c r="B151" s="822" t="s">
        <v>5725</v>
      </c>
      <c r="C151" s="822" t="s">
        <v>605</v>
      </c>
      <c r="D151" s="822" t="s">
        <v>2219</v>
      </c>
      <c r="E151" s="822" t="s">
        <v>5710</v>
      </c>
      <c r="F151" s="822" t="s">
        <v>5850</v>
      </c>
      <c r="G151" s="822" t="s">
        <v>5851</v>
      </c>
      <c r="H151" s="831"/>
      <c r="I151" s="831"/>
      <c r="J151" s="822"/>
      <c r="K151" s="822"/>
      <c r="L151" s="831"/>
      <c r="M151" s="831"/>
      <c r="N151" s="822"/>
      <c r="O151" s="822"/>
      <c r="P151" s="831">
        <v>6</v>
      </c>
      <c r="Q151" s="831">
        <v>2376</v>
      </c>
      <c r="R151" s="827"/>
      <c r="S151" s="832">
        <v>396</v>
      </c>
    </row>
    <row r="152" spans="1:19" ht="14.45" customHeight="1" x14ac:dyDescent="0.2">
      <c r="A152" s="821" t="s">
        <v>5724</v>
      </c>
      <c r="B152" s="822" t="s">
        <v>5725</v>
      </c>
      <c r="C152" s="822" t="s">
        <v>605</v>
      </c>
      <c r="D152" s="822" t="s">
        <v>2219</v>
      </c>
      <c r="E152" s="822" t="s">
        <v>5710</v>
      </c>
      <c r="F152" s="822" t="s">
        <v>5856</v>
      </c>
      <c r="G152" s="822" t="s">
        <v>5857</v>
      </c>
      <c r="H152" s="831">
        <v>9</v>
      </c>
      <c r="I152" s="831">
        <v>1629</v>
      </c>
      <c r="J152" s="822"/>
      <c r="K152" s="822">
        <v>181</v>
      </c>
      <c r="L152" s="831"/>
      <c r="M152" s="831"/>
      <c r="N152" s="822"/>
      <c r="O152" s="822"/>
      <c r="P152" s="831">
        <v>4</v>
      </c>
      <c r="Q152" s="831">
        <v>732</v>
      </c>
      <c r="R152" s="827"/>
      <c r="S152" s="832">
        <v>183</v>
      </c>
    </row>
    <row r="153" spans="1:19" ht="14.45" customHeight="1" x14ac:dyDescent="0.2">
      <c r="A153" s="821" t="s">
        <v>5724</v>
      </c>
      <c r="B153" s="822" t="s">
        <v>5725</v>
      </c>
      <c r="C153" s="822" t="s">
        <v>605</v>
      </c>
      <c r="D153" s="822" t="s">
        <v>2219</v>
      </c>
      <c r="E153" s="822" t="s">
        <v>5710</v>
      </c>
      <c r="F153" s="822" t="s">
        <v>5868</v>
      </c>
      <c r="G153" s="822" t="s">
        <v>5869</v>
      </c>
      <c r="H153" s="831">
        <v>2</v>
      </c>
      <c r="I153" s="831">
        <v>200</v>
      </c>
      <c r="J153" s="822"/>
      <c r="K153" s="822">
        <v>100</v>
      </c>
      <c r="L153" s="831"/>
      <c r="M153" s="831"/>
      <c r="N153" s="822"/>
      <c r="O153" s="822"/>
      <c r="P153" s="831">
        <v>5</v>
      </c>
      <c r="Q153" s="831">
        <v>500</v>
      </c>
      <c r="R153" s="827"/>
      <c r="S153" s="832">
        <v>100</v>
      </c>
    </row>
    <row r="154" spans="1:19" ht="14.45" customHeight="1" x14ac:dyDescent="0.2">
      <c r="A154" s="821" t="s">
        <v>5724</v>
      </c>
      <c r="B154" s="822" t="s">
        <v>5725</v>
      </c>
      <c r="C154" s="822" t="s">
        <v>605</v>
      </c>
      <c r="D154" s="822" t="s">
        <v>2220</v>
      </c>
      <c r="E154" s="822" t="s">
        <v>5726</v>
      </c>
      <c r="F154" s="822" t="s">
        <v>5731</v>
      </c>
      <c r="G154" s="822" t="s">
        <v>5732</v>
      </c>
      <c r="H154" s="831">
        <v>0.2</v>
      </c>
      <c r="I154" s="831">
        <v>13.94</v>
      </c>
      <c r="J154" s="822">
        <v>1</v>
      </c>
      <c r="K154" s="822">
        <v>69.699999999999989</v>
      </c>
      <c r="L154" s="831">
        <v>0.2</v>
      </c>
      <c r="M154" s="831">
        <v>13.94</v>
      </c>
      <c r="N154" s="822">
        <v>1</v>
      </c>
      <c r="O154" s="822">
        <v>69.699999999999989</v>
      </c>
      <c r="P154" s="831"/>
      <c r="Q154" s="831"/>
      <c r="R154" s="827"/>
      <c r="S154" s="832"/>
    </row>
    <row r="155" spans="1:19" ht="14.45" customHeight="1" x14ac:dyDescent="0.2">
      <c r="A155" s="821" t="s">
        <v>5724</v>
      </c>
      <c r="B155" s="822" t="s">
        <v>5725</v>
      </c>
      <c r="C155" s="822" t="s">
        <v>605</v>
      </c>
      <c r="D155" s="822" t="s">
        <v>2220</v>
      </c>
      <c r="E155" s="822" t="s">
        <v>5710</v>
      </c>
      <c r="F155" s="822" t="s">
        <v>5772</v>
      </c>
      <c r="G155" s="822" t="s">
        <v>5773</v>
      </c>
      <c r="H155" s="831">
        <v>9</v>
      </c>
      <c r="I155" s="831">
        <v>747</v>
      </c>
      <c r="J155" s="822">
        <v>1.1116071428571428</v>
      </c>
      <c r="K155" s="822">
        <v>83</v>
      </c>
      <c r="L155" s="831">
        <v>8</v>
      </c>
      <c r="M155" s="831">
        <v>672</v>
      </c>
      <c r="N155" s="822">
        <v>1</v>
      </c>
      <c r="O155" s="822">
        <v>84</v>
      </c>
      <c r="P155" s="831">
        <v>17</v>
      </c>
      <c r="Q155" s="831">
        <v>1445</v>
      </c>
      <c r="R155" s="827">
        <v>2.1502976190476191</v>
      </c>
      <c r="S155" s="832">
        <v>85</v>
      </c>
    </row>
    <row r="156" spans="1:19" ht="14.45" customHeight="1" x14ac:dyDescent="0.2">
      <c r="A156" s="821" t="s">
        <v>5724</v>
      </c>
      <c r="B156" s="822" t="s">
        <v>5725</v>
      </c>
      <c r="C156" s="822" t="s">
        <v>605</v>
      </c>
      <c r="D156" s="822" t="s">
        <v>2220</v>
      </c>
      <c r="E156" s="822" t="s">
        <v>5710</v>
      </c>
      <c r="F156" s="822" t="s">
        <v>5774</v>
      </c>
      <c r="G156" s="822" t="s">
        <v>5775</v>
      </c>
      <c r="H156" s="831">
        <v>34</v>
      </c>
      <c r="I156" s="831">
        <v>1258</v>
      </c>
      <c r="J156" s="822">
        <v>1.003189792663477</v>
      </c>
      <c r="K156" s="822">
        <v>37</v>
      </c>
      <c r="L156" s="831">
        <v>33</v>
      </c>
      <c r="M156" s="831">
        <v>1254</v>
      </c>
      <c r="N156" s="822">
        <v>1</v>
      </c>
      <c r="O156" s="822">
        <v>38</v>
      </c>
      <c r="P156" s="831">
        <v>34</v>
      </c>
      <c r="Q156" s="831">
        <v>1292</v>
      </c>
      <c r="R156" s="827">
        <v>1.0303030303030303</v>
      </c>
      <c r="S156" s="832">
        <v>38</v>
      </c>
    </row>
    <row r="157" spans="1:19" ht="14.45" customHeight="1" x14ac:dyDescent="0.2">
      <c r="A157" s="821" t="s">
        <v>5724</v>
      </c>
      <c r="B157" s="822" t="s">
        <v>5725</v>
      </c>
      <c r="C157" s="822" t="s">
        <v>605</v>
      </c>
      <c r="D157" s="822" t="s">
        <v>2220</v>
      </c>
      <c r="E157" s="822" t="s">
        <v>5710</v>
      </c>
      <c r="F157" s="822" t="s">
        <v>5711</v>
      </c>
      <c r="G157" s="822" t="s">
        <v>5712</v>
      </c>
      <c r="H157" s="831">
        <v>126</v>
      </c>
      <c r="I157" s="831">
        <v>31752</v>
      </c>
      <c r="J157" s="822">
        <v>1.262705798138869</v>
      </c>
      <c r="K157" s="822">
        <v>252</v>
      </c>
      <c r="L157" s="831">
        <v>99</v>
      </c>
      <c r="M157" s="831">
        <v>25146</v>
      </c>
      <c r="N157" s="822">
        <v>1</v>
      </c>
      <c r="O157" s="822">
        <v>254</v>
      </c>
      <c r="P157" s="831">
        <v>87</v>
      </c>
      <c r="Q157" s="831">
        <v>22185</v>
      </c>
      <c r="R157" s="827">
        <v>0.88224767358625622</v>
      </c>
      <c r="S157" s="832">
        <v>255</v>
      </c>
    </row>
    <row r="158" spans="1:19" ht="14.45" customHeight="1" x14ac:dyDescent="0.2">
      <c r="A158" s="821" t="s">
        <v>5724</v>
      </c>
      <c r="B158" s="822" t="s">
        <v>5725</v>
      </c>
      <c r="C158" s="822" t="s">
        <v>605</v>
      </c>
      <c r="D158" s="822" t="s">
        <v>2220</v>
      </c>
      <c r="E158" s="822" t="s">
        <v>5710</v>
      </c>
      <c r="F158" s="822" t="s">
        <v>5792</v>
      </c>
      <c r="G158" s="822" t="s">
        <v>5793</v>
      </c>
      <c r="H158" s="831">
        <v>69</v>
      </c>
      <c r="I158" s="831">
        <v>8763</v>
      </c>
      <c r="J158" s="822">
        <v>0.57956349206349211</v>
      </c>
      <c r="K158" s="822">
        <v>127</v>
      </c>
      <c r="L158" s="831">
        <v>120</v>
      </c>
      <c r="M158" s="831">
        <v>15120</v>
      </c>
      <c r="N158" s="822">
        <v>1</v>
      </c>
      <c r="O158" s="822">
        <v>126</v>
      </c>
      <c r="P158" s="831">
        <v>118</v>
      </c>
      <c r="Q158" s="831">
        <v>14986</v>
      </c>
      <c r="R158" s="827">
        <v>0.9911375661375661</v>
      </c>
      <c r="S158" s="832">
        <v>127</v>
      </c>
    </row>
    <row r="159" spans="1:19" ht="14.45" customHeight="1" x14ac:dyDescent="0.2">
      <c r="A159" s="821" t="s">
        <v>5724</v>
      </c>
      <c r="B159" s="822" t="s">
        <v>5725</v>
      </c>
      <c r="C159" s="822" t="s">
        <v>605</v>
      </c>
      <c r="D159" s="822" t="s">
        <v>2220</v>
      </c>
      <c r="E159" s="822" t="s">
        <v>5710</v>
      </c>
      <c r="F159" s="822" t="s">
        <v>5798</v>
      </c>
      <c r="G159" s="822" t="s">
        <v>5799</v>
      </c>
      <c r="H159" s="831"/>
      <c r="I159" s="831"/>
      <c r="J159" s="822"/>
      <c r="K159" s="822"/>
      <c r="L159" s="831"/>
      <c r="M159" s="831"/>
      <c r="N159" s="822"/>
      <c r="O159" s="822"/>
      <c r="P159" s="831">
        <v>3</v>
      </c>
      <c r="Q159" s="831">
        <v>567</v>
      </c>
      <c r="R159" s="827"/>
      <c r="S159" s="832">
        <v>189</v>
      </c>
    </row>
    <row r="160" spans="1:19" ht="14.45" customHeight="1" x14ac:dyDescent="0.2">
      <c r="A160" s="821" t="s">
        <v>5724</v>
      </c>
      <c r="B160" s="822" t="s">
        <v>5725</v>
      </c>
      <c r="C160" s="822" t="s">
        <v>605</v>
      </c>
      <c r="D160" s="822" t="s">
        <v>2220</v>
      </c>
      <c r="E160" s="822" t="s">
        <v>5710</v>
      </c>
      <c r="F160" s="822" t="s">
        <v>5804</v>
      </c>
      <c r="G160" s="822" t="s">
        <v>5805</v>
      </c>
      <c r="H160" s="831">
        <v>1</v>
      </c>
      <c r="I160" s="831">
        <v>680</v>
      </c>
      <c r="J160" s="822">
        <v>0.99270072992700731</v>
      </c>
      <c r="K160" s="822">
        <v>680</v>
      </c>
      <c r="L160" s="831">
        <v>1</v>
      </c>
      <c r="M160" s="831">
        <v>685</v>
      </c>
      <c r="N160" s="822">
        <v>1</v>
      </c>
      <c r="O160" s="822">
        <v>685</v>
      </c>
      <c r="P160" s="831"/>
      <c r="Q160" s="831"/>
      <c r="R160" s="827"/>
      <c r="S160" s="832"/>
    </row>
    <row r="161" spans="1:19" ht="14.45" customHeight="1" x14ac:dyDescent="0.2">
      <c r="A161" s="821" t="s">
        <v>5724</v>
      </c>
      <c r="B161" s="822" t="s">
        <v>5725</v>
      </c>
      <c r="C161" s="822" t="s">
        <v>605</v>
      </c>
      <c r="D161" s="822" t="s">
        <v>2220</v>
      </c>
      <c r="E161" s="822" t="s">
        <v>5710</v>
      </c>
      <c r="F161" s="822" t="s">
        <v>5810</v>
      </c>
      <c r="G161" s="822" t="s">
        <v>5811</v>
      </c>
      <c r="H161" s="831">
        <v>157</v>
      </c>
      <c r="I161" s="831">
        <v>5233.33</v>
      </c>
      <c r="J161" s="822">
        <v>0.89204437952023885</v>
      </c>
      <c r="K161" s="822">
        <v>33.333312101910828</v>
      </c>
      <c r="L161" s="831">
        <v>176</v>
      </c>
      <c r="M161" s="831">
        <v>5866.67</v>
      </c>
      <c r="N161" s="822">
        <v>1</v>
      </c>
      <c r="O161" s="822">
        <v>33.333352272727275</v>
      </c>
      <c r="P161" s="831">
        <v>196</v>
      </c>
      <c r="Q161" s="831">
        <v>6985.5299999999988</v>
      </c>
      <c r="R161" s="827">
        <v>1.1907146643666677</v>
      </c>
      <c r="S161" s="832">
        <v>35.640459183673464</v>
      </c>
    </row>
    <row r="162" spans="1:19" ht="14.45" customHeight="1" x14ac:dyDescent="0.2">
      <c r="A162" s="821" t="s">
        <v>5724</v>
      </c>
      <c r="B162" s="822" t="s">
        <v>5725</v>
      </c>
      <c r="C162" s="822" t="s">
        <v>605</v>
      </c>
      <c r="D162" s="822" t="s">
        <v>2220</v>
      </c>
      <c r="E162" s="822" t="s">
        <v>5710</v>
      </c>
      <c r="F162" s="822" t="s">
        <v>5714</v>
      </c>
      <c r="G162" s="822" t="s">
        <v>5715</v>
      </c>
      <c r="H162" s="831">
        <v>3</v>
      </c>
      <c r="I162" s="831">
        <v>258</v>
      </c>
      <c r="J162" s="822">
        <v>1.4827586206896552</v>
      </c>
      <c r="K162" s="822">
        <v>86</v>
      </c>
      <c r="L162" s="831">
        <v>2</v>
      </c>
      <c r="M162" s="831">
        <v>174</v>
      </c>
      <c r="N162" s="822">
        <v>1</v>
      </c>
      <c r="O162" s="822">
        <v>87</v>
      </c>
      <c r="P162" s="831"/>
      <c r="Q162" s="831"/>
      <c r="R162" s="827"/>
      <c r="S162" s="832"/>
    </row>
    <row r="163" spans="1:19" ht="14.45" customHeight="1" x14ac:dyDescent="0.2">
      <c r="A163" s="821" t="s">
        <v>5724</v>
      </c>
      <c r="B163" s="822" t="s">
        <v>5725</v>
      </c>
      <c r="C163" s="822" t="s">
        <v>605</v>
      </c>
      <c r="D163" s="822" t="s">
        <v>2220</v>
      </c>
      <c r="E163" s="822" t="s">
        <v>5710</v>
      </c>
      <c r="F163" s="822" t="s">
        <v>5840</v>
      </c>
      <c r="G163" s="822" t="s">
        <v>5841</v>
      </c>
      <c r="H163" s="831">
        <v>18</v>
      </c>
      <c r="I163" s="831">
        <v>2088</v>
      </c>
      <c r="J163" s="822">
        <v>0.9</v>
      </c>
      <c r="K163" s="822">
        <v>116</v>
      </c>
      <c r="L163" s="831">
        <v>20</v>
      </c>
      <c r="M163" s="831">
        <v>2320</v>
      </c>
      <c r="N163" s="822">
        <v>1</v>
      </c>
      <c r="O163" s="822">
        <v>116</v>
      </c>
      <c r="P163" s="831">
        <v>14</v>
      </c>
      <c r="Q163" s="831">
        <v>1638</v>
      </c>
      <c r="R163" s="827">
        <v>0.70603448275862069</v>
      </c>
      <c r="S163" s="832">
        <v>117</v>
      </c>
    </row>
    <row r="164" spans="1:19" ht="14.45" customHeight="1" x14ac:dyDescent="0.2">
      <c r="A164" s="821" t="s">
        <v>5724</v>
      </c>
      <c r="B164" s="822" t="s">
        <v>5725</v>
      </c>
      <c r="C164" s="822" t="s">
        <v>605</v>
      </c>
      <c r="D164" s="822" t="s">
        <v>2220</v>
      </c>
      <c r="E164" s="822" t="s">
        <v>5710</v>
      </c>
      <c r="F164" s="822" t="s">
        <v>5844</v>
      </c>
      <c r="G164" s="822" t="s">
        <v>5845</v>
      </c>
      <c r="H164" s="831">
        <v>1</v>
      </c>
      <c r="I164" s="831">
        <v>375</v>
      </c>
      <c r="J164" s="822">
        <v>0.99734042553191493</v>
      </c>
      <c r="K164" s="822">
        <v>375</v>
      </c>
      <c r="L164" s="831">
        <v>1</v>
      </c>
      <c r="M164" s="831">
        <v>376</v>
      </c>
      <c r="N164" s="822">
        <v>1</v>
      </c>
      <c r="O164" s="822">
        <v>376</v>
      </c>
      <c r="P164" s="831"/>
      <c r="Q164" s="831"/>
      <c r="R164" s="827"/>
      <c r="S164" s="832"/>
    </row>
    <row r="165" spans="1:19" ht="14.45" customHeight="1" x14ac:dyDescent="0.2">
      <c r="A165" s="821" t="s">
        <v>5724</v>
      </c>
      <c r="B165" s="822" t="s">
        <v>5725</v>
      </c>
      <c r="C165" s="822" t="s">
        <v>605</v>
      </c>
      <c r="D165" s="822" t="s">
        <v>5685</v>
      </c>
      <c r="E165" s="822" t="s">
        <v>5710</v>
      </c>
      <c r="F165" s="822" t="s">
        <v>5774</v>
      </c>
      <c r="G165" s="822" t="s">
        <v>5775</v>
      </c>
      <c r="H165" s="831">
        <v>3</v>
      </c>
      <c r="I165" s="831">
        <v>111</v>
      </c>
      <c r="J165" s="822"/>
      <c r="K165" s="822">
        <v>37</v>
      </c>
      <c r="L165" s="831"/>
      <c r="M165" s="831"/>
      <c r="N165" s="822"/>
      <c r="O165" s="822"/>
      <c r="P165" s="831"/>
      <c r="Q165" s="831"/>
      <c r="R165" s="827"/>
      <c r="S165" s="832"/>
    </row>
    <row r="166" spans="1:19" ht="14.45" customHeight="1" x14ac:dyDescent="0.2">
      <c r="A166" s="821" t="s">
        <v>5724</v>
      </c>
      <c r="B166" s="822" t="s">
        <v>5725</v>
      </c>
      <c r="C166" s="822" t="s">
        <v>605</v>
      </c>
      <c r="D166" s="822" t="s">
        <v>2222</v>
      </c>
      <c r="E166" s="822" t="s">
        <v>5726</v>
      </c>
      <c r="F166" s="822" t="s">
        <v>5731</v>
      </c>
      <c r="G166" s="822" t="s">
        <v>5732</v>
      </c>
      <c r="H166" s="831">
        <v>0.4</v>
      </c>
      <c r="I166" s="831">
        <v>27.88</v>
      </c>
      <c r="J166" s="822">
        <v>0.66666666666666663</v>
      </c>
      <c r="K166" s="822">
        <v>69.699999999999989</v>
      </c>
      <c r="L166" s="831">
        <v>0.60000000000000009</v>
      </c>
      <c r="M166" s="831">
        <v>41.82</v>
      </c>
      <c r="N166" s="822">
        <v>1</v>
      </c>
      <c r="O166" s="822">
        <v>69.699999999999989</v>
      </c>
      <c r="P166" s="831">
        <v>0.1</v>
      </c>
      <c r="Q166" s="831">
        <v>6.97</v>
      </c>
      <c r="R166" s="827">
        <v>0.16666666666666666</v>
      </c>
      <c r="S166" s="832">
        <v>69.699999999999989</v>
      </c>
    </row>
    <row r="167" spans="1:19" ht="14.45" customHeight="1" x14ac:dyDescent="0.2">
      <c r="A167" s="821" t="s">
        <v>5724</v>
      </c>
      <c r="B167" s="822" t="s">
        <v>5725</v>
      </c>
      <c r="C167" s="822" t="s">
        <v>605</v>
      </c>
      <c r="D167" s="822" t="s">
        <v>2222</v>
      </c>
      <c r="E167" s="822" t="s">
        <v>5726</v>
      </c>
      <c r="F167" s="822" t="s">
        <v>5740</v>
      </c>
      <c r="G167" s="822"/>
      <c r="H167" s="831">
        <v>0.2</v>
      </c>
      <c r="I167" s="831">
        <v>10.89</v>
      </c>
      <c r="J167" s="822"/>
      <c r="K167" s="822">
        <v>54.45</v>
      </c>
      <c r="L167" s="831"/>
      <c r="M167" s="831"/>
      <c r="N167" s="822"/>
      <c r="O167" s="822"/>
      <c r="P167" s="831"/>
      <c r="Q167" s="831"/>
      <c r="R167" s="827"/>
      <c r="S167" s="832"/>
    </row>
    <row r="168" spans="1:19" ht="14.45" customHeight="1" x14ac:dyDescent="0.2">
      <c r="A168" s="821" t="s">
        <v>5724</v>
      </c>
      <c r="B168" s="822" t="s">
        <v>5725</v>
      </c>
      <c r="C168" s="822" t="s">
        <v>605</v>
      </c>
      <c r="D168" s="822" t="s">
        <v>2222</v>
      </c>
      <c r="E168" s="822" t="s">
        <v>5710</v>
      </c>
      <c r="F168" s="822" t="s">
        <v>5770</v>
      </c>
      <c r="G168" s="822" t="s">
        <v>5771</v>
      </c>
      <c r="H168" s="831">
        <v>1</v>
      </c>
      <c r="I168" s="831">
        <v>147</v>
      </c>
      <c r="J168" s="822"/>
      <c r="K168" s="822">
        <v>147</v>
      </c>
      <c r="L168" s="831"/>
      <c r="M168" s="831"/>
      <c r="N168" s="822"/>
      <c r="O168" s="822"/>
      <c r="P168" s="831"/>
      <c r="Q168" s="831"/>
      <c r="R168" s="827"/>
      <c r="S168" s="832"/>
    </row>
    <row r="169" spans="1:19" ht="14.45" customHeight="1" x14ac:dyDescent="0.2">
      <c r="A169" s="821" t="s">
        <v>5724</v>
      </c>
      <c r="B169" s="822" t="s">
        <v>5725</v>
      </c>
      <c r="C169" s="822" t="s">
        <v>605</v>
      </c>
      <c r="D169" s="822" t="s">
        <v>2222</v>
      </c>
      <c r="E169" s="822" t="s">
        <v>5710</v>
      </c>
      <c r="F169" s="822" t="s">
        <v>5772</v>
      </c>
      <c r="G169" s="822" t="s">
        <v>5773</v>
      </c>
      <c r="H169" s="831">
        <v>36</v>
      </c>
      <c r="I169" s="831">
        <v>2988</v>
      </c>
      <c r="J169" s="822">
        <v>0.67115902964959573</v>
      </c>
      <c r="K169" s="822">
        <v>83</v>
      </c>
      <c r="L169" s="831">
        <v>53</v>
      </c>
      <c r="M169" s="831">
        <v>4452</v>
      </c>
      <c r="N169" s="822">
        <v>1</v>
      </c>
      <c r="O169" s="822">
        <v>84</v>
      </c>
      <c r="P169" s="831">
        <v>76</v>
      </c>
      <c r="Q169" s="831">
        <v>6460</v>
      </c>
      <c r="R169" s="827">
        <v>1.4510332434860738</v>
      </c>
      <c r="S169" s="832">
        <v>85</v>
      </c>
    </row>
    <row r="170" spans="1:19" ht="14.45" customHeight="1" x14ac:dyDescent="0.2">
      <c r="A170" s="821" t="s">
        <v>5724</v>
      </c>
      <c r="B170" s="822" t="s">
        <v>5725</v>
      </c>
      <c r="C170" s="822" t="s">
        <v>605</v>
      </c>
      <c r="D170" s="822" t="s">
        <v>2222</v>
      </c>
      <c r="E170" s="822" t="s">
        <v>5710</v>
      </c>
      <c r="F170" s="822" t="s">
        <v>5774</v>
      </c>
      <c r="G170" s="822" t="s">
        <v>5775</v>
      </c>
      <c r="H170" s="831">
        <v>11</v>
      </c>
      <c r="I170" s="831">
        <v>407</v>
      </c>
      <c r="J170" s="822">
        <v>0.14875730994152048</v>
      </c>
      <c r="K170" s="822">
        <v>37</v>
      </c>
      <c r="L170" s="831">
        <v>72</v>
      </c>
      <c r="M170" s="831">
        <v>2736</v>
      </c>
      <c r="N170" s="822">
        <v>1</v>
      </c>
      <c r="O170" s="822">
        <v>38</v>
      </c>
      <c r="P170" s="831">
        <v>47</v>
      </c>
      <c r="Q170" s="831">
        <v>1786</v>
      </c>
      <c r="R170" s="827">
        <v>0.65277777777777779</v>
      </c>
      <c r="S170" s="832">
        <v>38</v>
      </c>
    </row>
    <row r="171" spans="1:19" ht="14.45" customHeight="1" x14ac:dyDescent="0.2">
      <c r="A171" s="821" t="s">
        <v>5724</v>
      </c>
      <c r="B171" s="822" t="s">
        <v>5725</v>
      </c>
      <c r="C171" s="822" t="s">
        <v>605</v>
      </c>
      <c r="D171" s="822" t="s">
        <v>2222</v>
      </c>
      <c r="E171" s="822" t="s">
        <v>5710</v>
      </c>
      <c r="F171" s="822" t="s">
        <v>5776</v>
      </c>
      <c r="G171" s="822" t="s">
        <v>5777</v>
      </c>
      <c r="H171" s="831">
        <v>1</v>
      </c>
      <c r="I171" s="831">
        <v>10</v>
      </c>
      <c r="J171" s="822">
        <v>0.5</v>
      </c>
      <c r="K171" s="822">
        <v>10</v>
      </c>
      <c r="L171" s="831">
        <v>2</v>
      </c>
      <c r="M171" s="831">
        <v>20</v>
      </c>
      <c r="N171" s="822">
        <v>1</v>
      </c>
      <c r="O171" s="822">
        <v>10</v>
      </c>
      <c r="P171" s="831"/>
      <c r="Q171" s="831"/>
      <c r="R171" s="827"/>
      <c r="S171" s="832"/>
    </row>
    <row r="172" spans="1:19" ht="14.45" customHeight="1" x14ac:dyDescent="0.2">
      <c r="A172" s="821" t="s">
        <v>5724</v>
      </c>
      <c r="B172" s="822" t="s">
        <v>5725</v>
      </c>
      <c r="C172" s="822" t="s">
        <v>605</v>
      </c>
      <c r="D172" s="822" t="s">
        <v>2222</v>
      </c>
      <c r="E172" s="822" t="s">
        <v>5710</v>
      </c>
      <c r="F172" s="822" t="s">
        <v>5778</v>
      </c>
      <c r="G172" s="822" t="s">
        <v>5779</v>
      </c>
      <c r="H172" s="831">
        <v>4</v>
      </c>
      <c r="I172" s="831">
        <v>20</v>
      </c>
      <c r="J172" s="822">
        <v>4</v>
      </c>
      <c r="K172" s="822">
        <v>5</v>
      </c>
      <c r="L172" s="831">
        <v>1</v>
      </c>
      <c r="M172" s="831">
        <v>5</v>
      </c>
      <c r="N172" s="822">
        <v>1</v>
      </c>
      <c r="O172" s="822">
        <v>5</v>
      </c>
      <c r="P172" s="831"/>
      <c r="Q172" s="831"/>
      <c r="R172" s="827"/>
      <c r="S172" s="832"/>
    </row>
    <row r="173" spans="1:19" ht="14.45" customHeight="1" x14ac:dyDescent="0.2">
      <c r="A173" s="821" t="s">
        <v>5724</v>
      </c>
      <c r="B173" s="822" t="s">
        <v>5725</v>
      </c>
      <c r="C173" s="822" t="s">
        <v>605</v>
      </c>
      <c r="D173" s="822" t="s">
        <v>2222</v>
      </c>
      <c r="E173" s="822" t="s">
        <v>5710</v>
      </c>
      <c r="F173" s="822" t="s">
        <v>5780</v>
      </c>
      <c r="G173" s="822" t="s">
        <v>5781</v>
      </c>
      <c r="H173" s="831"/>
      <c r="I173" s="831"/>
      <c r="J173" s="822"/>
      <c r="K173" s="822"/>
      <c r="L173" s="831"/>
      <c r="M173" s="831"/>
      <c r="N173" s="822"/>
      <c r="O173" s="822"/>
      <c r="P173" s="831">
        <v>1</v>
      </c>
      <c r="Q173" s="831">
        <v>5</v>
      </c>
      <c r="R173" s="827"/>
      <c r="S173" s="832">
        <v>5</v>
      </c>
    </row>
    <row r="174" spans="1:19" ht="14.45" customHeight="1" x14ac:dyDescent="0.2">
      <c r="A174" s="821" t="s">
        <v>5724</v>
      </c>
      <c r="B174" s="822" t="s">
        <v>5725</v>
      </c>
      <c r="C174" s="822" t="s">
        <v>605</v>
      </c>
      <c r="D174" s="822" t="s">
        <v>2222</v>
      </c>
      <c r="E174" s="822" t="s">
        <v>5710</v>
      </c>
      <c r="F174" s="822" t="s">
        <v>5788</v>
      </c>
      <c r="G174" s="822" t="s">
        <v>5789</v>
      </c>
      <c r="H174" s="831">
        <v>3</v>
      </c>
      <c r="I174" s="831">
        <v>117</v>
      </c>
      <c r="J174" s="822"/>
      <c r="K174" s="822">
        <v>39</v>
      </c>
      <c r="L174" s="831"/>
      <c r="M174" s="831"/>
      <c r="N174" s="822"/>
      <c r="O174" s="822"/>
      <c r="P174" s="831"/>
      <c r="Q174" s="831"/>
      <c r="R174" s="827"/>
      <c r="S174" s="832"/>
    </row>
    <row r="175" spans="1:19" ht="14.45" customHeight="1" x14ac:dyDescent="0.2">
      <c r="A175" s="821" t="s">
        <v>5724</v>
      </c>
      <c r="B175" s="822" t="s">
        <v>5725</v>
      </c>
      <c r="C175" s="822" t="s">
        <v>605</v>
      </c>
      <c r="D175" s="822" t="s">
        <v>2222</v>
      </c>
      <c r="E175" s="822" t="s">
        <v>5710</v>
      </c>
      <c r="F175" s="822" t="s">
        <v>5711</v>
      </c>
      <c r="G175" s="822" t="s">
        <v>5712</v>
      </c>
      <c r="H175" s="831">
        <v>55</v>
      </c>
      <c r="I175" s="831">
        <v>13860</v>
      </c>
      <c r="J175" s="822">
        <v>0.88011176022352045</v>
      </c>
      <c r="K175" s="822">
        <v>252</v>
      </c>
      <c r="L175" s="831">
        <v>62</v>
      </c>
      <c r="M175" s="831">
        <v>15748</v>
      </c>
      <c r="N175" s="822">
        <v>1</v>
      </c>
      <c r="O175" s="822">
        <v>254</v>
      </c>
      <c r="P175" s="831">
        <v>62</v>
      </c>
      <c r="Q175" s="831">
        <v>15810</v>
      </c>
      <c r="R175" s="827">
        <v>1.0039370078740157</v>
      </c>
      <c r="S175" s="832">
        <v>255</v>
      </c>
    </row>
    <row r="176" spans="1:19" ht="14.45" customHeight="1" x14ac:dyDescent="0.2">
      <c r="A176" s="821" t="s">
        <v>5724</v>
      </c>
      <c r="B176" s="822" t="s">
        <v>5725</v>
      </c>
      <c r="C176" s="822" t="s">
        <v>605</v>
      </c>
      <c r="D176" s="822" t="s">
        <v>2222</v>
      </c>
      <c r="E176" s="822" t="s">
        <v>5710</v>
      </c>
      <c r="F176" s="822" t="s">
        <v>5792</v>
      </c>
      <c r="G176" s="822" t="s">
        <v>5793</v>
      </c>
      <c r="H176" s="831">
        <v>81</v>
      </c>
      <c r="I176" s="831">
        <v>10287</v>
      </c>
      <c r="J176" s="822">
        <v>0.6860744297719088</v>
      </c>
      <c r="K176" s="822">
        <v>127</v>
      </c>
      <c r="L176" s="831">
        <v>119</v>
      </c>
      <c r="M176" s="831">
        <v>14994</v>
      </c>
      <c r="N176" s="822">
        <v>1</v>
      </c>
      <c r="O176" s="822">
        <v>126</v>
      </c>
      <c r="P176" s="831">
        <v>182</v>
      </c>
      <c r="Q176" s="831">
        <v>23114</v>
      </c>
      <c r="R176" s="827">
        <v>1.5415499533146593</v>
      </c>
      <c r="S176" s="832">
        <v>127</v>
      </c>
    </row>
    <row r="177" spans="1:19" ht="14.45" customHeight="1" x14ac:dyDescent="0.2">
      <c r="A177" s="821" t="s">
        <v>5724</v>
      </c>
      <c r="B177" s="822" t="s">
        <v>5725</v>
      </c>
      <c r="C177" s="822" t="s">
        <v>605</v>
      </c>
      <c r="D177" s="822" t="s">
        <v>2222</v>
      </c>
      <c r="E177" s="822" t="s">
        <v>5710</v>
      </c>
      <c r="F177" s="822" t="s">
        <v>5798</v>
      </c>
      <c r="G177" s="822" t="s">
        <v>5799</v>
      </c>
      <c r="H177" s="831">
        <v>1</v>
      </c>
      <c r="I177" s="831">
        <v>185</v>
      </c>
      <c r="J177" s="822"/>
      <c r="K177" s="822">
        <v>185</v>
      </c>
      <c r="L177" s="831"/>
      <c r="M177" s="831"/>
      <c r="N177" s="822"/>
      <c r="O177" s="822"/>
      <c r="P177" s="831"/>
      <c r="Q177" s="831"/>
      <c r="R177" s="827"/>
      <c r="S177" s="832"/>
    </row>
    <row r="178" spans="1:19" ht="14.45" customHeight="1" x14ac:dyDescent="0.2">
      <c r="A178" s="821" t="s">
        <v>5724</v>
      </c>
      <c r="B178" s="822" t="s">
        <v>5725</v>
      </c>
      <c r="C178" s="822" t="s">
        <v>605</v>
      </c>
      <c r="D178" s="822" t="s">
        <v>2222</v>
      </c>
      <c r="E178" s="822" t="s">
        <v>5710</v>
      </c>
      <c r="F178" s="822" t="s">
        <v>5804</v>
      </c>
      <c r="G178" s="822" t="s">
        <v>5805</v>
      </c>
      <c r="H178" s="831">
        <v>1</v>
      </c>
      <c r="I178" s="831">
        <v>680</v>
      </c>
      <c r="J178" s="822">
        <v>0.99270072992700731</v>
      </c>
      <c r="K178" s="822">
        <v>680</v>
      </c>
      <c r="L178" s="831">
        <v>1</v>
      </c>
      <c r="M178" s="831">
        <v>685</v>
      </c>
      <c r="N178" s="822">
        <v>1</v>
      </c>
      <c r="O178" s="822">
        <v>685</v>
      </c>
      <c r="P178" s="831">
        <v>1</v>
      </c>
      <c r="Q178" s="831">
        <v>688</v>
      </c>
      <c r="R178" s="827">
        <v>1.0043795620437956</v>
      </c>
      <c r="S178" s="832">
        <v>688</v>
      </c>
    </row>
    <row r="179" spans="1:19" ht="14.45" customHeight="1" x14ac:dyDescent="0.2">
      <c r="A179" s="821" t="s">
        <v>5724</v>
      </c>
      <c r="B179" s="822" t="s">
        <v>5725</v>
      </c>
      <c r="C179" s="822" t="s">
        <v>605</v>
      </c>
      <c r="D179" s="822" t="s">
        <v>2222</v>
      </c>
      <c r="E179" s="822" t="s">
        <v>5710</v>
      </c>
      <c r="F179" s="822" t="s">
        <v>5810</v>
      </c>
      <c r="G179" s="822" t="s">
        <v>5811</v>
      </c>
      <c r="H179" s="831">
        <v>123</v>
      </c>
      <c r="I179" s="831">
        <v>4100</v>
      </c>
      <c r="J179" s="822">
        <v>0.74545590082891067</v>
      </c>
      <c r="K179" s="822">
        <v>33.333333333333336</v>
      </c>
      <c r="L179" s="831">
        <v>165</v>
      </c>
      <c r="M179" s="831">
        <v>5499.99</v>
      </c>
      <c r="N179" s="822">
        <v>1</v>
      </c>
      <c r="O179" s="822">
        <v>33.333272727272728</v>
      </c>
      <c r="P179" s="831">
        <v>234</v>
      </c>
      <c r="Q179" s="831">
        <v>8411.11</v>
      </c>
      <c r="R179" s="827">
        <v>1.5292955078100143</v>
      </c>
      <c r="S179" s="832">
        <v>35.944914529914534</v>
      </c>
    </row>
    <row r="180" spans="1:19" ht="14.45" customHeight="1" x14ac:dyDescent="0.2">
      <c r="A180" s="821" t="s">
        <v>5724</v>
      </c>
      <c r="B180" s="822" t="s">
        <v>5725</v>
      </c>
      <c r="C180" s="822" t="s">
        <v>605</v>
      </c>
      <c r="D180" s="822" t="s">
        <v>2222</v>
      </c>
      <c r="E180" s="822" t="s">
        <v>5710</v>
      </c>
      <c r="F180" s="822" t="s">
        <v>5812</v>
      </c>
      <c r="G180" s="822" t="s">
        <v>5813</v>
      </c>
      <c r="H180" s="831">
        <v>1</v>
      </c>
      <c r="I180" s="831">
        <v>982</v>
      </c>
      <c r="J180" s="822"/>
      <c r="K180" s="822">
        <v>982</v>
      </c>
      <c r="L180" s="831"/>
      <c r="M180" s="831"/>
      <c r="N180" s="822"/>
      <c r="O180" s="822"/>
      <c r="P180" s="831"/>
      <c r="Q180" s="831"/>
      <c r="R180" s="827"/>
      <c r="S180" s="832"/>
    </row>
    <row r="181" spans="1:19" ht="14.45" customHeight="1" x14ac:dyDescent="0.2">
      <c r="A181" s="821" t="s">
        <v>5724</v>
      </c>
      <c r="B181" s="822" t="s">
        <v>5725</v>
      </c>
      <c r="C181" s="822" t="s">
        <v>605</v>
      </c>
      <c r="D181" s="822" t="s">
        <v>2222</v>
      </c>
      <c r="E181" s="822" t="s">
        <v>5710</v>
      </c>
      <c r="F181" s="822" t="s">
        <v>5814</v>
      </c>
      <c r="G181" s="822" t="s">
        <v>5815</v>
      </c>
      <c r="H181" s="831">
        <v>1</v>
      </c>
      <c r="I181" s="831">
        <v>172</v>
      </c>
      <c r="J181" s="822"/>
      <c r="K181" s="822">
        <v>172</v>
      </c>
      <c r="L181" s="831"/>
      <c r="M181" s="831"/>
      <c r="N181" s="822"/>
      <c r="O181" s="822"/>
      <c r="P181" s="831"/>
      <c r="Q181" s="831"/>
      <c r="R181" s="827"/>
      <c r="S181" s="832"/>
    </row>
    <row r="182" spans="1:19" ht="14.45" customHeight="1" x14ac:dyDescent="0.2">
      <c r="A182" s="821" t="s">
        <v>5724</v>
      </c>
      <c r="B182" s="822" t="s">
        <v>5725</v>
      </c>
      <c r="C182" s="822" t="s">
        <v>605</v>
      </c>
      <c r="D182" s="822" t="s">
        <v>2222</v>
      </c>
      <c r="E182" s="822" t="s">
        <v>5710</v>
      </c>
      <c r="F182" s="822" t="s">
        <v>5816</v>
      </c>
      <c r="G182" s="822" t="s">
        <v>5817</v>
      </c>
      <c r="H182" s="831">
        <v>14</v>
      </c>
      <c r="I182" s="831">
        <v>518</v>
      </c>
      <c r="J182" s="822">
        <v>0.50487329434697858</v>
      </c>
      <c r="K182" s="822">
        <v>37</v>
      </c>
      <c r="L182" s="831">
        <v>27</v>
      </c>
      <c r="M182" s="831">
        <v>1026</v>
      </c>
      <c r="N182" s="822">
        <v>1</v>
      </c>
      <c r="O182" s="822">
        <v>38</v>
      </c>
      <c r="P182" s="831">
        <v>16</v>
      </c>
      <c r="Q182" s="831">
        <v>608</v>
      </c>
      <c r="R182" s="827">
        <v>0.59259259259259256</v>
      </c>
      <c r="S182" s="832">
        <v>38</v>
      </c>
    </row>
    <row r="183" spans="1:19" ht="14.45" customHeight="1" x14ac:dyDescent="0.2">
      <c r="A183" s="821" t="s">
        <v>5724</v>
      </c>
      <c r="B183" s="822" t="s">
        <v>5725</v>
      </c>
      <c r="C183" s="822" t="s">
        <v>605</v>
      </c>
      <c r="D183" s="822" t="s">
        <v>2222</v>
      </c>
      <c r="E183" s="822" t="s">
        <v>5710</v>
      </c>
      <c r="F183" s="822" t="s">
        <v>5714</v>
      </c>
      <c r="G183" s="822" t="s">
        <v>5715</v>
      </c>
      <c r="H183" s="831">
        <v>4</v>
      </c>
      <c r="I183" s="831">
        <v>344</v>
      </c>
      <c r="J183" s="822">
        <v>0.79080459770114941</v>
      </c>
      <c r="K183" s="822">
        <v>86</v>
      </c>
      <c r="L183" s="831">
        <v>5</v>
      </c>
      <c r="M183" s="831">
        <v>435</v>
      </c>
      <c r="N183" s="822">
        <v>1</v>
      </c>
      <c r="O183" s="822">
        <v>87</v>
      </c>
      <c r="P183" s="831">
        <v>1</v>
      </c>
      <c r="Q183" s="831">
        <v>88</v>
      </c>
      <c r="R183" s="827">
        <v>0.20229885057471264</v>
      </c>
      <c r="S183" s="832">
        <v>88</v>
      </c>
    </row>
    <row r="184" spans="1:19" ht="14.45" customHeight="1" x14ac:dyDescent="0.2">
      <c r="A184" s="821" t="s">
        <v>5724</v>
      </c>
      <c r="B184" s="822" t="s">
        <v>5725</v>
      </c>
      <c r="C184" s="822" t="s">
        <v>605</v>
      </c>
      <c r="D184" s="822" t="s">
        <v>2222</v>
      </c>
      <c r="E184" s="822" t="s">
        <v>5710</v>
      </c>
      <c r="F184" s="822" t="s">
        <v>5820</v>
      </c>
      <c r="G184" s="822" t="s">
        <v>5821</v>
      </c>
      <c r="H184" s="831">
        <v>1</v>
      </c>
      <c r="I184" s="831">
        <v>32</v>
      </c>
      <c r="J184" s="822"/>
      <c r="K184" s="822">
        <v>32</v>
      </c>
      <c r="L184" s="831"/>
      <c r="M184" s="831"/>
      <c r="N184" s="822"/>
      <c r="O184" s="822"/>
      <c r="P184" s="831"/>
      <c r="Q184" s="831"/>
      <c r="R184" s="827"/>
      <c r="S184" s="832"/>
    </row>
    <row r="185" spans="1:19" ht="14.45" customHeight="1" x14ac:dyDescent="0.2">
      <c r="A185" s="821" t="s">
        <v>5724</v>
      </c>
      <c r="B185" s="822" t="s">
        <v>5725</v>
      </c>
      <c r="C185" s="822" t="s">
        <v>605</v>
      </c>
      <c r="D185" s="822" t="s">
        <v>2222</v>
      </c>
      <c r="E185" s="822" t="s">
        <v>5710</v>
      </c>
      <c r="F185" s="822" t="s">
        <v>5826</v>
      </c>
      <c r="G185" s="822" t="s">
        <v>5827</v>
      </c>
      <c r="H185" s="831">
        <v>92</v>
      </c>
      <c r="I185" s="831">
        <v>7084</v>
      </c>
      <c r="J185" s="822"/>
      <c r="K185" s="822">
        <v>77</v>
      </c>
      <c r="L185" s="831"/>
      <c r="M185" s="831"/>
      <c r="N185" s="822"/>
      <c r="O185" s="822"/>
      <c r="P185" s="831"/>
      <c r="Q185" s="831"/>
      <c r="R185" s="827"/>
      <c r="S185" s="832"/>
    </row>
    <row r="186" spans="1:19" ht="14.45" customHeight="1" x14ac:dyDescent="0.2">
      <c r="A186" s="821" t="s">
        <v>5724</v>
      </c>
      <c r="B186" s="822" t="s">
        <v>5725</v>
      </c>
      <c r="C186" s="822" t="s">
        <v>605</v>
      </c>
      <c r="D186" s="822" t="s">
        <v>2222</v>
      </c>
      <c r="E186" s="822" t="s">
        <v>5710</v>
      </c>
      <c r="F186" s="822" t="s">
        <v>5832</v>
      </c>
      <c r="G186" s="822" t="s">
        <v>5833</v>
      </c>
      <c r="H186" s="831">
        <v>2</v>
      </c>
      <c r="I186" s="831">
        <v>2128</v>
      </c>
      <c r="J186" s="822">
        <v>1.9906454630495791</v>
      </c>
      <c r="K186" s="822">
        <v>1064</v>
      </c>
      <c r="L186" s="831">
        <v>1</v>
      </c>
      <c r="M186" s="831">
        <v>1069</v>
      </c>
      <c r="N186" s="822">
        <v>1</v>
      </c>
      <c r="O186" s="822">
        <v>1069</v>
      </c>
      <c r="P186" s="831"/>
      <c r="Q186" s="831"/>
      <c r="R186" s="827"/>
      <c r="S186" s="832"/>
    </row>
    <row r="187" spans="1:19" ht="14.45" customHeight="1" x14ac:dyDescent="0.2">
      <c r="A187" s="821" t="s">
        <v>5724</v>
      </c>
      <c r="B187" s="822" t="s">
        <v>5725</v>
      </c>
      <c r="C187" s="822" t="s">
        <v>605</v>
      </c>
      <c r="D187" s="822" t="s">
        <v>2222</v>
      </c>
      <c r="E187" s="822" t="s">
        <v>5710</v>
      </c>
      <c r="F187" s="822" t="s">
        <v>5836</v>
      </c>
      <c r="G187" s="822" t="s">
        <v>5837</v>
      </c>
      <c r="H187" s="831"/>
      <c r="I187" s="831"/>
      <c r="J187" s="822"/>
      <c r="K187" s="822"/>
      <c r="L187" s="831"/>
      <c r="M187" s="831"/>
      <c r="N187" s="822"/>
      <c r="O187" s="822"/>
      <c r="P187" s="831">
        <v>1</v>
      </c>
      <c r="Q187" s="831">
        <v>379</v>
      </c>
      <c r="R187" s="827"/>
      <c r="S187" s="832">
        <v>379</v>
      </c>
    </row>
    <row r="188" spans="1:19" ht="14.45" customHeight="1" x14ac:dyDescent="0.2">
      <c r="A188" s="821" t="s">
        <v>5724</v>
      </c>
      <c r="B188" s="822" t="s">
        <v>5725</v>
      </c>
      <c r="C188" s="822" t="s">
        <v>605</v>
      </c>
      <c r="D188" s="822" t="s">
        <v>2222</v>
      </c>
      <c r="E188" s="822" t="s">
        <v>5710</v>
      </c>
      <c r="F188" s="822" t="s">
        <v>5838</v>
      </c>
      <c r="G188" s="822" t="s">
        <v>5839</v>
      </c>
      <c r="H188" s="831">
        <v>3</v>
      </c>
      <c r="I188" s="831">
        <v>177</v>
      </c>
      <c r="J188" s="822">
        <v>0.96721311475409832</v>
      </c>
      <c r="K188" s="822">
        <v>59</v>
      </c>
      <c r="L188" s="831">
        <v>3</v>
      </c>
      <c r="M188" s="831">
        <v>183</v>
      </c>
      <c r="N188" s="822">
        <v>1</v>
      </c>
      <c r="O188" s="822">
        <v>61</v>
      </c>
      <c r="P188" s="831">
        <v>6</v>
      </c>
      <c r="Q188" s="831">
        <v>372</v>
      </c>
      <c r="R188" s="827">
        <v>2.0327868852459017</v>
      </c>
      <c r="S188" s="832">
        <v>62</v>
      </c>
    </row>
    <row r="189" spans="1:19" ht="14.45" customHeight="1" x14ac:dyDescent="0.2">
      <c r="A189" s="821" t="s">
        <v>5724</v>
      </c>
      <c r="B189" s="822" t="s">
        <v>5725</v>
      </c>
      <c r="C189" s="822" t="s">
        <v>605</v>
      </c>
      <c r="D189" s="822" t="s">
        <v>2222</v>
      </c>
      <c r="E189" s="822" t="s">
        <v>5710</v>
      </c>
      <c r="F189" s="822" t="s">
        <v>5844</v>
      </c>
      <c r="G189" s="822" t="s">
        <v>5845</v>
      </c>
      <c r="H189" s="831">
        <v>1</v>
      </c>
      <c r="I189" s="831">
        <v>375</v>
      </c>
      <c r="J189" s="822">
        <v>0.19946808510638298</v>
      </c>
      <c r="K189" s="822">
        <v>375</v>
      </c>
      <c r="L189" s="831">
        <v>5</v>
      </c>
      <c r="M189" s="831">
        <v>1880</v>
      </c>
      <c r="N189" s="822">
        <v>1</v>
      </c>
      <c r="O189" s="822">
        <v>376</v>
      </c>
      <c r="P189" s="831">
        <v>1</v>
      </c>
      <c r="Q189" s="831">
        <v>377</v>
      </c>
      <c r="R189" s="827">
        <v>0.20053191489361702</v>
      </c>
      <c r="S189" s="832">
        <v>377</v>
      </c>
    </row>
    <row r="190" spans="1:19" ht="14.45" customHeight="1" x14ac:dyDescent="0.2">
      <c r="A190" s="821" t="s">
        <v>5724</v>
      </c>
      <c r="B190" s="822" t="s">
        <v>5725</v>
      </c>
      <c r="C190" s="822" t="s">
        <v>605</v>
      </c>
      <c r="D190" s="822" t="s">
        <v>2222</v>
      </c>
      <c r="E190" s="822" t="s">
        <v>5710</v>
      </c>
      <c r="F190" s="822" t="s">
        <v>5846</v>
      </c>
      <c r="G190" s="822" t="s">
        <v>5847</v>
      </c>
      <c r="H190" s="831"/>
      <c r="I190" s="831"/>
      <c r="J190" s="822"/>
      <c r="K190" s="822"/>
      <c r="L190" s="831"/>
      <c r="M190" s="831"/>
      <c r="N190" s="822"/>
      <c r="O190" s="822"/>
      <c r="P190" s="831">
        <v>1</v>
      </c>
      <c r="Q190" s="831">
        <v>993</v>
      </c>
      <c r="R190" s="827"/>
      <c r="S190" s="832">
        <v>993</v>
      </c>
    </row>
    <row r="191" spans="1:19" ht="14.45" customHeight="1" x14ac:dyDescent="0.2">
      <c r="A191" s="821" t="s">
        <v>5724</v>
      </c>
      <c r="B191" s="822" t="s">
        <v>5725</v>
      </c>
      <c r="C191" s="822" t="s">
        <v>605</v>
      </c>
      <c r="D191" s="822" t="s">
        <v>2222</v>
      </c>
      <c r="E191" s="822" t="s">
        <v>5710</v>
      </c>
      <c r="F191" s="822" t="s">
        <v>5856</v>
      </c>
      <c r="G191" s="822" t="s">
        <v>5857</v>
      </c>
      <c r="H191" s="831"/>
      <c r="I191" s="831"/>
      <c r="J191" s="822"/>
      <c r="K191" s="822"/>
      <c r="L191" s="831">
        <v>1</v>
      </c>
      <c r="M191" s="831">
        <v>182</v>
      </c>
      <c r="N191" s="822">
        <v>1</v>
      </c>
      <c r="O191" s="822">
        <v>182</v>
      </c>
      <c r="P191" s="831"/>
      <c r="Q191" s="831"/>
      <c r="R191" s="827"/>
      <c r="S191" s="832"/>
    </row>
    <row r="192" spans="1:19" ht="14.45" customHeight="1" x14ac:dyDescent="0.2">
      <c r="A192" s="821" t="s">
        <v>5724</v>
      </c>
      <c r="B192" s="822" t="s">
        <v>5725</v>
      </c>
      <c r="C192" s="822" t="s">
        <v>605</v>
      </c>
      <c r="D192" s="822" t="s">
        <v>2223</v>
      </c>
      <c r="E192" s="822" t="s">
        <v>5726</v>
      </c>
      <c r="F192" s="822" t="s">
        <v>5731</v>
      </c>
      <c r="G192" s="822" t="s">
        <v>5732</v>
      </c>
      <c r="H192" s="831"/>
      <c r="I192" s="831"/>
      <c r="J192" s="822"/>
      <c r="K192" s="822"/>
      <c r="L192" s="831">
        <v>0.1</v>
      </c>
      <c r="M192" s="831">
        <v>6.97</v>
      </c>
      <c r="N192" s="822">
        <v>1</v>
      </c>
      <c r="O192" s="822">
        <v>69.699999999999989</v>
      </c>
      <c r="P192" s="831"/>
      <c r="Q192" s="831"/>
      <c r="R192" s="827"/>
      <c r="S192" s="832"/>
    </row>
    <row r="193" spans="1:19" ht="14.45" customHeight="1" x14ac:dyDescent="0.2">
      <c r="A193" s="821" t="s">
        <v>5724</v>
      </c>
      <c r="B193" s="822" t="s">
        <v>5725</v>
      </c>
      <c r="C193" s="822" t="s">
        <v>605</v>
      </c>
      <c r="D193" s="822" t="s">
        <v>2223</v>
      </c>
      <c r="E193" s="822" t="s">
        <v>5710</v>
      </c>
      <c r="F193" s="822" t="s">
        <v>5772</v>
      </c>
      <c r="G193" s="822" t="s">
        <v>5773</v>
      </c>
      <c r="H193" s="831"/>
      <c r="I193" s="831"/>
      <c r="J193" s="822"/>
      <c r="K193" s="822"/>
      <c r="L193" s="831">
        <v>2</v>
      </c>
      <c r="M193" s="831">
        <v>168</v>
      </c>
      <c r="N193" s="822">
        <v>1</v>
      </c>
      <c r="O193" s="822">
        <v>84</v>
      </c>
      <c r="P193" s="831"/>
      <c r="Q193" s="831"/>
      <c r="R193" s="827"/>
      <c r="S193" s="832"/>
    </row>
    <row r="194" spans="1:19" ht="14.45" customHeight="1" x14ac:dyDescent="0.2">
      <c r="A194" s="821" t="s">
        <v>5724</v>
      </c>
      <c r="B194" s="822" t="s">
        <v>5725</v>
      </c>
      <c r="C194" s="822" t="s">
        <v>605</v>
      </c>
      <c r="D194" s="822" t="s">
        <v>2223</v>
      </c>
      <c r="E194" s="822" t="s">
        <v>5710</v>
      </c>
      <c r="F194" s="822" t="s">
        <v>5774</v>
      </c>
      <c r="G194" s="822" t="s">
        <v>5775</v>
      </c>
      <c r="H194" s="831"/>
      <c r="I194" s="831"/>
      <c r="J194" s="822"/>
      <c r="K194" s="822"/>
      <c r="L194" s="831">
        <v>2</v>
      </c>
      <c r="M194" s="831">
        <v>76</v>
      </c>
      <c r="N194" s="822">
        <v>1</v>
      </c>
      <c r="O194" s="822">
        <v>38</v>
      </c>
      <c r="P194" s="831"/>
      <c r="Q194" s="831"/>
      <c r="R194" s="827"/>
      <c r="S194" s="832"/>
    </row>
    <row r="195" spans="1:19" ht="14.45" customHeight="1" x14ac:dyDescent="0.2">
      <c r="A195" s="821" t="s">
        <v>5724</v>
      </c>
      <c r="B195" s="822" t="s">
        <v>5725</v>
      </c>
      <c r="C195" s="822" t="s">
        <v>605</v>
      </c>
      <c r="D195" s="822" t="s">
        <v>2223</v>
      </c>
      <c r="E195" s="822" t="s">
        <v>5710</v>
      </c>
      <c r="F195" s="822" t="s">
        <v>5792</v>
      </c>
      <c r="G195" s="822" t="s">
        <v>5793</v>
      </c>
      <c r="H195" s="831"/>
      <c r="I195" s="831"/>
      <c r="J195" s="822"/>
      <c r="K195" s="822"/>
      <c r="L195" s="831">
        <v>2</v>
      </c>
      <c r="M195" s="831">
        <v>252</v>
      </c>
      <c r="N195" s="822">
        <v>1</v>
      </c>
      <c r="O195" s="822">
        <v>126</v>
      </c>
      <c r="P195" s="831"/>
      <c r="Q195" s="831"/>
      <c r="R195" s="827"/>
      <c r="S195" s="832"/>
    </row>
    <row r="196" spans="1:19" ht="14.45" customHeight="1" x14ac:dyDescent="0.2">
      <c r="A196" s="821" t="s">
        <v>5724</v>
      </c>
      <c r="B196" s="822" t="s">
        <v>5725</v>
      </c>
      <c r="C196" s="822" t="s">
        <v>605</v>
      </c>
      <c r="D196" s="822" t="s">
        <v>2223</v>
      </c>
      <c r="E196" s="822" t="s">
        <v>5710</v>
      </c>
      <c r="F196" s="822" t="s">
        <v>5810</v>
      </c>
      <c r="G196" s="822" t="s">
        <v>5811</v>
      </c>
      <c r="H196" s="831"/>
      <c r="I196" s="831"/>
      <c r="J196" s="822"/>
      <c r="K196" s="822"/>
      <c r="L196" s="831">
        <v>2</v>
      </c>
      <c r="M196" s="831">
        <v>66.67</v>
      </c>
      <c r="N196" s="822">
        <v>1</v>
      </c>
      <c r="O196" s="822">
        <v>33.335000000000001</v>
      </c>
      <c r="P196" s="831"/>
      <c r="Q196" s="831"/>
      <c r="R196" s="827"/>
      <c r="S196" s="832"/>
    </row>
    <row r="197" spans="1:19" ht="14.45" customHeight="1" x14ac:dyDescent="0.2">
      <c r="A197" s="821" t="s">
        <v>5724</v>
      </c>
      <c r="B197" s="822" t="s">
        <v>5725</v>
      </c>
      <c r="C197" s="822" t="s">
        <v>605</v>
      </c>
      <c r="D197" s="822" t="s">
        <v>2223</v>
      </c>
      <c r="E197" s="822" t="s">
        <v>5710</v>
      </c>
      <c r="F197" s="822" t="s">
        <v>5714</v>
      </c>
      <c r="G197" s="822" t="s">
        <v>5715</v>
      </c>
      <c r="H197" s="831"/>
      <c r="I197" s="831"/>
      <c r="J197" s="822"/>
      <c r="K197" s="822"/>
      <c r="L197" s="831">
        <v>1</v>
      </c>
      <c r="M197" s="831">
        <v>87</v>
      </c>
      <c r="N197" s="822">
        <v>1</v>
      </c>
      <c r="O197" s="822">
        <v>87</v>
      </c>
      <c r="P197" s="831"/>
      <c r="Q197" s="831"/>
      <c r="R197" s="827"/>
      <c r="S197" s="832"/>
    </row>
    <row r="198" spans="1:19" ht="14.45" customHeight="1" x14ac:dyDescent="0.2">
      <c r="A198" s="821" t="s">
        <v>5724</v>
      </c>
      <c r="B198" s="822" t="s">
        <v>5725</v>
      </c>
      <c r="C198" s="822" t="s">
        <v>605</v>
      </c>
      <c r="D198" s="822" t="s">
        <v>2223</v>
      </c>
      <c r="E198" s="822" t="s">
        <v>5710</v>
      </c>
      <c r="F198" s="822" t="s">
        <v>5856</v>
      </c>
      <c r="G198" s="822" t="s">
        <v>5857</v>
      </c>
      <c r="H198" s="831"/>
      <c r="I198" s="831"/>
      <c r="J198" s="822"/>
      <c r="K198" s="822"/>
      <c r="L198" s="831">
        <v>1</v>
      </c>
      <c r="M198" s="831">
        <v>182</v>
      </c>
      <c r="N198" s="822">
        <v>1</v>
      </c>
      <c r="O198" s="822">
        <v>182</v>
      </c>
      <c r="P198" s="831"/>
      <c r="Q198" s="831"/>
      <c r="R198" s="827"/>
      <c r="S198" s="832"/>
    </row>
    <row r="199" spans="1:19" ht="14.45" customHeight="1" x14ac:dyDescent="0.2">
      <c r="A199" s="821" t="s">
        <v>5724</v>
      </c>
      <c r="B199" s="822" t="s">
        <v>5725</v>
      </c>
      <c r="C199" s="822" t="s">
        <v>605</v>
      </c>
      <c r="D199" s="822" t="s">
        <v>5686</v>
      </c>
      <c r="E199" s="822" t="s">
        <v>5710</v>
      </c>
      <c r="F199" s="822" t="s">
        <v>5774</v>
      </c>
      <c r="G199" s="822" t="s">
        <v>5775</v>
      </c>
      <c r="H199" s="831"/>
      <c r="I199" s="831"/>
      <c r="J199" s="822"/>
      <c r="K199" s="822"/>
      <c r="L199" s="831">
        <v>1</v>
      </c>
      <c r="M199" s="831">
        <v>38</v>
      </c>
      <c r="N199" s="822">
        <v>1</v>
      </c>
      <c r="O199" s="822">
        <v>38</v>
      </c>
      <c r="P199" s="831"/>
      <c r="Q199" s="831"/>
      <c r="R199" s="827"/>
      <c r="S199" s="832"/>
    </row>
    <row r="200" spans="1:19" ht="14.45" customHeight="1" x14ac:dyDescent="0.2">
      <c r="A200" s="821" t="s">
        <v>5724</v>
      </c>
      <c r="B200" s="822" t="s">
        <v>5725</v>
      </c>
      <c r="C200" s="822" t="s">
        <v>605</v>
      </c>
      <c r="D200" s="822" t="s">
        <v>5686</v>
      </c>
      <c r="E200" s="822" t="s">
        <v>5710</v>
      </c>
      <c r="F200" s="822" t="s">
        <v>5711</v>
      </c>
      <c r="G200" s="822" t="s">
        <v>5712</v>
      </c>
      <c r="H200" s="831"/>
      <c r="I200" s="831"/>
      <c r="J200" s="822"/>
      <c r="K200" s="822"/>
      <c r="L200" s="831">
        <v>4</v>
      </c>
      <c r="M200" s="831">
        <v>1016</v>
      </c>
      <c r="N200" s="822">
        <v>1</v>
      </c>
      <c r="O200" s="822">
        <v>254</v>
      </c>
      <c r="P200" s="831"/>
      <c r="Q200" s="831"/>
      <c r="R200" s="827"/>
      <c r="S200" s="832"/>
    </row>
    <row r="201" spans="1:19" ht="14.45" customHeight="1" x14ac:dyDescent="0.2">
      <c r="A201" s="821" t="s">
        <v>5724</v>
      </c>
      <c r="B201" s="822" t="s">
        <v>5725</v>
      </c>
      <c r="C201" s="822" t="s">
        <v>605</v>
      </c>
      <c r="D201" s="822" t="s">
        <v>5686</v>
      </c>
      <c r="E201" s="822" t="s">
        <v>5710</v>
      </c>
      <c r="F201" s="822" t="s">
        <v>5810</v>
      </c>
      <c r="G201" s="822" t="s">
        <v>5811</v>
      </c>
      <c r="H201" s="831"/>
      <c r="I201" s="831"/>
      <c r="J201" s="822"/>
      <c r="K201" s="822"/>
      <c r="L201" s="831">
        <v>4</v>
      </c>
      <c r="M201" s="831">
        <v>133.32999999999998</v>
      </c>
      <c r="N201" s="822">
        <v>1</v>
      </c>
      <c r="O201" s="822">
        <v>33.332499999999996</v>
      </c>
      <c r="P201" s="831"/>
      <c r="Q201" s="831"/>
      <c r="R201" s="827"/>
      <c r="S201" s="832"/>
    </row>
    <row r="202" spans="1:19" ht="14.45" customHeight="1" x14ac:dyDescent="0.2">
      <c r="A202" s="821" t="s">
        <v>5724</v>
      </c>
      <c r="B202" s="822" t="s">
        <v>5725</v>
      </c>
      <c r="C202" s="822" t="s">
        <v>605</v>
      </c>
      <c r="D202" s="822" t="s">
        <v>5686</v>
      </c>
      <c r="E202" s="822" t="s">
        <v>5710</v>
      </c>
      <c r="F202" s="822" t="s">
        <v>5816</v>
      </c>
      <c r="G202" s="822" t="s">
        <v>5817</v>
      </c>
      <c r="H202" s="831"/>
      <c r="I202" s="831"/>
      <c r="J202" s="822"/>
      <c r="K202" s="822"/>
      <c r="L202" s="831">
        <v>4</v>
      </c>
      <c r="M202" s="831">
        <v>152</v>
      </c>
      <c r="N202" s="822">
        <v>1</v>
      </c>
      <c r="O202" s="822">
        <v>38</v>
      </c>
      <c r="P202" s="831"/>
      <c r="Q202" s="831"/>
      <c r="R202" s="827"/>
      <c r="S202" s="832"/>
    </row>
    <row r="203" spans="1:19" ht="14.45" customHeight="1" x14ac:dyDescent="0.2">
      <c r="A203" s="821" t="s">
        <v>5724</v>
      </c>
      <c r="B203" s="822" t="s">
        <v>5725</v>
      </c>
      <c r="C203" s="822" t="s">
        <v>605</v>
      </c>
      <c r="D203" s="822" t="s">
        <v>2227</v>
      </c>
      <c r="E203" s="822" t="s">
        <v>5726</v>
      </c>
      <c r="F203" s="822" t="s">
        <v>5731</v>
      </c>
      <c r="G203" s="822" t="s">
        <v>5732</v>
      </c>
      <c r="H203" s="831">
        <v>0.2</v>
      </c>
      <c r="I203" s="831">
        <v>13.94</v>
      </c>
      <c r="J203" s="822">
        <v>2</v>
      </c>
      <c r="K203" s="822">
        <v>69.699999999999989</v>
      </c>
      <c r="L203" s="831">
        <v>0.1</v>
      </c>
      <c r="M203" s="831">
        <v>6.97</v>
      </c>
      <c r="N203" s="822">
        <v>1</v>
      </c>
      <c r="O203" s="822">
        <v>69.699999999999989</v>
      </c>
      <c r="P203" s="831">
        <v>0.1</v>
      </c>
      <c r="Q203" s="831">
        <v>6.97</v>
      </c>
      <c r="R203" s="827">
        <v>1</v>
      </c>
      <c r="S203" s="832">
        <v>69.699999999999989</v>
      </c>
    </row>
    <row r="204" spans="1:19" ht="14.45" customHeight="1" x14ac:dyDescent="0.2">
      <c r="A204" s="821" t="s">
        <v>5724</v>
      </c>
      <c r="B204" s="822" t="s">
        <v>5725</v>
      </c>
      <c r="C204" s="822" t="s">
        <v>605</v>
      </c>
      <c r="D204" s="822" t="s">
        <v>2227</v>
      </c>
      <c r="E204" s="822" t="s">
        <v>5753</v>
      </c>
      <c r="F204" s="822" t="s">
        <v>5754</v>
      </c>
      <c r="G204" s="822" t="s">
        <v>5755</v>
      </c>
      <c r="H204" s="831">
        <v>3</v>
      </c>
      <c r="I204" s="831">
        <v>488.40000000000003</v>
      </c>
      <c r="J204" s="822"/>
      <c r="K204" s="822">
        <v>162.80000000000001</v>
      </c>
      <c r="L204" s="831"/>
      <c r="M204" s="831"/>
      <c r="N204" s="822"/>
      <c r="O204" s="822"/>
      <c r="P204" s="831">
        <v>2</v>
      </c>
      <c r="Q204" s="831">
        <v>325.60000000000002</v>
      </c>
      <c r="R204" s="827"/>
      <c r="S204" s="832">
        <v>162.80000000000001</v>
      </c>
    </row>
    <row r="205" spans="1:19" ht="14.45" customHeight="1" x14ac:dyDescent="0.2">
      <c r="A205" s="821" t="s">
        <v>5724</v>
      </c>
      <c r="B205" s="822" t="s">
        <v>5725</v>
      </c>
      <c r="C205" s="822" t="s">
        <v>605</v>
      </c>
      <c r="D205" s="822" t="s">
        <v>2227</v>
      </c>
      <c r="E205" s="822" t="s">
        <v>5753</v>
      </c>
      <c r="F205" s="822" t="s">
        <v>5756</v>
      </c>
      <c r="G205" s="822" t="s">
        <v>5757</v>
      </c>
      <c r="H205" s="831"/>
      <c r="I205" s="831"/>
      <c r="J205" s="822"/>
      <c r="K205" s="822"/>
      <c r="L205" s="831"/>
      <c r="M205" s="831"/>
      <c r="N205" s="822"/>
      <c r="O205" s="822"/>
      <c r="P205" s="831">
        <v>1</v>
      </c>
      <c r="Q205" s="831">
        <v>108.6</v>
      </c>
      <c r="R205" s="827"/>
      <c r="S205" s="832">
        <v>108.6</v>
      </c>
    </row>
    <row r="206" spans="1:19" ht="14.45" customHeight="1" x14ac:dyDescent="0.2">
      <c r="A206" s="821" t="s">
        <v>5724</v>
      </c>
      <c r="B206" s="822" t="s">
        <v>5725</v>
      </c>
      <c r="C206" s="822" t="s">
        <v>605</v>
      </c>
      <c r="D206" s="822" t="s">
        <v>2227</v>
      </c>
      <c r="E206" s="822" t="s">
        <v>5710</v>
      </c>
      <c r="F206" s="822" t="s">
        <v>5772</v>
      </c>
      <c r="G206" s="822" t="s">
        <v>5773</v>
      </c>
      <c r="H206" s="831">
        <v>83</v>
      </c>
      <c r="I206" s="831">
        <v>6889</v>
      </c>
      <c r="J206" s="822">
        <v>2.6455453149001538</v>
      </c>
      <c r="K206" s="822">
        <v>83</v>
      </c>
      <c r="L206" s="831">
        <v>31</v>
      </c>
      <c r="M206" s="831">
        <v>2604</v>
      </c>
      <c r="N206" s="822">
        <v>1</v>
      </c>
      <c r="O206" s="822">
        <v>84</v>
      </c>
      <c r="P206" s="831">
        <v>41</v>
      </c>
      <c r="Q206" s="831">
        <v>3485</v>
      </c>
      <c r="R206" s="827">
        <v>1.338325652841782</v>
      </c>
      <c r="S206" s="832">
        <v>85</v>
      </c>
    </row>
    <row r="207" spans="1:19" ht="14.45" customHeight="1" x14ac:dyDescent="0.2">
      <c r="A207" s="821" t="s">
        <v>5724</v>
      </c>
      <c r="B207" s="822" t="s">
        <v>5725</v>
      </c>
      <c r="C207" s="822" t="s">
        <v>605</v>
      </c>
      <c r="D207" s="822" t="s">
        <v>2227</v>
      </c>
      <c r="E207" s="822" t="s">
        <v>5710</v>
      </c>
      <c r="F207" s="822" t="s">
        <v>5774</v>
      </c>
      <c r="G207" s="822" t="s">
        <v>5775</v>
      </c>
      <c r="H207" s="831">
        <v>27</v>
      </c>
      <c r="I207" s="831">
        <v>999</v>
      </c>
      <c r="J207" s="822">
        <v>1.4605263157894737</v>
      </c>
      <c r="K207" s="822">
        <v>37</v>
      </c>
      <c r="L207" s="831">
        <v>18</v>
      </c>
      <c r="M207" s="831">
        <v>684</v>
      </c>
      <c r="N207" s="822">
        <v>1</v>
      </c>
      <c r="O207" s="822">
        <v>38</v>
      </c>
      <c r="P207" s="831">
        <v>24</v>
      </c>
      <c r="Q207" s="831">
        <v>912</v>
      </c>
      <c r="R207" s="827">
        <v>1.3333333333333333</v>
      </c>
      <c r="S207" s="832">
        <v>38</v>
      </c>
    </row>
    <row r="208" spans="1:19" ht="14.45" customHeight="1" x14ac:dyDescent="0.2">
      <c r="A208" s="821" t="s">
        <v>5724</v>
      </c>
      <c r="B208" s="822" t="s">
        <v>5725</v>
      </c>
      <c r="C208" s="822" t="s">
        <v>605</v>
      </c>
      <c r="D208" s="822" t="s">
        <v>2227</v>
      </c>
      <c r="E208" s="822" t="s">
        <v>5710</v>
      </c>
      <c r="F208" s="822" t="s">
        <v>5776</v>
      </c>
      <c r="G208" s="822" t="s">
        <v>5777</v>
      </c>
      <c r="H208" s="831">
        <v>79</v>
      </c>
      <c r="I208" s="831">
        <v>790</v>
      </c>
      <c r="J208" s="822">
        <v>0.71171171171171166</v>
      </c>
      <c r="K208" s="822">
        <v>10</v>
      </c>
      <c r="L208" s="831">
        <v>111</v>
      </c>
      <c r="M208" s="831">
        <v>1110</v>
      </c>
      <c r="N208" s="822">
        <v>1</v>
      </c>
      <c r="O208" s="822">
        <v>10</v>
      </c>
      <c r="P208" s="831">
        <v>103</v>
      </c>
      <c r="Q208" s="831">
        <v>1030</v>
      </c>
      <c r="R208" s="827">
        <v>0.92792792792792789</v>
      </c>
      <c r="S208" s="832">
        <v>10</v>
      </c>
    </row>
    <row r="209" spans="1:19" ht="14.45" customHeight="1" x14ac:dyDescent="0.2">
      <c r="A209" s="821" t="s">
        <v>5724</v>
      </c>
      <c r="B209" s="822" t="s">
        <v>5725</v>
      </c>
      <c r="C209" s="822" t="s">
        <v>605</v>
      </c>
      <c r="D209" s="822" t="s">
        <v>2227</v>
      </c>
      <c r="E209" s="822" t="s">
        <v>5710</v>
      </c>
      <c r="F209" s="822" t="s">
        <v>5778</v>
      </c>
      <c r="G209" s="822" t="s">
        <v>5779</v>
      </c>
      <c r="H209" s="831">
        <v>1</v>
      </c>
      <c r="I209" s="831">
        <v>5</v>
      </c>
      <c r="J209" s="822"/>
      <c r="K209" s="822">
        <v>5</v>
      </c>
      <c r="L209" s="831"/>
      <c r="M209" s="831"/>
      <c r="N209" s="822"/>
      <c r="O209" s="822"/>
      <c r="P209" s="831"/>
      <c r="Q209" s="831"/>
      <c r="R209" s="827"/>
      <c r="S209" s="832"/>
    </row>
    <row r="210" spans="1:19" ht="14.45" customHeight="1" x14ac:dyDescent="0.2">
      <c r="A210" s="821" t="s">
        <v>5724</v>
      </c>
      <c r="B210" s="822" t="s">
        <v>5725</v>
      </c>
      <c r="C210" s="822" t="s">
        <v>605</v>
      </c>
      <c r="D210" s="822" t="s">
        <v>2227</v>
      </c>
      <c r="E210" s="822" t="s">
        <v>5710</v>
      </c>
      <c r="F210" s="822" t="s">
        <v>5711</v>
      </c>
      <c r="G210" s="822" t="s">
        <v>5712</v>
      </c>
      <c r="H210" s="831">
        <v>138</v>
      </c>
      <c r="I210" s="831">
        <v>34776</v>
      </c>
      <c r="J210" s="822">
        <v>0.95743626452287867</v>
      </c>
      <c r="K210" s="822">
        <v>252</v>
      </c>
      <c r="L210" s="831">
        <v>143</v>
      </c>
      <c r="M210" s="831">
        <v>36322</v>
      </c>
      <c r="N210" s="822">
        <v>1</v>
      </c>
      <c r="O210" s="822">
        <v>254</v>
      </c>
      <c r="P210" s="831">
        <v>114</v>
      </c>
      <c r="Q210" s="831">
        <v>29070</v>
      </c>
      <c r="R210" s="827">
        <v>0.80034139089257195</v>
      </c>
      <c r="S210" s="832">
        <v>255</v>
      </c>
    </row>
    <row r="211" spans="1:19" ht="14.45" customHeight="1" x14ac:dyDescent="0.2">
      <c r="A211" s="821" t="s">
        <v>5724</v>
      </c>
      <c r="B211" s="822" t="s">
        <v>5725</v>
      </c>
      <c r="C211" s="822" t="s">
        <v>605</v>
      </c>
      <c r="D211" s="822" t="s">
        <v>2227</v>
      </c>
      <c r="E211" s="822" t="s">
        <v>5710</v>
      </c>
      <c r="F211" s="822" t="s">
        <v>5792</v>
      </c>
      <c r="G211" s="822" t="s">
        <v>5793</v>
      </c>
      <c r="H211" s="831">
        <v>404</v>
      </c>
      <c r="I211" s="831">
        <v>51308</v>
      </c>
      <c r="J211" s="822">
        <v>1.0005070005070005</v>
      </c>
      <c r="K211" s="822">
        <v>127</v>
      </c>
      <c r="L211" s="831">
        <v>407</v>
      </c>
      <c r="M211" s="831">
        <v>51282</v>
      </c>
      <c r="N211" s="822">
        <v>1</v>
      </c>
      <c r="O211" s="822">
        <v>126</v>
      </c>
      <c r="P211" s="831">
        <v>445</v>
      </c>
      <c r="Q211" s="831">
        <v>56515</v>
      </c>
      <c r="R211" s="827">
        <v>1.102043602043602</v>
      </c>
      <c r="S211" s="832">
        <v>127</v>
      </c>
    </row>
    <row r="212" spans="1:19" ht="14.45" customHeight="1" x14ac:dyDescent="0.2">
      <c r="A212" s="821" t="s">
        <v>5724</v>
      </c>
      <c r="B212" s="822" t="s">
        <v>5725</v>
      </c>
      <c r="C212" s="822" t="s">
        <v>605</v>
      </c>
      <c r="D212" s="822" t="s">
        <v>2227</v>
      </c>
      <c r="E212" s="822" t="s">
        <v>5710</v>
      </c>
      <c r="F212" s="822" t="s">
        <v>5796</v>
      </c>
      <c r="G212" s="822" t="s">
        <v>5797</v>
      </c>
      <c r="H212" s="831">
        <v>1</v>
      </c>
      <c r="I212" s="831">
        <v>196</v>
      </c>
      <c r="J212" s="822"/>
      <c r="K212" s="822">
        <v>196</v>
      </c>
      <c r="L212" s="831"/>
      <c r="M212" s="831"/>
      <c r="N212" s="822"/>
      <c r="O212" s="822"/>
      <c r="P212" s="831"/>
      <c r="Q212" s="831"/>
      <c r="R212" s="827"/>
      <c r="S212" s="832"/>
    </row>
    <row r="213" spans="1:19" ht="14.45" customHeight="1" x14ac:dyDescent="0.2">
      <c r="A213" s="821" t="s">
        <v>5724</v>
      </c>
      <c r="B213" s="822" t="s">
        <v>5725</v>
      </c>
      <c r="C213" s="822" t="s">
        <v>605</v>
      </c>
      <c r="D213" s="822" t="s">
        <v>2227</v>
      </c>
      <c r="E213" s="822" t="s">
        <v>5710</v>
      </c>
      <c r="F213" s="822" t="s">
        <v>5798</v>
      </c>
      <c r="G213" s="822" t="s">
        <v>5799</v>
      </c>
      <c r="H213" s="831">
        <v>1</v>
      </c>
      <c r="I213" s="831">
        <v>185</v>
      </c>
      <c r="J213" s="822"/>
      <c r="K213" s="822">
        <v>185</v>
      </c>
      <c r="L213" s="831"/>
      <c r="M213" s="831"/>
      <c r="N213" s="822"/>
      <c r="O213" s="822"/>
      <c r="P213" s="831"/>
      <c r="Q213" s="831"/>
      <c r="R213" s="827"/>
      <c r="S213" s="832"/>
    </row>
    <row r="214" spans="1:19" ht="14.45" customHeight="1" x14ac:dyDescent="0.2">
      <c r="A214" s="821" t="s">
        <v>5724</v>
      </c>
      <c r="B214" s="822" t="s">
        <v>5725</v>
      </c>
      <c r="C214" s="822" t="s">
        <v>605</v>
      </c>
      <c r="D214" s="822" t="s">
        <v>2227</v>
      </c>
      <c r="E214" s="822" t="s">
        <v>5710</v>
      </c>
      <c r="F214" s="822" t="s">
        <v>5810</v>
      </c>
      <c r="G214" s="822" t="s">
        <v>5811</v>
      </c>
      <c r="H214" s="831">
        <v>489</v>
      </c>
      <c r="I214" s="831">
        <v>16299.99</v>
      </c>
      <c r="J214" s="822">
        <v>1.0538784366641301</v>
      </c>
      <c r="K214" s="822">
        <v>33.333312883435582</v>
      </c>
      <c r="L214" s="831">
        <v>464</v>
      </c>
      <c r="M214" s="831">
        <v>15466.67</v>
      </c>
      <c r="N214" s="822">
        <v>1</v>
      </c>
      <c r="O214" s="822">
        <v>33.333340517241382</v>
      </c>
      <c r="P214" s="831">
        <v>547</v>
      </c>
      <c r="Q214" s="831">
        <v>19296.66</v>
      </c>
      <c r="R214" s="827">
        <v>1.2476286104248684</v>
      </c>
      <c r="S214" s="832">
        <v>35.27725776965265</v>
      </c>
    </row>
    <row r="215" spans="1:19" ht="14.45" customHeight="1" x14ac:dyDescent="0.2">
      <c r="A215" s="821" t="s">
        <v>5724</v>
      </c>
      <c r="B215" s="822" t="s">
        <v>5725</v>
      </c>
      <c r="C215" s="822" t="s">
        <v>605</v>
      </c>
      <c r="D215" s="822" t="s">
        <v>2227</v>
      </c>
      <c r="E215" s="822" t="s">
        <v>5710</v>
      </c>
      <c r="F215" s="822" t="s">
        <v>5814</v>
      </c>
      <c r="G215" s="822" t="s">
        <v>5815</v>
      </c>
      <c r="H215" s="831"/>
      <c r="I215" s="831"/>
      <c r="J215" s="822"/>
      <c r="K215" s="822"/>
      <c r="L215" s="831"/>
      <c r="M215" s="831"/>
      <c r="N215" s="822"/>
      <c r="O215" s="822"/>
      <c r="P215" s="831">
        <v>2</v>
      </c>
      <c r="Q215" s="831">
        <v>354</v>
      </c>
      <c r="R215" s="827"/>
      <c r="S215" s="832">
        <v>177</v>
      </c>
    </row>
    <row r="216" spans="1:19" ht="14.45" customHeight="1" x14ac:dyDescent="0.2">
      <c r="A216" s="821" t="s">
        <v>5724</v>
      </c>
      <c r="B216" s="822" t="s">
        <v>5725</v>
      </c>
      <c r="C216" s="822" t="s">
        <v>605</v>
      </c>
      <c r="D216" s="822" t="s">
        <v>2227</v>
      </c>
      <c r="E216" s="822" t="s">
        <v>5710</v>
      </c>
      <c r="F216" s="822" t="s">
        <v>5816</v>
      </c>
      <c r="G216" s="822" t="s">
        <v>5817</v>
      </c>
      <c r="H216" s="831">
        <v>65</v>
      </c>
      <c r="I216" s="831">
        <v>2405</v>
      </c>
      <c r="J216" s="822">
        <v>0.90413533834586468</v>
      </c>
      <c r="K216" s="822">
        <v>37</v>
      </c>
      <c r="L216" s="831">
        <v>70</v>
      </c>
      <c r="M216" s="831">
        <v>2660</v>
      </c>
      <c r="N216" s="822">
        <v>1</v>
      </c>
      <c r="O216" s="822">
        <v>38</v>
      </c>
      <c r="P216" s="831">
        <v>88</v>
      </c>
      <c r="Q216" s="831">
        <v>3344</v>
      </c>
      <c r="R216" s="827">
        <v>1.2571428571428571</v>
      </c>
      <c r="S216" s="832">
        <v>38</v>
      </c>
    </row>
    <row r="217" spans="1:19" ht="14.45" customHeight="1" x14ac:dyDescent="0.2">
      <c r="A217" s="821" t="s">
        <v>5724</v>
      </c>
      <c r="B217" s="822" t="s">
        <v>5725</v>
      </c>
      <c r="C217" s="822" t="s">
        <v>605</v>
      </c>
      <c r="D217" s="822" t="s">
        <v>2227</v>
      </c>
      <c r="E217" s="822" t="s">
        <v>5710</v>
      </c>
      <c r="F217" s="822" t="s">
        <v>5714</v>
      </c>
      <c r="G217" s="822" t="s">
        <v>5715</v>
      </c>
      <c r="H217" s="831">
        <v>4</v>
      </c>
      <c r="I217" s="831">
        <v>344</v>
      </c>
      <c r="J217" s="822">
        <v>0.43933588761174969</v>
      </c>
      <c r="K217" s="822">
        <v>86</v>
      </c>
      <c r="L217" s="831">
        <v>9</v>
      </c>
      <c r="M217" s="831">
        <v>783</v>
      </c>
      <c r="N217" s="822">
        <v>1</v>
      </c>
      <c r="O217" s="822">
        <v>87</v>
      </c>
      <c r="P217" s="831">
        <v>4</v>
      </c>
      <c r="Q217" s="831">
        <v>352</v>
      </c>
      <c r="R217" s="827">
        <v>0.44955300127713921</v>
      </c>
      <c r="S217" s="832">
        <v>88</v>
      </c>
    </row>
    <row r="218" spans="1:19" ht="14.45" customHeight="1" x14ac:dyDescent="0.2">
      <c r="A218" s="821" t="s">
        <v>5724</v>
      </c>
      <c r="B218" s="822" t="s">
        <v>5725</v>
      </c>
      <c r="C218" s="822" t="s">
        <v>605</v>
      </c>
      <c r="D218" s="822" t="s">
        <v>2227</v>
      </c>
      <c r="E218" s="822" t="s">
        <v>5710</v>
      </c>
      <c r="F218" s="822" t="s">
        <v>5832</v>
      </c>
      <c r="G218" s="822" t="s">
        <v>5833</v>
      </c>
      <c r="H218" s="831"/>
      <c r="I218" s="831"/>
      <c r="J218" s="822"/>
      <c r="K218" s="822"/>
      <c r="L218" s="831">
        <v>1</v>
      </c>
      <c r="M218" s="831">
        <v>1069</v>
      </c>
      <c r="N218" s="822">
        <v>1</v>
      </c>
      <c r="O218" s="822">
        <v>1069</v>
      </c>
      <c r="P218" s="831"/>
      <c r="Q218" s="831"/>
      <c r="R218" s="827"/>
      <c r="S218" s="832"/>
    </row>
    <row r="219" spans="1:19" ht="14.45" customHeight="1" x14ac:dyDescent="0.2">
      <c r="A219" s="821" t="s">
        <v>5724</v>
      </c>
      <c r="B219" s="822" t="s">
        <v>5725</v>
      </c>
      <c r="C219" s="822" t="s">
        <v>605</v>
      </c>
      <c r="D219" s="822" t="s">
        <v>2227</v>
      </c>
      <c r="E219" s="822" t="s">
        <v>5710</v>
      </c>
      <c r="F219" s="822" t="s">
        <v>5840</v>
      </c>
      <c r="G219" s="822" t="s">
        <v>5841</v>
      </c>
      <c r="H219" s="831"/>
      <c r="I219" s="831"/>
      <c r="J219" s="822"/>
      <c r="K219" s="822"/>
      <c r="L219" s="831">
        <v>1</v>
      </c>
      <c r="M219" s="831">
        <v>116</v>
      </c>
      <c r="N219" s="822">
        <v>1</v>
      </c>
      <c r="O219" s="822">
        <v>116</v>
      </c>
      <c r="P219" s="831">
        <v>1</v>
      </c>
      <c r="Q219" s="831">
        <v>117</v>
      </c>
      <c r="R219" s="827">
        <v>1.0086206896551724</v>
      </c>
      <c r="S219" s="832">
        <v>117</v>
      </c>
    </row>
    <row r="220" spans="1:19" ht="14.45" customHeight="1" x14ac:dyDescent="0.2">
      <c r="A220" s="821" t="s">
        <v>5724</v>
      </c>
      <c r="B220" s="822" t="s">
        <v>5725</v>
      </c>
      <c r="C220" s="822" t="s">
        <v>605</v>
      </c>
      <c r="D220" s="822" t="s">
        <v>2227</v>
      </c>
      <c r="E220" s="822" t="s">
        <v>5710</v>
      </c>
      <c r="F220" s="822" t="s">
        <v>5844</v>
      </c>
      <c r="G220" s="822" t="s">
        <v>5845</v>
      </c>
      <c r="H220" s="831">
        <v>4</v>
      </c>
      <c r="I220" s="831">
        <v>1500</v>
      </c>
      <c r="J220" s="822">
        <v>0.56990881458966569</v>
      </c>
      <c r="K220" s="822">
        <v>375</v>
      </c>
      <c r="L220" s="831">
        <v>7</v>
      </c>
      <c r="M220" s="831">
        <v>2632</v>
      </c>
      <c r="N220" s="822">
        <v>1</v>
      </c>
      <c r="O220" s="822">
        <v>376</v>
      </c>
      <c r="P220" s="831">
        <v>3</v>
      </c>
      <c r="Q220" s="831">
        <v>1131</v>
      </c>
      <c r="R220" s="827">
        <v>0.42971124620060791</v>
      </c>
      <c r="S220" s="832">
        <v>377</v>
      </c>
    </row>
    <row r="221" spans="1:19" ht="14.45" customHeight="1" x14ac:dyDescent="0.2">
      <c r="A221" s="821" t="s">
        <v>5724</v>
      </c>
      <c r="B221" s="822" t="s">
        <v>5725</v>
      </c>
      <c r="C221" s="822" t="s">
        <v>605</v>
      </c>
      <c r="D221" s="822" t="s">
        <v>2227</v>
      </c>
      <c r="E221" s="822" t="s">
        <v>5710</v>
      </c>
      <c r="F221" s="822" t="s">
        <v>5852</v>
      </c>
      <c r="G221" s="822" t="s">
        <v>5853</v>
      </c>
      <c r="H221" s="831"/>
      <c r="I221" s="831"/>
      <c r="J221" s="822"/>
      <c r="K221" s="822"/>
      <c r="L221" s="831">
        <v>2</v>
      </c>
      <c r="M221" s="831">
        <v>710</v>
      </c>
      <c r="N221" s="822">
        <v>1</v>
      </c>
      <c r="O221" s="822">
        <v>355</v>
      </c>
      <c r="P221" s="831">
        <v>16</v>
      </c>
      <c r="Q221" s="831">
        <v>5728</v>
      </c>
      <c r="R221" s="827">
        <v>8.0676056338028168</v>
      </c>
      <c r="S221" s="832">
        <v>358</v>
      </c>
    </row>
    <row r="222" spans="1:19" ht="14.45" customHeight="1" x14ac:dyDescent="0.2">
      <c r="A222" s="821" t="s">
        <v>5724</v>
      </c>
      <c r="B222" s="822" t="s">
        <v>5725</v>
      </c>
      <c r="C222" s="822" t="s">
        <v>605</v>
      </c>
      <c r="D222" s="822" t="s">
        <v>2227</v>
      </c>
      <c r="E222" s="822" t="s">
        <v>5710</v>
      </c>
      <c r="F222" s="822" t="s">
        <v>5856</v>
      </c>
      <c r="G222" s="822" t="s">
        <v>5857</v>
      </c>
      <c r="H222" s="831"/>
      <c r="I222" s="831"/>
      <c r="J222" s="822"/>
      <c r="K222" s="822"/>
      <c r="L222" s="831"/>
      <c r="M222" s="831"/>
      <c r="N222" s="822"/>
      <c r="O222" s="822"/>
      <c r="P222" s="831">
        <v>1</v>
      </c>
      <c r="Q222" s="831">
        <v>183</v>
      </c>
      <c r="R222" s="827"/>
      <c r="S222" s="832">
        <v>183</v>
      </c>
    </row>
    <row r="223" spans="1:19" ht="14.45" customHeight="1" x14ac:dyDescent="0.2">
      <c r="A223" s="821" t="s">
        <v>5724</v>
      </c>
      <c r="B223" s="822" t="s">
        <v>5725</v>
      </c>
      <c r="C223" s="822" t="s">
        <v>605</v>
      </c>
      <c r="D223" s="822" t="s">
        <v>2227</v>
      </c>
      <c r="E223" s="822" t="s">
        <v>5710</v>
      </c>
      <c r="F223" s="822" t="s">
        <v>5862</v>
      </c>
      <c r="G223" s="822" t="s">
        <v>5863</v>
      </c>
      <c r="H223" s="831">
        <v>3</v>
      </c>
      <c r="I223" s="831">
        <v>603</v>
      </c>
      <c r="J223" s="822">
        <v>2.9851485148514851</v>
      </c>
      <c r="K223" s="822">
        <v>201</v>
      </c>
      <c r="L223" s="831">
        <v>1</v>
      </c>
      <c r="M223" s="831">
        <v>202</v>
      </c>
      <c r="N223" s="822">
        <v>1</v>
      </c>
      <c r="O223" s="822">
        <v>202</v>
      </c>
      <c r="P223" s="831">
        <v>3</v>
      </c>
      <c r="Q223" s="831">
        <v>612</v>
      </c>
      <c r="R223" s="827">
        <v>3.0297029702970297</v>
      </c>
      <c r="S223" s="832">
        <v>204</v>
      </c>
    </row>
    <row r="224" spans="1:19" ht="14.45" customHeight="1" x14ac:dyDescent="0.2">
      <c r="A224" s="821" t="s">
        <v>5724</v>
      </c>
      <c r="B224" s="822" t="s">
        <v>5725</v>
      </c>
      <c r="C224" s="822" t="s">
        <v>605</v>
      </c>
      <c r="D224" s="822" t="s">
        <v>2228</v>
      </c>
      <c r="E224" s="822" t="s">
        <v>5726</v>
      </c>
      <c r="F224" s="822" t="s">
        <v>5731</v>
      </c>
      <c r="G224" s="822" t="s">
        <v>5732</v>
      </c>
      <c r="H224" s="831"/>
      <c r="I224" s="831"/>
      <c r="J224" s="822"/>
      <c r="K224" s="822"/>
      <c r="L224" s="831">
        <v>0.1</v>
      </c>
      <c r="M224" s="831">
        <v>6.97</v>
      </c>
      <c r="N224" s="822">
        <v>1</v>
      </c>
      <c r="O224" s="822">
        <v>69.699999999999989</v>
      </c>
      <c r="P224" s="831"/>
      <c r="Q224" s="831"/>
      <c r="R224" s="827"/>
      <c r="S224" s="832"/>
    </row>
    <row r="225" spans="1:19" ht="14.45" customHeight="1" x14ac:dyDescent="0.2">
      <c r="A225" s="821" t="s">
        <v>5724</v>
      </c>
      <c r="B225" s="822" t="s">
        <v>5725</v>
      </c>
      <c r="C225" s="822" t="s">
        <v>605</v>
      </c>
      <c r="D225" s="822" t="s">
        <v>2228</v>
      </c>
      <c r="E225" s="822" t="s">
        <v>5710</v>
      </c>
      <c r="F225" s="822" t="s">
        <v>5772</v>
      </c>
      <c r="G225" s="822" t="s">
        <v>5773</v>
      </c>
      <c r="H225" s="831">
        <v>3</v>
      </c>
      <c r="I225" s="831">
        <v>249</v>
      </c>
      <c r="J225" s="822">
        <v>0.98809523809523814</v>
      </c>
      <c r="K225" s="822">
        <v>83</v>
      </c>
      <c r="L225" s="831">
        <v>3</v>
      </c>
      <c r="M225" s="831">
        <v>252</v>
      </c>
      <c r="N225" s="822">
        <v>1</v>
      </c>
      <c r="O225" s="822">
        <v>84</v>
      </c>
      <c r="P225" s="831"/>
      <c r="Q225" s="831"/>
      <c r="R225" s="827"/>
      <c r="S225" s="832"/>
    </row>
    <row r="226" spans="1:19" ht="14.45" customHeight="1" x14ac:dyDescent="0.2">
      <c r="A226" s="821" t="s">
        <v>5724</v>
      </c>
      <c r="B226" s="822" t="s">
        <v>5725</v>
      </c>
      <c r="C226" s="822" t="s">
        <v>605</v>
      </c>
      <c r="D226" s="822" t="s">
        <v>2228</v>
      </c>
      <c r="E226" s="822" t="s">
        <v>5710</v>
      </c>
      <c r="F226" s="822" t="s">
        <v>5774</v>
      </c>
      <c r="G226" s="822" t="s">
        <v>5775</v>
      </c>
      <c r="H226" s="831">
        <v>17</v>
      </c>
      <c r="I226" s="831">
        <v>629</v>
      </c>
      <c r="J226" s="822">
        <v>0.55175438596491233</v>
      </c>
      <c r="K226" s="822">
        <v>37</v>
      </c>
      <c r="L226" s="831">
        <v>30</v>
      </c>
      <c r="M226" s="831">
        <v>1140</v>
      </c>
      <c r="N226" s="822">
        <v>1</v>
      </c>
      <c r="O226" s="822">
        <v>38</v>
      </c>
      <c r="P226" s="831">
        <v>29</v>
      </c>
      <c r="Q226" s="831">
        <v>1102</v>
      </c>
      <c r="R226" s="827">
        <v>0.96666666666666667</v>
      </c>
      <c r="S226" s="832">
        <v>38</v>
      </c>
    </row>
    <row r="227" spans="1:19" ht="14.45" customHeight="1" x14ac:dyDescent="0.2">
      <c r="A227" s="821" t="s">
        <v>5724</v>
      </c>
      <c r="B227" s="822" t="s">
        <v>5725</v>
      </c>
      <c r="C227" s="822" t="s">
        <v>605</v>
      </c>
      <c r="D227" s="822" t="s">
        <v>2228</v>
      </c>
      <c r="E227" s="822" t="s">
        <v>5710</v>
      </c>
      <c r="F227" s="822" t="s">
        <v>5776</v>
      </c>
      <c r="G227" s="822" t="s">
        <v>5777</v>
      </c>
      <c r="H227" s="831">
        <v>144</v>
      </c>
      <c r="I227" s="831">
        <v>1440</v>
      </c>
      <c r="J227" s="822">
        <v>3</v>
      </c>
      <c r="K227" s="822">
        <v>10</v>
      </c>
      <c r="L227" s="831">
        <v>48</v>
      </c>
      <c r="M227" s="831">
        <v>480</v>
      </c>
      <c r="N227" s="822">
        <v>1</v>
      </c>
      <c r="O227" s="822">
        <v>10</v>
      </c>
      <c r="P227" s="831">
        <v>67</v>
      </c>
      <c r="Q227" s="831">
        <v>670</v>
      </c>
      <c r="R227" s="827">
        <v>1.3958333333333333</v>
      </c>
      <c r="S227" s="832">
        <v>10</v>
      </c>
    </row>
    <row r="228" spans="1:19" ht="14.45" customHeight="1" x14ac:dyDescent="0.2">
      <c r="A228" s="821" t="s">
        <v>5724</v>
      </c>
      <c r="B228" s="822" t="s">
        <v>5725</v>
      </c>
      <c r="C228" s="822" t="s">
        <v>605</v>
      </c>
      <c r="D228" s="822" t="s">
        <v>2228</v>
      </c>
      <c r="E228" s="822" t="s">
        <v>5710</v>
      </c>
      <c r="F228" s="822" t="s">
        <v>5786</v>
      </c>
      <c r="G228" s="822" t="s">
        <v>5787</v>
      </c>
      <c r="H228" s="831">
        <v>1</v>
      </c>
      <c r="I228" s="831">
        <v>393</v>
      </c>
      <c r="J228" s="822">
        <v>1</v>
      </c>
      <c r="K228" s="822">
        <v>393</v>
      </c>
      <c r="L228" s="831">
        <v>1</v>
      </c>
      <c r="M228" s="831">
        <v>393</v>
      </c>
      <c r="N228" s="822">
        <v>1</v>
      </c>
      <c r="O228" s="822">
        <v>393</v>
      </c>
      <c r="P228" s="831"/>
      <c r="Q228" s="831"/>
      <c r="R228" s="827"/>
      <c r="S228" s="832"/>
    </row>
    <row r="229" spans="1:19" ht="14.45" customHeight="1" x14ac:dyDescent="0.2">
      <c r="A229" s="821" t="s">
        <v>5724</v>
      </c>
      <c r="B229" s="822" t="s">
        <v>5725</v>
      </c>
      <c r="C229" s="822" t="s">
        <v>605</v>
      </c>
      <c r="D229" s="822" t="s">
        <v>2228</v>
      </c>
      <c r="E229" s="822" t="s">
        <v>5710</v>
      </c>
      <c r="F229" s="822" t="s">
        <v>5790</v>
      </c>
      <c r="G229" s="822" t="s">
        <v>5791</v>
      </c>
      <c r="H229" s="831"/>
      <c r="I229" s="831"/>
      <c r="J229" s="822"/>
      <c r="K229" s="822"/>
      <c r="L229" s="831">
        <v>1</v>
      </c>
      <c r="M229" s="831">
        <v>4444</v>
      </c>
      <c r="N229" s="822">
        <v>1</v>
      </c>
      <c r="O229" s="822">
        <v>4444</v>
      </c>
      <c r="P229" s="831">
        <v>1</v>
      </c>
      <c r="Q229" s="831">
        <v>4446</v>
      </c>
      <c r="R229" s="827">
        <v>1.0004500450045004</v>
      </c>
      <c r="S229" s="832">
        <v>4446</v>
      </c>
    </row>
    <row r="230" spans="1:19" ht="14.45" customHeight="1" x14ac:dyDescent="0.2">
      <c r="A230" s="821" t="s">
        <v>5724</v>
      </c>
      <c r="B230" s="822" t="s">
        <v>5725</v>
      </c>
      <c r="C230" s="822" t="s">
        <v>605</v>
      </c>
      <c r="D230" s="822" t="s">
        <v>2228</v>
      </c>
      <c r="E230" s="822" t="s">
        <v>5710</v>
      </c>
      <c r="F230" s="822" t="s">
        <v>5711</v>
      </c>
      <c r="G230" s="822" t="s">
        <v>5712</v>
      </c>
      <c r="H230" s="831">
        <v>303</v>
      </c>
      <c r="I230" s="831">
        <v>76356</v>
      </c>
      <c r="J230" s="822">
        <v>1.2170614300742773</v>
      </c>
      <c r="K230" s="822">
        <v>252</v>
      </c>
      <c r="L230" s="831">
        <v>247</v>
      </c>
      <c r="M230" s="831">
        <v>62738</v>
      </c>
      <c r="N230" s="822">
        <v>1</v>
      </c>
      <c r="O230" s="822">
        <v>254</v>
      </c>
      <c r="P230" s="831">
        <v>254</v>
      </c>
      <c r="Q230" s="831">
        <v>64770</v>
      </c>
      <c r="R230" s="827">
        <v>1.0323886639676114</v>
      </c>
      <c r="S230" s="832">
        <v>255</v>
      </c>
    </row>
    <row r="231" spans="1:19" ht="14.45" customHeight="1" x14ac:dyDescent="0.2">
      <c r="A231" s="821" t="s">
        <v>5724</v>
      </c>
      <c r="B231" s="822" t="s">
        <v>5725</v>
      </c>
      <c r="C231" s="822" t="s">
        <v>605</v>
      </c>
      <c r="D231" s="822" t="s">
        <v>2228</v>
      </c>
      <c r="E231" s="822" t="s">
        <v>5710</v>
      </c>
      <c r="F231" s="822" t="s">
        <v>5792</v>
      </c>
      <c r="G231" s="822" t="s">
        <v>5793</v>
      </c>
      <c r="H231" s="831">
        <v>3</v>
      </c>
      <c r="I231" s="831">
        <v>381</v>
      </c>
      <c r="J231" s="822">
        <v>1.0079365079365079</v>
      </c>
      <c r="K231" s="822">
        <v>127</v>
      </c>
      <c r="L231" s="831">
        <v>3</v>
      </c>
      <c r="M231" s="831">
        <v>378</v>
      </c>
      <c r="N231" s="822">
        <v>1</v>
      </c>
      <c r="O231" s="822">
        <v>126</v>
      </c>
      <c r="P231" s="831"/>
      <c r="Q231" s="831"/>
      <c r="R231" s="827"/>
      <c r="S231" s="832"/>
    </row>
    <row r="232" spans="1:19" ht="14.45" customHeight="1" x14ac:dyDescent="0.2">
      <c r="A232" s="821" t="s">
        <v>5724</v>
      </c>
      <c r="B232" s="822" t="s">
        <v>5725</v>
      </c>
      <c r="C232" s="822" t="s">
        <v>605</v>
      </c>
      <c r="D232" s="822" t="s">
        <v>2228</v>
      </c>
      <c r="E232" s="822" t="s">
        <v>5710</v>
      </c>
      <c r="F232" s="822" t="s">
        <v>5798</v>
      </c>
      <c r="G232" s="822" t="s">
        <v>5799</v>
      </c>
      <c r="H232" s="831">
        <v>1</v>
      </c>
      <c r="I232" s="831">
        <v>185</v>
      </c>
      <c r="J232" s="822"/>
      <c r="K232" s="822">
        <v>185</v>
      </c>
      <c r="L232" s="831"/>
      <c r="M232" s="831"/>
      <c r="N232" s="822"/>
      <c r="O232" s="822"/>
      <c r="P232" s="831"/>
      <c r="Q232" s="831"/>
      <c r="R232" s="827"/>
      <c r="S232" s="832"/>
    </row>
    <row r="233" spans="1:19" ht="14.45" customHeight="1" x14ac:dyDescent="0.2">
      <c r="A233" s="821" t="s">
        <v>5724</v>
      </c>
      <c r="B233" s="822" t="s">
        <v>5725</v>
      </c>
      <c r="C233" s="822" t="s">
        <v>605</v>
      </c>
      <c r="D233" s="822" t="s">
        <v>2228</v>
      </c>
      <c r="E233" s="822" t="s">
        <v>5710</v>
      </c>
      <c r="F233" s="822" t="s">
        <v>5810</v>
      </c>
      <c r="G233" s="822" t="s">
        <v>5811</v>
      </c>
      <c r="H233" s="831">
        <v>265</v>
      </c>
      <c r="I233" s="831">
        <v>8833.33</v>
      </c>
      <c r="J233" s="822">
        <v>1.2926830696014973</v>
      </c>
      <c r="K233" s="822">
        <v>33.333320754716979</v>
      </c>
      <c r="L233" s="831">
        <v>205</v>
      </c>
      <c r="M233" s="831">
        <v>6833.33</v>
      </c>
      <c r="N233" s="822">
        <v>1</v>
      </c>
      <c r="O233" s="822">
        <v>33.333317073170733</v>
      </c>
      <c r="P233" s="831">
        <v>247</v>
      </c>
      <c r="Q233" s="831">
        <v>8685.56</v>
      </c>
      <c r="R233" s="827">
        <v>1.2710581810039907</v>
      </c>
      <c r="S233" s="832">
        <v>35.164210526315784</v>
      </c>
    </row>
    <row r="234" spans="1:19" ht="14.45" customHeight="1" x14ac:dyDescent="0.2">
      <c r="A234" s="821" t="s">
        <v>5724</v>
      </c>
      <c r="B234" s="822" t="s">
        <v>5725</v>
      </c>
      <c r="C234" s="822" t="s">
        <v>605</v>
      </c>
      <c r="D234" s="822" t="s">
        <v>2228</v>
      </c>
      <c r="E234" s="822" t="s">
        <v>5710</v>
      </c>
      <c r="F234" s="822" t="s">
        <v>5814</v>
      </c>
      <c r="G234" s="822" t="s">
        <v>5815</v>
      </c>
      <c r="H234" s="831">
        <v>7</v>
      </c>
      <c r="I234" s="831">
        <v>1204</v>
      </c>
      <c r="J234" s="822">
        <v>1.72</v>
      </c>
      <c r="K234" s="822">
        <v>172</v>
      </c>
      <c r="L234" s="831">
        <v>4</v>
      </c>
      <c r="M234" s="831">
        <v>700</v>
      </c>
      <c r="N234" s="822">
        <v>1</v>
      </c>
      <c r="O234" s="822">
        <v>175</v>
      </c>
      <c r="P234" s="831">
        <v>1</v>
      </c>
      <c r="Q234" s="831">
        <v>177</v>
      </c>
      <c r="R234" s="827">
        <v>0.25285714285714284</v>
      </c>
      <c r="S234" s="832">
        <v>177</v>
      </c>
    </row>
    <row r="235" spans="1:19" ht="14.45" customHeight="1" x14ac:dyDescent="0.2">
      <c r="A235" s="821" t="s">
        <v>5724</v>
      </c>
      <c r="B235" s="822" t="s">
        <v>5725</v>
      </c>
      <c r="C235" s="822" t="s">
        <v>605</v>
      </c>
      <c r="D235" s="822" t="s">
        <v>2228</v>
      </c>
      <c r="E235" s="822" t="s">
        <v>5710</v>
      </c>
      <c r="F235" s="822" t="s">
        <v>5816</v>
      </c>
      <c r="G235" s="822" t="s">
        <v>5817</v>
      </c>
      <c r="H235" s="831">
        <v>27</v>
      </c>
      <c r="I235" s="831">
        <v>999</v>
      </c>
      <c r="J235" s="822">
        <v>0.79665071770334928</v>
      </c>
      <c r="K235" s="822">
        <v>37</v>
      </c>
      <c r="L235" s="831">
        <v>33</v>
      </c>
      <c r="M235" s="831">
        <v>1254</v>
      </c>
      <c r="N235" s="822">
        <v>1</v>
      </c>
      <c r="O235" s="822">
        <v>38</v>
      </c>
      <c r="P235" s="831">
        <v>32</v>
      </c>
      <c r="Q235" s="831">
        <v>1216</v>
      </c>
      <c r="R235" s="827">
        <v>0.96969696969696972</v>
      </c>
      <c r="S235" s="832">
        <v>38</v>
      </c>
    </row>
    <row r="236" spans="1:19" ht="14.45" customHeight="1" x14ac:dyDescent="0.2">
      <c r="A236" s="821" t="s">
        <v>5724</v>
      </c>
      <c r="B236" s="822" t="s">
        <v>5725</v>
      </c>
      <c r="C236" s="822" t="s">
        <v>605</v>
      </c>
      <c r="D236" s="822" t="s">
        <v>2228</v>
      </c>
      <c r="E236" s="822" t="s">
        <v>5710</v>
      </c>
      <c r="F236" s="822" t="s">
        <v>5714</v>
      </c>
      <c r="G236" s="822" t="s">
        <v>5715</v>
      </c>
      <c r="H236" s="831"/>
      <c r="I236" s="831"/>
      <c r="J236" s="822"/>
      <c r="K236" s="822"/>
      <c r="L236" s="831">
        <v>1</v>
      </c>
      <c r="M236" s="831">
        <v>87</v>
      </c>
      <c r="N236" s="822">
        <v>1</v>
      </c>
      <c r="O236" s="822">
        <v>87</v>
      </c>
      <c r="P236" s="831"/>
      <c r="Q236" s="831"/>
      <c r="R236" s="827"/>
      <c r="S236" s="832"/>
    </row>
    <row r="237" spans="1:19" ht="14.45" customHeight="1" x14ac:dyDescent="0.2">
      <c r="A237" s="821" t="s">
        <v>5724</v>
      </c>
      <c r="B237" s="822" t="s">
        <v>5725</v>
      </c>
      <c r="C237" s="822" t="s">
        <v>605</v>
      </c>
      <c r="D237" s="822" t="s">
        <v>2228</v>
      </c>
      <c r="E237" s="822" t="s">
        <v>5710</v>
      </c>
      <c r="F237" s="822" t="s">
        <v>5832</v>
      </c>
      <c r="G237" s="822" t="s">
        <v>5833</v>
      </c>
      <c r="H237" s="831"/>
      <c r="I237" s="831"/>
      <c r="J237" s="822"/>
      <c r="K237" s="822"/>
      <c r="L237" s="831">
        <v>1</v>
      </c>
      <c r="M237" s="831">
        <v>1069</v>
      </c>
      <c r="N237" s="822">
        <v>1</v>
      </c>
      <c r="O237" s="822">
        <v>1069</v>
      </c>
      <c r="P237" s="831"/>
      <c r="Q237" s="831"/>
      <c r="R237" s="827"/>
      <c r="S237" s="832"/>
    </row>
    <row r="238" spans="1:19" ht="14.45" customHeight="1" x14ac:dyDescent="0.2">
      <c r="A238" s="821" t="s">
        <v>5724</v>
      </c>
      <c r="B238" s="822" t="s">
        <v>5725</v>
      </c>
      <c r="C238" s="822" t="s">
        <v>605</v>
      </c>
      <c r="D238" s="822" t="s">
        <v>2228</v>
      </c>
      <c r="E238" s="822" t="s">
        <v>5710</v>
      </c>
      <c r="F238" s="822" t="s">
        <v>5836</v>
      </c>
      <c r="G238" s="822" t="s">
        <v>5837</v>
      </c>
      <c r="H238" s="831"/>
      <c r="I238" s="831"/>
      <c r="J238" s="822"/>
      <c r="K238" s="822"/>
      <c r="L238" s="831"/>
      <c r="M238" s="831"/>
      <c r="N238" s="822"/>
      <c r="O238" s="822"/>
      <c r="P238" s="831">
        <v>1</v>
      </c>
      <c r="Q238" s="831">
        <v>379</v>
      </c>
      <c r="R238" s="827"/>
      <c r="S238" s="832">
        <v>379</v>
      </c>
    </row>
    <row r="239" spans="1:19" ht="14.45" customHeight="1" x14ac:dyDescent="0.2">
      <c r="A239" s="821" t="s">
        <v>5724</v>
      </c>
      <c r="B239" s="822" t="s">
        <v>5725</v>
      </c>
      <c r="C239" s="822" t="s">
        <v>605</v>
      </c>
      <c r="D239" s="822" t="s">
        <v>2228</v>
      </c>
      <c r="E239" s="822" t="s">
        <v>5710</v>
      </c>
      <c r="F239" s="822" t="s">
        <v>5840</v>
      </c>
      <c r="G239" s="822" t="s">
        <v>5841</v>
      </c>
      <c r="H239" s="831"/>
      <c r="I239" s="831"/>
      <c r="J239" s="822"/>
      <c r="K239" s="822"/>
      <c r="L239" s="831">
        <v>1</v>
      </c>
      <c r="M239" s="831">
        <v>116</v>
      </c>
      <c r="N239" s="822">
        <v>1</v>
      </c>
      <c r="O239" s="822">
        <v>116</v>
      </c>
      <c r="P239" s="831">
        <v>5</v>
      </c>
      <c r="Q239" s="831">
        <v>585</v>
      </c>
      <c r="R239" s="827">
        <v>5.0431034482758621</v>
      </c>
      <c r="S239" s="832">
        <v>117</v>
      </c>
    </row>
    <row r="240" spans="1:19" ht="14.45" customHeight="1" x14ac:dyDescent="0.2">
      <c r="A240" s="821" t="s">
        <v>5724</v>
      </c>
      <c r="B240" s="822" t="s">
        <v>5725</v>
      </c>
      <c r="C240" s="822" t="s">
        <v>605</v>
      </c>
      <c r="D240" s="822" t="s">
        <v>2229</v>
      </c>
      <c r="E240" s="822" t="s">
        <v>5710</v>
      </c>
      <c r="F240" s="822" t="s">
        <v>5711</v>
      </c>
      <c r="G240" s="822" t="s">
        <v>5712</v>
      </c>
      <c r="H240" s="831"/>
      <c r="I240" s="831"/>
      <c r="J240" s="822"/>
      <c r="K240" s="822"/>
      <c r="L240" s="831"/>
      <c r="M240" s="831"/>
      <c r="N240" s="822"/>
      <c r="O240" s="822"/>
      <c r="P240" s="831">
        <v>4</v>
      </c>
      <c r="Q240" s="831">
        <v>1020</v>
      </c>
      <c r="R240" s="827"/>
      <c r="S240" s="832">
        <v>255</v>
      </c>
    </row>
    <row r="241" spans="1:19" ht="14.45" customHeight="1" x14ac:dyDescent="0.2">
      <c r="A241" s="821" t="s">
        <v>5724</v>
      </c>
      <c r="B241" s="822" t="s">
        <v>5725</v>
      </c>
      <c r="C241" s="822" t="s">
        <v>605</v>
      </c>
      <c r="D241" s="822" t="s">
        <v>2229</v>
      </c>
      <c r="E241" s="822" t="s">
        <v>5710</v>
      </c>
      <c r="F241" s="822" t="s">
        <v>5792</v>
      </c>
      <c r="G241" s="822" t="s">
        <v>5793</v>
      </c>
      <c r="H241" s="831"/>
      <c r="I241" s="831"/>
      <c r="J241" s="822"/>
      <c r="K241" s="822"/>
      <c r="L241" s="831"/>
      <c r="M241" s="831"/>
      <c r="N241" s="822"/>
      <c r="O241" s="822"/>
      <c r="P241" s="831">
        <v>1</v>
      </c>
      <c r="Q241" s="831">
        <v>127</v>
      </c>
      <c r="R241" s="827"/>
      <c r="S241" s="832">
        <v>127</v>
      </c>
    </row>
    <row r="242" spans="1:19" ht="14.45" customHeight="1" x14ac:dyDescent="0.2">
      <c r="A242" s="821" t="s">
        <v>5724</v>
      </c>
      <c r="B242" s="822" t="s">
        <v>5725</v>
      </c>
      <c r="C242" s="822" t="s">
        <v>605</v>
      </c>
      <c r="D242" s="822" t="s">
        <v>2229</v>
      </c>
      <c r="E242" s="822" t="s">
        <v>5710</v>
      </c>
      <c r="F242" s="822" t="s">
        <v>5810</v>
      </c>
      <c r="G242" s="822" t="s">
        <v>5811</v>
      </c>
      <c r="H242" s="831"/>
      <c r="I242" s="831"/>
      <c r="J242" s="822"/>
      <c r="K242" s="822"/>
      <c r="L242" s="831"/>
      <c r="M242" s="831"/>
      <c r="N242" s="822"/>
      <c r="O242" s="822"/>
      <c r="P242" s="831">
        <v>5</v>
      </c>
      <c r="Q242" s="831">
        <v>203.34</v>
      </c>
      <c r="R242" s="827"/>
      <c r="S242" s="832">
        <v>40.667999999999999</v>
      </c>
    </row>
    <row r="243" spans="1:19" ht="14.45" customHeight="1" x14ac:dyDescent="0.2">
      <c r="A243" s="821" t="s">
        <v>5724</v>
      </c>
      <c r="B243" s="822" t="s">
        <v>5725</v>
      </c>
      <c r="C243" s="822" t="s">
        <v>605</v>
      </c>
      <c r="D243" s="822" t="s">
        <v>5689</v>
      </c>
      <c r="E243" s="822" t="s">
        <v>5710</v>
      </c>
      <c r="F243" s="822" t="s">
        <v>5774</v>
      </c>
      <c r="G243" s="822" t="s">
        <v>5775</v>
      </c>
      <c r="H243" s="831"/>
      <c r="I243" s="831"/>
      <c r="J243" s="822"/>
      <c r="K243" s="822"/>
      <c r="L243" s="831">
        <v>6</v>
      </c>
      <c r="M243" s="831">
        <v>228</v>
      </c>
      <c r="N243" s="822">
        <v>1</v>
      </c>
      <c r="O243" s="822">
        <v>38</v>
      </c>
      <c r="P243" s="831"/>
      <c r="Q243" s="831"/>
      <c r="R243" s="827"/>
      <c r="S243" s="832"/>
    </row>
    <row r="244" spans="1:19" ht="14.45" customHeight="1" x14ac:dyDescent="0.2">
      <c r="A244" s="821" t="s">
        <v>5724</v>
      </c>
      <c r="B244" s="822" t="s">
        <v>5725</v>
      </c>
      <c r="C244" s="822" t="s">
        <v>605</v>
      </c>
      <c r="D244" s="822" t="s">
        <v>2233</v>
      </c>
      <c r="E244" s="822" t="s">
        <v>5710</v>
      </c>
      <c r="F244" s="822" t="s">
        <v>5772</v>
      </c>
      <c r="G244" s="822" t="s">
        <v>5773</v>
      </c>
      <c r="H244" s="831">
        <v>10</v>
      </c>
      <c r="I244" s="831">
        <v>830</v>
      </c>
      <c r="J244" s="822">
        <v>0.42960662525879917</v>
      </c>
      <c r="K244" s="822">
        <v>83</v>
      </c>
      <c r="L244" s="831">
        <v>23</v>
      </c>
      <c r="M244" s="831">
        <v>1932</v>
      </c>
      <c r="N244" s="822">
        <v>1</v>
      </c>
      <c r="O244" s="822">
        <v>84</v>
      </c>
      <c r="P244" s="831">
        <v>16</v>
      </c>
      <c r="Q244" s="831">
        <v>1360</v>
      </c>
      <c r="R244" s="827">
        <v>0.70393374741200831</v>
      </c>
      <c r="S244" s="832">
        <v>85</v>
      </c>
    </row>
    <row r="245" spans="1:19" ht="14.45" customHeight="1" x14ac:dyDescent="0.2">
      <c r="A245" s="821" t="s">
        <v>5724</v>
      </c>
      <c r="B245" s="822" t="s">
        <v>5725</v>
      </c>
      <c r="C245" s="822" t="s">
        <v>605</v>
      </c>
      <c r="D245" s="822" t="s">
        <v>2233</v>
      </c>
      <c r="E245" s="822" t="s">
        <v>5710</v>
      </c>
      <c r="F245" s="822" t="s">
        <v>5774</v>
      </c>
      <c r="G245" s="822" t="s">
        <v>5775</v>
      </c>
      <c r="H245" s="831">
        <v>6</v>
      </c>
      <c r="I245" s="831">
        <v>222</v>
      </c>
      <c r="J245" s="822">
        <v>1.168421052631579</v>
      </c>
      <c r="K245" s="822">
        <v>37</v>
      </c>
      <c r="L245" s="831">
        <v>5</v>
      </c>
      <c r="M245" s="831">
        <v>190</v>
      </c>
      <c r="N245" s="822">
        <v>1</v>
      </c>
      <c r="O245" s="822">
        <v>38</v>
      </c>
      <c r="P245" s="831">
        <v>11</v>
      </c>
      <c r="Q245" s="831">
        <v>418</v>
      </c>
      <c r="R245" s="827">
        <v>2.2000000000000002</v>
      </c>
      <c r="S245" s="832">
        <v>38</v>
      </c>
    </row>
    <row r="246" spans="1:19" ht="14.45" customHeight="1" x14ac:dyDescent="0.2">
      <c r="A246" s="821" t="s">
        <v>5724</v>
      </c>
      <c r="B246" s="822" t="s">
        <v>5725</v>
      </c>
      <c r="C246" s="822" t="s">
        <v>605</v>
      </c>
      <c r="D246" s="822" t="s">
        <v>2233</v>
      </c>
      <c r="E246" s="822" t="s">
        <v>5710</v>
      </c>
      <c r="F246" s="822" t="s">
        <v>5711</v>
      </c>
      <c r="G246" s="822" t="s">
        <v>5712</v>
      </c>
      <c r="H246" s="831">
        <v>51</v>
      </c>
      <c r="I246" s="831">
        <v>12852</v>
      </c>
      <c r="J246" s="822">
        <v>1.204724409448819</v>
      </c>
      <c r="K246" s="822">
        <v>252</v>
      </c>
      <c r="L246" s="831">
        <v>42</v>
      </c>
      <c r="M246" s="831">
        <v>10668</v>
      </c>
      <c r="N246" s="822">
        <v>1</v>
      </c>
      <c r="O246" s="822">
        <v>254</v>
      </c>
      <c r="P246" s="831">
        <v>25</v>
      </c>
      <c r="Q246" s="831">
        <v>6375</v>
      </c>
      <c r="R246" s="827">
        <v>0.59758155230596177</v>
      </c>
      <c r="S246" s="832">
        <v>255</v>
      </c>
    </row>
    <row r="247" spans="1:19" ht="14.45" customHeight="1" x14ac:dyDescent="0.2">
      <c r="A247" s="821" t="s">
        <v>5724</v>
      </c>
      <c r="B247" s="822" t="s">
        <v>5725</v>
      </c>
      <c r="C247" s="822" t="s">
        <v>605</v>
      </c>
      <c r="D247" s="822" t="s">
        <v>2233</v>
      </c>
      <c r="E247" s="822" t="s">
        <v>5710</v>
      </c>
      <c r="F247" s="822" t="s">
        <v>5792</v>
      </c>
      <c r="G247" s="822" t="s">
        <v>5793</v>
      </c>
      <c r="H247" s="831">
        <v>1</v>
      </c>
      <c r="I247" s="831">
        <v>127</v>
      </c>
      <c r="J247" s="822">
        <v>0.14399092970521543</v>
      </c>
      <c r="K247" s="822">
        <v>127</v>
      </c>
      <c r="L247" s="831">
        <v>7</v>
      </c>
      <c r="M247" s="831">
        <v>882</v>
      </c>
      <c r="N247" s="822">
        <v>1</v>
      </c>
      <c r="O247" s="822">
        <v>126</v>
      </c>
      <c r="P247" s="831">
        <v>16</v>
      </c>
      <c r="Q247" s="831">
        <v>2032</v>
      </c>
      <c r="R247" s="827">
        <v>2.3038548752834469</v>
      </c>
      <c r="S247" s="832">
        <v>127</v>
      </c>
    </row>
    <row r="248" spans="1:19" ht="14.45" customHeight="1" x14ac:dyDescent="0.2">
      <c r="A248" s="821" t="s">
        <v>5724</v>
      </c>
      <c r="B248" s="822" t="s">
        <v>5725</v>
      </c>
      <c r="C248" s="822" t="s">
        <v>605</v>
      </c>
      <c r="D248" s="822" t="s">
        <v>2233</v>
      </c>
      <c r="E248" s="822" t="s">
        <v>5710</v>
      </c>
      <c r="F248" s="822" t="s">
        <v>5810</v>
      </c>
      <c r="G248" s="822" t="s">
        <v>5811</v>
      </c>
      <c r="H248" s="831">
        <v>27</v>
      </c>
      <c r="I248" s="831">
        <v>900</v>
      </c>
      <c r="J248" s="822">
        <v>0.90000900009000084</v>
      </c>
      <c r="K248" s="822">
        <v>33.333333333333336</v>
      </c>
      <c r="L248" s="831">
        <v>30</v>
      </c>
      <c r="M248" s="831">
        <v>999.99</v>
      </c>
      <c r="N248" s="822">
        <v>1</v>
      </c>
      <c r="O248" s="822">
        <v>33.332999999999998</v>
      </c>
      <c r="P248" s="831">
        <v>31</v>
      </c>
      <c r="Q248" s="831">
        <v>1094.4499999999998</v>
      </c>
      <c r="R248" s="827">
        <v>1.094460944609446</v>
      </c>
      <c r="S248" s="832">
        <v>35.304838709677412</v>
      </c>
    </row>
    <row r="249" spans="1:19" ht="14.45" customHeight="1" x14ac:dyDescent="0.2">
      <c r="A249" s="821" t="s">
        <v>5724</v>
      </c>
      <c r="B249" s="822" t="s">
        <v>5725</v>
      </c>
      <c r="C249" s="822" t="s">
        <v>605</v>
      </c>
      <c r="D249" s="822" t="s">
        <v>2233</v>
      </c>
      <c r="E249" s="822" t="s">
        <v>5710</v>
      </c>
      <c r="F249" s="822" t="s">
        <v>5816</v>
      </c>
      <c r="G249" s="822" t="s">
        <v>5817</v>
      </c>
      <c r="H249" s="831">
        <v>2</v>
      </c>
      <c r="I249" s="831">
        <v>74</v>
      </c>
      <c r="J249" s="822">
        <v>0.48684210526315791</v>
      </c>
      <c r="K249" s="822">
        <v>37</v>
      </c>
      <c r="L249" s="831">
        <v>4</v>
      </c>
      <c r="M249" s="831">
        <v>152</v>
      </c>
      <c r="N249" s="822">
        <v>1</v>
      </c>
      <c r="O249" s="822">
        <v>38</v>
      </c>
      <c r="P249" s="831"/>
      <c r="Q249" s="831"/>
      <c r="R249" s="827"/>
      <c r="S249" s="832"/>
    </row>
    <row r="250" spans="1:19" ht="14.45" customHeight="1" x14ac:dyDescent="0.2">
      <c r="A250" s="821" t="s">
        <v>5724</v>
      </c>
      <c r="B250" s="822" t="s">
        <v>5725</v>
      </c>
      <c r="C250" s="822" t="s">
        <v>605</v>
      </c>
      <c r="D250" s="822" t="s">
        <v>2233</v>
      </c>
      <c r="E250" s="822" t="s">
        <v>5710</v>
      </c>
      <c r="F250" s="822" t="s">
        <v>5850</v>
      </c>
      <c r="G250" s="822" t="s">
        <v>5851</v>
      </c>
      <c r="H250" s="831"/>
      <c r="I250" s="831"/>
      <c r="J250" s="822"/>
      <c r="K250" s="822"/>
      <c r="L250" s="831">
        <v>1</v>
      </c>
      <c r="M250" s="831">
        <v>393</v>
      </c>
      <c r="N250" s="822">
        <v>1</v>
      </c>
      <c r="O250" s="822">
        <v>393</v>
      </c>
      <c r="P250" s="831"/>
      <c r="Q250" s="831"/>
      <c r="R250" s="827"/>
      <c r="S250" s="832"/>
    </row>
    <row r="251" spans="1:19" ht="14.45" customHeight="1" x14ac:dyDescent="0.2">
      <c r="A251" s="821" t="s">
        <v>5724</v>
      </c>
      <c r="B251" s="822" t="s">
        <v>5725</v>
      </c>
      <c r="C251" s="822" t="s">
        <v>605</v>
      </c>
      <c r="D251" s="822" t="s">
        <v>2234</v>
      </c>
      <c r="E251" s="822" t="s">
        <v>5726</v>
      </c>
      <c r="F251" s="822" t="s">
        <v>5731</v>
      </c>
      <c r="G251" s="822" t="s">
        <v>5732</v>
      </c>
      <c r="H251" s="831"/>
      <c r="I251" s="831"/>
      <c r="J251" s="822"/>
      <c r="K251" s="822"/>
      <c r="L251" s="831"/>
      <c r="M251" s="831"/>
      <c r="N251" s="822"/>
      <c r="O251" s="822"/>
      <c r="P251" s="831">
        <v>0.1</v>
      </c>
      <c r="Q251" s="831">
        <v>6.97</v>
      </c>
      <c r="R251" s="827"/>
      <c r="S251" s="832">
        <v>69.699999999999989</v>
      </c>
    </row>
    <row r="252" spans="1:19" ht="14.45" customHeight="1" x14ac:dyDescent="0.2">
      <c r="A252" s="821" t="s">
        <v>5724</v>
      </c>
      <c r="B252" s="822" t="s">
        <v>5725</v>
      </c>
      <c r="C252" s="822" t="s">
        <v>605</v>
      </c>
      <c r="D252" s="822" t="s">
        <v>2234</v>
      </c>
      <c r="E252" s="822" t="s">
        <v>5710</v>
      </c>
      <c r="F252" s="822" t="s">
        <v>5770</v>
      </c>
      <c r="G252" s="822" t="s">
        <v>5771</v>
      </c>
      <c r="H252" s="831"/>
      <c r="I252" s="831"/>
      <c r="J252" s="822"/>
      <c r="K252" s="822"/>
      <c r="L252" s="831"/>
      <c r="M252" s="831"/>
      <c r="N252" s="822"/>
      <c r="O252" s="822"/>
      <c r="P252" s="831">
        <v>1</v>
      </c>
      <c r="Q252" s="831">
        <v>153</v>
      </c>
      <c r="R252" s="827"/>
      <c r="S252" s="832">
        <v>153</v>
      </c>
    </row>
    <row r="253" spans="1:19" ht="14.45" customHeight="1" x14ac:dyDescent="0.2">
      <c r="A253" s="821" t="s">
        <v>5724</v>
      </c>
      <c r="B253" s="822" t="s">
        <v>5725</v>
      </c>
      <c r="C253" s="822" t="s">
        <v>605</v>
      </c>
      <c r="D253" s="822" t="s">
        <v>2234</v>
      </c>
      <c r="E253" s="822" t="s">
        <v>5710</v>
      </c>
      <c r="F253" s="822" t="s">
        <v>5772</v>
      </c>
      <c r="G253" s="822" t="s">
        <v>5773</v>
      </c>
      <c r="H253" s="831">
        <v>1</v>
      </c>
      <c r="I253" s="831">
        <v>83</v>
      </c>
      <c r="J253" s="822">
        <v>0.24702380952380953</v>
      </c>
      <c r="K253" s="822">
        <v>83</v>
      </c>
      <c r="L253" s="831">
        <v>4</v>
      </c>
      <c r="M253" s="831">
        <v>336</v>
      </c>
      <c r="N253" s="822">
        <v>1</v>
      </c>
      <c r="O253" s="822">
        <v>84</v>
      </c>
      <c r="P253" s="831"/>
      <c r="Q253" s="831"/>
      <c r="R253" s="827"/>
      <c r="S253" s="832"/>
    </row>
    <row r="254" spans="1:19" ht="14.45" customHeight="1" x14ac:dyDescent="0.2">
      <c r="A254" s="821" t="s">
        <v>5724</v>
      </c>
      <c r="B254" s="822" t="s">
        <v>5725</v>
      </c>
      <c r="C254" s="822" t="s">
        <v>605</v>
      </c>
      <c r="D254" s="822" t="s">
        <v>2234</v>
      </c>
      <c r="E254" s="822" t="s">
        <v>5710</v>
      </c>
      <c r="F254" s="822" t="s">
        <v>5774</v>
      </c>
      <c r="G254" s="822" t="s">
        <v>5775</v>
      </c>
      <c r="H254" s="831">
        <v>9</v>
      </c>
      <c r="I254" s="831">
        <v>333</v>
      </c>
      <c r="J254" s="822">
        <v>1.4605263157894737</v>
      </c>
      <c r="K254" s="822">
        <v>37</v>
      </c>
      <c r="L254" s="831">
        <v>6</v>
      </c>
      <c r="M254" s="831">
        <v>228</v>
      </c>
      <c r="N254" s="822">
        <v>1</v>
      </c>
      <c r="O254" s="822">
        <v>38</v>
      </c>
      <c r="P254" s="831">
        <v>4</v>
      </c>
      <c r="Q254" s="831">
        <v>152</v>
      </c>
      <c r="R254" s="827">
        <v>0.66666666666666663</v>
      </c>
      <c r="S254" s="832">
        <v>38</v>
      </c>
    </row>
    <row r="255" spans="1:19" ht="14.45" customHeight="1" x14ac:dyDescent="0.2">
      <c r="A255" s="821" t="s">
        <v>5724</v>
      </c>
      <c r="B255" s="822" t="s">
        <v>5725</v>
      </c>
      <c r="C255" s="822" t="s">
        <v>605</v>
      </c>
      <c r="D255" s="822" t="s">
        <v>2234</v>
      </c>
      <c r="E255" s="822" t="s">
        <v>5710</v>
      </c>
      <c r="F255" s="822" t="s">
        <v>5776</v>
      </c>
      <c r="G255" s="822" t="s">
        <v>5777</v>
      </c>
      <c r="H255" s="831">
        <v>30</v>
      </c>
      <c r="I255" s="831">
        <v>300</v>
      </c>
      <c r="J255" s="822">
        <v>0.90909090909090906</v>
      </c>
      <c r="K255" s="822">
        <v>10</v>
      </c>
      <c r="L255" s="831">
        <v>33</v>
      </c>
      <c r="M255" s="831">
        <v>330</v>
      </c>
      <c r="N255" s="822">
        <v>1</v>
      </c>
      <c r="O255" s="822">
        <v>10</v>
      </c>
      <c r="P255" s="831">
        <v>44</v>
      </c>
      <c r="Q255" s="831">
        <v>440</v>
      </c>
      <c r="R255" s="827">
        <v>1.3333333333333333</v>
      </c>
      <c r="S255" s="832">
        <v>10</v>
      </c>
    </row>
    <row r="256" spans="1:19" ht="14.45" customHeight="1" x14ac:dyDescent="0.2">
      <c r="A256" s="821" t="s">
        <v>5724</v>
      </c>
      <c r="B256" s="822" t="s">
        <v>5725</v>
      </c>
      <c r="C256" s="822" t="s">
        <v>605</v>
      </c>
      <c r="D256" s="822" t="s">
        <v>2234</v>
      </c>
      <c r="E256" s="822" t="s">
        <v>5710</v>
      </c>
      <c r="F256" s="822" t="s">
        <v>5711</v>
      </c>
      <c r="G256" s="822" t="s">
        <v>5712</v>
      </c>
      <c r="H256" s="831">
        <v>383</v>
      </c>
      <c r="I256" s="831">
        <v>96516</v>
      </c>
      <c r="J256" s="822">
        <v>1.0825762164344841</v>
      </c>
      <c r="K256" s="822">
        <v>252</v>
      </c>
      <c r="L256" s="831">
        <v>351</v>
      </c>
      <c r="M256" s="831">
        <v>89154</v>
      </c>
      <c r="N256" s="822">
        <v>1</v>
      </c>
      <c r="O256" s="822">
        <v>254</v>
      </c>
      <c r="P256" s="831">
        <v>356</v>
      </c>
      <c r="Q256" s="831">
        <v>90780</v>
      </c>
      <c r="R256" s="827">
        <v>1.0182381048522782</v>
      </c>
      <c r="S256" s="832">
        <v>255</v>
      </c>
    </row>
    <row r="257" spans="1:19" ht="14.45" customHeight="1" x14ac:dyDescent="0.2">
      <c r="A257" s="821" t="s">
        <v>5724</v>
      </c>
      <c r="B257" s="822" t="s">
        <v>5725</v>
      </c>
      <c r="C257" s="822" t="s">
        <v>605</v>
      </c>
      <c r="D257" s="822" t="s">
        <v>2234</v>
      </c>
      <c r="E257" s="822" t="s">
        <v>5710</v>
      </c>
      <c r="F257" s="822" t="s">
        <v>5792</v>
      </c>
      <c r="G257" s="822" t="s">
        <v>5793</v>
      </c>
      <c r="H257" s="831">
        <v>13</v>
      </c>
      <c r="I257" s="831">
        <v>1651</v>
      </c>
      <c r="J257" s="822">
        <v>0.18718820861678004</v>
      </c>
      <c r="K257" s="822">
        <v>127</v>
      </c>
      <c r="L257" s="831">
        <v>70</v>
      </c>
      <c r="M257" s="831">
        <v>8820</v>
      </c>
      <c r="N257" s="822">
        <v>1</v>
      </c>
      <c r="O257" s="822">
        <v>126</v>
      </c>
      <c r="P257" s="831">
        <v>31</v>
      </c>
      <c r="Q257" s="831">
        <v>3937</v>
      </c>
      <c r="R257" s="827">
        <v>0.44637188208616779</v>
      </c>
      <c r="S257" s="832">
        <v>127</v>
      </c>
    </row>
    <row r="258" spans="1:19" ht="14.45" customHeight="1" x14ac:dyDescent="0.2">
      <c r="A258" s="821" t="s">
        <v>5724</v>
      </c>
      <c r="B258" s="822" t="s">
        <v>5725</v>
      </c>
      <c r="C258" s="822" t="s">
        <v>605</v>
      </c>
      <c r="D258" s="822" t="s">
        <v>2234</v>
      </c>
      <c r="E258" s="822" t="s">
        <v>5710</v>
      </c>
      <c r="F258" s="822" t="s">
        <v>5804</v>
      </c>
      <c r="G258" s="822" t="s">
        <v>5805</v>
      </c>
      <c r="H258" s="831"/>
      <c r="I258" s="831"/>
      <c r="J258" s="822"/>
      <c r="K258" s="822"/>
      <c r="L258" s="831"/>
      <c r="M258" s="831"/>
      <c r="N258" s="822"/>
      <c r="O258" s="822"/>
      <c r="P258" s="831">
        <v>2</v>
      </c>
      <c r="Q258" s="831">
        <v>1376</v>
      </c>
      <c r="R258" s="827"/>
      <c r="S258" s="832">
        <v>688</v>
      </c>
    </row>
    <row r="259" spans="1:19" ht="14.45" customHeight="1" x14ac:dyDescent="0.2">
      <c r="A259" s="821" t="s">
        <v>5724</v>
      </c>
      <c r="B259" s="822" t="s">
        <v>5725</v>
      </c>
      <c r="C259" s="822" t="s">
        <v>605</v>
      </c>
      <c r="D259" s="822" t="s">
        <v>2234</v>
      </c>
      <c r="E259" s="822" t="s">
        <v>5710</v>
      </c>
      <c r="F259" s="822" t="s">
        <v>5810</v>
      </c>
      <c r="G259" s="822" t="s">
        <v>5811</v>
      </c>
      <c r="H259" s="831">
        <v>360</v>
      </c>
      <c r="I259" s="831">
        <v>12000</v>
      </c>
      <c r="J259" s="822">
        <v>0.96</v>
      </c>
      <c r="K259" s="822">
        <v>33.333333333333336</v>
      </c>
      <c r="L259" s="831">
        <v>375</v>
      </c>
      <c r="M259" s="831">
        <v>12500</v>
      </c>
      <c r="N259" s="822">
        <v>1</v>
      </c>
      <c r="O259" s="822">
        <v>33.333333333333336</v>
      </c>
      <c r="P259" s="831">
        <v>370</v>
      </c>
      <c r="Q259" s="831">
        <v>12883.34</v>
      </c>
      <c r="R259" s="827">
        <v>1.0306672000000001</v>
      </c>
      <c r="S259" s="832">
        <v>34.819837837837838</v>
      </c>
    </row>
    <row r="260" spans="1:19" ht="14.45" customHeight="1" x14ac:dyDescent="0.2">
      <c r="A260" s="821" t="s">
        <v>5724</v>
      </c>
      <c r="B260" s="822" t="s">
        <v>5725</v>
      </c>
      <c r="C260" s="822" t="s">
        <v>605</v>
      </c>
      <c r="D260" s="822" t="s">
        <v>2234</v>
      </c>
      <c r="E260" s="822" t="s">
        <v>5710</v>
      </c>
      <c r="F260" s="822" t="s">
        <v>5816</v>
      </c>
      <c r="G260" s="822" t="s">
        <v>5817</v>
      </c>
      <c r="H260" s="831">
        <v>45</v>
      </c>
      <c r="I260" s="831">
        <v>1665</v>
      </c>
      <c r="J260" s="822">
        <v>1.2171052631578947</v>
      </c>
      <c r="K260" s="822">
        <v>37</v>
      </c>
      <c r="L260" s="831">
        <v>36</v>
      </c>
      <c r="M260" s="831">
        <v>1368</v>
      </c>
      <c r="N260" s="822">
        <v>1</v>
      </c>
      <c r="O260" s="822">
        <v>38</v>
      </c>
      <c r="P260" s="831">
        <v>51</v>
      </c>
      <c r="Q260" s="831">
        <v>1938</v>
      </c>
      <c r="R260" s="827">
        <v>1.4166666666666667</v>
      </c>
      <c r="S260" s="832">
        <v>38</v>
      </c>
    </row>
    <row r="261" spans="1:19" ht="14.45" customHeight="1" x14ac:dyDescent="0.2">
      <c r="A261" s="821" t="s">
        <v>5724</v>
      </c>
      <c r="B261" s="822" t="s">
        <v>5725</v>
      </c>
      <c r="C261" s="822" t="s">
        <v>605</v>
      </c>
      <c r="D261" s="822" t="s">
        <v>2234</v>
      </c>
      <c r="E261" s="822" t="s">
        <v>5710</v>
      </c>
      <c r="F261" s="822" t="s">
        <v>5714</v>
      </c>
      <c r="G261" s="822" t="s">
        <v>5715</v>
      </c>
      <c r="H261" s="831"/>
      <c r="I261" s="831"/>
      <c r="J261" s="822"/>
      <c r="K261" s="822"/>
      <c r="L261" s="831"/>
      <c r="M261" s="831"/>
      <c r="N261" s="822"/>
      <c r="O261" s="822"/>
      <c r="P261" s="831">
        <v>2</v>
      </c>
      <c r="Q261" s="831">
        <v>176</v>
      </c>
      <c r="R261" s="827"/>
      <c r="S261" s="832">
        <v>88</v>
      </c>
    </row>
    <row r="262" spans="1:19" ht="14.45" customHeight="1" x14ac:dyDescent="0.2">
      <c r="A262" s="821" t="s">
        <v>5724</v>
      </c>
      <c r="B262" s="822" t="s">
        <v>5725</v>
      </c>
      <c r="C262" s="822" t="s">
        <v>605</v>
      </c>
      <c r="D262" s="822" t="s">
        <v>2234</v>
      </c>
      <c r="E262" s="822" t="s">
        <v>5710</v>
      </c>
      <c r="F262" s="822" t="s">
        <v>5840</v>
      </c>
      <c r="G262" s="822" t="s">
        <v>5841</v>
      </c>
      <c r="H262" s="831">
        <v>17</v>
      </c>
      <c r="I262" s="831">
        <v>1972</v>
      </c>
      <c r="J262" s="822">
        <v>0.70833333333333337</v>
      </c>
      <c r="K262" s="822">
        <v>116</v>
      </c>
      <c r="L262" s="831">
        <v>24</v>
      </c>
      <c r="M262" s="831">
        <v>2784</v>
      </c>
      <c r="N262" s="822">
        <v>1</v>
      </c>
      <c r="O262" s="822">
        <v>116</v>
      </c>
      <c r="P262" s="831">
        <v>8</v>
      </c>
      <c r="Q262" s="831">
        <v>936</v>
      </c>
      <c r="R262" s="827">
        <v>0.33620689655172414</v>
      </c>
      <c r="S262" s="832">
        <v>117</v>
      </c>
    </row>
    <row r="263" spans="1:19" ht="14.45" customHeight="1" x14ac:dyDescent="0.2">
      <c r="A263" s="821" t="s">
        <v>5724</v>
      </c>
      <c r="B263" s="822" t="s">
        <v>5725</v>
      </c>
      <c r="C263" s="822" t="s">
        <v>605</v>
      </c>
      <c r="D263" s="822" t="s">
        <v>2234</v>
      </c>
      <c r="E263" s="822" t="s">
        <v>5710</v>
      </c>
      <c r="F263" s="822" t="s">
        <v>5844</v>
      </c>
      <c r="G263" s="822" t="s">
        <v>5845</v>
      </c>
      <c r="H263" s="831">
        <v>3</v>
      </c>
      <c r="I263" s="831">
        <v>1125</v>
      </c>
      <c r="J263" s="822"/>
      <c r="K263" s="822">
        <v>375</v>
      </c>
      <c r="L263" s="831"/>
      <c r="M263" s="831"/>
      <c r="N263" s="822"/>
      <c r="O263" s="822"/>
      <c r="P263" s="831"/>
      <c r="Q263" s="831"/>
      <c r="R263" s="827"/>
      <c r="S263" s="832"/>
    </row>
    <row r="264" spans="1:19" ht="14.45" customHeight="1" x14ac:dyDescent="0.2">
      <c r="A264" s="821" t="s">
        <v>5724</v>
      </c>
      <c r="B264" s="822" t="s">
        <v>5725</v>
      </c>
      <c r="C264" s="822" t="s">
        <v>605</v>
      </c>
      <c r="D264" s="822" t="s">
        <v>5693</v>
      </c>
      <c r="E264" s="822" t="s">
        <v>5710</v>
      </c>
      <c r="F264" s="822" t="s">
        <v>5816</v>
      </c>
      <c r="G264" s="822" t="s">
        <v>5817</v>
      </c>
      <c r="H264" s="831"/>
      <c r="I264" s="831"/>
      <c r="J264" s="822"/>
      <c r="K264" s="822"/>
      <c r="L264" s="831"/>
      <c r="M264" s="831"/>
      <c r="N264" s="822"/>
      <c r="O264" s="822"/>
      <c r="P264" s="831">
        <v>1</v>
      </c>
      <c r="Q264" s="831">
        <v>38</v>
      </c>
      <c r="R264" s="827"/>
      <c r="S264" s="832">
        <v>38</v>
      </c>
    </row>
    <row r="265" spans="1:19" ht="14.45" customHeight="1" x14ac:dyDescent="0.2">
      <c r="A265" s="821" t="s">
        <v>5724</v>
      </c>
      <c r="B265" s="822" t="s">
        <v>5725</v>
      </c>
      <c r="C265" s="822" t="s">
        <v>605</v>
      </c>
      <c r="D265" s="822" t="s">
        <v>2236</v>
      </c>
      <c r="E265" s="822" t="s">
        <v>5753</v>
      </c>
      <c r="F265" s="822" t="s">
        <v>5758</v>
      </c>
      <c r="G265" s="822" t="s">
        <v>5759</v>
      </c>
      <c r="H265" s="831">
        <v>1</v>
      </c>
      <c r="I265" s="831">
        <v>1430.18</v>
      </c>
      <c r="J265" s="822"/>
      <c r="K265" s="822">
        <v>1430.18</v>
      </c>
      <c r="L265" s="831"/>
      <c r="M265" s="831"/>
      <c r="N265" s="822"/>
      <c r="O265" s="822"/>
      <c r="P265" s="831"/>
      <c r="Q265" s="831"/>
      <c r="R265" s="827"/>
      <c r="S265" s="832"/>
    </row>
    <row r="266" spans="1:19" ht="14.45" customHeight="1" x14ac:dyDescent="0.2">
      <c r="A266" s="821" t="s">
        <v>5724</v>
      </c>
      <c r="B266" s="822" t="s">
        <v>5725</v>
      </c>
      <c r="C266" s="822" t="s">
        <v>605</v>
      </c>
      <c r="D266" s="822" t="s">
        <v>2236</v>
      </c>
      <c r="E266" s="822" t="s">
        <v>5753</v>
      </c>
      <c r="F266" s="822" t="s">
        <v>5760</v>
      </c>
      <c r="G266" s="822" t="s">
        <v>5761</v>
      </c>
      <c r="H266" s="831">
        <v>1</v>
      </c>
      <c r="I266" s="831">
        <v>1616.73</v>
      </c>
      <c r="J266" s="822"/>
      <c r="K266" s="822">
        <v>1616.73</v>
      </c>
      <c r="L266" s="831"/>
      <c r="M266" s="831"/>
      <c r="N266" s="822"/>
      <c r="O266" s="822"/>
      <c r="P266" s="831"/>
      <c r="Q266" s="831"/>
      <c r="R266" s="827"/>
      <c r="S266" s="832"/>
    </row>
    <row r="267" spans="1:19" ht="14.45" customHeight="1" x14ac:dyDescent="0.2">
      <c r="A267" s="821" t="s">
        <v>5724</v>
      </c>
      <c r="B267" s="822" t="s">
        <v>5725</v>
      </c>
      <c r="C267" s="822" t="s">
        <v>605</v>
      </c>
      <c r="D267" s="822" t="s">
        <v>2236</v>
      </c>
      <c r="E267" s="822" t="s">
        <v>5710</v>
      </c>
      <c r="F267" s="822" t="s">
        <v>5772</v>
      </c>
      <c r="G267" s="822" t="s">
        <v>5773</v>
      </c>
      <c r="H267" s="831">
        <v>23</v>
      </c>
      <c r="I267" s="831">
        <v>1909</v>
      </c>
      <c r="J267" s="822">
        <v>1.0821995464852607</v>
      </c>
      <c r="K267" s="822">
        <v>83</v>
      </c>
      <c r="L267" s="831">
        <v>21</v>
      </c>
      <c r="M267" s="831">
        <v>1764</v>
      </c>
      <c r="N267" s="822">
        <v>1</v>
      </c>
      <c r="O267" s="822">
        <v>84</v>
      </c>
      <c r="P267" s="831">
        <v>39</v>
      </c>
      <c r="Q267" s="831">
        <v>3315</v>
      </c>
      <c r="R267" s="827">
        <v>1.879251700680272</v>
      </c>
      <c r="S267" s="832">
        <v>85</v>
      </c>
    </row>
    <row r="268" spans="1:19" ht="14.45" customHeight="1" x14ac:dyDescent="0.2">
      <c r="A268" s="821" t="s">
        <v>5724</v>
      </c>
      <c r="B268" s="822" t="s">
        <v>5725</v>
      </c>
      <c r="C268" s="822" t="s">
        <v>605</v>
      </c>
      <c r="D268" s="822" t="s">
        <v>2236</v>
      </c>
      <c r="E268" s="822" t="s">
        <v>5710</v>
      </c>
      <c r="F268" s="822" t="s">
        <v>5774</v>
      </c>
      <c r="G268" s="822" t="s">
        <v>5775</v>
      </c>
      <c r="H268" s="831">
        <v>12</v>
      </c>
      <c r="I268" s="831">
        <v>444</v>
      </c>
      <c r="J268" s="822">
        <v>0.83458646616541354</v>
      </c>
      <c r="K268" s="822">
        <v>37</v>
      </c>
      <c r="L268" s="831">
        <v>14</v>
      </c>
      <c r="M268" s="831">
        <v>532</v>
      </c>
      <c r="N268" s="822">
        <v>1</v>
      </c>
      <c r="O268" s="822">
        <v>38</v>
      </c>
      <c r="P268" s="831">
        <v>15</v>
      </c>
      <c r="Q268" s="831">
        <v>570</v>
      </c>
      <c r="R268" s="827">
        <v>1.0714285714285714</v>
      </c>
      <c r="S268" s="832">
        <v>38</v>
      </c>
    </row>
    <row r="269" spans="1:19" ht="14.45" customHeight="1" x14ac:dyDescent="0.2">
      <c r="A269" s="821" t="s">
        <v>5724</v>
      </c>
      <c r="B269" s="822" t="s">
        <v>5725</v>
      </c>
      <c r="C269" s="822" t="s">
        <v>605</v>
      </c>
      <c r="D269" s="822" t="s">
        <v>2236</v>
      </c>
      <c r="E269" s="822" t="s">
        <v>5710</v>
      </c>
      <c r="F269" s="822" t="s">
        <v>5711</v>
      </c>
      <c r="G269" s="822" t="s">
        <v>5712</v>
      </c>
      <c r="H269" s="831">
        <v>55</v>
      </c>
      <c r="I269" s="831">
        <v>13860</v>
      </c>
      <c r="J269" s="822">
        <v>1.3991520290732888</v>
      </c>
      <c r="K269" s="822">
        <v>252</v>
      </c>
      <c r="L269" s="831">
        <v>39</v>
      </c>
      <c r="M269" s="831">
        <v>9906</v>
      </c>
      <c r="N269" s="822">
        <v>1</v>
      </c>
      <c r="O269" s="822">
        <v>254</v>
      </c>
      <c r="P269" s="831">
        <v>47</v>
      </c>
      <c r="Q269" s="831">
        <v>11985</v>
      </c>
      <c r="R269" s="827">
        <v>1.2098728043609934</v>
      </c>
      <c r="S269" s="832">
        <v>255</v>
      </c>
    </row>
    <row r="270" spans="1:19" ht="14.45" customHeight="1" x14ac:dyDescent="0.2">
      <c r="A270" s="821" t="s">
        <v>5724</v>
      </c>
      <c r="B270" s="822" t="s">
        <v>5725</v>
      </c>
      <c r="C270" s="822" t="s">
        <v>605</v>
      </c>
      <c r="D270" s="822" t="s">
        <v>2236</v>
      </c>
      <c r="E270" s="822" t="s">
        <v>5710</v>
      </c>
      <c r="F270" s="822" t="s">
        <v>5792</v>
      </c>
      <c r="G270" s="822" t="s">
        <v>5793</v>
      </c>
      <c r="H270" s="831">
        <v>35</v>
      </c>
      <c r="I270" s="831">
        <v>4445</v>
      </c>
      <c r="J270" s="822">
        <v>0.82041343669250644</v>
      </c>
      <c r="K270" s="822">
        <v>127</v>
      </c>
      <c r="L270" s="831">
        <v>43</v>
      </c>
      <c r="M270" s="831">
        <v>5418</v>
      </c>
      <c r="N270" s="822">
        <v>1</v>
      </c>
      <c r="O270" s="822">
        <v>126</v>
      </c>
      <c r="P270" s="831">
        <v>46</v>
      </c>
      <c r="Q270" s="831">
        <v>5842</v>
      </c>
      <c r="R270" s="827">
        <v>1.0782576596530085</v>
      </c>
      <c r="S270" s="832">
        <v>127</v>
      </c>
    </row>
    <row r="271" spans="1:19" ht="14.45" customHeight="1" x14ac:dyDescent="0.2">
      <c r="A271" s="821" t="s">
        <v>5724</v>
      </c>
      <c r="B271" s="822" t="s">
        <v>5725</v>
      </c>
      <c r="C271" s="822" t="s">
        <v>605</v>
      </c>
      <c r="D271" s="822" t="s">
        <v>2236</v>
      </c>
      <c r="E271" s="822" t="s">
        <v>5710</v>
      </c>
      <c r="F271" s="822" t="s">
        <v>5804</v>
      </c>
      <c r="G271" s="822" t="s">
        <v>5805</v>
      </c>
      <c r="H271" s="831"/>
      <c r="I271" s="831"/>
      <c r="J271" s="822"/>
      <c r="K271" s="822"/>
      <c r="L271" s="831">
        <v>1</v>
      </c>
      <c r="M271" s="831">
        <v>685</v>
      </c>
      <c r="N271" s="822">
        <v>1</v>
      </c>
      <c r="O271" s="822">
        <v>685</v>
      </c>
      <c r="P271" s="831"/>
      <c r="Q271" s="831"/>
      <c r="R271" s="827"/>
      <c r="S271" s="832"/>
    </row>
    <row r="272" spans="1:19" ht="14.45" customHeight="1" x14ac:dyDescent="0.2">
      <c r="A272" s="821" t="s">
        <v>5724</v>
      </c>
      <c r="B272" s="822" t="s">
        <v>5725</v>
      </c>
      <c r="C272" s="822" t="s">
        <v>605</v>
      </c>
      <c r="D272" s="822" t="s">
        <v>2236</v>
      </c>
      <c r="E272" s="822" t="s">
        <v>5710</v>
      </c>
      <c r="F272" s="822" t="s">
        <v>5810</v>
      </c>
      <c r="G272" s="822" t="s">
        <v>5811</v>
      </c>
      <c r="H272" s="831">
        <v>61</v>
      </c>
      <c r="I272" s="831">
        <v>2033.3400000000001</v>
      </c>
      <c r="J272" s="822">
        <v>1.4877952410220388</v>
      </c>
      <c r="K272" s="822">
        <v>33.33344262295082</v>
      </c>
      <c r="L272" s="831">
        <v>41</v>
      </c>
      <c r="M272" s="831">
        <v>1366.68</v>
      </c>
      <c r="N272" s="822">
        <v>1</v>
      </c>
      <c r="O272" s="822">
        <v>33.333658536585368</v>
      </c>
      <c r="P272" s="831">
        <v>57</v>
      </c>
      <c r="Q272" s="831">
        <v>2052.2199999999998</v>
      </c>
      <c r="R272" s="827">
        <v>1.5016097403927764</v>
      </c>
      <c r="S272" s="832">
        <v>36.003859649122802</v>
      </c>
    </row>
    <row r="273" spans="1:19" ht="14.45" customHeight="1" x14ac:dyDescent="0.2">
      <c r="A273" s="821" t="s">
        <v>5724</v>
      </c>
      <c r="B273" s="822" t="s">
        <v>5725</v>
      </c>
      <c r="C273" s="822" t="s">
        <v>605</v>
      </c>
      <c r="D273" s="822" t="s">
        <v>2236</v>
      </c>
      <c r="E273" s="822" t="s">
        <v>5710</v>
      </c>
      <c r="F273" s="822" t="s">
        <v>5816</v>
      </c>
      <c r="G273" s="822" t="s">
        <v>5817</v>
      </c>
      <c r="H273" s="831">
        <v>2</v>
      </c>
      <c r="I273" s="831">
        <v>74</v>
      </c>
      <c r="J273" s="822"/>
      <c r="K273" s="822">
        <v>37</v>
      </c>
      <c r="L273" s="831"/>
      <c r="M273" s="831"/>
      <c r="N273" s="822"/>
      <c r="O273" s="822"/>
      <c r="P273" s="831"/>
      <c r="Q273" s="831"/>
      <c r="R273" s="827"/>
      <c r="S273" s="832"/>
    </row>
    <row r="274" spans="1:19" ht="14.45" customHeight="1" x14ac:dyDescent="0.2">
      <c r="A274" s="821" t="s">
        <v>5724</v>
      </c>
      <c r="B274" s="822" t="s">
        <v>5725</v>
      </c>
      <c r="C274" s="822" t="s">
        <v>605</v>
      </c>
      <c r="D274" s="822" t="s">
        <v>2236</v>
      </c>
      <c r="E274" s="822" t="s">
        <v>5710</v>
      </c>
      <c r="F274" s="822" t="s">
        <v>5714</v>
      </c>
      <c r="G274" s="822" t="s">
        <v>5715</v>
      </c>
      <c r="H274" s="831">
        <v>2</v>
      </c>
      <c r="I274" s="831">
        <v>172</v>
      </c>
      <c r="J274" s="822">
        <v>0.9885057471264368</v>
      </c>
      <c r="K274" s="822">
        <v>86</v>
      </c>
      <c r="L274" s="831">
        <v>2</v>
      </c>
      <c r="M274" s="831">
        <v>174</v>
      </c>
      <c r="N274" s="822">
        <v>1</v>
      </c>
      <c r="O274" s="822">
        <v>87</v>
      </c>
      <c r="P274" s="831"/>
      <c r="Q274" s="831"/>
      <c r="R274" s="827"/>
      <c r="S274" s="832"/>
    </row>
    <row r="275" spans="1:19" ht="14.45" customHeight="1" x14ac:dyDescent="0.2">
      <c r="A275" s="821" t="s">
        <v>5724</v>
      </c>
      <c r="B275" s="822" t="s">
        <v>5725</v>
      </c>
      <c r="C275" s="822" t="s">
        <v>605</v>
      </c>
      <c r="D275" s="822" t="s">
        <v>2236</v>
      </c>
      <c r="E275" s="822" t="s">
        <v>5710</v>
      </c>
      <c r="F275" s="822" t="s">
        <v>5836</v>
      </c>
      <c r="G275" s="822" t="s">
        <v>5837</v>
      </c>
      <c r="H275" s="831"/>
      <c r="I275" s="831"/>
      <c r="J275" s="822"/>
      <c r="K275" s="822"/>
      <c r="L275" s="831">
        <v>1</v>
      </c>
      <c r="M275" s="831">
        <v>376</v>
      </c>
      <c r="N275" s="822">
        <v>1</v>
      </c>
      <c r="O275" s="822">
        <v>376</v>
      </c>
      <c r="P275" s="831">
        <v>4</v>
      </c>
      <c r="Q275" s="831">
        <v>1516</v>
      </c>
      <c r="R275" s="827">
        <v>4.0319148936170217</v>
      </c>
      <c r="S275" s="832">
        <v>379</v>
      </c>
    </row>
    <row r="276" spans="1:19" ht="14.45" customHeight="1" x14ac:dyDescent="0.2">
      <c r="A276" s="821" t="s">
        <v>5724</v>
      </c>
      <c r="B276" s="822" t="s">
        <v>5725</v>
      </c>
      <c r="C276" s="822" t="s">
        <v>605</v>
      </c>
      <c r="D276" s="822" t="s">
        <v>2236</v>
      </c>
      <c r="E276" s="822" t="s">
        <v>5710</v>
      </c>
      <c r="F276" s="822" t="s">
        <v>5838</v>
      </c>
      <c r="G276" s="822" t="s">
        <v>5839</v>
      </c>
      <c r="H276" s="831">
        <v>2</v>
      </c>
      <c r="I276" s="831">
        <v>118</v>
      </c>
      <c r="J276" s="822"/>
      <c r="K276" s="822">
        <v>59</v>
      </c>
      <c r="L276" s="831"/>
      <c r="M276" s="831"/>
      <c r="N276" s="822"/>
      <c r="O276" s="822"/>
      <c r="P276" s="831">
        <v>1</v>
      </c>
      <c r="Q276" s="831">
        <v>62</v>
      </c>
      <c r="R276" s="827"/>
      <c r="S276" s="832">
        <v>62</v>
      </c>
    </row>
    <row r="277" spans="1:19" ht="14.45" customHeight="1" x14ac:dyDescent="0.2">
      <c r="A277" s="821" t="s">
        <v>5724</v>
      </c>
      <c r="B277" s="822" t="s">
        <v>5725</v>
      </c>
      <c r="C277" s="822" t="s">
        <v>605</v>
      </c>
      <c r="D277" s="822" t="s">
        <v>2236</v>
      </c>
      <c r="E277" s="822" t="s">
        <v>5710</v>
      </c>
      <c r="F277" s="822" t="s">
        <v>5844</v>
      </c>
      <c r="G277" s="822" t="s">
        <v>5845</v>
      </c>
      <c r="H277" s="831">
        <v>4</v>
      </c>
      <c r="I277" s="831">
        <v>1500</v>
      </c>
      <c r="J277" s="822"/>
      <c r="K277" s="822">
        <v>375</v>
      </c>
      <c r="L277" s="831"/>
      <c r="M277" s="831"/>
      <c r="N277" s="822"/>
      <c r="O277" s="822"/>
      <c r="P277" s="831"/>
      <c r="Q277" s="831"/>
      <c r="R277" s="827"/>
      <c r="S277" s="832"/>
    </row>
    <row r="278" spans="1:19" ht="14.45" customHeight="1" x14ac:dyDescent="0.2">
      <c r="A278" s="821" t="s">
        <v>5724</v>
      </c>
      <c r="B278" s="822" t="s">
        <v>5725</v>
      </c>
      <c r="C278" s="822" t="s">
        <v>605</v>
      </c>
      <c r="D278" s="822" t="s">
        <v>2236</v>
      </c>
      <c r="E278" s="822" t="s">
        <v>5710</v>
      </c>
      <c r="F278" s="822" t="s">
        <v>5856</v>
      </c>
      <c r="G278" s="822" t="s">
        <v>5857</v>
      </c>
      <c r="H278" s="831"/>
      <c r="I278" s="831"/>
      <c r="J278" s="822"/>
      <c r="K278" s="822"/>
      <c r="L278" s="831">
        <v>1</v>
      </c>
      <c r="M278" s="831">
        <v>182</v>
      </c>
      <c r="N278" s="822">
        <v>1</v>
      </c>
      <c r="O278" s="822">
        <v>182</v>
      </c>
      <c r="P278" s="831"/>
      <c r="Q278" s="831"/>
      <c r="R278" s="827"/>
      <c r="S278" s="832"/>
    </row>
    <row r="279" spans="1:19" ht="14.45" customHeight="1" x14ac:dyDescent="0.2">
      <c r="A279" s="821" t="s">
        <v>5724</v>
      </c>
      <c r="B279" s="822" t="s">
        <v>5725</v>
      </c>
      <c r="C279" s="822" t="s">
        <v>605</v>
      </c>
      <c r="D279" s="822" t="s">
        <v>2238</v>
      </c>
      <c r="E279" s="822" t="s">
        <v>5726</v>
      </c>
      <c r="F279" s="822" t="s">
        <v>5731</v>
      </c>
      <c r="G279" s="822" t="s">
        <v>5732</v>
      </c>
      <c r="H279" s="831"/>
      <c r="I279" s="831"/>
      <c r="J279" s="822"/>
      <c r="K279" s="822"/>
      <c r="L279" s="831">
        <v>0.1</v>
      </c>
      <c r="M279" s="831">
        <v>6.97</v>
      </c>
      <c r="N279" s="822">
        <v>1</v>
      </c>
      <c r="O279" s="822">
        <v>69.699999999999989</v>
      </c>
      <c r="P279" s="831"/>
      <c r="Q279" s="831"/>
      <c r="R279" s="827"/>
      <c r="S279" s="832"/>
    </row>
    <row r="280" spans="1:19" ht="14.45" customHeight="1" x14ac:dyDescent="0.2">
      <c r="A280" s="821" t="s">
        <v>5724</v>
      </c>
      <c r="B280" s="822" t="s">
        <v>5725</v>
      </c>
      <c r="C280" s="822" t="s">
        <v>605</v>
      </c>
      <c r="D280" s="822" t="s">
        <v>2238</v>
      </c>
      <c r="E280" s="822" t="s">
        <v>5710</v>
      </c>
      <c r="F280" s="822" t="s">
        <v>5772</v>
      </c>
      <c r="G280" s="822" t="s">
        <v>5773</v>
      </c>
      <c r="H280" s="831">
        <v>1</v>
      </c>
      <c r="I280" s="831">
        <v>83</v>
      </c>
      <c r="J280" s="822">
        <v>0.49404761904761907</v>
      </c>
      <c r="K280" s="822">
        <v>83</v>
      </c>
      <c r="L280" s="831">
        <v>2</v>
      </c>
      <c r="M280" s="831">
        <v>168</v>
      </c>
      <c r="N280" s="822">
        <v>1</v>
      </c>
      <c r="O280" s="822">
        <v>84</v>
      </c>
      <c r="P280" s="831">
        <v>2</v>
      </c>
      <c r="Q280" s="831">
        <v>170</v>
      </c>
      <c r="R280" s="827">
        <v>1.0119047619047619</v>
      </c>
      <c r="S280" s="832">
        <v>85</v>
      </c>
    </row>
    <row r="281" spans="1:19" ht="14.45" customHeight="1" x14ac:dyDescent="0.2">
      <c r="A281" s="821" t="s">
        <v>5724</v>
      </c>
      <c r="B281" s="822" t="s">
        <v>5725</v>
      </c>
      <c r="C281" s="822" t="s">
        <v>605</v>
      </c>
      <c r="D281" s="822" t="s">
        <v>2238</v>
      </c>
      <c r="E281" s="822" t="s">
        <v>5710</v>
      </c>
      <c r="F281" s="822" t="s">
        <v>5774</v>
      </c>
      <c r="G281" s="822" t="s">
        <v>5775</v>
      </c>
      <c r="H281" s="831">
        <v>1</v>
      </c>
      <c r="I281" s="831">
        <v>37</v>
      </c>
      <c r="J281" s="822"/>
      <c r="K281" s="822">
        <v>37</v>
      </c>
      <c r="L281" s="831"/>
      <c r="M281" s="831"/>
      <c r="N281" s="822"/>
      <c r="O281" s="822"/>
      <c r="P281" s="831"/>
      <c r="Q281" s="831"/>
      <c r="R281" s="827"/>
      <c r="S281" s="832"/>
    </row>
    <row r="282" spans="1:19" ht="14.45" customHeight="1" x14ac:dyDescent="0.2">
      <c r="A282" s="821" t="s">
        <v>5724</v>
      </c>
      <c r="B282" s="822" t="s">
        <v>5725</v>
      </c>
      <c r="C282" s="822" t="s">
        <v>605</v>
      </c>
      <c r="D282" s="822" t="s">
        <v>2238</v>
      </c>
      <c r="E282" s="822" t="s">
        <v>5710</v>
      </c>
      <c r="F282" s="822" t="s">
        <v>5711</v>
      </c>
      <c r="G282" s="822" t="s">
        <v>5712</v>
      </c>
      <c r="H282" s="831">
        <v>2</v>
      </c>
      <c r="I282" s="831">
        <v>504</v>
      </c>
      <c r="J282" s="822">
        <v>0.33070866141732286</v>
      </c>
      <c r="K282" s="822">
        <v>252</v>
      </c>
      <c r="L282" s="831">
        <v>6</v>
      </c>
      <c r="M282" s="831">
        <v>1524</v>
      </c>
      <c r="N282" s="822">
        <v>1</v>
      </c>
      <c r="O282" s="822">
        <v>254</v>
      </c>
      <c r="P282" s="831">
        <v>6</v>
      </c>
      <c r="Q282" s="831">
        <v>1530</v>
      </c>
      <c r="R282" s="827">
        <v>1.0039370078740157</v>
      </c>
      <c r="S282" s="832">
        <v>255</v>
      </c>
    </row>
    <row r="283" spans="1:19" ht="14.45" customHeight="1" x14ac:dyDescent="0.2">
      <c r="A283" s="821" t="s">
        <v>5724</v>
      </c>
      <c r="B283" s="822" t="s">
        <v>5725</v>
      </c>
      <c r="C283" s="822" t="s">
        <v>605</v>
      </c>
      <c r="D283" s="822" t="s">
        <v>2238</v>
      </c>
      <c r="E283" s="822" t="s">
        <v>5710</v>
      </c>
      <c r="F283" s="822" t="s">
        <v>5792</v>
      </c>
      <c r="G283" s="822" t="s">
        <v>5793</v>
      </c>
      <c r="H283" s="831">
        <v>2</v>
      </c>
      <c r="I283" s="831">
        <v>254</v>
      </c>
      <c r="J283" s="822">
        <v>0.50396825396825395</v>
      </c>
      <c r="K283" s="822">
        <v>127</v>
      </c>
      <c r="L283" s="831">
        <v>4</v>
      </c>
      <c r="M283" s="831">
        <v>504</v>
      </c>
      <c r="N283" s="822">
        <v>1</v>
      </c>
      <c r="O283" s="822">
        <v>126</v>
      </c>
      <c r="P283" s="831">
        <v>4</v>
      </c>
      <c r="Q283" s="831">
        <v>508</v>
      </c>
      <c r="R283" s="827">
        <v>1.0079365079365079</v>
      </c>
      <c r="S283" s="832">
        <v>127</v>
      </c>
    </row>
    <row r="284" spans="1:19" ht="14.45" customHeight="1" x14ac:dyDescent="0.2">
      <c r="A284" s="821" t="s">
        <v>5724</v>
      </c>
      <c r="B284" s="822" t="s">
        <v>5725</v>
      </c>
      <c r="C284" s="822" t="s">
        <v>605</v>
      </c>
      <c r="D284" s="822" t="s">
        <v>2238</v>
      </c>
      <c r="E284" s="822" t="s">
        <v>5710</v>
      </c>
      <c r="F284" s="822" t="s">
        <v>5804</v>
      </c>
      <c r="G284" s="822" t="s">
        <v>5805</v>
      </c>
      <c r="H284" s="831"/>
      <c r="I284" s="831"/>
      <c r="J284" s="822"/>
      <c r="K284" s="822"/>
      <c r="L284" s="831">
        <v>1</v>
      </c>
      <c r="M284" s="831">
        <v>685</v>
      </c>
      <c r="N284" s="822">
        <v>1</v>
      </c>
      <c r="O284" s="822">
        <v>685</v>
      </c>
      <c r="P284" s="831"/>
      <c r="Q284" s="831"/>
      <c r="R284" s="827"/>
      <c r="S284" s="832"/>
    </row>
    <row r="285" spans="1:19" ht="14.45" customHeight="1" x14ac:dyDescent="0.2">
      <c r="A285" s="821" t="s">
        <v>5724</v>
      </c>
      <c r="B285" s="822" t="s">
        <v>5725</v>
      </c>
      <c r="C285" s="822" t="s">
        <v>605</v>
      </c>
      <c r="D285" s="822" t="s">
        <v>2238</v>
      </c>
      <c r="E285" s="822" t="s">
        <v>5710</v>
      </c>
      <c r="F285" s="822" t="s">
        <v>5810</v>
      </c>
      <c r="G285" s="822" t="s">
        <v>5811</v>
      </c>
      <c r="H285" s="831">
        <v>2</v>
      </c>
      <c r="I285" s="831">
        <v>66.67</v>
      </c>
      <c r="J285" s="822">
        <v>0.20001200012000123</v>
      </c>
      <c r="K285" s="822">
        <v>33.335000000000001</v>
      </c>
      <c r="L285" s="831">
        <v>10</v>
      </c>
      <c r="M285" s="831">
        <v>333.33</v>
      </c>
      <c r="N285" s="822">
        <v>1</v>
      </c>
      <c r="O285" s="822">
        <v>33.332999999999998</v>
      </c>
      <c r="P285" s="831">
        <v>9</v>
      </c>
      <c r="Q285" s="831">
        <v>299.97999999999996</v>
      </c>
      <c r="R285" s="827">
        <v>0.89994899948999485</v>
      </c>
      <c r="S285" s="832">
        <v>33.331111111111106</v>
      </c>
    </row>
    <row r="286" spans="1:19" ht="14.45" customHeight="1" x14ac:dyDescent="0.2">
      <c r="A286" s="821" t="s">
        <v>5724</v>
      </c>
      <c r="B286" s="822" t="s">
        <v>5725</v>
      </c>
      <c r="C286" s="822" t="s">
        <v>605</v>
      </c>
      <c r="D286" s="822" t="s">
        <v>2238</v>
      </c>
      <c r="E286" s="822" t="s">
        <v>5710</v>
      </c>
      <c r="F286" s="822" t="s">
        <v>5714</v>
      </c>
      <c r="G286" s="822" t="s">
        <v>5715</v>
      </c>
      <c r="H286" s="831"/>
      <c r="I286" s="831"/>
      <c r="J286" s="822"/>
      <c r="K286" s="822"/>
      <c r="L286" s="831">
        <v>1</v>
      </c>
      <c r="M286" s="831">
        <v>87</v>
      </c>
      <c r="N286" s="822">
        <v>1</v>
      </c>
      <c r="O286" s="822">
        <v>87</v>
      </c>
      <c r="P286" s="831"/>
      <c r="Q286" s="831"/>
      <c r="R286" s="827"/>
      <c r="S286" s="832"/>
    </row>
    <row r="287" spans="1:19" ht="14.45" customHeight="1" x14ac:dyDescent="0.2">
      <c r="A287" s="821" t="s">
        <v>5724</v>
      </c>
      <c r="B287" s="822" t="s">
        <v>5725</v>
      </c>
      <c r="C287" s="822" t="s">
        <v>605</v>
      </c>
      <c r="D287" s="822" t="s">
        <v>2240</v>
      </c>
      <c r="E287" s="822" t="s">
        <v>5726</v>
      </c>
      <c r="F287" s="822" t="s">
        <v>5727</v>
      </c>
      <c r="G287" s="822" t="s">
        <v>5728</v>
      </c>
      <c r="H287" s="831">
        <v>0.2</v>
      </c>
      <c r="I287" s="831">
        <v>23.22</v>
      </c>
      <c r="J287" s="822"/>
      <c r="K287" s="822">
        <v>116.1</v>
      </c>
      <c r="L287" s="831"/>
      <c r="M287" s="831"/>
      <c r="N287" s="822"/>
      <c r="O287" s="822"/>
      <c r="P287" s="831"/>
      <c r="Q287" s="831"/>
      <c r="R287" s="827"/>
      <c r="S287" s="832"/>
    </row>
    <row r="288" spans="1:19" ht="14.45" customHeight="1" x14ac:dyDescent="0.2">
      <c r="A288" s="821" t="s">
        <v>5724</v>
      </c>
      <c r="B288" s="822" t="s">
        <v>5725</v>
      </c>
      <c r="C288" s="822" t="s">
        <v>605</v>
      </c>
      <c r="D288" s="822" t="s">
        <v>2240</v>
      </c>
      <c r="E288" s="822" t="s">
        <v>5726</v>
      </c>
      <c r="F288" s="822" t="s">
        <v>5731</v>
      </c>
      <c r="G288" s="822" t="s">
        <v>5732</v>
      </c>
      <c r="H288" s="831">
        <v>0.6</v>
      </c>
      <c r="I288" s="831">
        <v>41.82</v>
      </c>
      <c r="J288" s="822">
        <v>6</v>
      </c>
      <c r="K288" s="822">
        <v>69.7</v>
      </c>
      <c r="L288" s="831">
        <v>0.1</v>
      </c>
      <c r="M288" s="831">
        <v>6.97</v>
      </c>
      <c r="N288" s="822">
        <v>1</v>
      </c>
      <c r="O288" s="822">
        <v>69.699999999999989</v>
      </c>
      <c r="P288" s="831">
        <v>0.2</v>
      </c>
      <c r="Q288" s="831">
        <v>13.94</v>
      </c>
      <c r="R288" s="827">
        <v>2</v>
      </c>
      <c r="S288" s="832">
        <v>69.699999999999989</v>
      </c>
    </row>
    <row r="289" spans="1:19" ht="14.45" customHeight="1" x14ac:dyDescent="0.2">
      <c r="A289" s="821" t="s">
        <v>5724</v>
      </c>
      <c r="B289" s="822" t="s">
        <v>5725</v>
      </c>
      <c r="C289" s="822" t="s">
        <v>605</v>
      </c>
      <c r="D289" s="822" t="s">
        <v>2240</v>
      </c>
      <c r="E289" s="822" t="s">
        <v>5726</v>
      </c>
      <c r="F289" s="822" t="s">
        <v>5735</v>
      </c>
      <c r="G289" s="822" t="s">
        <v>942</v>
      </c>
      <c r="H289" s="831"/>
      <c r="I289" s="831"/>
      <c r="J289" s="822"/>
      <c r="K289" s="822"/>
      <c r="L289" s="831"/>
      <c r="M289" s="831"/>
      <c r="N289" s="822"/>
      <c r="O289" s="822"/>
      <c r="P289" s="831">
        <v>1</v>
      </c>
      <c r="Q289" s="831">
        <v>13.37</v>
      </c>
      <c r="R289" s="827"/>
      <c r="S289" s="832">
        <v>13.37</v>
      </c>
    </row>
    <row r="290" spans="1:19" ht="14.45" customHeight="1" x14ac:dyDescent="0.2">
      <c r="A290" s="821" t="s">
        <v>5724</v>
      </c>
      <c r="B290" s="822" t="s">
        <v>5725</v>
      </c>
      <c r="C290" s="822" t="s">
        <v>605</v>
      </c>
      <c r="D290" s="822" t="s">
        <v>2240</v>
      </c>
      <c r="E290" s="822" t="s">
        <v>5726</v>
      </c>
      <c r="F290" s="822" t="s">
        <v>5741</v>
      </c>
      <c r="G290" s="822" t="s">
        <v>703</v>
      </c>
      <c r="H290" s="831"/>
      <c r="I290" s="831"/>
      <c r="J290" s="822"/>
      <c r="K290" s="822"/>
      <c r="L290" s="831"/>
      <c r="M290" s="831"/>
      <c r="N290" s="822"/>
      <c r="O290" s="822"/>
      <c r="P290" s="831">
        <v>0.02</v>
      </c>
      <c r="Q290" s="831">
        <v>4.17</v>
      </c>
      <c r="R290" s="827"/>
      <c r="S290" s="832">
        <v>208.5</v>
      </c>
    </row>
    <row r="291" spans="1:19" ht="14.45" customHeight="1" x14ac:dyDescent="0.2">
      <c r="A291" s="821" t="s">
        <v>5724</v>
      </c>
      <c r="B291" s="822" t="s">
        <v>5725</v>
      </c>
      <c r="C291" s="822" t="s">
        <v>605</v>
      </c>
      <c r="D291" s="822" t="s">
        <v>2240</v>
      </c>
      <c r="E291" s="822" t="s">
        <v>5726</v>
      </c>
      <c r="F291" s="822" t="s">
        <v>5746</v>
      </c>
      <c r="G291" s="822" t="s">
        <v>1492</v>
      </c>
      <c r="H291" s="831"/>
      <c r="I291" s="831"/>
      <c r="J291" s="822"/>
      <c r="K291" s="822"/>
      <c r="L291" s="831"/>
      <c r="M291" s="831"/>
      <c r="N291" s="822"/>
      <c r="O291" s="822"/>
      <c r="P291" s="831">
        <v>0.2</v>
      </c>
      <c r="Q291" s="831">
        <v>8.9700000000000006</v>
      </c>
      <c r="R291" s="827"/>
      <c r="S291" s="832">
        <v>44.85</v>
      </c>
    </row>
    <row r="292" spans="1:19" ht="14.45" customHeight="1" x14ac:dyDescent="0.2">
      <c r="A292" s="821" t="s">
        <v>5724</v>
      </c>
      <c r="B292" s="822" t="s">
        <v>5725</v>
      </c>
      <c r="C292" s="822" t="s">
        <v>605</v>
      </c>
      <c r="D292" s="822" t="s">
        <v>2240</v>
      </c>
      <c r="E292" s="822" t="s">
        <v>5726</v>
      </c>
      <c r="F292" s="822" t="s">
        <v>5748</v>
      </c>
      <c r="G292" s="822" t="s">
        <v>5749</v>
      </c>
      <c r="H292" s="831"/>
      <c r="I292" s="831"/>
      <c r="J292" s="822"/>
      <c r="K292" s="822"/>
      <c r="L292" s="831"/>
      <c r="M292" s="831"/>
      <c r="N292" s="822"/>
      <c r="O292" s="822"/>
      <c r="P292" s="831">
        <v>0.2</v>
      </c>
      <c r="Q292" s="831">
        <v>24.34</v>
      </c>
      <c r="R292" s="827"/>
      <c r="S292" s="832">
        <v>121.69999999999999</v>
      </c>
    </row>
    <row r="293" spans="1:19" ht="14.45" customHeight="1" x14ac:dyDescent="0.2">
      <c r="A293" s="821" t="s">
        <v>5724</v>
      </c>
      <c r="B293" s="822" t="s">
        <v>5725</v>
      </c>
      <c r="C293" s="822" t="s">
        <v>605</v>
      </c>
      <c r="D293" s="822" t="s">
        <v>2240</v>
      </c>
      <c r="E293" s="822" t="s">
        <v>5726</v>
      </c>
      <c r="F293" s="822" t="s">
        <v>5750</v>
      </c>
      <c r="G293" s="822" t="s">
        <v>5749</v>
      </c>
      <c r="H293" s="831"/>
      <c r="I293" s="831"/>
      <c r="J293" s="822"/>
      <c r="K293" s="822"/>
      <c r="L293" s="831"/>
      <c r="M293" s="831"/>
      <c r="N293" s="822"/>
      <c r="O293" s="822"/>
      <c r="P293" s="831">
        <v>0.1</v>
      </c>
      <c r="Q293" s="831">
        <v>24.35</v>
      </c>
      <c r="R293" s="827"/>
      <c r="S293" s="832">
        <v>243.5</v>
      </c>
    </row>
    <row r="294" spans="1:19" ht="14.45" customHeight="1" x14ac:dyDescent="0.2">
      <c r="A294" s="821" t="s">
        <v>5724</v>
      </c>
      <c r="B294" s="822" t="s">
        <v>5725</v>
      </c>
      <c r="C294" s="822" t="s">
        <v>605</v>
      </c>
      <c r="D294" s="822" t="s">
        <v>2240</v>
      </c>
      <c r="E294" s="822" t="s">
        <v>5726</v>
      </c>
      <c r="F294" s="822" t="s">
        <v>5751</v>
      </c>
      <c r="G294" s="822" t="s">
        <v>698</v>
      </c>
      <c r="H294" s="831"/>
      <c r="I294" s="831"/>
      <c r="J294" s="822"/>
      <c r="K294" s="822"/>
      <c r="L294" s="831"/>
      <c r="M294" s="831"/>
      <c r="N294" s="822"/>
      <c r="O294" s="822"/>
      <c r="P294" s="831">
        <v>0.1</v>
      </c>
      <c r="Q294" s="831">
        <v>81.93</v>
      </c>
      <c r="R294" s="827"/>
      <c r="S294" s="832">
        <v>819.30000000000007</v>
      </c>
    </row>
    <row r="295" spans="1:19" ht="14.45" customHeight="1" x14ac:dyDescent="0.2">
      <c r="A295" s="821" t="s">
        <v>5724</v>
      </c>
      <c r="B295" s="822" t="s">
        <v>5725</v>
      </c>
      <c r="C295" s="822" t="s">
        <v>605</v>
      </c>
      <c r="D295" s="822" t="s">
        <v>2240</v>
      </c>
      <c r="E295" s="822" t="s">
        <v>5726</v>
      </c>
      <c r="F295" s="822" t="s">
        <v>5752</v>
      </c>
      <c r="G295" s="822" t="s">
        <v>1285</v>
      </c>
      <c r="H295" s="831"/>
      <c r="I295" s="831"/>
      <c r="J295" s="822"/>
      <c r="K295" s="822"/>
      <c r="L295" s="831"/>
      <c r="M295" s="831"/>
      <c r="N295" s="822"/>
      <c r="O295" s="822"/>
      <c r="P295" s="831">
        <v>0.2</v>
      </c>
      <c r="Q295" s="831">
        <v>10.88</v>
      </c>
      <c r="R295" s="827"/>
      <c r="S295" s="832">
        <v>54.4</v>
      </c>
    </row>
    <row r="296" spans="1:19" ht="14.45" customHeight="1" x14ac:dyDescent="0.2">
      <c r="A296" s="821" t="s">
        <v>5724</v>
      </c>
      <c r="B296" s="822" t="s">
        <v>5725</v>
      </c>
      <c r="C296" s="822" t="s">
        <v>605</v>
      </c>
      <c r="D296" s="822" t="s">
        <v>2240</v>
      </c>
      <c r="E296" s="822" t="s">
        <v>5710</v>
      </c>
      <c r="F296" s="822" t="s">
        <v>5766</v>
      </c>
      <c r="G296" s="822" t="s">
        <v>5767</v>
      </c>
      <c r="H296" s="831"/>
      <c r="I296" s="831"/>
      <c r="J296" s="822"/>
      <c r="K296" s="822"/>
      <c r="L296" s="831"/>
      <c r="M296" s="831"/>
      <c r="N296" s="822"/>
      <c r="O296" s="822"/>
      <c r="P296" s="831">
        <v>0</v>
      </c>
      <c r="Q296" s="831">
        <v>0</v>
      </c>
      <c r="R296" s="827"/>
      <c r="S296" s="832"/>
    </row>
    <row r="297" spans="1:19" ht="14.45" customHeight="1" x14ac:dyDescent="0.2">
      <c r="A297" s="821" t="s">
        <v>5724</v>
      </c>
      <c r="B297" s="822" t="s">
        <v>5725</v>
      </c>
      <c r="C297" s="822" t="s">
        <v>605</v>
      </c>
      <c r="D297" s="822" t="s">
        <v>2240</v>
      </c>
      <c r="E297" s="822" t="s">
        <v>5710</v>
      </c>
      <c r="F297" s="822" t="s">
        <v>5770</v>
      </c>
      <c r="G297" s="822" t="s">
        <v>5771</v>
      </c>
      <c r="H297" s="831"/>
      <c r="I297" s="831"/>
      <c r="J297" s="822"/>
      <c r="K297" s="822"/>
      <c r="L297" s="831">
        <v>1</v>
      </c>
      <c r="M297" s="831">
        <v>151</v>
      </c>
      <c r="N297" s="822">
        <v>1</v>
      </c>
      <c r="O297" s="822">
        <v>151</v>
      </c>
      <c r="P297" s="831">
        <v>4</v>
      </c>
      <c r="Q297" s="831">
        <v>612</v>
      </c>
      <c r="R297" s="827">
        <v>4.0529801324503314</v>
      </c>
      <c r="S297" s="832">
        <v>153</v>
      </c>
    </row>
    <row r="298" spans="1:19" ht="14.45" customHeight="1" x14ac:dyDescent="0.2">
      <c r="A298" s="821" t="s">
        <v>5724</v>
      </c>
      <c r="B298" s="822" t="s">
        <v>5725</v>
      </c>
      <c r="C298" s="822" t="s">
        <v>605</v>
      </c>
      <c r="D298" s="822" t="s">
        <v>2240</v>
      </c>
      <c r="E298" s="822" t="s">
        <v>5710</v>
      </c>
      <c r="F298" s="822" t="s">
        <v>5772</v>
      </c>
      <c r="G298" s="822" t="s">
        <v>5773</v>
      </c>
      <c r="H298" s="831">
        <v>160</v>
      </c>
      <c r="I298" s="831">
        <v>13280</v>
      </c>
      <c r="J298" s="822">
        <v>2.5094482237339379</v>
      </c>
      <c r="K298" s="822">
        <v>83</v>
      </c>
      <c r="L298" s="831">
        <v>63</v>
      </c>
      <c r="M298" s="831">
        <v>5292</v>
      </c>
      <c r="N298" s="822">
        <v>1</v>
      </c>
      <c r="O298" s="822">
        <v>84</v>
      </c>
      <c r="P298" s="831">
        <v>15</v>
      </c>
      <c r="Q298" s="831">
        <v>1275</v>
      </c>
      <c r="R298" s="827">
        <v>0.24092970521541951</v>
      </c>
      <c r="S298" s="832">
        <v>85</v>
      </c>
    </row>
    <row r="299" spans="1:19" ht="14.45" customHeight="1" x14ac:dyDescent="0.2">
      <c r="A299" s="821" t="s">
        <v>5724</v>
      </c>
      <c r="B299" s="822" t="s">
        <v>5725</v>
      </c>
      <c r="C299" s="822" t="s">
        <v>605</v>
      </c>
      <c r="D299" s="822" t="s">
        <v>2240</v>
      </c>
      <c r="E299" s="822" t="s">
        <v>5710</v>
      </c>
      <c r="F299" s="822" t="s">
        <v>5774</v>
      </c>
      <c r="G299" s="822" t="s">
        <v>5775</v>
      </c>
      <c r="H299" s="831">
        <v>93</v>
      </c>
      <c r="I299" s="831">
        <v>3441</v>
      </c>
      <c r="J299" s="822">
        <v>1.5347903657448707</v>
      </c>
      <c r="K299" s="822">
        <v>37</v>
      </c>
      <c r="L299" s="831">
        <v>59</v>
      </c>
      <c r="M299" s="831">
        <v>2242</v>
      </c>
      <c r="N299" s="822">
        <v>1</v>
      </c>
      <c r="O299" s="822">
        <v>38</v>
      </c>
      <c r="P299" s="831">
        <v>20</v>
      </c>
      <c r="Q299" s="831">
        <v>760</v>
      </c>
      <c r="R299" s="827">
        <v>0.33898305084745761</v>
      </c>
      <c r="S299" s="832">
        <v>38</v>
      </c>
    </row>
    <row r="300" spans="1:19" ht="14.45" customHeight="1" x14ac:dyDescent="0.2">
      <c r="A300" s="821" t="s">
        <v>5724</v>
      </c>
      <c r="B300" s="822" t="s">
        <v>5725</v>
      </c>
      <c r="C300" s="822" t="s">
        <v>605</v>
      </c>
      <c r="D300" s="822" t="s">
        <v>2240</v>
      </c>
      <c r="E300" s="822" t="s">
        <v>5710</v>
      </c>
      <c r="F300" s="822" t="s">
        <v>5776</v>
      </c>
      <c r="G300" s="822" t="s">
        <v>5777</v>
      </c>
      <c r="H300" s="831"/>
      <c r="I300" s="831"/>
      <c r="J300" s="822"/>
      <c r="K300" s="822"/>
      <c r="L300" s="831"/>
      <c r="M300" s="831"/>
      <c r="N300" s="822"/>
      <c r="O300" s="822"/>
      <c r="P300" s="831">
        <v>1</v>
      </c>
      <c r="Q300" s="831">
        <v>10</v>
      </c>
      <c r="R300" s="827"/>
      <c r="S300" s="832">
        <v>10</v>
      </c>
    </row>
    <row r="301" spans="1:19" ht="14.45" customHeight="1" x14ac:dyDescent="0.2">
      <c r="A301" s="821" t="s">
        <v>5724</v>
      </c>
      <c r="B301" s="822" t="s">
        <v>5725</v>
      </c>
      <c r="C301" s="822" t="s">
        <v>605</v>
      </c>
      <c r="D301" s="822" t="s">
        <v>2240</v>
      </c>
      <c r="E301" s="822" t="s">
        <v>5710</v>
      </c>
      <c r="F301" s="822" t="s">
        <v>5711</v>
      </c>
      <c r="G301" s="822" t="s">
        <v>5712</v>
      </c>
      <c r="H301" s="831">
        <v>109</v>
      </c>
      <c r="I301" s="831">
        <v>27468</v>
      </c>
      <c r="J301" s="822">
        <v>2.637603226425965</v>
      </c>
      <c r="K301" s="822">
        <v>252</v>
      </c>
      <c r="L301" s="831">
        <v>41</v>
      </c>
      <c r="M301" s="831">
        <v>10414</v>
      </c>
      <c r="N301" s="822">
        <v>1</v>
      </c>
      <c r="O301" s="822">
        <v>254</v>
      </c>
      <c r="P301" s="831">
        <v>11</v>
      </c>
      <c r="Q301" s="831">
        <v>2805</v>
      </c>
      <c r="R301" s="827">
        <v>0.269348953332053</v>
      </c>
      <c r="S301" s="832">
        <v>255</v>
      </c>
    </row>
    <row r="302" spans="1:19" ht="14.45" customHeight="1" x14ac:dyDescent="0.2">
      <c r="A302" s="821" t="s">
        <v>5724</v>
      </c>
      <c r="B302" s="822" t="s">
        <v>5725</v>
      </c>
      <c r="C302" s="822" t="s">
        <v>605</v>
      </c>
      <c r="D302" s="822" t="s">
        <v>2240</v>
      </c>
      <c r="E302" s="822" t="s">
        <v>5710</v>
      </c>
      <c r="F302" s="822" t="s">
        <v>5792</v>
      </c>
      <c r="G302" s="822" t="s">
        <v>5793</v>
      </c>
      <c r="H302" s="831">
        <v>187</v>
      </c>
      <c r="I302" s="831">
        <v>23749</v>
      </c>
      <c r="J302" s="822">
        <v>1.6980551980551981</v>
      </c>
      <c r="K302" s="822">
        <v>127</v>
      </c>
      <c r="L302" s="831">
        <v>111</v>
      </c>
      <c r="M302" s="831">
        <v>13986</v>
      </c>
      <c r="N302" s="822">
        <v>1</v>
      </c>
      <c r="O302" s="822">
        <v>126</v>
      </c>
      <c r="P302" s="831">
        <v>26</v>
      </c>
      <c r="Q302" s="831">
        <v>3302</v>
      </c>
      <c r="R302" s="827">
        <v>0.2360932360932361</v>
      </c>
      <c r="S302" s="832">
        <v>127</v>
      </c>
    </row>
    <row r="303" spans="1:19" ht="14.45" customHeight="1" x14ac:dyDescent="0.2">
      <c r="A303" s="821" t="s">
        <v>5724</v>
      </c>
      <c r="B303" s="822" t="s">
        <v>5725</v>
      </c>
      <c r="C303" s="822" t="s">
        <v>605</v>
      </c>
      <c r="D303" s="822" t="s">
        <v>2240</v>
      </c>
      <c r="E303" s="822" t="s">
        <v>5710</v>
      </c>
      <c r="F303" s="822" t="s">
        <v>5798</v>
      </c>
      <c r="G303" s="822" t="s">
        <v>5799</v>
      </c>
      <c r="H303" s="831">
        <v>1</v>
      </c>
      <c r="I303" s="831">
        <v>185</v>
      </c>
      <c r="J303" s="822"/>
      <c r="K303" s="822">
        <v>185</v>
      </c>
      <c r="L303" s="831"/>
      <c r="M303" s="831"/>
      <c r="N303" s="822"/>
      <c r="O303" s="822"/>
      <c r="P303" s="831"/>
      <c r="Q303" s="831"/>
      <c r="R303" s="827"/>
      <c r="S303" s="832"/>
    </row>
    <row r="304" spans="1:19" ht="14.45" customHeight="1" x14ac:dyDescent="0.2">
      <c r="A304" s="821" t="s">
        <v>5724</v>
      </c>
      <c r="B304" s="822" t="s">
        <v>5725</v>
      </c>
      <c r="C304" s="822" t="s">
        <v>605</v>
      </c>
      <c r="D304" s="822" t="s">
        <v>2240</v>
      </c>
      <c r="E304" s="822" t="s">
        <v>5710</v>
      </c>
      <c r="F304" s="822" t="s">
        <v>5804</v>
      </c>
      <c r="G304" s="822" t="s">
        <v>5805</v>
      </c>
      <c r="H304" s="831">
        <v>3</v>
      </c>
      <c r="I304" s="831">
        <v>2040</v>
      </c>
      <c r="J304" s="822">
        <v>1.4890510948905109</v>
      </c>
      <c r="K304" s="822">
        <v>680</v>
      </c>
      <c r="L304" s="831">
        <v>2</v>
      </c>
      <c r="M304" s="831">
        <v>1370</v>
      </c>
      <c r="N304" s="822">
        <v>1</v>
      </c>
      <c r="O304" s="822">
        <v>685</v>
      </c>
      <c r="P304" s="831"/>
      <c r="Q304" s="831"/>
      <c r="R304" s="827"/>
      <c r="S304" s="832"/>
    </row>
    <row r="305" spans="1:19" ht="14.45" customHeight="1" x14ac:dyDescent="0.2">
      <c r="A305" s="821" t="s">
        <v>5724</v>
      </c>
      <c r="B305" s="822" t="s">
        <v>5725</v>
      </c>
      <c r="C305" s="822" t="s">
        <v>605</v>
      </c>
      <c r="D305" s="822" t="s">
        <v>2240</v>
      </c>
      <c r="E305" s="822" t="s">
        <v>5710</v>
      </c>
      <c r="F305" s="822" t="s">
        <v>5810</v>
      </c>
      <c r="G305" s="822" t="s">
        <v>5811</v>
      </c>
      <c r="H305" s="831">
        <v>222</v>
      </c>
      <c r="I305" s="831">
        <v>7400.01</v>
      </c>
      <c r="J305" s="822">
        <v>1.5524453078452927</v>
      </c>
      <c r="K305" s="822">
        <v>33.333378378378377</v>
      </c>
      <c r="L305" s="831">
        <v>143</v>
      </c>
      <c r="M305" s="831">
        <v>4766.68</v>
      </c>
      <c r="N305" s="822">
        <v>1</v>
      </c>
      <c r="O305" s="822">
        <v>33.333426573426578</v>
      </c>
      <c r="P305" s="831">
        <v>35</v>
      </c>
      <c r="Q305" s="831">
        <v>1203.33</v>
      </c>
      <c r="R305" s="827">
        <v>0.25244614700378459</v>
      </c>
      <c r="S305" s="832">
        <v>34.380857142857138</v>
      </c>
    </row>
    <row r="306" spans="1:19" ht="14.45" customHeight="1" x14ac:dyDescent="0.2">
      <c r="A306" s="821" t="s">
        <v>5724</v>
      </c>
      <c r="B306" s="822" t="s">
        <v>5725</v>
      </c>
      <c r="C306" s="822" t="s">
        <v>605</v>
      </c>
      <c r="D306" s="822" t="s">
        <v>2240</v>
      </c>
      <c r="E306" s="822" t="s">
        <v>5710</v>
      </c>
      <c r="F306" s="822" t="s">
        <v>5816</v>
      </c>
      <c r="G306" s="822" t="s">
        <v>5817</v>
      </c>
      <c r="H306" s="831">
        <v>33</v>
      </c>
      <c r="I306" s="831">
        <v>1221</v>
      </c>
      <c r="J306" s="822">
        <v>2.6776315789473686</v>
      </c>
      <c r="K306" s="822">
        <v>37</v>
      </c>
      <c r="L306" s="831">
        <v>12</v>
      </c>
      <c r="M306" s="831">
        <v>456</v>
      </c>
      <c r="N306" s="822">
        <v>1</v>
      </c>
      <c r="O306" s="822">
        <v>38</v>
      </c>
      <c r="P306" s="831">
        <v>2</v>
      </c>
      <c r="Q306" s="831">
        <v>76</v>
      </c>
      <c r="R306" s="827">
        <v>0.16666666666666666</v>
      </c>
      <c r="S306" s="832">
        <v>38</v>
      </c>
    </row>
    <row r="307" spans="1:19" ht="14.45" customHeight="1" x14ac:dyDescent="0.2">
      <c r="A307" s="821" t="s">
        <v>5724</v>
      </c>
      <c r="B307" s="822" t="s">
        <v>5725</v>
      </c>
      <c r="C307" s="822" t="s">
        <v>605</v>
      </c>
      <c r="D307" s="822" t="s">
        <v>2240</v>
      </c>
      <c r="E307" s="822" t="s">
        <v>5710</v>
      </c>
      <c r="F307" s="822" t="s">
        <v>5714</v>
      </c>
      <c r="G307" s="822" t="s">
        <v>5715</v>
      </c>
      <c r="H307" s="831">
        <v>5</v>
      </c>
      <c r="I307" s="831">
        <v>430</v>
      </c>
      <c r="J307" s="822">
        <v>4.9425287356321839</v>
      </c>
      <c r="K307" s="822">
        <v>86</v>
      </c>
      <c r="L307" s="831">
        <v>1</v>
      </c>
      <c r="M307" s="831">
        <v>87</v>
      </c>
      <c r="N307" s="822">
        <v>1</v>
      </c>
      <c r="O307" s="822">
        <v>87</v>
      </c>
      <c r="P307" s="831">
        <v>1</v>
      </c>
      <c r="Q307" s="831">
        <v>88</v>
      </c>
      <c r="R307" s="827">
        <v>1.0114942528735633</v>
      </c>
      <c r="S307" s="832">
        <v>88</v>
      </c>
    </row>
    <row r="308" spans="1:19" ht="14.45" customHeight="1" x14ac:dyDescent="0.2">
      <c r="A308" s="821" t="s">
        <v>5724</v>
      </c>
      <c r="B308" s="822" t="s">
        <v>5725</v>
      </c>
      <c r="C308" s="822" t="s">
        <v>605</v>
      </c>
      <c r="D308" s="822" t="s">
        <v>2240</v>
      </c>
      <c r="E308" s="822" t="s">
        <v>5710</v>
      </c>
      <c r="F308" s="822" t="s">
        <v>5820</v>
      </c>
      <c r="G308" s="822" t="s">
        <v>5821</v>
      </c>
      <c r="H308" s="831"/>
      <c r="I308" s="831"/>
      <c r="J308" s="822"/>
      <c r="K308" s="822"/>
      <c r="L308" s="831"/>
      <c r="M308" s="831"/>
      <c r="N308" s="822"/>
      <c r="O308" s="822"/>
      <c r="P308" s="831">
        <v>1</v>
      </c>
      <c r="Q308" s="831">
        <v>33</v>
      </c>
      <c r="R308" s="827"/>
      <c r="S308" s="832">
        <v>33</v>
      </c>
    </row>
    <row r="309" spans="1:19" ht="14.45" customHeight="1" x14ac:dyDescent="0.2">
      <c r="A309" s="821" t="s">
        <v>5724</v>
      </c>
      <c r="B309" s="822" t="s">
        <v>5725</v>
      </c>
      <c r="C309" s="822" t="s">
        <v>605</v>
      </c>
      <c r="D309" s="822" t="s">
        <v>2240</v>
      </c>
      <c r="E309" s="822" t="s">
        <v>5710</v>
      </c>
      <c r="F309" s="822" t="s">
        <v>5824</v>
      </c>
      <c r="G309" s="822" t="s">
        <v>5825</v>
      </c>
      <c r="H309" s="831">
        <v>7</v>
      </c>
      <c r="I309" s="831">
        <v>1561</v>
      </c>
      <c r="J309" s="822"/>
      <c r="K309" s="822">
        <v>223</v>
      </c>
      <c r="L309" s="831"/>
      <c r="M309" s="831"/>
      <c r="N309" s="822"/>
      <c r="O309" s="822"/>
      <c r="P309" s="831"/>
      <c r="Q309" s="831"/>
      <c r="R309" s="827"/>
      <c r="S309" s="832"/>
    </row>
    <row r="310" spans="1:19" ht="14.45" customHeight="1" x14ac:dyDescent="0.2">
      <c r="A310" s="821" t="s">
        <v>5724</v>
      </c>
      <c r="B310" s="822" t="s">
        <v>5725</v>
      </c>
      <c r="C310" s="822" t="s">
        <v>605</v>
      </c>
      <c r="D310" s="822" t="s">
        <v>2240</v>
      </c>
      <c r="E310" s="822" t="s">
        <v>5710</v>
      </c>
      <c r="F310" s="822" t="s">
        <v>5836</v>
      </c>
      <c r="G310" s="822" t="s">
        <v>5837</v>
      </c>
      <c r="H310" s="831">
        <v>2</v>
      </c>
      <c r="I310" s="831">
        <v>748</v>
      </c>
      <c r="J310" s="822"/>
      <c r="K310" s="822">
        <v>374</v>
      </c>
      <c r="L310" s="831">
        <v>0</v>
      </c>
      <c r="M310" s="831">
        <v>0</v>
      </c>
      <c r="N310" s="822"/>
      <c r="O310" s="822"/>
      <c r="P310" s="831">
        <v>1</v>
      </c>
      <c r="Q310" s="831">
        <v>379</v>
      </c>
      <c r="R310" s="827"/>
      <c r="S310" s="832">
        <v>379</v>
      </c>
    </row>
    <row r="311" spans="1:19" ht="14.45" customHeight="1" x14ac:dyDescent="0.2">
      <c r="A311" s="821" t="s">
        <v>5724</v>
      </c>
      <c r="B311" s="822" t="s">
        <v>5725</v>
      </c>
      <c r="C311" s="822" t="s">
        <v>605</v>
      </c>
      <c r="D311" s="822" t="s">
        <v>2240</v>
      </c>
      <c r="E311" s="822" t="s">
        <v>5710</v>
      </c>
      <c r="F311" s="822" t="s">
        <v>5838</v>
      </c>
      <c r="G311" s="822" t="s">
        <v>5839</v>
      </c>
      <c r="H311" s="831">
        <v>4</v>
      </c>
      <c r="I311" s="831">
        <v>236</v>
      </c>
      <c r="J311" s="822">
        <v>0.77377049180327873</v>
      </c>
      <c r="K311" s="822">
        <v>59</v>
      </c>
      <c r="L311" s="831">
        <v>5</v>
      </c>
      <c r="M311" s="831">
        <v>305</v>
      </c>
      <c r="N311" s="822">
        <v>1</v>
      </c>
      <c r="O311" s="822">
        <v>61</v>
      </c>
      <c r="P311" s="831">
        <v>3</v>
      </c>
      <c r="Q311" s="831">
        <v>186</v>
      </c>
      <c r="R311" s="827">
        <v>0.60983606557377046</v>
      </c>
      <c r="S311" s="832">
        <v>62</v>
      </c>
    </row>
    <row r="312" spans="1:19" ht="14.45" customHeight="1" x14ac:dyDescent="0.2">
      <c r="A312" s="821" t="s">
        <v>5724</v>
      </c>
      <c r="B312" s="822" t="s">
        <v>5725</v>
      </c>
      <c r="C312" s="822" t="s">
        <v>605</v>
      </c>
      <c r="D312" s="822" t="s">
        <v>2240</v>
      </c>
      <c r="E312" s="822" t="s">
        <v>5710</v>
      </c>
      <c r="F312" s="822" t="s">
        <v>5840</v>
      </c>
      <c r="G312" s="822" t="s">
        <v>5841</v>
      </c>
      <c r="H312" s="831">
        <v>5</v>
      </c>
      <c r="I312" s="831">
        <v>580</v>
      </c>
      <c r="J312" s="822">
        <v>0.5</v>
      </c>
      <c r="K312" s="822">
        <v>116</v>
      </c>
      <c r="L312" s="831">
        <v>10</v>
      </c>
      <c r="M312" s="831">
        <v>1160</v>
      </c>
      <c r="N312" s="822">
        <v>1</v>
      </c>
      <c r="O312" s="822">
        <v>116</v>
      </c>
      <c r="P312" s="831">
        <v>3</v>
      </c>
      <c r="Q312" s="831">
        <v>351</v>
      </c>
      <c r="R312" s="827">
        <v>0.30258620689655175</v>
      </c>
      <c r="S312" s="832">
        <v>117</v>
      </c>
    </row>
    <row r="313" spans="1:19" ht="14.45" customHeight="1" x14ac:dyDescent="0.2">
      <c r="A313" s="821" t="s">
        <v>5724</v>
      </c>
      <c r="B313" s="822" t="s">
        <v>5725</v>
      </c>
      <c r="C313" s="822" t="s">
        <v>605</v>
      </c>
      <c r="D313" s="822" t="s">
        <v>2240</v>
      </c>
      <c r="E313" s="822" t="s">
        <v>5710</v>
      </c>
      <c r="F313" s="822" t="s">
        <v>5844</v>
      </c>
      <c r="G313" s="822" t="s">
        <v>5845</v>
      </c>
      <c r="H313" s="831">
        <v>4</v>
      </c>
      <c r="I313" s="831">
        <v>1500</v>
      </c>
      <c r="J313" s="822">
        <v>1.9946808510638299</v>
      </c>
      <c r="K313" s="822">
        <v>375</v>
      </c>
      <c r="L313" s="831">
        <v>2</v>
      </c>
      <c r="M313" s="831">
        <v>752</v>
      </c>
      <c r="N313" s="822">
        <v>1</v>
      </c>
      <c r="O313" s="822">
        <v>376</v>
      </c>
      <c r="P313" s="831"/>
      <c r="Q313" s="831"/>
      <c r="R313" s="827"/>
      <c r="S313" s="832"/>
    </row>
    <row r="314" spans="1:19" ht="14.45" customHeight="1" x14ac:dyDescent="0.2">
      <c r="A314" s="821" t="s">
        <v>5724</v>
      </c>
      <c r="B314" s="822" t="s">
        <v>5725</v>
      </c>
      <c r="C314" s="822" t="s">
        <v>605</v>
      </c>
      <c r="D314" s="822" t="s">
        <v>2240</v>
      </c>
      <c r="E314" s="822" t="s">
        <v>5710</v>
      </c>
      <c r="F314" s="822" t="s">
        <v>5850</v>
      </c>
      <c r="G314" s="822" t="s">
        <v>5851</v>
      </c>
      <c r="H314" s="831">
        <v>3</v>
      </c>
      <c r="I314" s="831">
        <v>1173</v>
      </c>
      <c r="J314" s="822"/>
      <c r="K314" s="822">
        <v>391</v>
      </c>
      <c r="L314" s="831"/>
      <c r="M314" s="831"/>
      <c r="N314" s="822"/>
      <c r="O314" s="822"/>
      <c r="P314" s="831"/>
      <c r="Q314" s="831"/>
      <c r="R314" s="827"/>
      <c r="S314" s="832"/>
    </row>
    <row r="315" spans="1:19" ht="14.45" customHeight="1" x14ac:dyDescent="0.2">
      <c r="A315" s="821" t="s">
        <v>5724</v>
      </c>
      <c r="B315" s="822" t="s">
        <v>5725</v>
      </c>
      <c r="C315" s="822" t="s">
        <v>605</v>
      </c>
      <c r="D315" s="822" t="s">
        <v>2240</v>
      </c>
      <c r="E315" s="822" t="s">
        <v>5710</v>
      </c>
      <c r="F315" s="822" t="s">
        <v>5856</v>
      </c>
      <c r="G315" s="822" t="s">
        <v>5857</v>
      </c>
      <c r="H315" s="831">
        <v>2</v>
      </c>
      <c r="I315" s="831">
        <v>362</v>
      </c>
      <c r="J315" s="822"/>
      <c r="K315" s="822">
        <v>181</v>
      </c>
      <c r="L315" s="831"/>
      <c r="M315" s="831"/>
      <c r="N315" s="822"/>
      <c r="O315" s="822"/>
      <c r="P315" s="831">
        <v>1</v>
      </c>
      <c r="Q315" s="831">
        <v>183</v>
      </c>
      <c r="R315" s="827"/>
      <c r="S315" s="832">
        <v>183</v>
      </c>
    </row>
    <row r="316" spans="1:19" ht="14.45" customHeight="1" x14ac:dyDescent="0.2">
      <c r="A316" s="821" t="s">
        <v>5724</v>
      </c>
      <c r="B316" s="822" t="s">
        <v>5725</v>
      </c>
      <c r="C316" s="822" t="s">
        <v>605</v>
      </c>
      <c r="D316" s="822" t="s">
        <v>2240</v>
      </c>
      <c r="E316" s="822" t="s">
        <v>5710</v>
      </c>
      <c r="F316" s="822" t="s">
        <v>5868</v>
      </c>
      <c r="G316" s="822" t="s">
        <v>5869</v>
      </c>
      <c r="H316" s="831">
        <v>5</v>
      </c>
      <c r="I316" s="831">
        <v>500</v>
      </c>
      <c r="J316" s="822">
        <v>2.5</v>
      </c>
      <c r="K316" s="822">
        <v>100</v>
      </c>
      <c r="L316" s="831">
        <v>2</v>
      </c>
      <c r="M316" s="831">
        <v>200</v>
      </c>
      <c r="N316" s="822">
        <v>1</v>
      </c>
      <c r="O316" s="822">
        <v>100</v>
      </c>
      <c r="P316" s="831"/>
      <c r="Q316" s="831"/>
      <c r="R316" s="827"/>
      <c r="S316" s="832"/>
    </row>
    <row r="317" spans="1:19" ht="14.45" customHeight="1" x14ac:dyDescent="0.2">
      <c r="A317" s="821" t="s">
        <v>5724</v>
      </c>
      <c r="B317" s="822" t="s">
        <v>5725</v>
      </c>
      <c r="C317" s="822" t="s">
        <v>605</v>
      </c>
      <c r="D317" s="822" t="s">
        <v>5697</v>
      </c>
      <c r="E317" s="822" t="s">
        <v>5726</v>
      </c>
      <c r="F317" s="822" t="s">
        <v>5731</v>
      </c>
      <c r="G317" s="822" t="s">
        <v>5732</v>
      </c>
      <c r="H317" s="831">
        <v>0.1</v>
      </c>
      <c r="I317" s="831">
        <v>6.97</v>
      </c>
      <c r="J317" s="822"/>
      <c r="K317" s="822">
        <v>69.699999999999989</v>
      </c>
      <c r="L317" s="831"/>
      <c r="M317" s="831"/>
      <c r="N317" s="822"/>
      <c r="O317" s="822"/>
      <c r="P317" s="831"/>
      <c r="Q317" s="831"/>
      <c r="R317" s="827"/>
      <c r="S317" s="832"/>
    </row>
    <row r="318" spans="1:19" ht="14.45" customHeight="1" x14ac:dyDescent="0.2">
      <c r="A318" s="821" t="s">
        <v>5724</v>
      </c>
      <c r="B318" s="822" t="s">
        <v>5725</v>
      </c>
      <c r="C318" s="822" t="s">
        <v>605</v>
      </c>
      <c r="D318" s="822" t="s">
        <v>5697</v>
      </c>
      <c r="E318" s="822" t="s">
        <v>5710</v>
      </c>
      <c r="F318" s="822" t="s">
        <v>5772</v>
      </c>
      <c r="G318" s="822" t="s">
        <v>5773</v>
      </c>
      <c r="H318" s="831">
        <v>17</v>
      </c>
      <c r="I318" s="831">
        <v>1411</v>
      </c>
      <c r="J318" s="822"/>
      <c r="K318" s="822">
        <v>83</v>
      </c>
      <c r="L318" s="831"/>
      <c r="M318" s="831"/>
      <c r="N318" s="822"/>
      <c r="O318" s="822"/>
      <c r="P318" s="831"/>
      <c r="Q318" s="831"/>
      <c r="R318" s="827"/>
      <c r="S318" s="832"/>
    </row>
    <row r="319" spans="1:19" ht="14.45" customHeight="1" x14ac:dyDescent="0.2">
      <c r="A319" s="821" t="s">
        <v>5724</v>
      </c>
      <c r="B319" s="822" t="s">
        <v>5725</v>
      </c>
      <c r="C319" s="822" t="s">
        <v>605</v>
      </c>
      <c r="D319" s="822" t="s">
        <v>5697</v>
      </c>
      <c r="E319" s="822" t="s">
        <v>5710</v>
      </c>
      <c r="F319" s="822" t="s">
        <v>5711</v>
      </c>
      <c r="G319" s="822" t="s">
        <v>5712</v>
      </c>
      <c r="H319" s="831">
        <v>6</v>
      </c>
      <c r="I319" s="831">
        <v>1512</v>
      </c>
      <c r="J319" s="822"/>
      <c r="K319" s="822">
        <v>252</v>
      </c>
      <c r="L319" s="831"/>
      <c r="M319" s="831"/>
      <c r="N319" s="822"/>
      <c r="O319" s="822"/>
      <c r="P319" s="831"/>
      <c r="Q319" s="831"/>
      <c r="R319" s="827"/>
      <c r="S319" s="832"/>
    </row>
    <row r="320" spans="1:19" ht="14.45" customHeight="1" x14ac:dyDescent="0.2">
      <c r="A320" s="821" t="s">
        <v>5724</v>
      </c>
      <c r="B320" s="822" t="s">
        <v>5725</v>
      </c>
      <c r="C320" s="822" t="s">
        <v>605</v>
      </c>
      <c r="D320" s="822" t="s">
        <v>5697</v>
      </c>
      <c r="E320" s="822" t="s">
        <v>5710</v>
      </c>
      <c r="F320" s="822" t="s">
        <v>5792</v>
      </c>
      <c r="G320" s="822" t="s">
        <v>5793</v>
      </c>
      <c r="H320" s="831">
        <v>23</v>
      </c>
      <c r="I320" s="831">
        <v>2921</v>
      </c>
      <c r="J320" s="822"/>
      <c r="K320" s="822">
        <v>127</v>
      </c>
      <c r="L320" s="831"/>
      <c r="M320" s="831"/>
      <c r="N320" s="822"/>
      <c r="O320" s="822"/>
      <c r="P320" s="831"/>
      <c r="Q320" s="831"/>
      <c r="R320" s="827"/>
      <c r="S320" s="832"/>
    </row>
    <row r="321" spans="1:19" ht="14.45" customHeight="1" x14ac:dyDescent="0.2">
      <c r="A321" s="821" t="s">
        <v>5724</v>
      </c>
      <c r="B321" s="822" t="s">
        <v>5725</v>
      </c>
      <c r="C321" s="822" t="s">
        <v>605</v>
      </c>
      <c r="D321" s="822" t="s">
        <v>5697</v>
      </c>
      <c r="E321" s="822" t="s">
        <v>5710</v>
      </c>
      <c r="F321" s="822" t="s">
        <v>5810</v>
      </c>
      <c r="G321" s="822" t="s">
        <v>5811</v>
      </c>
      <c r="H321" s="831">
        <v>28</v>
      </c>
      <c r="I321" s="831">
        <v>933.32999999999993</v>
      </c>
      <c r="J321" s="822"/>
      <c r="K321" s="822">
        <v>33.333214285714284</v>
      </c>
      <c r="L321" s="831"/>
      <c r="M321" s="831"/>
      <c r="N321" s="822"/>
      <c r="O321" s="822"/>
      <c r="P321" s="831"/>
      <c r="Q321" s="831"/>
      <c r="R321" s="827"/>
      <c r="S321" s="832"/>
    </row>
    <row r="322" spans="1:19" ht="14.45" customHeight="1" x14ac:dyDescent="0.2">
      <c r="A322" s="821" t="s">
        <v>5724</v>
      </c>
      <c r="B322" s="822" t="s">
        <v>5725</v>
      </c>
      <c r="C322" s="822" t="s">
        <v>605</v>
      </c>
      <c r="D322" s="822" t="s">
        <v>5697</v>
      </c>
      <c r="E322" s="822" t="s">
        <v>5710</v>
      </c>
      <c r="F322" s="822" t="s">
        <v>5816</v>
      </c>
      <c r="G322" s="822" t="s">
        <v>5817</v>
      </c>
      <c r="H322" s="831">
        <v>1</v>
      </c>
      <c r="I322" s="831">
        <v>37</v>
      </c>
      <c r="J322" s="822">
        <v>0.97368421052631582</v>
      </c>
      <c r="K322" s="822">
        <v>37</v>
      </c>
      <c r="L322" s="831">
        <v>1</v>
      </c>
      <c r="M322" s="831">
        <v>38</v>
      </c>
      <c r="N322" s="822">
        <v>1</v>
      </c>
      <c r="O322" s="822">
        <v>38</v>
      </c>
      <c r="P322" s="831"/>
      <c r="Q322" s="831"/>
      <c r="R322" s="827"/>
      <c r="S322" s="832"/>
    </row>
    <row r="323" spans="1:19" ht="14.45" customHeight="1" x14ac:dyDescent="0.2">
      <c r="A323" s="821" t="s">
        <v>5724</v>
      </c>
      <c r="B323" s="822" t="s">
        <v>5725</v>
      </c>
      <c r="C323" s="822" t="s">
        <v>605</v>
      </c>
      <c r="D323" s="822" t="s">
        <v>5697</v>
      </c>
      <c r="E323" s="822" t="s">
        <v>5710</v>
      </c>
      <c r="F323" s="822" t="s">
        <v>5714</v>
      </c>
      <c r="G323" s="822" t="s">
        <v>5715</v>
      </c>
      <c r="H323" s="831">
        <v>1</v>
      </c>
      <c r="I323" s="831">
        <v>86</v>
      </c>
      <c r="J323" s="822"/>
      <c r="K323" s="822">
        <v>86</v>
      </c>
      <c r="L323" s="831"/>
      <c r="M323" s="831"/>
      <c r="N323" s="822"/>
      <c r="O323" s="822"/>
      <c r="P323" s="831"/>
      <c r="Q323" s="831"/>
      <c r="R323" s="827"/>
      <c r="S323" s="832"/>
    </row>
    <row r="324" spans="1:19" ht="14.45" customHeight="1" x14ac:dyDescent="0.2">
      <c r="A324" s="821" t="s">
        <v>5724</v>
      </c>
      <c r="B324" s="822" t="s">
        <v>5725</v>
      </c>
      <c r="C324" s="822" t="s">
        <v>605</v>
      </c>
      <c r="D324" s="822" t="s">
        <v>5697</v>
      </c>
      <c r="E324" s="822" t="s">
        <v>5710</v>
      </c>
      <c r="F324" s="822" t="s">
        <v>5820</v>
      </c>
      <c r="G324" s="822" t="s">
        <v>5821</v>
      </c>
      <c r="H324" s="831">
        <v>2</v>
      </c>
      <c r="I324" s="831">
        <v>64</v>
      </c>
      <c r="J324" s="822"/>
      <c r="K324" s="822">
        <v>32</v>
      </c>
      <c r="L324" s="831"/>
      <c r="M324" s="831"/>
      <c r="N324" s="822"/>
      <c r="O324" s="822"/>
      <c r="P324" s="831"/>
      <c r="Q324" s="831"/>
      <c r="R324" s="827"/>
      <c r="S324" s="832"/>
    </row>
    <row r="325" spans="1:19" ht="14.45" customHeight="1" x14ac:dyDescent="0.2">
      <c r="A325" s="821" t="s">
        <v>5724</v>
      </c>
      <c r="B325" s="822" t="s">
        <v>5725</v>
      </c>
      <c r="C325" s="822" t="s">
        <v>605</v>
      </c>
      <c r="D325" s="822" t="s">
        <v>5697</v>
      </c>
      <c r="E325" s="822" t="s">
        <v>5710</v>
      </c>
      <c r="F325" s="822" t="s">
        <v>5832</v>
      </c>
      <c r="G325" s="822" t="s">
        <v>5833</v>
      </c>
      <c r="H325" s="831">
        <v>1</v>
      </c>
      <c r="I325" s="831">
        <v>1064</v>
      </c>
      <c r="J325" s="822"/>
      <c r="K325" s="822">
        <v>1064</v>
      </c>
      <c r="L325" s="831"/>
      <c r="M325" s="831"/>
      <c r="N325" s="822"/>
      <c r="O325" s="822"/>
      <c r="P325" s="831"/>
      <c r="Q325" s="831"/>
      <c r="R325" s="827"/>
      <c r="S325" s="832"/>
    </row>
    <row r="326" spans="1:19" ht="14.45" customHeight="1" x14ac:dyDescent="0.2">
      <c r="A326" s="821" t="s">
        <v>5724</v>
      </c>
      <c r="B326" s="822" t="s">
        <v>5725</v>
      </c>
      <c r="C326" s="822" t="s">
        <v>605</v>
      </c>
      <c r="D326" s="822" t="s">
        <v>5697</v>
      </c>
      <c r="E326" s="822" t="s">
        <v>5710</v>
      </c>
      <c r="F326" s="822" t="s">
        <v>5844</v>
      </c>
      <c r="G326" s="822" t="s">
        <v>5845</v>
      </c>
      <c r="H326" s="831">
        <v>1</v>
      </c>
      <c r="I326" s="831">
        <v>375</v>
      </c>
      <c r="J326" s="822"/>
      <c r="K326" s="822">
        <v>375</v>
      </c>
      <c r="L326" s="831"/>
      <c r="M326" s="831"/>
      <c r="N326" s="822"/>
      <c r="O326" s="822"/>
      <c r="P326" s="831"/>
      <c r="Q326" s="831"/>
      <c r="R326" s="827"/>
      <c r="S326" s="832"/>
    </row>
    <row r="327" spans="1:19" ht="14.45" customHeight="1" x14ac:dyDescent="0.2">
      <c r="A327" s="821" t="s">
        <v>5724</v>
      </c>
      <c r="B327" s="822" t="s">
        <v>5725</v>
      </c>
      <c r="C327" s="822" t="s">
        <v>605</v>
      </c>
      <c r="D327" s="822" t="s">
        <v>2242</v>
      </c>
      <c r="E327" s="822" t="s">
        <v>5726</v>
      </c>
      <c r="F327" s="822" t="s">
        <v>5731</v>
      </c>
      <c r="G327" s="822" t="s">
        <v>5732</v>
      </c>
      <c r="H327" s="831">
        <v>0.30000000000000004</v>
      </c>
      <c r="I327" s="831">
        <v>20.91</v>
      </c>
      <c r="J327" s="822">
        <v>0.75</v>
      </c>
      <c r="K327" s="822">
        <v>69.699999999999989</v>
      </c>
      <c r="L327" s="831">
        <v>0.4</v>
      </c>
      <c r="M327" s="831">
        <v>27.88</v>
      </c>
      <c r="N327" s="822">
        <v>1</v>
      </c>
      <c r="O327" s="822">
        <v>69.699999999999989</v>
      </c>
      <c r="P327" s="831"/>
      <c r="Q327" s="831"/>
      <c r="R327" s="827"/>
      <c r="S327" s="832"/>
    </row>
    <row r="328" spans="1:19" ht="14.45" customHeight="1" x14ac:dyDescent="0.2">
      <c r="A328" s="821" t="s">
        <v>5724</v>
      </c>
      <c r="B328" s="822" t="s">
        <v>5725</v>
      </c>
      <c r="C328" s="822" t="s">
        <v>605</v>
      </c>
      <c r="D328" s="822" t="s">
        <v>2242</v>
      </c>
      <c r="E328" s="822" t="s">
        <v>5753</v>
      </c>
      <c r="F328" s="822" t="s">
        <v>5754</v>
      </c>
      <c r="G328" s="822" t="s">
        <v>5755</v>
      </c>
      <c r="H328" s="831">
        <v>8</v>
      </c>
      <c r="I328" s="831">
        <v>1302.4000000000001</v>
      </c>
      <c r="J328" s="822">
        <v>0.8</v>
      </c>
      <c r="K328" s="822">
        <v>162.80000000000001</v>
      </c>
      <c r="L328" s="831">
        <v>10</v>
      </c>
      <c r="M328" s="831">
        <v>1628</v>
      </c>
      <c r="N328" s="822">
        <v>1</v>
      </c>
      <c r="O328" s="822">
        <v>162.80000000000001</v>
      </c>
      <c r="P328" s="831">
        <v>1</v>
      </c>
      <c r="Q328" s="831">
        <v>162.80000000000001</v>
      </c>
      <c r="R328" s="827">
        <v>0.1</v>
      </c>
      <c r="S328" s="832">
        <v>162.80000000000001</v>
      </c>
    </row>
    <row r="329" spans="1:19" ht="14.45" customHeight="1" x14ac:dyDescent="0.2">
      <c r="A329" s="821" t="s">
        <v>5724</v>
      </c>
      <c r="B329" s="822" t="s">
        <v>5725</v>
      </c>
      <c r="C329" s="822" t="s">
        <v>605</v>
      </c>
      <c r="D329" s="822" t="s">
        <v>2242</v>
      </c>
      <c r="E329" s="822" t="s">
        <v>5753</v>
      </c>
      <c r="F329" s="822" t="s">
        <v>5756</v>
      </c>
      <c r="G329" s="822" t="s">
        <v>5757</v>
      </c>
      <c r="H329" s="831"/>
      <c r="I329" s="831"/>
      <c r="J329" s="822"/>
      <c r="K329" s="822"/>
      <c r="L329" s="831">
        <v>8</v>
      </c>
      <c r="M329" s="831">
        <v>868.8</v>
      </c>
      <c r="N329" s="822">
        <v>1</v>
      </c>
      <c r="O329" s="822">
        <v>108.6</v>
      </c>
      <c r="P329" s="831">
        <v>10</v>
      </c>
      <c r="Q329" s="831">
        <v>1086</v>
      </c>
      <c r="R329" s="827">
        <v>1.25</v>
      </c>
      <c r="S329" s="832">
        <v>108.6</v>
      </c>
    </row>
    <row r="330" spans="1:19" ht="14.45" customHeight="1" x14ac:dyDescent="0.2">
      <c r="A330" s="821" t="s">
        <v>5724</v>
      </c>
      <c r="B330" s="822" t="s">
        <v>5725</v>
      </c>
      <c r="C330" s="822" t="s">
        <v>605</v>
      </c>
      <c r="D330" s="822" t="s">
        <v>2242</v>
      </c>
      <c r="E330" s="822" t="s">
        <v>5710</v>
      </c>
      <c r="F330" s="822" t="s">
        <v>5772</v>
      </c>
      <c r="G330" s="822" t="s">
        <v>5773</v>
      </c>
      <c r="H330" s="831">
        <v>19</v>
      </c>
      <c r="I330" s="831">
        <v>1577</v>
      </c>
      <c r="J330" s="822">
        <v>3.128968253968254</v>
      </c>
      <c r="K330" s="822">
        <v>83</v>
      </c>
      <c r="L330" s="831">
        <v>6</v>
      </c>
      <c r="M330" s="831">
        <v>504</v>
      </c>
      <c r="N330" s="822">
        <v>1</v>
      </c>
      <c r="O330" s="822">
        <v>84</v>
      </c>
      <c r="P330" s="831">
        <v>4</v>
      </c>
      <c r="Q330" s="831">
        <v>340</v>
      </c>
      <c r="R330" s="827">
        <v>0.67460317460317465</v>
      </c>
      <c r="S330" s="832">
        <v>85</v>
      </c>
    </row>
    <row r="331" spans="1:19" ht="14.45" customHeight="1" x14ac:dyDescent="0.2">
      <c r="A331" s="821" t="s">
        <v>5724</v>
      </c>
      <c r="B331" s="822" t="s">
        <v>5725</v>
      </c>
      <c r="C331" s="822" t="s">
        <v>605</v>
      </c>
      <c r="D331" s="822" t="s">
        <v>2242</v>
      </c>
      <c r="E331" s="822" t="s">
        <v>5710</v>
      </c>
      <c r="F331" s="822" t="s">
        <v>5774</v>
      </c>
      <c r="G331" s="822" t="s">
        <v>5775</v>
      </c>
      <c r="H331" s="831">
        <v>75</v>
      </c>
      <c r="I331" s="831">
        <v>2775</v>
      </c>
      <c r="J331" s="822">
        <v>0.87983512999365887</v>
      </c>
      <c r="K331" s="822">
        <v>37</v>
      </c>
      <c r="L331" s="831">
        <v>83</v>
      </c>
      <c r="M331" s="831">
        <v>3154</v>
      </c>
      <c r="N331" s="822">
        <v>1</v>
      </c>
      <c r="O331" s="822">
        <v>38</v>
      </c>
      <c r="P331" s="831">
        <v>44</v>
      </c>
      <c r="Q331" s="831">
        <v>1672</v>
      </c>
      <c r="R331" s="827">
        <v>0.53012048192771088</v>
      </c>
      <c r="S331" s="832">
        <v>38</v>
      </c>
    </row>
    <row r="332" spans="1:19" ht="14.45" customHeight="1" x14ac:dyDescent="0.2">
      <c r="A332" s="821" t="s">
        <v>5724</v>
      </c>
      <c r="B332" s="822" t="s">
        <v>5725</v>
      </c>
      <c r="C332" s="822" t="s">
        <v>605</v>
      </c>
      <c r="D332" s="822" t="s">
        <v>2242</v>
      </c>
      <c r="E332" s="822" t="s">
        <v>5710</v>
      </c>
      <c r="F332" s="822" t="s">
        <v>5776</v>
      </c>
      <c r="G332" s="822" t="s">
        <v>5777</v>
      </c>
      <c r="H332" s="831">
        <v>22</v>
      </c>
      <c r="I332" s="831">
        <v>220</v>
      </c>
      <c r="J332" s="822">
        <v>0.66666666666666663</v>
      </c>
      <c r="K332" s="822">
        <v>10</v>
      </c>
      <c r="L332" s="831">
        <v>33</v>
      </c>
      <c r="M332" s="831">
        <v>330</v>
      </c>
      <c r="N332" s="822">
        <v>1</v>
      </c>
      <c r="O332" s="822">
        <v>10</v>
      </c>
      <c r="P332" s="831">
        <v>29</v>
      </c>
      <c r="Q332" s="831">
        <v>290</v>
      </c>
      <c r="R332" s="827">
        <v>0.87878787878787878</v>
      </c>
      <c r="S332" s="832">
        <v>10</v>
      </c>
    </row>
    <row r="333" spans="1:19" ht="14.45" customHeight="1" x14ac:dyDescent="0.2">
      <c r="A333" s="821" t="s">
        <v>5724</v>
      </c>
      <c r="B333" s="822" t="s">
        <v>5725</v>
      </c>
      <c r="C333" s="822" t="s">
        <v>605</v>
      </c>
      <c r="D333" s="822" t="s">
        <v>2242</v>
      </c>
      <c r="E333" s="822" t="s">
        <v>5710</v>
      </c>
      <c r="F333" s="822" t="s">
        <v>5786</v>
      </c>
      <c r="G333" s="822" t="s">
        <v>5787</v>
      </c>
      <c r="H333" s="831"/>
      <c r="I333" s="831"/>
      <c r="J333" s="822"/>
      <c r="K333" s="822"/>
      <c r="L333" s="831">
        <v>2</v>
      </c>
      <c r="M333" s="831">
        <v>786</v>
      </c>
      <c r="N333" s="822">
        <v>1</v>
      </c>
      <c r="O333" s="822">
        <v>393</v>
      </c>
      <c r="P333" s="831"/>
      <c r="Q333" s="831"/>
      <c r="R333" s="827"/>
      <c r="S333" s="832"/>
    </row>
    <row r="334" spans="1:19" ht="14.45" customHeight="1" x14ac:dyDescent="0.2">
      <c r="A334" s="821" t="s">
        <v>5724</v>
      </c>
      <c r="B334" s="822" t="s">
        <v>5725</v>
      </c>
      <c r="C334" s="822" t="s">
        <v>605</v>
      </c>
      <c r="D334" s="822" t="s">
        <v>2242</v>
      </c>
      <c r="E334" s="822" t="s">
        <v>5710</v>
      </c>
      <c r="F334" s="822" t="s">
        <v>5711</v>
      </c>
      <c r="G334" s="822" t="s">
        <v>5712</v>
      </c>
      <c r="H334" s="831">
        <v>243</v>
      </c>
      <c r="I334" s="831">
        <v>61236</v>
      </c>
      <c r="J334" s="822">
        <v>0.69079259075423594</v>
      </c>
      <c r="K334" s="822">
        <v>252</v>
      </c>
      <c r="L334" s="831">
        <v>349</v>
      </c>
      <c r="M334" s="831">
        <v>88646</v>
      </c>
      <c r="N334" s="822">
        <v>1</v>
      </c>
      <c r="O334" s="822">
        <v>254</v>
      </c>
      <c r="P334" s="831">
        <v>262</v>
      </c>
      <c r="Q334" s="831">
        <v>66810</v>
      </c>
      <c r="R334" s="827">
        <v>0.75367190848994881</v>
      </c>
      <c r="S334" s="832">
        <v>255</v>
      </c>
    </row>
    <row r="335" spans="1:19" ht="14.45" customHeight="1" x14ac:dyDescent="0.2">
      <c r="A335" s="821" t="s">
        <v>5724</v>
      </c>
      <c r="B335" s="822" t="s">
        <v>5725</v>
      </c>
      <c r="C335" s="822" t="s">
        <v>605</v>
      </c>
      <c r="D335" s="822" t="s">
        <v>2242</v>
      </c>
      <c r="E335" s="822" t="s">
        <v>5710</v>
      </c>
      <c r="F335" s="822" t="s">
        <v>5792</v>
      </c>
      <c r="G335" s="822" t="s">
        <v>5793</v>
      </c>
      <c r="H335" s="831">
        <v>37</v>
      </c>
      <c r="I335" s="831">
        <v>4699</v>
      </c>
      <c r="J335" s="822">
        <v>1.9628237259816208</v>
      </c>
      <c r="K335" s="822">
        <v>127</v>
      </c>
      <c r="L335" s="831">
        <v>19</v>
      </c>
      <c r="M335" s="831">
        <v>2394</v>
      </c>
      <c r="N335" s="822">
        <v>1</v>
      </c>
      <c r="O335" s="822">
        <v>126</v>
      </c>
      <c r="P335" s="831"/>
      <c r="Q335" s="831"/>
      <c r="R335" s="827"/>
      <c r="S335" s="832"/>
    </row>
    <row r="336" spans="1:19" ht="14.45" customHeight="1" x14ac:dyDescent="0.2">
      <c r="A336" s="821" t="s">
        <v>5724</v>
      </c>
      <c r="B336" s="822" t="s">
        <v>5725</v>
      </c>
      <c r="C336" s="822" t="s">
        <v>605</v>
      </c>
      <c r="D336" s="822" t="s">
        <v>2242</v>
      </c>
      <c r="E336" s="822" t="s">
        <v>5710</v>
      </c>
      <c r="F336" s="822" t="s">
        <v>5804</v>
      </c>
      <c r="G336" s="822" t="s">
        <v>5805</v>
      </c>
      <c r="H336" s="831">
        <v>1</v>
      </c>
      <c r="I336" s="831">
        <v>680</v>
      </c>
      <c r="J336" s="822">
        <v>0.33090024330900242</v>
      </c>
      <c r="K336" s="822">
        <v>680</v>
      </c>
      <c r="L336" s="831">
        <v>3</v>
      </c>
      <c r="M336" s="831">
        <v>2055</v>
      </c>
      <c r="N336" s="822">
        <v>1</v>
      </c>
      <c r="O336" s="822">
        <v>685</v>
      </c>
      <c r="P336" s="831"/>
      <c r="Q336" s="831"/>
      <c r="R336" s="827"/>
      <c r="S336" s="832"/>
    </row>
    <row r="337" spans="1:19" ht="14.45" customHeight="1" x14ac:dyDescent="0.2">
      <c r="A337" s="821" t="s">
        <v>5724</v>
      </c>
      <c r="B337" s="822" t="s">
        <v>5725</v>
      </c>
      <c r="C337" s="822" t="s">
        <v>605</v>
      </c>
      <c r="D337" s="822" t="s">
        <v>2242</v>
      </c>
      <c r="E337" s="822" t="s">
        <v>5710</v>
      </c>
      <c r="F337" s="822" t="s">
        <v>5810</v>
      </c>
      <c r="G337" s="822" t="s">
        <v>5811</v>
      </c>
      <c r="H337" s="831">
        <v>221</v>
      </c>
      <c r="I337" s="831">
        <v>7366.68</v>
      </c>
      <c r="J337" s="822">
        <v>0.87698675831756945</v>
      </c>
      <c r="K337" s="822">
        <v>33.333393665158376</v>
      </c>
      <c r="L337" s="831">
        <v>252</v>
      </c>
      <c r="M337" s="831">
        <v>8399.99</v>
      </c>
      <c r="N337" s="822">
        <v>1</v>
      </c>
      <c r="O337" s="822">
        <v>33.333293650793649</v>
      </c>
      <c r="P337" s="831">
        <v>260</v>
      </c>
      <c r="Q337" s="831">
        <v>9228.89</v>
      </c>
      <c r="R337" s="827">
        <v>1.098678688903201</v>
      </c>
      <c r="S337" s="832">
        <v>35.495730769230768</v>
      </c>
    </row>
    <row r="338" spans="1:19" ht="14.45" customHeight="1" x14ac:dyDescent="0.2">
      <c r="A338" s="821" t="s">
        <v>5724</v>
      </c>
      <c r="B338" s="822" t="s">
        <v>5725</v>
      </c>
      <c r="C338" s="822" t="s">
        <v>605</v>
      </c>
      <c r="D338" s="822" t="s">
        <v>2242</v>
      </c>
      <c r="E338" s="822" t="s">
        <v>5710</v>
      </c>
      <c r="F338" s="822" t="s">
        <v>5814</v>
      </c>
      <c r="G338" s="822" t="s">
        <v>5815</v>
      </c>
      <c r="H338" s="831">
        <v>4</v>
      </c>
      <c r="I338" s="831">
        <v>688</v>
      </c>
      <c r="J338" s="822">
        <v>0.65523809523809529</v>
      </c>
      <c r="K338" s="822">
        <v>172</v>
      </c>
      <c r="L338" s="831">
        <v>6</v>
      </c>
      <c r="M338" s="831">
        <v>1050</v>
      </c>
      <c r="N338" s="822">
        <v>1</v>
      </c>
      <c r="O338" s="822">
        <v>175</v>
      </c>
      <c r="P338" s="831">
        <v>6</v>
      </c>
      <c r="Q338" s="831">
        <v>1062</v>
      </c>
      <c r="R338" s="827">
        <v>1.0114285714285713</v>
      </c>
      <c r="S338" s="832">
        <v>177</v>
      </c>
    </row>
    <row r="339" spans="1:19" ht="14.45" customHeight="1" x14ac:dyDescent="0.2">
      <c r="A339" s="821" t="s">
        <v>5724</v>
      </c>
      <c r="B339" s="822" t="s">
        <v>5725</v>
      </c>
      <c r="C339" s="822" t="s">
        <v>605</v>
      </c>
      <c r="D339" s="822" t="s">
        <v>2242</v>
      </c>
      <c r="E339" s="822" t="s">
        <v>5710</v>
      </c>
      <c r="F339" s="822" t="s">
        <v>5816</v>
      </c>
      <c r="G339" s="822" t="s">
        <v>5817</v>
      </c>
      <c r="H339" s="831">
        <v>20</v>
      </c>
      <c r="I339" s="831">
        <v>740</v>
      </c>
      <c r="J339" s="822">
        <v>0.5727554179566563</v>
      </c>
      <c r="K339" s="822">
        <v>37</v>
      </c>
      <c r="L339" s="831">
        <v>34</v>
      </c>
      <c r="M339" s="831">
        <v>1292</v>
      </c>
      <c r="N339" s="822">
        <v>1</v>
      </c>
      <c r="O339" s="822">
        <v>38</v>
      </c>
      <c r="P339" s="831">
        <v>29</v>
      </c>
      <c r="Q339" s="831">
        <v>1102</v>
      </c>
      <c r="R339" s="827">
        <v>0.8529411764705882</v>
      </c>
      <c r="S339" s="832">
        <v>38</v>
      </c>
    </row>
    <row r="340" spans="1:19" ht="14.45" customHeight="1" x14ac:dyDescent="0.2">
      <c r="A340" s="821" t="s">
        <v>5724</v>
      </c>
      <c r="B340" s="822" t="s">
        <v>5725</v>
      </c>
      <c r="C340" s="822" t="s">
        <v>605</v>
      </c>
      <c r="D340" s="822" t="s">
        <v>2242</v>
      </c>
      <c r="E340" s="822" t="s">
        <v>5710</v>
      </c>
      <c r="F340" s="822" t="s">
        <v>5714</v>
      </c>
      <c r="G340" s="822" t="s">
        <v>5715</v>
      </c>
      <c r="H340" s="831">
        <v>3</v>
      </c>
      <c r="I340" s="831">
        <v>258</v>
      </c>
      <c r="J340" s="822">
        <v>0.74137931034482762</v>
      </c>
      <c r="K340" s="822">
        <v>86</v>
      </c>
      <c r="L340" s="831">
        <v>4</v>
      </c>
      <c r="M340" s="831">
        <v>348</v>
      </c>
      <c r="N340" s="822">
        <v>1</v>
      </c>
      <c r="O340" s="822">
        <v>87</v>
      </c>
      <c r="P340" s="831"/>
      <c r="Q340" s="831"/>
      <c r="R340" s="827"/>
      <c r="S340" s="832"/>
    </row>
    <row r="341" spans="1:19" ht="14.45" customHeight="1" x14ac:dyDescent="0.2">
      <c r="A341" s="821" t="s">
        <v>5724</v>
      </c>
      <c r="B341" s="822" t="s">
        <v>5725</v>
      </c>
      <c r="C341" s="822" t="s">
        <v>605</v>
      </c>
      <c r="D341" s="822" t="s">
        <v>2242</v>
      </c>
      <c r="E341" s="822" t="s">
        <v>5710</v>
      </c>
      <c r="F341" s="822" t="s">
        <v>5824</v>
      </c>
      <c r="G341" s="822" t="s">
        <v>5825</v>
      </c>
      <c r="H341" s="831">
        <v>2</v>
      </c>
      <c r="I341" s="831">
        <v>446</v>
      </c>
      <c r="J341" s="822"/>
      <c r="K341" s="822">
        <v>223</v>
      </c>
      <c r="L341" s="831"/>
      <c r="M341" s="831"/>
      <c r="N341" s="822"/>
      <c r="O341" s="822"/>
      <c r="P341" s="831"/>
      <c r="Q341" s="831"/>
      <c r="R341" s="827"/>
      <c r="S341" s="832"/>
    </row>
    <row r="342" spans="1:19" ht="14.45" customHeight="1" x14ac:dyDescent="0.2">
      <c r="A342" s="821" t="s">
        <v>5724</v>
      </c>
      <c r="B342" s="822" t="s">
        <v>5725</v>
      </c>
      <c r="C342" s="822" t="s">
        <v>605</v>
      </c>
      <c r="D342" s="822" t="s">
        <v>2242</v>
      </c>
      <c r="E342" s="822" t="s">
        <v>5710</v>
      </c>
      <c r="F342" s="822" t="s">
        <v>5836</v>
      </c>
      <c r="G342" s="822" t="s">
        <v>5837</v>
      </c>
      <c r="H342" s="831">
        <v>1</v>
      </c>
      <c r="I342" s="831">
        <v>374</v>
      </c>
      <c r="J342" s="822">
        <v>0.99468085106382975</v>
      </c>
      <c r="K342" s="822">
        <v>374</v>
      </c>
      <c r="L342" s="831">
        <v>1</v>
      </c>
      <c r="M342" s="831">
        <v>376</v>
      </c>
      <c r="N342" s="822">
        <v>1</v>
      </c>
      <c r="O342" s="822">
        <v>376</v>
      </c>
      <c r="P342" s="831"/>
      <c r="Q342" s="831"/>
      <c r="R342" s="827"/>
      <c r="S342" s="832"/>
    </row>
    <row r="343" spans="1:19" ht="14.45" customHeight="1" x14ac:dyDescent="0.2">
      <c r="A343" s="821" t="s">
        <v>5724</v>
      </c>
      <c r="B343" s="822" t="s">
        <v>5725</v>
      </c>
      <c r="C343" s="822" t="s">
        <v>605</v>
      </c>
      <c r="D343" s="822" t="s">
        <v>2242</v>
      </c>
      <c r="E343" s="822" t="s">
        <v>5710</v>
      </c>
      <c r="F343" s="822" t="s">
        <v>5840</v>
      </c>
      <c r="G343" s="822" t="s">
        <v>5841</v>
      </c>
      <c r="H343" s="831">
        <v>3</v>
      </c>
      <c r="I343" s="831">
        <v>348</v>
      </c>
      <c r="J343" s="822"/>
      <c r="K343" s="822">
        <v>116</v>
      </c>
      <c r="L343" s="831"/>
      <c r="M343" s="831"/>
      <c r="N343" s="822"/>
      <c r="O343" s="822"/>
      <c r="P343" s="831">
        <v>6</v>
      </c>
      <c r="Q343" s="831">
        <v>702</v>
      </c>
      <c r="R343" s="827"/>
      <c r="S343" s="832">
        <v>117</v>
      </c>
    </row>
    <row r="344" spans="1:19" ht="14.45" customHeight="1" x14ac:dyDescent="0.2">
      <c r="A344" s="821" t="s">
        <v>5724</v>
      </c>
      <c r="B344" s="822" t="s">
        <v>5725</v>
      </c>
      <c r="C344" s="822" t="s">
        <v>605</v>
      </c>
      <c r="D344" s="822" t="s">
        <v>2242</v>
      </c>
      <c r="E344" s="822" t="s">
        <v>5710</v>
      </c>
      <c r="F344" s="822" t="s">
        <v>5852</v>
      </c>
      <c r="G344" s="822" t="s">
        <v>5853</v>
      </c>
      <c r="H344" s="831">
        <v>1</v>
      </c>
      <c r="I344" s="831">
        <v>270</v>
      </c>
      <c r="J344" s="822"/>
      <c r="K344" s="822">
        <v>270</v>
      </c>
      <c r="L344" s="831"/>
      <c r="M344" s="831"/>
      <c r="N344" s="822"/>
      <c r="O344" s="822"/>
      <c r="P344" s="831"/>
      <c r="Q344" s="831"/>
      <c r="R344" s="827"/>
      <c r="S344" s="832"/>
    </row>
    <row r="345" spans="1:19" ht="14.45" customHeight="1" x14ac:dyDescent="0.2">
      <c r="A345" s="821" t="s">
        <v>5724</v>
      </c>
      <c r="B345" s="822" t="s">
        <v>5725</v>
      </c>
      <c r="C345" s="822" t="s">
        <v>605</v>
      </c>
      <c r="D345" s="822" t="s">
        <v>2242</v>
      </c>
      <c r="E345" s="822" t="s">
        <v>5710</v>
      </c>
      <c r="F345" s="822" t="s">
        <v>5856</v>
      </c>
      <c r="G345" s="822" t="s">
        <v>5857</v>
      </c>
      <c r="H345" s="831">
        <v>1</v>
      </c>
      <c r="I345" s="831">
        <v>181</v>
      </c>
      <c r="J345" s="822">
        <v>0.99450549450549453</v>
      </c>
      <c r="K345" s="822">
        <v>181</v>
      </c>
      <c r="L345" s="831">
        <v>1</v>
      </c>
      <c r="M345" s="831">
        <v>182</v>
      </c>
      <c r="N345" s="822">
        <v>1</v>
      </c>
      <c r="O345" s="822">
        <v>182</v>
      </c>
      <c r="P345" s="831"/>
      <c r="Q345" s="831"/>
      <c r="R345" s="827"/>
      <c r="S345" s="832"/>
    </row>
    <row r="346" spans="1:19" ht="14.45" customHeight="1" x14ac:dyDescent="0.2">
      <c r="A346" s="821" t="s">
        <v>5724</v>
      </c>
      <c r="B346" s="822" t="s">
        <v>5725</v>
      </c>
      <c r="C346" s="822" t="s">
        <v>605</v>
      </c>
      <c r="D346" s="822" t="s">
        <v>2242</v>
      </c>
      <c r="E346" s="822" t="s">
        <v>5710</v>
      </c>
      <c r="F346" s="822" t="s">
        <v>5862</v>
      </c>
      <c r="G346" s="822" t="s">
        <v>5863</v>
      </c>
      <c r="H346" s="831">
        <v>10</v>
      </c>
      <c r="I346" s="831">
        <v>2010</v>
      </c>
      <c r="J346" s="822">
        <v>0.49752475247524752</v>
      </c>
      <c r="K346" s="822">
        <v>201</v>
      </c>
      <c r="L346" s="831">
        <v>20</v>
      </c>
      <c r="M346" s="831">
        <v>4040</v>
      </c>
      <c r="N346" s="822">
        <v>1</v>
      </c>
      <c r="O346" s="822">
        <v>202</v>
      </c>
      <c r="P346" s="831">
        <v>13</v>
      </c>
      <c r="Q346" s="831">
        <v>2652</v>
      </c>
      <c r="R346" s="827">
        <v>0.65643564356435646</v>
      </c>
      <c r="S346" s="832">
        <v>204</v>
      </c>
    </row>
    <row r="347" spans="1:19" ht="14.45" customHeight="1" x14ac:dyDescent="0.2">
      <c r="A347" s="821" t="s">
        <v>5724</v>
      </c>
      <c r="B347" s="822" t="s">
        <v>5725</v>
      </c>
      <c r="C347" s="822" t="s">
        <v>605</v>
      </c>
      <c r="D347" s="822" t="s">
        <v>2243</v>
      </c>
      <c r="E347" s="822" t="s">
        <v>5726</v>
      </c>
      <c r="F347" s="822" t="s">
        <v>5731</v>
      </c>
      <c r="G347" s="822" t="s">
        <v>5732</v>
      </c>
      <c r="H347" s="831">
        <v>0.1</v>
      </c>
      <c r="I347" s="831">
        <v>6.97</v>
      </c>
      <c r="J347" s="822">
        <v>0.33333333333333331</v>
      </c>
      <c r="K347" s="822">
        <v>69.699999999999989</v>
      </c>
      <c r="L347" s="831">
        <v>0.30000000000000004</v>
      </c>
      <c r="M347" s="831">
        <v>20.91</v>
      </c>
      <c r="N347" s="822">
        <v>1</v>
      </c>
      <c r="O347" s="822">
        <v>69.699999999999989</v>
      </c>
      <c r="P347" s="831"/>
      <c r="Q347" s="831"/>
      <c r="R347" s="827"/>
      <c r="S347" s="832"/>
    </row>
    <row r="348" spans="1:19" ht="14.45" customHeight="1" x14ac:dyDescent="0.2">
      <c r="A348" s="821" t="s">
        <v>5724</v>
      </c>
      <c r="B348" s="822" t="s">
        <v>5725</v>
      </c>
      <c r="C348" s="822" t="s">
        <v>605</v>
      </c>
      <c r="D348" s="822" t="s">
        <v>2243</v>
      </c>
      <c r="E348" s="822" t="s">
        <v>5710</v>
      </c>
      <c r="F348" s="822" t="s">
        <v>5772</v>
      </c>
      <c r="G348" s="822" t="s">
        <v>5773</v>
      </c>
      <c r="H348" s="831">
        <v>7</v>
      </c>
      <c r="I348" s="831">
        <v>581</v>
      </c>
      <c r="J348" s="822">
        <v>1.7291666666666667</v>
      </c>
      <c r="K348" s="822">
        <v>83</v>
      </c>
      <c r="L348" s="831">
        <v>4</v>
      </c>
      <c r="M348" s="831">
        <v>336</v>
      </c>
      <c r="N348" s="822">
        <v>1</v>
      </c>
      <c r="O348" s="822">
        <v>84</v>
      </c>
      <c r="P348" s="831">
        <v>2</v>
      </c>
      <c r="Q348" s="831">
        <v>170</v>
      </c>
      <c r="R348" s="827">
        <v>0.50595238095238093</v>
      </c>
      <c r="S348" s="832">
        <v>85</v>
      </c>
    </row>
    <row r="349" spans="1:19" ht="14.45" customHeight="1" x14ac:dyDescent="0.2">
      <c r="A349" s="821" t="s">
        <v>5724</v>
      </c>
      <c r="B349" s="822" t="s">
        <v>5725</v>
      </c>
      <c r="C349" s="822" t="s">
        <v>605</v>
      </c>
      <c r="D349" s="822" t="s">
        <v>2243</v>
      </c>
      <c r="E349" s="822" t="s">
        <v>5710</v>
      </c>
      <c r="F349" s="822" t="s">
        <v>5774</v>
      </c>
      <c r="G349" s="822" t="s">
        <v>5775</v>
      </c>
      <c r="H349" s="831">
        <v>67</v>
      </c>
      <c r="I349" s="831">
        <v>2479</v>
      </c>
      <c r="J349" s="822">
        <v>1.2080896686159843</v>
      </c>
      <c r="K349" s="822">
        <v>37</v>
      </c>
      <c r="L349" s="831">
        <v>54</v>
      </c>
      <c r="M349" s="831">
        <v>2052</v>
      </c>
      <c r="N349" s="822">
        <v>1</v>
      </c>
      <c r="O349" s="822">
        <v>38</v>
      </c>
      <c r="P349" s="831">
        <v>75</v>
      </c>
      <c r="Q349" s="831">
        <v>2850</v>
      </c>
      <c r="R349" s="827">
        <v>1.3888888888888888</v>
      </c>
      <c r="S349" s="832">
        <v>38</v>
      </c>
    </row>
    <row r="350" spans="1:19" ht="14.45" customHeight="1" x14ac:dyDescent="0.2">
      <c r="A350" s="821" t="s">
        <v>5724</v>
      </c>
      <c r="B350" s="822" t="s">
        <v>5725</v>
      </c>
      <c r="C350" s="822" t="s">
        <v>605</v>
      </c>
      <c r="D350" s="822" t="s">
        <v>2243</v>
      </c>
      <c r="E350" s="822" t="s">
        <v>5710</v>
      </c>
      <c r="F350" s="822" t="s">
        <v>5776</v>
      </c>
      <c r="G350" s="822" t="s">
        <v>5777</v>
      </c>
      <c r="H350" s="831">
        <v>12</v>
      </c>
      <c r="I350" s="831">
        <v>120</v>
      </c>
      <c r="J350" s="822">
        <v>4</v>
      </c>
      <c r="K350" s="822">
        <v>10</v>
      </c>
      <c r="L350" s="831">
        <v>3</v>
      </c>
      <c r="M350" s="831">
        <v>30</v>
      </c>
      <c r="N350" s="822">
        <v>1</v>
      </c>
      <c r="O350" s="822">
        <v>10</v>
      </c>
      <c r="P350" s="831"/>
      <c r="Q350" s="831"/>
      <c r="R350" s="827"/>
      <c r="S350" s="832"/>
    </row>
    <row r="351" spans="1:19" ht="14.45" customHeight="1" x14ac:dyDescent="0.2">
      <c r="A351" s="821" t="s">
        <v>5724</v>
      </c>
      <c r="B351" s="822" t="s">
        <v>5725</v>
      </c>
      <c r="C351" s="822" t="s">
        <v>605</v>
      </c>
      <c r="D351" s="822" t="s">
        <v>2243</v>
      </c>
      <c r="E351" s="822" t="s">
        <v>5710</v>
      </c>
      <c r="F351" s="822" t="s">
        <v>5711</v>
      </c>
      <c r="G351" s="822" t="s">
        <v>5712</v>
      </c>
      <c r="H351" s="831">
        <v>111</v>
      </c>
      <c r="I351" s="831">
        <v>27972</v>
      </c>
      <c r="J351" s="822">
        <v>2.2474690663667043</v>
      </c>
      <c r="K351" s="822">
        <v>252</v>
      </c>
      <c r="L351" s="831">
        <v>49</v>
      </c>
      <c r="M351" s="831">
        <v>12446</v>
      </c>
      <c r="N351" s="822">
        <v>1</v>
      </c>
      <c r="O351" s="822">
        <v>254</v>
      </c>
      <c r="P351" s="831">
        <v>56</v>
      </c>
      <c r="Q351" s="831">
        <v>14280</v>
      </c>
      <c r="R351" s="827">
        <v>1.1473565804274466</v>
      </c>
      <c r="S351" s="832">
        <v>255</v>
      </c>
    </row>
    <row r="352" spans="1:19" ht="14.45" customHeight="1" x14ac:dyDescent="0.2">
      <c r="A352" s="821" t="s">
        <v>5724</v>
      </c>
      <c r="B352" s="822" t="s">
        <v>5725</v>
      </c>
      <c r="C352" s="822" t="s">
        <v>605</v>
      </c>
      <c r="D352" s="822" t="s">
        <v>2243</v>
      </c>
      <c r="E352" s="822" t="s">
        <v>5710</v>
      </c>
      <c r="F352" s="822" t="s">
        <v>5792</v>
      </c>
      <c r="G352" s="822" t="s">
        <v>5793</v>
      </c>
      <c r="H352" s="831">
        <v>141</v>
      </c>
      <c r="I352" s="831">
        <v>17907</v>
      </c>
      <c r="J352" s="822">
        <v>0.90521686381558997</v>
      </c>
      <c r="K352" s="822">
        <v>127</v>
      </c>
      <c r="L352" s="831">
        <v>157</v>
      </c>
      <c r="M352" s="831">
        <v>19782</v>
      </c>
      <c r="N352" s="822">
        <v>1</v>
      </c>
      <c r="O352" s="822">
        <v>126</v>
      </c>
      <c r="P352" s="831">
        <v>170</v>
      </c>
      <c r="Q352" s="831">
        <v>21590</v>
      </c>
      <c r="R352" s="827">
        <v>1.0913962187847539</v>
      </c>
      <c r="S352" s="832">
        <v>127</v>
      </c>
    </row>
    <row r="353" spans="1:19" ht="14.45" customHeight="1" x14ac:dyDescent="0.2">
      <c r="A353" s="821" t="s">
        <v>5724</v>
      </c>
      <c r="B353" s="822" t="s">
        <v>5725</v>
      </c>
      <c r="C353" s="822" t="s">
        <v>605</v>
      </c>
      <c r="D353" s="822" t="s">
        <v>2243</v>
      </c>
      <c r="E353" s="822" t="s">
        <v>5710</v>
      </c>
      <c r="F353" s="822" t="s">
        <v>5798</v>
      </c>
      <c r="G353" s="822" t="s">
        <v>5799</v>
      </c>
      <c r="H353" s="831">
        <v>1</v>
      </c>
      <c r="I353" s="831">
        <v>185</v>
      </c>
      <c r="J353" s="822"/>
      <c r="K353" s="822">
        <v>185</v>
      </c>
      <c r="L353" s="831"/>
      <c r="M353" s="831"/>
      <c r="N353" s="822"/>
      <c r="O353" s="822"/>
      <c r="P353" s="831"/>
      <c r="Q353" s="831"/>
      <c r="R353" s="827"/>
      <c r="S353" s="832"/>
    </row>
    <row r="354" spans="1:19" ht="14.45" customHeight="1" x14ac:dyDescent="0.2">
      <c r="A354" s="821" t="s">
        <v>5724</v>
      </c>
      <c r="B354" s="822" t="s">
        <v>5725</v>
      </c>
      <c r="C354" s="822" t="s">
        <v>605</v>
      </c>
      <c r="D354" s="822" t="s">
        <v>2243</v>
      </c>
      <c r="E354" s="822" t="s">
        <v>5710</v>
      </c>
      <c r="F354" s="822" t="s">
        <v>5804</v>
      </c>
      <c r="G354" s="822" t="s">
        <v>5805</v>
      </c>
      <c r="H354" s="831">
        <v>1</v>
      </c>
      <c r="I354" s="831">
        <v>680</v>
      </c>
      <c r="J354" s="822">
        <v>0.99270072992700731</v>
      </c>
      <c r="K354" s="822">
        <v>680</v>
      </c>
      <c r="L354" s="831">
        <v>1</v>
      </c>
      <c r="M354" s="831">
        <v>685</v>
      </c>
      <c r="N354" s="822">
        <v>1</v>
      </c>
      <c r="O354" s="822">
        <v>685</v>
      </c>
      <c r="P354" s="831"/>
      <c r="Q354" s="831"/>
      <c r="R354" s="827"/>
      <c r="S354" s="832"/>
    </row>
    <row r="355" spans="1:19" ht="14.45" customHeight="1" x14ac:dyDescent="0.2">
      <c r="A355" s="821" t="s">
        <v>5724</v>
      </c>
      <c r="B355" s="822" t="s">
        <v>5725</v>
      </c>
      <c r="C355" s="822" t="s">
        <v>605</v>
      </c>
      <c r="D355" s="822" t="s">
        <v>2243</v>
      </c>
      <c r="E355" s="822" t="s">
        <v>5710</v>
      </c>
      <c r="F355" s="822" t="s">
        <v>5806</v>
      </c>
      <c r="G355" s="822" t="s">
        <v>5807</v>
      </c>
      <c r="H355" s="831">
        <v>1</v>
      </c>
      <c r="I355" s="831">
        <v>1031</v>
      </c>
      <c r="J355" s="822"/>
      <c r="K355" s="822">
        <v>1031</v>
      </c>
      <c r="L355" s="831"/>
      <c r="M355" s="831"/>
      <c r="N355" s="822"/>
      <c r="O355" s="822"/>
      <c r="P355" s="831"/>
      <c r="Q355" s="831"/>
      <c r="R355" s="827"/>
      <c r="S355" s="832"/>
    </row>
    <row r="356" spans="1:19" ht="14.45" customHeight="1" x14ac:dyDescent="0.2">
      <c r="A356" s="821" t="s">
        <v>5724</v>
      </c>
      <c r="B356" s="822" t="s">
        <v>5725</v>
      </c>
      <c r="C356" s="822" t="s">
        <v>605</v>
      </c>
      <c r="D356" s="822" t="s">
        <v>2243</v>
      </c>
      <c r="E356" s="822" t="s">
        <v>5710</v>
      </c>
      <c r="F356" s="822" t="s">
        <v>5810</v>
      </c>
      <c r="G356" s="822" t="s">
        <v>5811</v>
      </c>
      <c r="H356" s="831">
        <v>219</v>
      </c>
      <c r="I356" s="831">
        <v>7300.01</v>
      </c>
      <c r="J356" s="822">
        <v>1.2732582984059875</v>
      </c>
      <c r="K356" s="822">
        <v>33.33337899543379</v>
      </c>
      <c r="L356" s="831">
        <v>172</v>
      </c>
      <c r="M356" s="831">
        <v>5733.33</v>
      </c>
      <c r="N356" s="822">
        <v>1</v>
      </c>
      <c r="O356" s="822">
        <v>33.333313953488371</v>
      </c>
      <c r="P356" s="831">
        <v>224</v>
      </c>
      <c r="Q356" s="831">
        <v>7796.68</v>
      </c>
      <c r="R356" s="827">
        <v>1.35988683714351</v>
      </c>
      <c r="S356" s="832">
        <v>34.806607142857146</v>
      </c>
    </row>
    <row r="357" spans="1:19" ht="14.45" customHeight="1" x14ac:dyDescent="0.2">
      <c r="A357" s="821" t="s">
        <v>5724</v>
      </c>
      <c r="B357" s="822" t="s">
        <v>5725</v>
      </c>
      <c r="C357" s="822" t="s">
        <v>605</v>
      </c>
      <c r="D357" s="822" t="s">
        <v>2243</v>
      </c>
      <c r="E357" s="822" t="s">
        <v>5710</v>
      </c>
      <c r="F357" s="822" t="s">
        <v>5816</v>
      </c>
      <c r="G357" s="822" t="s">
        <v>5817</v>
      </c>
      <c r="H357" s="831">
        <v>34</v>
      </c>
      <c r="I357" s="831">
        <v>1258</v>
      </c>
      <c r="J357" s="822">
        <v>1.003189792663477</v>
      </c>
      <c r="K357" s="822">
        <v>37</v>
      </c>
      <c r="L357" s="831">
        <v>33</v>
      </c>
      <c r="M357" s="831">
        <v>1254</v>
      </c>
      <c r="N357" s="822">
        <v>1</v>
      </c>
      <c r="O357" s="822">
        <v>38</v>
      </c>
      <c r="P357" s="831">
        <v>40</v>
      </c>
      <c r="Q357" s="831">
        <v>1520</v>
      </c>
      <c r="R357" s="827">
        <v>1.2121212121212122</v>
      </c>
      <c r="S357" s="832">
        <v>38</v>
      </c>
    </row>
    <row r="358" spans="1:19" ht="14.45" customHeight="1" x14ac:dyDescent="0.2">
      <c r="A358" s="821" t="s">
        <v>5724</v>
      </c>
      <c r="B358" s="822" t="s">
        <v>5725</v>
      </c>
      <c r="C358" s="822" t="s">
        <v>605</v>
      </c>
      <c r="D358" s="822" t="s">
        <v>2243</v>
      </c>
      <c r="E358" s="822" t="s">
        <v>5710</v>
      </c>
      <c r="F358" s="822" t="s">
        <v>5818</v>
      </c>
      <c r="G358" s="822" t="s">
        <v>5819</v>
      </c>
      <c r="H358" s="831"/>
      <c r="I358" s="831"/>
      <c r="J358" s="822"/>
      <c r="K358" s="822"/>
      <c r="L358" s="831">
        <v>1</v>
      </c>
      <c r="M358" s="831">
        <v>59</v>
      </c>
      <c r="N358" s="822">
        <v>1</v>
      </c>
      <c r="O358" s="822">
        <v>59</v>
      </c>
      <c r="P358" s="831"/>
      <c r="Q358" s="831"/>
      <c r="R358" s="827"/>
      <c r="S358" s="832"/>
    </row>
    <row r="359" spans="1:19" ht="14.45" customHeight="1" x14ac:dyDescent="0.2">
      <c r="A359" s="821" t="s">
        <v>5724</v>
      </c>
      <c r="B359" s="822" t="s">
        <v>5725</v>
      </c>
      <c r="C359" s="822" t="s">
        <v>605</v>
      </c>
      <c r="D359" s="822" t="s">
        <v>2243</v>
      </c>
      <c r="E359" s="822" t="s">
        <v>5710</v>
      </c>
      <c r="F359" s="822" t="s">
        <v>5714</v>
      </c>
      <c r="G359" s="822" t="s">
        <v>5715</v>
      </c>
      <c r="H359" s="831">
        <v>2</v>
      </c>
      <c r="I359" s="831">
        <v>172</v>
      </c>
      <c r="J359" s="822">
        <v>0.4942528735632184</v>
      </c>
      <c r="K359" s="822">
        <v>86</v>
      </c>
      <c r="L359" s="831">
        <v>4</v>
      </c>
      <c r="M359" s="831">
        <v>348</v>
      </c>
      <c r="N359" s="822">
        <v>1</v>
      </c>
      <c r="O359" s="822">
        <v>87</v>
      </c>
      <c r="P359" s="831"/>
      <c r="Q359" s="831"/>
      <c r="R359" s="827"/>
      <c r="S359" s="832"/>
    </row>
    <row r="360" spans="1:19" ht="14.45" customHeight="1" x14ac:dyDescent="0.2">
      <c r="A360" s="821" t="s">
        <v>5724</v>
      </c>
      <c r="B360" s="822" t="s">
        <v>5725</v>
      </c>
      <c r="C360" s="822" t="s">
        <v>605</v>
      </c>
      <c r="D360" s="822" t="s">
        <v>2243</v>
      </c>
      <c r="E360" s="822" t="s">
        <v>5710</v>
      </c>
      <c r="F360" s="822" t="s">
        <v>5820</v>
      </c>
      <c r="G360" s="822" t="s">
        <v>5821</v>
      </c>
      <c r="H360" s="831"/>
      <c r="I360" s="831"/>
      <c r="J360" s="822"/>
      <c r="K360" s="822"/>
      <c r="L360" s="831"/>
      <c r="M360" s="831"/>
      <c r="N360" s="822"/>
      <c r="O360" s="822"/>
      <c r="P360" s="831">
        <v>1</v>
      </c>
      <c r="Q360" s="831">
        <v>33</v>
      </c>
      <c r="R360" s="827"/>
      <c r="S360" s="832">
        <v>33</v>
      </c>
    </row>
    <row r="361" spans="1:19" ht="14.45" customHeight="1" x14ac:dyDescent="0.2">
      <c r="A361" s="821" t="s">
        <v>5724</v>
      </c>
      <c r="B361" s="822" t="s">
        <v>5725</v>
      </c>
      <c r="C361" s="822" t="s">
        <v>605</v>
      </c>
      <c r="D361" s="822" t="s">
        <v>2243</v>
      </c>
      <c r="E361" s="822" t="s">
        <v>5710</v>
      </c>
      <c r="F361" s="822" t="s">
        <v>5826</v>
      </c>
      <c r="G361" s="822" t="s">
        <v>5827</v>
      </c>
      <c r="H361" s="831"/>
      <c r="I361" s="831"/>
      <c r="J361" s="822"/>
      <c r="K361" s="822"/>
      <c r="L361" s="831"/>
      <c r="M361" s="831"/>
      <c r="N361" s="822"/>
      <c r="O361" s="822"/>
      <c r="P361" s="831">
        <v>1</v>
      </c>
      <c r="Q361" s="831">
        <v>79</v>
      </c>
      <c r="R361" s="827"/>
      <c r="S361" s="832">
        <v>79</v>
      </c>
    </row>
    <row r="362" spans="1:19" ht="14.45" customHeight="1" x14ac:dyDescent="0.2">
      <c r="A362" s="821" t="s">
        <v>5724</v>
      </c>
      <c r="B362" s="822" t="s">
        <v>5725</v>
      </c>
      <c r="C362" s="822" t="s">
        <v>605</v>
      </c>
      <c r="D362" s="822" t="s">
        <v>2243</v>
      </c>
      <c r="E362" s="822" t="s">
        <v>5710</v>
      </c>
      <c r="F362" s="822" t="s">
        <v>5838</v>
      </c>
      <c r="G362" s="822" t="s">
        <v>5839</v>
      </c>
      <c r="H362" s="831"/>
      <c r="I362" s="831"/>
      <c r="J362" s="822"/>
      <c r="K362" s="822"/>
      <c r="L362" s="831"/>
      <c r="M362" s="831"/>
      <c r="N362" s="822"/>
      <c r="O362" s="822"/>
      <c r="P362" s="831">
        <v>1</v>
      </c>
      <c r="Q362" s="831">
        <v>62</v>
      </c>
      <c r="R362" s="827"/>
      <c r="S362" s="832">
        <v>62</v>
      </c>
    </row>
    <row r="363" spans="1:19" ht="14.45" customHeight="1" x14ac:dyDescent="0.2">
      <c r="A363" s="821" t="s">
        <v>5724</v>
      </c>
      <c r="B363" s="822" t="s">
        <v>5725</v>
      </c>
      <c r="C363" s="822" t="s">
        <v>605</v>
      </c>
      <c r="D363" s="822" t="s">
        <v>2243</v>
      </c>
      <c r="E363" s="822" t="s">
        <v>5710</v>
      </c>
      <c r="F363" s="822" t="s">
        <v>5840</v>
      </c>
      <c r="G363" s="822" t="s">
        <v>5841</v>
      </c>
      <c r="H363" s="831">
        <v>14</v>
      </c>
      <c r="I363" s="831">
        <v>1624</v>
      </c>
      <c r="J363" s="822">
        <v>1.1666666666666667</v>
      </c>
      <c r="K363" s="822">
        <v>116</v>
      </c>
      <c r="L363" s="831">
        <v>12</v>
      </c>
      <c r="M363" s="831">
        <v>1392</v>
      </c>
      <c r="N363" s="822">
        <v>1</v>
      </c>
      <c r="O363" s="822">
        <v>116</v>
      </c>
      <c r="P363" s="831">
        <v>3</v>
      </c>
      <c r="Q363" s="831">
        <v>351</v>
      </c>
      <c r="R363" s="827">
        <v>0.25215517241379309</v>
      </c>
      <c r="S363" s="832">
        <v>117</v>
      </c>
    </row>
    <row r="364" spans="1:19" ht="14.45" customHeight="1" x14ac:dyDescent="0.2">
      <c r="A364" s="821" t="s">
        <v>5724</v>
      </c>
      <c r="B364" s="822" t="s">
        <v>5725</v>
      </c>
      <c r="C364" s="822" t="s">
        <v>605</v>
      </c>
      <c r="D364" s="822" t="s">
        <v>2243</v>
      </c>
      <c r="E364" s="822" t="s">
        <v>5710</v>
      </c>
      <c r="F364" s="822" t="s">
        <v>5844</v>
      </c>
      <c r="G364" s="822" t="s">
        <v>5845</v>
      </c>
      <c r="H364" s="831"/>
      <c r="I364" s="831"/>
      <c r="J364" s="822"/>
      <c r="K364" s="822"/>
      <c r="L364" s="831">
        <v>2</v>
      </c>
      <c r="M364" s="831">
        <v>752</v>
      </c>
      <c r="N364" s="822">
        <v>1</v>
      </c>
      <c r="O364" s="822">
        <v>376</v>
      </c>
      <c r="P364" s="831"/>
      <c r="Q364" s="831"/>
      <c r="R364" s="827"/>
      <c r="S364" s="832"/>
    </row>
    <row r="365" spans="1:19" ht="14.45" customHeight="1" x14ac:dyDescent="0.2">
      <c r="A365" s="821" t="s">
        <v>5724</v>
      </c>
      <c r="B365" s="822" t="s">
        <v>5725</v>
      </c>
      <c r="C365" s="822" t="s">
        <v>605</v>
      </c>
      <c r="D365" s="822" t="s">
        <v>2243</v>
      </c>
      <c r="E365" s="822" t="s">
        <v>5710</v>
      </c>
      <c r="F365" s="822" t="s">
        <v>5854</v>
      </c>
      <c r="G365" s="822" t="s">
        <v>5855</v>
      </c>
      <c r="H365" s="831"/>
      <c r="I365" s="831"/>
      <c r="J365" s="822"/>
      <c r="K365" s="822"/>
      <c r="L365" s="831">
        <v>1</v>
      </c>
      <c r="M365" s="831">
        <v>304</v>
      </c>
      <c r="N365" s="822">
        <v>1</v>
      </c>
      <c r="O365" s="822">
        <v>304</v>
      </c>
      <c r="P365" s="831"/>
      <c r="Q365" s="831"/>
      <c r="R365" s="827"/>
      <c r="S365" s="832"/>
    </row>
    <row r="366" spans="1:19" ht="14.45" customHeight="1" x14ac:dyDescent="0.2">
      <c r="A366" s="821" t="s">
        <v>5724</v>
      </c>
      <c r="B366" s="822" t="s">
        <v>5725</v>
      </c>
      <c r="C366" s="822" t="s">
        <v>605</v>
      </c>
      <c r="D366" s="822" t="s">
        <v>2244</v>
      </c>
      <c r="E366" s="822" t="s">
        <v>5710</v>
      </c>
      <c r="F366" s="822" t="s">
        <v>5774</v>
      </c>
      <c r="G366" s="822" t="s">
        <v>5775</v>
      </c>
      <c r="H366" s="831"/>
      <c r="I366" s="831"/>
      <c r="J366" s="822"/>
      <c r="K366" s="822"/>
      <c r="L366" s="831">
        <v>3</v>
      </c>
      <c r="M366" s="831">
        <v>114</v>
      </c>
      <c r="N366" s="822">
        <v>1</v>
      </c>
      <c r="O366" s="822">
        <v>38</v>
      </c>
      <c r="P366" s="831"/>
      <c r="Q366" s="831"/>
      <c r="R366" s="827"/>
      <c r="S366" s="832"/>
    </row>
    <row r="367" spans="1:19" ht="14.45" customHeight="1" x14ac:dyDescent="0.2">
      <c r="A367" s="821" t="s">
        <v>5724</v>
      </c>
      <c r="B367" s="822" t="s">
        <v>5725</v>
      </c>
      <c r="C367" s="822" t="s">
        <v>605</v>
      </c>
      <c r="D367" s="822" t="s">
        <v>2244</v>
      </c>
      <c r="E367" s="822" t="s">
        <v>5710</v>
      </c>
      <c r="F367" s="822" t="s">
        <v>5711</v>
      </c>
      <c r="G367" s="822" t="s">
        <v>5712</v>
      </c>
      <c r="H367" s="831"/>
      <c r="I367" s="831"/>
      <c r="J367" s="822"/>
      <c r="K367" s="822"/>
      <c r="L367" s="831">
        <v>2</v>
      </c>
      <c r="M367" s="831">
        <v>508</v>
      </c>
      <c r="N367" s="822">
        <v>1</v>
      </c>
      <c r="O367" s="822">
        <v>254</v>
      </c>
      <c r="P367" s="831"/>
      <c r="Q367" s="831"/>
      <c r="R367" s="827"/>
      <c r="S367" s="832"/>
    </row>
    <row r="368" spans="1:19" ht="14.45" customHeight="1" x14ac:dyDescent="0.2">
      <c r="A368" s="821" t="s">
        <v>5724</v>
      </c>
      <c r="B368" s="822" t="s">
        <v>5725</v>
      </c>
      <c r="C368" s="822" t="s">
        <v>605</v>
      </c>
      <c r="D368" s="822" t="s">
        <v>2244</v>
      </c>
      <c r="E368" s="822" t="s">
        <v>5710</v>
      </c>
      <c r="F368" s="822" t="s">
        <v>5792</v>
      </c>
      <c r="G368" s="822" t="s">
        <v>5793</v>
      </c>
      <c r="H368" s="831"/>
      <c r="I368" s="831"/>
      <c r="J368" s="822"/>
      <c r="K368" s="822"/>
      <c r="L368" s="831"/>
      <c r="M368" s="831"/>
      <c r="N368" s="822"/>
      <c r="O368" s="822"/>
      <c r="P368" s="831">
        <v>2</v>
      </c>
      <c r="Q368" s="831">
        <v>254</v>
      </c>
      <c r="R368" s="827"/>
      <c r="S368" s="832">
        <v>127</v>
      </c>
    </row>
    <row r="369" spans="1:19" ht="14.45" customHeight="1" x14ac:dyDescent="0.2">
      <c r="A369" s="821" t="s">
        <v>5724</v>
      </c>
      <c r="B369" s="822" t="s">
        <v>5725</v>
      </c>
      <c r="C369" s="822" t="s">
        <v>605</v>
      </c>
      <c r="D369" s="822" t="s">
        <v>2244</v>
      </c>
      <c r="E369" s="822" t="s">
        <v>5710</v>
      </c>
      <c r="F369" s="822" t="s">
        <v>5810</v>
      </c>
      <c r="G369" s="822" t="s">
        <v>5811</v>
      </c>
      <c r="H369" s="831"/>
      <c r="I369" s="831"/>
      <c r="J369" s="822"/>
      <c r="K369" s="822"/>
      <c r="L369" s="831">
        <v>1</v>
      </c>
      <c r="M369" s="831">
        <v>33.33</v>
      </c>
      <c r="N369" s="822">
        <v>1</v>
      </c>
      <c r="O369" s="822">
        <v>33.33</v>
      </c>
      <c r="P369" s="831">
        <v>2</v>
      </c>
      <c r="Q369" s="831">
        <v>66.67</v>
      </c>
      <c r="R369" s="827">
        <v>2.0003000300030003</v>
      </c>
      <c r="S369" s="832">
        <v>33.335000000000001</v>
      </c>
    </row>
    <row r="370" spans="1:19" ht="14.45" customHeight="1" x14ac:dyDescent="0.2">
      <c r="A370" s="821" t="s">
        <v>5724</v>
      </c>
      <c r="B370" s="822" t="s">
        <v>5725</v>
      </c>
      <c r="C370" s="822" t="s">
        <v>605</v>
      </c>
      <c r="D370" s="822" t="s">
        <v>2245</v>
      </c>
      <c r="E370" s="822" t="s">
        <v>5726</v>
      </c>
      <c r="F370" s="822" t="s">
        <v>5731</v>
      </c>
      <c r="G370" s="822" t="s">
        <v>5732</v>
      </c>
      <c r="H370" s="831">
        <v>0.1</v>
      </c>
      <c r="I370" s="831">
        <v>6.97</v>
      </c>
      <c r="J370" s="822">
        <v>0.5</v>
      </c>
      <c r="K370" s="822">
        <v>69.699999999999989</v>
      </c>
      <c r="L370" s="831">
        <v>0.2</v>
      </c>
      <c r="M370" s="831">
        <v>13.94</v>
      </c>
      <c r="N370" s="822">
        <v>1</v>
      </c>
      <c r="O370" s="822">
        <v>69.699999999999989</v>
      </c>
      <c r="P370" s="831">
        <v>0.2</v>
      </c>
      <c r="Q370" s="831">
        <v>13.94</v>
      </c>
      <c r="R370" s="827">
        <v>1</v>
      </c>
      <c r="S370" s="832">
        <v>69.699999999999989</v>
      </c>
    </row>
    <row r="371" spans="1:19" ht="14.45" customHeight="1" x14ac:dyDescent="0.2">
      <c r="A371" s="821" t="s">
        <v>5724</v>
      </c>
      <c r="B371" s="822" t="s">
        <v>5725</v>
      </c>
      <c r="C371" s="822" t="s">
        <v>605</v>
      </c>
      <c r="D371" s="822" t="s">
        <v>2245</v>
      </c>
      <c r="E371" s="822" t="s">
        <v>5753</v>
      </c>
      <c r="F371" s="822" t="s">
        <v>5754</v>
      </c>
      <c r="G371" s="822" t="s">
        <v>5755</v>
      </c>
      <c r="H371" s="831">
        <v>2</v>
      </c>
      <c r="I371" s="831">
        <v>325.60000000000002</v>
      </c>
      <c r="J371" s="822"/>
      <c r="K371" s="822">
        <v>162.80000000000001</v>
      </c>
      <c r="L371" s="831"/>
      <c r="M371" s="831"/>
      <c r="N371" s="822"/>
      <c r="O371" s="822"/>
      <c r="P371" s="831">
        <v>1</v>
      </c>
      <c r="Q371" s="831">
        <v>162.80000000000001</v>
      </c>
      <c r="R371" s="827"/>
      <c r="S371" s="832">
        <v>162.80000000000001</v>
      </c>
    </row>
    <row r="372" spans="1:19" ht="14.45" customHeight="1" x14ac:dyDescent="0.2">
      <c r="A372" s="821" t="s">
        <v>5724</v>
      </c>
      <c r="B372" s="822" t="s">
        <v>5725</v>
      </c>
      <c r="C372" s="822" t="s">
        <v>605</v>
      </c>
      <c r="D372" s="822" t="s">
        <v>2245</v>
      </c>
      <c r="E372" s="822" t="s">
        <v>5710</v>
      </c>
      <c r="F372" s="822" t="s">
        <v>5772</v>
      </c>
      <c r="G372" s="822" t="s">
        <v>5773</v>
      </c>
      <c r="H372" s="831">
        <v>14</v>
      </c>
      <c r="I372" s="831">
        <v>1162</v>
      </c>
      <c r="J372" s="822">
        <v>1.9761904761904763</v>
      </c>
      <c r="K372" s="822">
        <v>83</v>
      </c>
      <c r="L372" s="831">
        <v>7</v>
      </c>
      <c r="M372" s="831">
        <v>588</v>
      </c>
      <c r="N372" s="822">
        <v>1</v>
      </c>
      <c r="O372" s="822">
        <v>84</v>
      </c>
      <c r="P372" s="831"/>
      <c r="Q372" s="831"/>
      <c r="R372" s="827"/>
      <c r="S372" s="832"/>
    </row>
    <row r="373" spans="1:19" ht="14.45" customHeight="1" x14ac:dyDescent="0.2">
      <c r="A373" s="821" t="s">
        <v>5724</v>
      </c>
      <c r="B373" s="822" t="s">
        <v>5725</v>
      </c>
      <c r="C373" s="822" t="s">
        <v>605</v>
      </c>
      <c r="D373" s="822" t="s">
        <v>2245</v>
      </c>
      <c r="E373" s="822" t="s">
        <v>5710</v>
      </c>
      <c r="F373" s="822" t="s">
        <v>5774</v>
      </c>
      <c r="G373" s="822" t="s">
        <v>5775</v>
      </c>
      <c r="H373" s="831">
        <v>16</v>
      </c>
      <c r="I373" s="831">
        <v>592</v>
      </c>
      <c r="J373" s="822">
        <v>1.2982456140350878</v>
      </c>
      <c r="K373" s="822">
        <v>37</v>
      </c>
      <c r="L373" s="831">
        <v>12</v>
      </c>
      <c r="M373" s="831">
        <v>456</v>
      </c>
      <c r="N373" s="822">
        <v>1</v>
      </c>
      <c r="O373" s="822">
        <v>38</v>
      </c>
      <c r="P373" s="831">
        <v>20</v>
      </c>
      <c r="Q373" s="831">
        <v>760</v>
      </c>
      <c r="R373" s="827">
        <v>1.6666666666666667</v>
      </c>
      <c r="S373" s="832">
        <v>38</v>
      </c>
    </row>
    <row r="374" spans="1:19" ht="14.45" customHeight="1" x14ac:dyDescent="0.2">
      <c r="A374" s="821" t="s">
        <v>5724</v>
      </c>
      <c r="B374" s="822" t="s">
        <v>5725</v>
      </c>
      <c r="C374" s="822" t="s">
        <v>605</v>
      </c>
      <c r="D374" s="822" t="s">
        <v>2245</v>
      </c>
      <c r="E374" s="822" t="s">
        <v>5710</v>
      </c>
      <c r="F374" s="822" t="s">
        <v>5776</v>
      </c>
      <c r="G374" s="822" t="s">
        <v>5777</v>
      </c>
      <c r="H374" s="831">
        <v>138</v>
      </c>
      <c r="I374" s="831">
        <v>1380</v>
      </c>
      <c r="J374" s="822">
        <v>1.0534351145038168</v>
      </c>
      <c r="K374" s="822">
        <v>10</v>
      </c>
      <c r="L374" s="831">
        <v>131</v>
      </c>
      <c r="M374" s="831">
        <v>1310</v>
      </c>
      <c r="N374" s="822">
        <v>1</v>
      </c>
      <c r="O374" s="822">
        <v>10</v>
      </c>
      <c r="P374" s="831">
        <v>119</v>
      </c>
      <c r="Q374" s="831">
        <v>1190</v>
      </c>
      <c r="R374" s="827">
        <v>0.90839694656488545</v>
      </c>
      <c r="S374" s="832">
        <v>10</v>
      </c>
    </row>
    <row r="375" spans="1:19" ht="14.45" customHeight="1" x14ac:dyDescent="0.2">
      <c r="A375" s="821" t="s">
        <v>5724</v>
      </c>
      <c r="B375" s="822" t="s">
        <v>5725</v>
      </c>
      <c r="C375" s="822" t="s">
        <v>605</v>
      </c>
      <c r="D375" s="822" t="s">
        <v>2245</v>
      </c>
      <c r="E375" s="822" t="s">
        <v>5710</v>
      </c>
      <c r="F375" s="822" t="s">
        <v>5786</v>
      </c>
      <c r="G375" s="822" t="s">
        <v>5787</v>
      </c>
      <c r="H375" s="831">
        <v>1</v>
      </c>
      <c r="I375" s="831">
        <v>393</v>
      </c>
      <c r="J375" s="822"/>
      <c r="K375" s="822">
        <v>393</v>
      </c>
      <c r="L375" s="831"/>
      <c r="M375" s="831"/>
      <c r="N375" s="822"/>
      <c r="O375" s="822"/>
      <c r="P375" s="831"/>
      <c r="Q375" s="831"/>
      <c r="R375" s="827"/>
      <c r="S375" s="832"/>
    </row>
    <row r="376" spans="1:19" ht="14.45" customHeight="1" x14ac:dyDescent="0.2">
      <c r="A376" s="821" t="s">
        <v>5724</v>
      </c>
      <c r="B376" s="822" t="s">
        <v>5725</v>
      </c>
      <c r="C376" s="822" t="s">
        <v>605</v>
      </c>
      <c r="D376" s="822" t="s">
        <v>2245</v>
      </c>
      <c r="E376" s="822" t="s">
        <v>5710</v>
      </c>
      <c r="F376" s="822" t="s">
        <v>5711</v>
      </c>
      <c r="G376" s="822" t="s">
        <v>5712</v>
      </c>
      <c r="H376" s="831">
        <v>285</v>
      </c>
      <c r="I376" s="831">
        <v>71820</v>
      </c>
      <c r="J376" s="822">
        <v>2.5022646505470001</v>
      </c>
      <c r="K376" s="822">
        <v>252</v>
      </c>
      <c r="L376" s="831">
        <v>113</v>
      </c>
      <c r="M376" s="831">
        <v>28702</v>
      </c>
      <c r="N376" s="822">
        <v>1</v>
      </c>
      <c r="O376" s="822">
        <v>254</v>
      </c>
      <c r="P376" s="831">
        <v>67</v>
      </c>
      <c r="Q376" s="831">
        <v>17085</v>
      </c>
      <c r="R376" s="827">
        <v>0.59525468608459342</v>
      </c>
      <c r="S376" s="832">
        <v>255</v>
      </c>
    </row>
    <row r="377" spans="1:19" ht="14.45" customHeight="1" x14ac:dyDescent="0.2">
      <c r="A377" s="821" t="s">
        <v>5724</v>
      </c>
      <c r="B377" s="822" t="s">
        <v>5725</v>
      </c>
      <c r="C377" s="822" t="s">
        <v>605</v>
      </c>
      <c r="D377" s="822" t="s">
        <v>2245</v>
      </c>
      <c r="E377" s="822" t="s">
        <v>5710</v>
      </c>
      <c r="F377" s="822" t="s">
        <v>5792</v>
      </c>
      <c r="G377" s="822" t="s">
        <v>5793</v>
      </c>
      <c r="H377" s="831">
        <v>52</v>
      </c>
      <c r="I377" s="831">
        <v>6604</v>
      </c>
      <c r="J377" s="822">
        <v>0.26741172659540008</v>
      </c>
      <c r="K377" s="822">
        <v>127</v>
      </c>
      <c r="L377" s="831">
        <v>196</v>
      </c>
      <c r="M377" s="831">
        <v>24696</v>
      </c>
      <c r="N377" s="822">
        <v>1</v>
      </c>
      <c r="O377" s="822">
        <v>126</v>
      </c>
      <c r="P377" s="831">
        <v>197</v>
      </c>
      <c r="Q377" s="831">
        <v>25019</v>
      </c>
      <c r="R377" s="827">
        <v>1.0130790411402657</v>
      </c>
      <c r="S377" s="832">
        <v>127</v>
      </c>
    </row>
    <row r="378" spans="1:19" ht="14.45" customHeight="1" x14ac:dyDescent="0.2">
      <c r="A378" s="821" t="s">
        <v>5724</v>
      </c>
      <c r="B378" s="822" t="s">
        <v>5725</v>
      </c>
      <c r="C378" s="822" t="s">
        <v>605</v>
      </c>
      <c r="D378" s="822" t="s">
        <v>2245</v>
      </c>
      <c r="E378" s="822" t="s">
        <v>5710</v>
      </c>
      <c r="F378" s="822" t="s">
        <v>5804</v>
      </c>
      <c r="G378" s="822" t="s">
        <v>5805</v>
      </c>
      <c r="H378" s="831"/>
      <c r="I378" s="831"/>
      <c r="J378" s="822"/>
      <c r="K378" s="822"/>
      <c r="L378" s="831"/>
      <c r="M378" s="831"/>
      <c r="N378" s="822"/>
      <c r="O378" s="822"/>
      <c r="P378" s="831">
        <v>3</v>
      </c>
      <c r="Q378" s="831">
        <v>2064</v>
      </c>
      <c r="R378" s="827"/>
      <c r="S378" s="832">
        <v>688</v>
      </c>
    </row>
    <row r="379" spans="1:19" ht="14.45" customHeight="1" x14ac:dyDescent="0.2">
      <c r="A379" s="821" t="s">
        <v>5724</v>
      </c>
      <c r="B379" s="822" t="s">
        <v>5725</v>
      </c>
      <c r="C379" s="822" t="s">
        <v>605</v>
      </c>
      <c r="D379" s="822" t="s">
        <v>2245</v>
      </c>
      <c r="E379" s="822" t="s">
        <v>5710</v>
      </c>
      <c r="F379" s="822" t="s">
        <v>5810</v>
      </c>
      <c r="G379" s="822" t="s">
        <v>5811</v>
      </c>
      <c r="H379" s="831">
        <v>316</v>
      </c>
      <c r="I379" s="831">
        <v>10533.34</v>
      </c>
      <c r="J379" s="822">
        <v>1.170371111111111</v>
      </c>
      <c r="K379" s="822">
        <v>33.33335443037975</v>
      </c>
      <c r="L379" s="831">
        <v>270</v>
      </c>
      <c r="M379" s="831">
        <v>9000</v>
      </c>
      <c r="N379" s="822">
        <v>1</v>
      </c>
      <c r="O379" s="822">
        <v>33.333333333333336</v>
      </c>
      <c r="P379" s="831">
        <v>264</v>
      </c>
      <c r="Q379" s="831">
        <v>9240</v>
      </c>
      <c r="R379" s="827">
        <v>1.0266666666666666</v>
      </c>
      <c r="S379" s="832">
        <v>35</v>
      </c>
    </row>
    <row r="380" spans="1:19" ht="14.45" customHeight="1" x14ac:dyDescent="0.2">
      <c r="A380" s="821" t="s">
        <v>5724</v>
      </c>
      <c r="B380" s="822" t="s">
        <v>5725</v>
      </c>
      <c r="C380" s="822" t="s">
        <v>605</v>
      </c>
      <c r="D380" s="822" t="s">
        <v>2245</v>
      </c>
      <c r="E380" s="822" t="s">
        <v>5710</v>
      </c>
      <c r="F380" s="822" t="s">
        <v>5814</v>
      </c>
      <c r="G380" s="822" t="s">
        <v>5815</v>
      </c>
      <c r="H380" s="831">
        <v>5</v>
      </c>
      <c r="I380" s="831">
        <v>860</v>
      </c>
      <c r="J380" s="822">
        <v>0.81904761904761902</v>
      </c>
      <c r="K380" s="822">
        <v>172</v>
      </c>
      <c r="L380" s="831">
        <v>6</v>
      </c>
      <c r="M380" s="831">
        <v>1050</v>
      </c>
      <c r="N380" s="822">
        <v>1</v>
      </c>
      <c r="O380" s="822">
        <v>175</v>
      </c>
      <c r="P380" s="831">
        <v>3</v>
      </c>
      <c r="Q380" s="831">
        <v>531</v>
      </c>
      <c r="R380" s="827">
        <v>0.50571428571428567</v>
      </c>
      <c r="S380" s="832">
        <v>177</v>
      </c>
    </row>
    <row r="381" spans="1:19" ht="14.45" customHeight="1" x14ac:dyDescent="0.2">
      <c r="A381" s="821" t="s">
        <v>5724</v>
      </c>
      <c r="B381" s="822" t="s">
        <v>5725</v>
      </c>
      <c r="C381" s="822" t="s">
        <v>605</v>
      </c>
      <c r="D381" s="822" t="s">
        <v>2245</v>
      </c>
      <c r="E381" s="822" t="s">
        <v>5710</v>
      </c>
      <c r="F381" s="822" t="s">
        <v>5816</v>
      </c>
      <c r="G381" s="822" t="s">
        <v>5817</v>
      </c>
      <c r="H381" s="831">
        <v>105</v>
      </c>
      <c r="I381" s="831">
        <v>3885</v>
      </c>
      <c r="J381" s="822">
        <v>0.92942583732057416</v>
      </c>
      <c r="K381" s="822">
        <v>37</v>
      </c>
      <c r="L381" s="831">
        <v>110</v>
      </c>
      <c r="M381" s="831">
        <v>4180</v>
      </c>
      <c r="N381" s="822">
        <v>1</v>
      </c>
      <c r="O381" s="822">
        <v>38</v>
      </c>
      <c r="P381" s="831">
        <v>86</v>
      </c>
      <c r="Q381" s="831">
        <v>3268</v>
      </c>
      <c r="R381" s="827">
        <v>0.78181818181818186</v>
      </c>
      <c r="S381" s="832">
        <v>38</v>
      </c>
    </row>
    <row r="382" spans="1:19" ht="14.45" customHeight="1" x14ac:dyDescent="0.2">
      <c r="A382" s="821" t="s">
        <v>5724</v>
      </c>
      <c r="B382" s="822" t="s">
        <v>5725</v>
      </c>
      <c r="C382" s="822" t="s">
        <v>605</v>
      </c>
      <c r="D382" s="822" t="s">
        <v>2245</v>
      </c>
      <c r="E382" s="822" t="s">
        <v>5710</v>
      </c>
      <c r="F382" s="822" t="s">
        <v>5714</v>
      </c>
      <c r="G382" s="822" t="s">
        <v>5715</v>
      </c>
      <c r="H382" s="831">
        <v>2</v>
      </c>
      <c r="I382" s="831">
        <v>172</v>
      </c>
      <c r="J382" s="822">
        <v>0.9885057471264368</v>
      </c>
      <c r="K382" s="822">
        <v>86</v>
      </c>
      <c r="L382" s="831">
        <v>2</v>
      </c>
      <c r="M382" s="831">
        <v>174</v>
      </c>
      <c r="N382" s="822">
        <v>1</v>
      </c>
      <c r="O382" s="822">
        <v>87</v>
      </c>
      <c r="P382" s="831">
        <v>1</v>
      </c>
      <c r="Q382" s="831">
        <v>88</v>
      </c>
      <c r="R382" s="827">
        <v>0.50574712643678166</v>
      </c>
      <c r="S382" s="832">
        <v>88</v>
      </c>
    </row>
    <row r="383" spans="1:19" ht="14.45" customHeight="1" x14ac:dyDescent="0.2">
      <c r="A383" s="821" t="s">
        <v>5724</v>
      </c>
      <c r="B383" s="822" t="s">
        <v>5725</v>
      </c>
      <c r="C383" s="822" t="s">
        <v>605</v>
      </c>
      <c r="D383" s="822" t="s">
        <v>2245</v>
      </c>
      <c r="E383" s="822" t="s">
        <v>5710</v>
      </c>
      <c r="F383" s="822" t="s">
        <v>5832</v>
      </c>
      <c r="G383" s="822" t="s">
        <v>5833</v>
      </c>
      <c r="H383" s="831"/>
      <c r="I383" s="831"/>
      <c r="J383" s="822"/>
      <c r="K383" s="822"/>
      <c r="L383" s="831">
        <v>1</v>
      </c>
      <c r="M383" s="831">
        <v>1069</v>
      </c>
      <c r="N383" s="822">
        <v>1</v>
      </c>
      <c r="O383" s="822">
        <v>1069</v>
      </c>
      <c r="P383" s="831"/>
      <c r="Q383" s="831"/>
      <c r="R383" s="827"/>
      <c r="S383" s="832"/>
    </row>
    <row r="384" spans="1:19" ht="14.45" customHeight="1" x14ac:dyDescent="0.2">
      <c r="A384" s="821" t="s">
        <v>5724</v>
      </c>
      <c r="B384" s="822" t="s">
        <v>5725</v>
      </c>
      <c r="C384" s="822" t="s">
        <v>605</v>
      </c>
      <c r="D384" s="822" t="s">
        <v>2245</v>
      </c>
      <c r="E384" s="822" t="s">
        <v>5710</v>
      </c>
      <c r="F384" s="822" t="s">
        <v>5840</v>
      </c>
      <c r="G384" s="822" t="s">
        <v>5841</v>
      </c>
      <c r="H384" s="831">
        <v>13</v>
      </c>
      <c r="I384" s="831">
        <v>1508</v>
      </c>
      <c r="J384" s="822">
        <v>2.1666666666666665</v>
      </c>
      <c r="K384" s="822">
        <v>116</v>
      </c>
      <c r="L384" s="831">
        <v>6</v>
      </c>
      <c r="M384" s="831">
        <v>696</v>
      </c>
      <c r="N384" s="822">
        <v>1</v>
      </c>
      <c r="O384" s="822">
        <v>116</v>
      </c>
      <c r="P384" s="831">
        <v>5</v>
      </c>
      <c r="Q384" s="831">
        <v>585</v>
      </c>
      <c r="R384" s="827">
        <v>0.84051724137931039</v>
      </c>
      <c r="S384" s="832">
        <v>117</v>
      </c>
    </row>
    <row r="385" spans="1:19" ht="14.45" customHeight="1" x14ac:dyDescent="0.2">
      <c r="A385" s="821" t="s">
        <v>5724</v>
      </c>
      <c r="B385" s="822" t="s">
        <v>5725</v>
      </c>
      <c r="C385" s="822" t="s">
        <v>605</v>
      </c>
      <c r="D385" s="822" t="s">
        <v>2245</v>
      </c>
      <c r="E385" s="822" t="s">
        <v>5710</v>
      </c>
      <c r="F385" s="822" t="s">
        <v>5844</v>
      </c>
      <c r="G385" s="822" t="s">
        <v>5845</v>
      </c>
      <c r="H385" s="831">
        <v>3</v>
      </c>
      <c r="I385" s="831">
        <v>1125</v>
      </c>
      <c r="J385" s="822">
        <v>1.4960106382978724</v>
      </c>
      <c r="K385" s="822">
        <v>375</v>
      </c>
      <c r="L385" s="831">
        <v>2</v>
      </c>
      <c r="M385" s="831">
        <v>752</v>
      </c>
      <c r="N385" s="822">
        <v>1</v>
      </c>
      <c r="O385" s="822">
        <v>376</v>
      </c>
      <c r="P385" s="831"/>
      <c r="Q385" s="831"/>
      <c r="R385" s="827"/>
      <c r="S385" s="832"/>
    </row>
    <row r="386" spans="1:19" ht="14.45" customHeight="1" x14ac:dyDescent="0.2">
      <c r="A386" s="821" t="s">
        <v>5724</v>
      </c>
      <c r="B386" s="822" t="s">
        <v>5725</v>
      </c>
      <c r="C386" s="822" t="s">
        <v>605</v>
      </c>
      <c r="D386" s="822" t="s">
        <v>2245</v>
      </c>
      <c r="E386" s="822" t="s">
        <v>5710</v>
      </c>
      <c r="F386" s="822" t="s">
        <v>5862</v>
      </c>
      <c r="G386" s="822" t="s">
        <v>5863</v>
      </c>
      <c r="H386" s="831">
        <v>2</v>
      </c>
      <c r="I386" s="831">
        <v>402</v>
      </c>
      <c r="J386" s="822"/>
      <c r="K386" s="822">
        <v>201</v>
      </c>
      <c r="L386" s="831"/>
      <c r="M386" s="831"/>
      <c r="N386" s="822"/>
      <c r="O386" s="822"/>
      <c r="P386" s="831">
        <v>1</v>
      </c>
      <c r="Q386" s="831">
        <v>204</v>
      </c>
      <c r="R386" s="827"/>
      <c r="S386" s="832">
        <v>204</v>
      </c>
    </row>
    <row r="387" spans="1:19" ht="14.45" customHeight="1" x14ac:dyDescent="0.2">
      <c r="A387" s="821" t="s">
        <v>5724</v>
      </c>
      <c r="B387" s="822" t="s">
        <v>5725</v>
      </c>
      <c r="C387" s="822" t="s">
        <v>605</v>
      </c>
      <c r="D387" s="822" t="s">
        <v>2246</v>
      </c>
      <c r="E387" s="822" t="s">
        <v>5726</v>
      </c>
      <c r="F387" s="822" t="s">
        <v>5731</v>
      </c>
      <c r="G387" s="822" t="s">
        <v>5732</v>
      </c>
      <c r="H387" s="831">
        <v>0.5</v>
      </c>
      <c r="I387" s="831">
        <v>34.85</v>
      </c>
      <c r="J387" s="822">
        <v>1.25</v>
      </c>
      <c r="K387" s="822">
        <v>69.7</v>
      </c>
      <c r="L387" s="831">
        <v>0.4</v>
      </c>
      <c r="M387" s="831">
        <v>27.88</v>
      </c>
      <c r="N387" s="822">
        <v>1</v>
      </c>
      <c r="O387" s="822">
        <v>69.699999999999989</v>
      </c>
      <c r="P387" s="831">
        <v>0.89999999999999991</v>
      </c>
      <c r="Q387" s="831">
        <v>62.73</v>
      </c>
      <c r="R387" s="827">
        <v>2.25</v>
      </c>
      <c r="S387" s="832">
        <v>69.7</v>
      </c>
    </row>
    <row r="388" spans="1:19" ht="14.45" customHeight="1" x14ac:dyDescent="0.2">
      <c r="A388" s="821" t="s">
        <v>5724</v>
      </c>
      <c r="B388" s="822" t="s">
        <v>5725</v>
      </c>
      <c r="C388" s="822" t="s">
        <v>605</v>
      </c>
      <c r="D388" s="822" t="s">
        <v>2246</v>
      </c>
      <c r="E388" s="822" t="s">
        <v>5726</v>
      </c>
      <c r="F388" s="822" t="s">
        <v>5733</v>
      </c>
      <c r="G388" s="822" t="s">
        <v>876</v>
      </c>
      <c r="H388" s="831">
        <v>0.4</v>
      </c>
      <c r="I388" s="831">
        <v>130.56</v>
      </c>
      <c r="J388" s="822"/>
      <c r="K388" s="822">
        <v>326.39999999999998</v>
      </c>
      <c r="L388" s="831"/>
      <c r="M388" s="831"/>
      <c r="N388" s="822"/>
      <c r="O388" s="822"/>
      <c r="P388" s="831"/>
      <c r="Q388" s="831"/>
      <c r="R388" s="827"/>
      <c r="S388" s="832"/>
    </row>
    <row r="389" spans="1:19" ht="14.45" customHeight="1" x14ac:dyDescent="0.2">
      <c r="A389" s="821" t="s">
        <v>5724</v>
      </c>
      <c r="B389" s="822" t="s">
        <v>5725</v>
      </c>
      <c r="C389" s="822" t="s">
        <v>605</v>
      </c>
      <c r="D389" s="822" t="s">
        <v>2246</v>
      </c>
      <c r="E389" s="822" t="s">
        <v>5726</v>
      </c>
      <c r="F389" s="822" t="s">
        <v>5736</v>
      </c>
      <c r="G389" s="822" t="s">
        <v>1560</v>
      </c>
      <c r="H389" s="831">
        <v>1</v>
      </c>
      <c r="I389" s="831">
        <v>84.03</v>
      </c>
      <c r="J389" s="822"/>
      <c r="K389" s="822">
        <v>84.03</v>
      </c>
      <c r="L389" s="831"/>
      <c r="M389" s="831"/>
      <c r="N389" s="822"/>
      <c r="O389" s="822"/>
      <c r="P389" s="831"/>
      <c r="Q389" s="831"/>
      <c r="R389" s="827"/>
      <c r="S389" s="832"/>
    </row>
    <row r="390" spans="1:19" ht="14.45" customHeight="1" x14ac:dyDescent="0.2">
      <c r="A390" s="821" t="s">
        <v>5724</v>
      </c>
      <c r="B390" s="822" t="s">
        <v>5725</v>
      </c>
      <c r="C390" s="822" t="s">
        <v>605</v>
      </c>
      <c r="D390" s="822" t="s">
        <v>2246</v>
      </c>
      <c r="E390" s="822" t="s">
        <v>5726</v>
      </c>
      <c r="F390" s="822" t="s">
        <v>5739</v>
      </c>
      <c r="G390" s="822" t="s">
        <v>1560</v>
      </c>
      <c r="H390" s="831">
        <v>1</v>
      </c>
      <c r="I390" s="831">
        <v>16.8</v>
      </c>
      <c r="J390" s="822"/>
      <c r="K390" s="822">
        <v>16.8</v>
      </c>
      <c r="L390" s="831"/>
      <c r="M390" s="831"/>
      <c r="N390" s="822"/>
      <c r="O390" s="822"/>
      <c r="P390" s="831"/>
      <c r="Q390" s="831"/>
      <c r="R390" s="827"/>
      <c r="S390" s="832"/>
    </row>
    <row r="391" spans="1:19" ht="14.45" customHeight="1" x14ac:dyDescent="0.2">
      <c r="A391" s="821" t="s">
        <v>5724</v>
      </c>
      <c r="B391" s="822" t="s">
        <v>5725</v>
      </c>
      <c r="C391" s="822" t="s">
        <v>605</v>
      </c>
      <c r="D391" s="822" t="s">
        <v>2246</v>
      </c>
      <c r="E391" s="822" t="s">
        <v>5726</v>
      </c>
      <c r="F391" s="822" t="s">
        <v>5742</v>
      </c>
      <c r="G391" s="822" t="s">
        <v>1180</v>
      </c>
      <c r="H391" s="831">
        <v>0.2</v>
      </c>
      <c r="I391" s="831">
        <v>13.87</v>
      </c>
      <c r="J391" s="822"/>
      <c r="K391" s="822">
        <v>69.349999999999994</v>
      </c>
      <c r="L391" s="831"/>
      <c r="M391" s="831"/>
      <c r="N391" s="822"/>
      <c r="O391" s="822"/>
      <c r="P391" s="831"/>
      <c r="Q391" s="831"/>
      <c r="R391" s="827"/>
      <c r="S391" s="832"/>
    </row>
    <row r="392" spans="1:19" ht="14.45" customHeight="1" x14ac:dyDescent="0.2">
      <c r="A392" s="821" t="s">
        <v>5724</v>
      </c>
      <c r="B392" s="822" t="s">
        <v>5725</v>
      </c>
      <c r="C392" s="822" t="s">
        <v>605</v>
      </c>
      <c r="D392" s="822" t="s">
        <v>2246</v>
      </c>
      <c r="E392" s="822" t="s">
        <v>5726</v>
      </c>
      <c r="F392" s="822" t="s">
        <v>5743</v>
      </c>
      <c r="G392" s="822"/>
      <c r="H392" s="831">
        <v>0.2</v>
      </c>
      <c r="I392" s="831">
        <v>42.01</v>
      </c>
      <c r="J392" s="822"/>
      <c r="K392" s="822">
        <v>210.04999999999998</v>
      </c>
      <c r="L392" s="831"/>
      <c r="M392" s="831"/>
      <c r="N392" s="822"/>
      <c r="O392" s="822"/>
      <c r="P392" s="831"/>
      <c r="Q392" s="831"/>
      <c r="R392" s="827"/>
      <c r="S392" s="832"/>
    </row>
    <row r="393" spans="1:19" ht="14.45" customHeight="1" x14ac:dyDescent="0.2">
      <c r="A393" s="821" t="s">
        <v>5724</v>
      </c>
      <c r="B393" s="822" t="s">
        <v>5725</v>
      </c>
      <c r="C393" s="822" t="s">
        <v>605</v>
      </c>
      <c r="D393" s="822" t="s">
        <v>2246</v>
      </c>
      <c r="E393" s="822" t="s">
        <v>5726</v>
      </c>
      <c r="F393" s="822" t="s">
        <v>5747</v>
      </c>
      <c r="G393" s="822" t="s">
        <v>876</v>
      </c>
      <c r="H393" s="831">
        <v>0.2</v>
      </c>
      <c r="I393" s="831">
        <v>73.540000000000006</v>
      </c>
      <c r="J393" s="822"/>
      <c r="K393" s="822">
        <v>367.7</v>
      </c>
      <c r="L393" s="831"/>
      <c r="M393" s="831"/>
      <c r="N393" s="822"/>
      <c r="O393" s="822"/>
      <c r="P393" s="831"/>
      <c r="Q393" s="831"/>
      <c r="R393" s="827"/>
      <c r="S393" s="832"/>
    </row>
    <row r="394" spans="1:19" ht="14.45" customHeight="1" x14ac:dyDescent="0.2">
      <c r="A394" s="821" t="s">
        <v>5724</v>
      </c>
      <c r="B394" s="822" t="s">
        <v>5725</v>
      </c>
      <c r="C394" s="822" t="s">
        <v>605</v>
      </c>
      <c r="D394" s="822" t="s">
        <v>2246</v>
      </c>
      <c r="E394" s="822" t="s">
        <v>5710</v>
      </c>
      <c r="F394" s="822" t="s">
        <v>5772</v>
      </c>
      <c r="G394" s="822" t="s">
        <v>5773</v>
      </c>
      <c r="H394" s="831">
        <v>27</v>
      </c>
      <c r="I394" s="831">
        <v>2241</v>
      </c>
      <c r="J394" s="822">
        <v>0.62043189368770768</v>
      </c>
      <c r="K394" s="822">
        <v>83</v>
      </c>
      <c r="L394" s="831">
        <v>43</v>
      </c>
      <c r="M394" s="831">
        <v>3612</v>
      </c>
      <c r="N394" s="822">
        <v>1</v>
      </c>
      <c r="O394" s="822">
        <v>84</v>
      </c>
      <c r="P394" s="831">
        <v>32</v>
      </c>
      <c r="Q394" s="831">
        <v>2720</v>
      </c>
      <c r="R394" s="827">
        <v>0.75304540420819488</v>
      </c>
      <c r="S394" s="832">
        <v>85</v>
      </c>
    </row>
    <row r="395" spans="1:19" ht="14.45" customHeight="1" x14ac:dyDescent="0.2">
      <c r="A395" s="821" t="s">
        <v>5724</v>
      </c>
      <c r="B395" s="822" t="s">
        <v>5725</v>
      </c>
      <c r="C395" s="822" t="s">
        <v>605</v>
      </c>
      <c r="D395" s="822" t="s">
        <v>2246</v>
      </c>
      <c r="E395" s="822" t="s">
        <v>5710</v>
      </c>
      <c r="F395" s="822" t="s">
        <v>5774</v>
      </c>
      <c r="G395" s="822" t="s">
        <v>5775</v>
      </c>
      <c r="H395" s="831">
        <v>37</v>
      </c>
      <c r="I395" s="831">
        <v>1369</v>
      </c>
      <c r="J395" s="822">
        <v>1.2008771929824562</v>
      </c>
      <c r="K395" s="822">
        <v>37</v>
      </c>
      <c r="L395" s="831">
        <v>30</v>
      </c>
      <c r="M395" s="831">
        <v>1140</v>
      </c>
      <c r="N395" s="822">
        <v>1</v>
      </c>
      <c r="O395" s="822">
        <v>38</v>
      </c>
      <c r="P395" s="831">
        <v>67</v>
      </c>
      <c r="Q395" s="831">
        <v>2546</v>
      </c>
      <c r="R395" s="827">
        <v>2.2333333333333334</v>
      </c>
      <c r="S395" s="832">
        <v>38</v>
      </c>
    </row>
    <row r="396" spans="1:19" ht="14.45" customHeight="1" x14ac:dyDescent="0.2">
      <c r="A396" s="821" t="s">
        <v>5724</v>
      </c>
      <c r="B396" s="822" t="s">
        <v>5725</v>
      </c>
      <c r="C396" s="822" t="s">
        <v>605</v>
      </c>
      <c r="D396" s="822" t="s">
        <v>2246</v>
      </c>
      <c r="E396" s="822" t="s">
        <v>5710</v>
      </c>
      <c r="F396" s="822" t="s">
        <v>5782</v>
      </c>
      <c r="G396" s="822" t="s">
        <v>5783</v>
      </c>
      <c r="H396" s="831">
        <v>2</v>
      </c>
      <c r="I396" s="831">
        <v>176</v>
      </c>
      <c r="J396" s="822"/>
      <c r="K396" s="822">
        <v>88</v>
      </c>
      <c r="L396" s="831"/>
      <c r="M396" s="831"/>
      <c r="N396" s="822"/>
      <c r="O396" s="822"/>
      <c r="P396" s="831"/>
      <c r="Q396" s="831"/>
      <c r="R396" s="827"/>
      <c r="S396" s="832"/>
    </row>
    <row r="397" spans="1:19" ht="14.45" customHeight="1" x14ac:dyDescent="0.2">
      <c r="A397" s="821" t="s">
        <v>5724</v>
      </c>
      <c r="B397" s="822" t="s">
        <v>5725</v>
      </c>
      <c r="C397" s="822" t="s">
        <v>605</v>
      </c>
      <c r="D397" s="822" t="s">
        <v>2246</v>
      </c>
      <c r="E397" s="822" t="s">
        <v>5710</v>
      </c>
      <c r="F397" s="822" t="s">
        <v>5784</v>
      </c>
      <c r="G397" s="822" t="s">
        <v>5785</v>
      </c>
      <c r="H397" s="831">
        <v>3</v>
      </c>
      <c r="I397" s="831">
        <v>1893</v>
      </c>
      <c r="J397" s="822"/>
      <c r="K397" s="822">
        <v>631</v>
      </c>
      <c r="L397" s="831"/>
      <c r="M397" s="831"/>
      <c r="N397" s="822"/>
      <c r="O397" s="822"/>
      <c r="P397" s="831"/>
      <c r="Q397" s="831"/>
      <c r="R397" s="827"/>
      <c r="S397" s="832"/>
    </row>
    <row r="398" spans="1:19" ht="14.45" customHeight="1" x14ac:dyDescent="0.2">
      <c r="A398" s="821" t="s">
        <v>5724</v>
      </c>
      <c r="B398" s="822" t="s">
        <v>5725</v>
      </c>
      <c r="C398" s="822" t="s">
        <v>605</v>
      </c>
      <c r="D398" s="822" t="s">
        <v>2246</v>
      </c>
      <c r="E398" s="822" t="s">
        <v>5710</v>
      </c>
      <c r="F398" s="822" t="s">
        <v>5786</v>
      </c>
      <c r="G398" s="822" t="s">
        <v>5787</v>
      </c>
      <c r="H398" s="831">
        <v>3</v>
      </c>
      <c r="I398" s="831">
        <v>1179</v>
      </c>
      <c r="J398" s="822">
        <v>3</v>
      </c>
      <c r="K398" s="822">
        <v>393</v>
      </c>
      <c r="L398" s="831">
        <v>1</v>
      </c>
      <c r="M398" s="831">
        <v>393</v>
      </c>
      <c r="N398" s="822">
        <v>1</v>
      </c>
      <c r="O398" s="822">
        <v>393</v>
      </c>
      <c r="P398" s="831"/>
      <c r="Q398" s="831"/>
      <c r="R398" s="827"/>
      <c r="S398" s="832"/>
    </row>
    <row r="399" spans="1:19" ht="14.45" customHeight="1" x14ac:dyDescent="0.2">
      <c r="A399" s="821" t="s">
        <v>5724</v>
      </c>
      <c r="B399" s="822" t="s">
        <v>5725</v>
      </c>
      <c r="C399" s="822" t="s">
        <v>605</v>
      </c>
      <c r="D399" s="822" t="s">
        <v>2246</v>
      </c>
      <c r="E399" s="822" t="s">
        <v>5710</v>
      </c>
      <c r="F399" s="822" t="s">
        <v>5788</v>
      </c>
      <c r="G399" s="822" t="s">
        <v>5789</v>
      </c>
      <c r="H399" s="831">
        <v>6</v>
      </c>
      <c r="I399" s="831">
        <v>234</v>
      </c>
      <c r="J399" s="822"/>
      <c r="K399" s="822">
        <v>39</v>
      </c>
      <c r="L399" s="831"/>
      <c r="M399" s="831"/>
      <c r="N399" s="822"/>
      <c r="O399" s="822"/>
      <c r="P399" s="831"/>
      <c r="Q399" s="831"/>
      <c r="R399" s="827"/>
      <c r="S399" s="832"/>
    </row>
    <row r="400" spans="1:19" ht="14.45" customHeight="1" x14ac:dyDescent="0.2">
      <c r="A400" s="821" t="s">
        <v>5724</v>
      </c>
      <c r="B400" s="822" t="s">
        <v>5725</v>
      </c>
      <c r="C400" s="822" t="s">
        <v>605</v>
      </c>
      <c r="D400" s="822" t="s">
        <v>2246</v>
      </c>
      <c r="E400" s="822" t="s">
        <v>5710</v>
      </c>
      <c r="F400" s="822" t="s">
        <v>5711</v>
      </c>
      <c r="G400" s="822" t="s">
        <v>5712</v>
      </c>
      <c r="H400" s="831">
        <v>49</v>
      </c>
      <c r="I400" s="831">
        <v>12348</v>
      </c>
      <c r="J400" s="822">
        <v>0.18989911417322836</v>
      </c>
      <c r="K400" s="822">
        <v>252</v>
      </c>
      <c r="L400" s="831">
        <v>256</v>
      </c>
      <c r="M400" s="831">
        <v>65024</v>
      </c>
      <c r="N400" s="822">
        <v>1</v>
      </c>
      <c r="O400" s="822">
        <v>254</v>
      </c>
      <c r="P400" s="831">
        <v>154</v>
      </c>
      <c r="Q400" s="831">
        <v>39270</v>
      </c>
      <c r="R400" s="827">
        <v>0.60393085629921262</v>
      </c>
      <c r="S400" s="832">
        <v>255</v>
      </c>
    </row>
    <row r="401" spans="1:19" ht="14.45" customHeight="1" x14ac:dyDescent="0.2">
      <c r="A401" s="821" t="s">
        <v>5724</v>
      </c>
      <c r="B401" s="822" t="s">
        <v>5725</v>
      </c>
      <c r="C401" s="822" t="s">
        <v>605</v>
      </c>
      <c r="D401" s="822" t="s">
        <v>2246</v>
      </c>
      <c r="E401" s="822" t="s">
        <v>5710</v>
      </c>
      <c r="F401" s="822" t="s">
        <v>5792</v>
      </c>
      <c r="G401" s="822" t="s">
        <v>5793</v>
      </c>
      <c r="H401" s="831">
        <v>95</v>
      </c>
      <c r="I401" s="831">
        <v>12065</v>
      </c>
      <c r="J401" s="822">
        <v>31.917989417989418</v>
      </c>
      <c r="K401" s="822">
        <v>127</v>
      </c>
      <c r="L401" s="831">
        <v>3</v>
      </c>
      <c r="M401" s="831">
        <v>378</v>
      </c>
      <c r="N401" s="822">
        <v>1</v>
      </c>
      <c r="O401" s="822">
        <v>126</v>
      </c>
      <c r="P401" s="831">
        <v>62</v>
      </c>
      <c r="Q401" s="831">
        <v>7874</v>
      </c>
      <c r="R401" s="827">
        <v>20.830687830687829</v>
      </c>
      <c r="S401" s="832">
        <v>127</v>
      </c>
    </row>
    <row r="402" spans="1:19" ht="14.45" customHeight="1" x14ac:dyDescent="0.2">
      <c r="A402" s="821" t="s">
        <v>5724</v>
      </c>
      <c r="B402" s="822" t="s">
        <v>5725</v>
      </c>
      <c r="C402" s="822" t="s">
        <v>605</v>
      </c>
      <c r="D402" s="822" t="s">
        <v>2246</v>
      </c>
      <c r="E402" s="822" t="s">
        <v>5710</v>
      </c>
      <c r="F402" s="822" t="s">
        <v>5804</v>
      </c>
      <c r="G402" s="822" t="s">
        <v>5805</v>
      </c>
      <c r="H402" s="831">
        <v>4</v>
      </c>
      <c r="I402" s="831">
        <v>2720</v>
      </c>
      <c r="J402" s="822">
        <v>3.9708029197080292</v>
      </c>
      <c r="K402" s="822">
        <v>680</v>
      </c>
      <c r="L402" s="831">
        <v>1</v>
      </c>
      <c r="M402" s="831">
        <v>685</v>
      </c>
      <c r="N402" s="822">
        <v>1</v>
      </c>
      <c r="O402" s="822">
        <v>685</v>
      </c>
      <c r="P402" s="831">
        <v>4</v>
      </c>
      <c r="Q402" s="831">
        <v>2752</v>
      </c>
      <c r="R402" s="827">
        <v>4.0175182481751825</v>
      </c>
      <c r="S402" s="832">
        <v>688</v>
      </c>
    </row>
    <row r="403" spans="1:19" ht="14.45" customHeight="1" x14ac:dyDescent="0.2">
      <c r="A403" s="821" t="s">
        <v>5724</v>
      </c>
      <c r="B403" s="822" t="s">
        <v>5725</v>
      </c>
      <c r="C403" s="822" t="s">
        <v>605</v>
      </c>
      <c r="D403" s="822" t="s">
        <v>2246</v>
      </c>
      <c r="E403" s="822" t="s">
        <v>5710</v>
      </c>
      <c r="F403" s="822" t="s">
        <v>5810</v>
      </c>
      <c r="G403" s="822" t="s">
        <v>5811</v>
      </c>
      <c r="H403" s="831">
        <v>122</v>
      </c>
      <c r="I403" s="831">
        <v>4066.66</v>
      </c>
      <c r="J403" s="822">
        <v>0.55454479752036245</v>
      </c>
      <c r="K403" s="822">
        <v>33.333278688524587</v>
      </c>
      <c r="L403" s="831">
        <v>220</v>
      </c>
      <c r="M403" s="831">
        <v>7333.33</v>
      </c>
      <c r="N403" s="822">
        <v>1</v>
      </c>
      <c r="O403" s="822">
        <v>33.333318181818179</v>
      </c>
      <c r="P403" s="831">
        <v>215</v>
      </c>
      <c r="Q403" s="831">
        <v>7557.78</v>
      </c>
      <c r="R403" s="827">
        <v>1.0306068320940145</v>
      </c>
      <c r="S403" s="832">
        <v>35.152465116279068</v>
      </c>
    </row>
    <row r="404" spans="1:19" ht="14.45" customHeight="1" x14ac:dyDescent="0.2">
      <c r="A404" s="821" t="s">
        <v>5724</v>
      </c>
      <c r="B404" s="822" t="s">
        <v>5725</v>
      </c>
      <c r="C404" s="822" t="s">
        <v>605</v>
      </c>
      <c r="D404" s="822" t="s">
        <v>2246</v>
      </c>
      <c r="E404" s="822" t="s">
        <v>5710</v>
      </c>
      <c r="F404" s="822" t="s">
        <v>5814</v>
      </c>
      <c r="G404" s="822" t="s">
        <v>5815</v>
      </c>
      <c r="H404" s="831"/>
      <c r="I404" s="831"/>
      <c r="J404" s="822"/>
      <c r="K404" s="822"/>
      <c r="L404" s="831">
        <v>1</v>
      </c>
      <c r="M404" s="831">
        <v>175</v>
      </c>
      <c r="N404" s="822">
        <v>1</v>
      </c>
      <c r="O404" s="822">
        <v>175</v>
      </c>
      <c r="P404" s="831"/>
      <c r="Q404" s="831"/>
      <c r="R404" s="827"/>
      <c r="S404" s="832"/>
    </row>
    <row r="405" spans="1:19" ht="14.45" customHeight="1" x14ac:dyDescent="0.2">
      <c r="A405" s="821" t="s">
        <v>5724</v>
      </c>
      <c r="B405" s="822" t="s">
        <v>5725</v>
      </c>
      <c r="C405" s="822" t="s">
        <v>605</v>
      </c>
      <c r="D405" s="822" t="s">
        <v>2246</v>
      </c>
      <c r="E405" s="822" t="s">
        <v>5710</v>
      </c>
      <c r="F405" s="822" t="s">
        <v>5816</v>
      </c>
      <c r="G405" s="822" t="s">
        <v>5817</v>
      </c>
      <c r="H405" s="831">
        <v>3</v>
      </c>
      <c r="I405" s="831">
        <v>111</v>
      </c>
      <c r="J405" s="822">
        <v>2.9210526315789473</v>
      </c>
      <c r="K405" s="822">
        <v>37</v>
      </c>
      <c r="L405" s="831">
        <v>1</v>
      </c>
      <c r="M405" s="831">
        <v>38</v>
      </c>
      <c r="N405" s="822">
        <v>1</v>
      </c>
      <c r="O405" s="822">
        <v>38</v>
      </c>
      <c r="P405" s="831">
        <v>4</v>
      </c>
      <c r="Q405" s="831">
        <v>152</v>
      </c>
      <c r="R405" s="827">
        <v>4</v>
      </c>
      <c r="S405" s="832">
        <v>38</v>
      </c>
    </row>
    <row r="406" spans="1:19" ht="14.45" customHeight="1" x14ac:dyDescent="0.2">
      <c r="A406" s="821" t="s">
        <v>5724</v>
      </c>
      <c r="B406" s="822" t="s">
        <v>5725</v>
      </c>
      <c r="C406" s="822" t="s">
        <v>605</v>
      </c>
      <c r="D406" s="822" t="s">
        <v>2246</v>
      </c>
      <c r="E406" s="822" t="s">
        <v>5710</v>
      </c>
      <c r="F406" s="822" t="s">
        <v>5818</v>
      </c>
      <c r="G406" s="822" t="s">
        <v>5819</v>
      </c>
      <c r="H406" s="831">
        <v>2</v>
      </c>
      <c r="I406" s="831">
        <v>116</v>
      </c>
      <c r="J406" s="822">
        <v>0.65536723163841804</v>
      </c>
      <c r="K406" s="822">
        <v>58</v>
      </c>
      <c r="L406" s="831">
        <v>3</v>
      </c>
      <c r="M406" s="831">
        <v>177</v>
      </c>
      <c r="N406" s="822">
        <v>1</v>
      </c>
      <c r="O406" s="822">
        <v>59</v>
      </c>
      <c r="P406" s="831">
        <v>7</v>
      </c>
      <c r="Q406" s="831">
        <v>413</v>
      </c>
      <c r="R406" s="827">
        <v>2.3333333333333335</v>
      </c>
      <c r="S406" s="832">
        <v>59</v>
      </c>
    </row>
    <row r="407" spans="1:19" ht="14.45" customHeight="1" x14ac:dyDescent="0.2">
      <c r="A407" s="821" t="s">
        <v>5724</v>
      </c>
      <c r="B407" s="822" t="s">
        <v>5725</v>
      </c>
      <c r="C407" s="822" t="s">
        <v>605</v>
      </c>
      <c r="D407" s="822" t="s">
        <v>2246</v>
      </c>
      <c r="E407" s="822" t="s">
        <v>5710</v>
      </c>
      <c r="F407" s="822" t="s">
        <v>5714</v>
      </c>
      <c r="G407" s="822" t="s">
        <v>5715</v>
      </c>
      <c r="H407" s="831">
        <v>11</v>
      </c>
      <c r="I407" s="831">
        <v>946</v>
      </c>
      <c r="J407" s="822">
        <v>1.5533661740558293</v>
      </c>
      <c r="K407" s="822">
        <v>86</v>
      </c>
      <c r="L407" s="831">
        <v>7</v>
      </c>
      <c r="M407" s="831">
        <v>609</v>
      </c>
      <c r="N407" s="822">
        <v>1</v>
      </c>
      <c r="O407" s="822">
        <v>87</v>
      </c>
      <c r="P407" s="831">
        <v>11</v>
      </c>
      <c r="Q407" s="831">
        <v>968</v>
      </c>
      <c r="R407" s="827">
        <v>1.5894909688013137</v>
      </c>
      <c r="S407" s="832">
        <v>88</v>
      </c>
    </row>
    <row r="408" spans="1:19" ht="14.45" customHeight="1" x14ac:dyDescent="0.2">
      <c r="A408" s="821" t="s">
        <v>5724</v>
      </c>
      <c r="B408" s="822" t="s">
        <v>5725</v>
      </c>
      <c r="C408" s="822" t="s">
        <v>605</v>
      </c>
      <c r="D408" s="822" t="s">
        <v>2246</v>
      </c>
      <c r="E408" s="822" t="s">
        <v>5710</v>
      </c>
      <c r="F408" s="822" t="s">
        <v>5826</v>
      </c>
      <c r="G408" s="822" t="s">
        <v>5827</v>
      </c>
      <c r="H408" s="831">
        <v>4</v>
      </c>
      <c r="I408" s="831">
        <v>308</v>
      </c>
      <c r="J408" s="822"/>
      <c r="K408" s="822">
        <v>77</v>
      </c>
      <c r="L408" s="831"/>
      <c r="M408" s="831"/>
      <c r="N408" s="822"/>
      <c r="O408" s="822"/>
      <c r="P408" s="831"/>
      <c r="Q408" s="831"/>
      <c r="R408" s="827"/>
      <c r="S408" s="832"/>
    </row>
    <row r="409" spans="1:19" ht="14.45" customHeight="1" x14ac:dyDescent="0.2">
      <c r="A409" s="821" t="s">
        <v>5724</v>
      </c>
      <c r="B409" s="822" t="s">
        <v>5725</v>
      </c>
      <c r="C409" s="822" t="s">
        <v>605</v>
      </c>
      <c r="D409" s="822" t="s">
        <v>2246</v>
      </c>
      <c r="E409" s="822" t="s">
        <v>5710</v>
      </c>
      <c r="F409" s="822" t="s">
        <v>5832</v>
      </c>
      <c r="G409" s="822" t="s">
        <v>5833</v>
      </c>
      <c r="H409" s="831">
        <v>2</v>
      </c>
      <c r="I409" s="831">
        <v>2128</v>
      </c>
      <c r="J409" s="822">
        <v>1.9906454630495791</v>
      </c>
      <c r="K409" s="822">
        <v>1064</v>
      </c>
      <c r="L409" s="831">
        <v>1</v>
      </c>
      <c r="M409" s="831">
        <v>1069</v>
      </c>
      <c r="N409" s="822">
        <v>1</v>
      </c>
      <c r="O409" s="822">
        <v>1069</v>
      </c>
      <c r="P409" s="831">
        <v>1</v>
      </c>
      <c r="Q409" s="831">
        <v>1072</v>
      </c>
      <c r="R409" s="827">
        <v>1.0028063610851263</v>
      </c>
      <c r="S409" s="832">
        <v>1072</v>
      </c>
    </row>
    <row r="410" spans="1:19" ht="14.45" customHeight="1" x14ac:dyDescent="0.2">
      <c r="A410" s="821" t="s">
        <v>5724</v>
      </c>
      <c r="B410" s="822" t="s">
        <v>5725</v>
      </c>
      <c r="C410" s="822" t="s">
        <v>605</v>
      </c>
      <c r="D410" s="822" t="s">
        <v>2246</v>
      </c>
      <c r="E410" s="822" t="s">
        <v>5710</v>
      </c>
      <c r="F410" s="822" t="s">
        <v>5836</v>
      </c>
      <c r="G410" s="822" t="s">
        <v>5837</v>
      </c>
      <c r="H410" s="831">
        <v>1</v>
      </c>
      <c r="I410" s="831">
        <v>374</v>
      </c>
      <c r="J410" s="822">
        <v>0.99468085106382975</v>
      </c>
      <c r="K410" s="822">
        <v>374</v>
      </c>
      <c r="L410" s="831">
        <v>1</v>
      </c>
      <c r="M410" s="831">
        <v>376</v>
      </c>
      <c r="N410" s="822">
        <v>1</v>
      </c>
      <c r="O410" s="822">
        <v>376</v>
      </c>
      <c r="P410" s="831"/>
      <c r="Q410" s="831"/>
      <c r="R410" s="827"/>
      <c r="S410" s="832"/>
    </row>
    <row r="411" spans="1:19" ht="14.45" customHeight="1" x14ac:dyDescent="0.2">
      <c r="A411" s="821" t="s">
        <v>5724</v>
      </c>
      <c r="B411" s="822" t="s">
        <v>5725</v>
      </c>
      <c r="C411" s="822" t="s">
        <v>605</v>
      </c>
      <c r="D411" s="822" t="s">
        <v>2246</v>
      </c>
      <c r="E411" s="822" t="s">
        <v>5710</v>
      </c>
      <c r="F411" s="822" t="s">
        <v>5840</v>
      </c>
      <c r="G411" s="822" t="s">
        <v>5841</v>
      </c>
      <c r="H411" s="831">
        <v>1</v>
      </c>
      <c r="I411" s="831">
        <v>116</v>
      </c>
      <c r="J411" s="822">
        <v>0.33333333333333331</v>
      </c>
      <c r="K411" s="822">
        <v>116</v>
      </c>
      <c r="L411" s="831">
        <v>3</v>
      </c>
      <c r="M411" s="831">
        <v>348</v>
      </c>
      <c r="N411" s="822">
        <v>1</v>
      </c>
      <c r="O411" s="822">
        <v>116</v>
      </c>
      <c r="P411" s="831">
        <v>6</v>
      </c>
      <c r="Q411" s="831">
        <v>702</v>
      </c>
      <c r="R411" s="827">
        <v>2.0172413793103448</v>
      </c>
      <c r="S411" s="832">
        <v>117</v>
      </c>
    </row>
    <row r="412" spans="1:19" ht="14.45" customHeight="1" x14ac:dyDescent="0.2">
      <c r="A412" s="821" t="s">
        <v>5724</v>
      </c>
      <c r="B412" s="822" t="s">
        <v>5725</v>
      </c>
      <c r="C412" s="822" t="s">
        <v>605</v>
      </c>
      <c r="D412" s="822" t="s">
        <v>2246</v>
      </c>
      <c r="E412" s="822" t="s">
        <v>5710</v>
      </c>
      <c r="F412" s="822" t="s">
        <v>5844</v>
      </c>
      <c r="G412" s="822" t="s">
        <v>5845</v>
      </c>
      <c r="H412" s="831"/>
      <c r="I412" s="831"/>
      <c r="J412" s="822"/>
      <c r="K412" s="822"/>
      <c r="L412" s="831">
        <v>5</v>
      </c>
      <c r="M412" s="831">
        <v>1880</v>
      </c>
      <c r="N412" s="822">
        <v>1</v>
      </c>
      <c r="O412" s="822">
        <v>376</v>
      </c>
      <c r="P412" s="831">
        <v>2</v>
      </c>
      <c r="Q412" s="831">
        <v>754</v>
      </c>
      <c r="R412" s="827">
        <v>0.40106382978723404</v>
      </c>
      <c r="S412" s="832">
        <v>377</v>
      </c>
    </row>
    <row r="413" spans="1:19" ht="14.45" customHeight="1" x14ac:dyDescent="0.2">
      <c r="A413" s="821" t="s">
        <v>5724</v>
      </c>
      <c r="B413" s="822" t="s">
        <v>5725</v>
      </c>
      <c r="C413" s="822" t="s">
        <v>605</v>
      </c>
      <c r="D413" s="822" t="s">
        <v>2246</v>
      </c>
      <c r="E413" s="822" t="s">
        <v>5710</v>
      </c>
      <c r="F413" s="822" t="s">
        <v>5846</v>
      </c>
      <c r="G413" s="822" t="s">
        <v>5847</v>
      </c>
      <c r="H413" s="831">
        <v>1</v>
      </c>
      <c r="I413" s="831">
        <v>984</v>
      </c>
      <c r="J413" s="822"/>
      <c r="K413" s="822">
        <v>984</v>
      </c>
      <c r="L413" s="831"/>
      <c r="M413" s="831"/>
      <c r="N413" s="822"/>
      <c r="O413" s="822"/>
      <c r="P413" s="831"/>
      <c r="Q413" s="831"/>
      <c r="R413" s="827"/>
      <c r="S413" s="832"/>
    </row>
    <row r="414" spans="1:19" ht="14.45" customHeight="1" x14ac:dyDescent="0.2">
      <c r="A414" s="821" t="s">
        <v>5724</v>
      </c>
      <c r="B414" s="822" t="s">
        <v>5725</v>
      </c>
      <c r="C414" s="822" t="s">
        <v>605</v>
      </c>
      <c r="D414" s="822" t="s">
        <v>2246</v>
      </c>
      <c r="E414" s="822" t="s">
        <v>5710</v>
      </c>
      <c r="F414" s="822" t="s">
        <v>5856</v>
      </c>
      <c r="G414" s="822" t="s">
        <v>5857</v>
      </c>
      <c r="H414" s="831">
        <v>1</v>
      </c>
      <c r="I414" s="831">
        <v>181</v>
      </c>
      <c r="J414" s="822"/>
      <c r="K414" s="822">
        <v>181</v>
      </c>
      <c r="L414" s="831"/>
      <c r="M414" s="831"/>
      <c r="N414" s="822"/>
      <c r="O414" s="822"/>
      <c r="P414" s="831">
        <v>1</v>
      </c>
      <c r="Q414" s="831">
        <v>183</v>
      </c>
      <c r="R414" s="827"/>
      <c r="S414" s="832">
        <v>183</v>
      </c>
    </row>
    <row r="415" spans="1:19" ht="14.45" customHeight="1" x14ac:dyDescent="0.2">
      <c r="A415" s="821" t="s">
        <v>5724</v>
      </c>
      <c r="B415" s="822" t="s">
        <v>5725</v>
      </c>
      <c r="C415" s="822" t="s">
        <v>605</v>
      </c>
      <c r="D415" s="822" t="s">
        <v>2246</v>
      </c>
      <c r="E415" s="822" t="s">
        <v>5710</v>
      </c>
      <c r="F415" s="822" t="s">
        <v>5858</v>
      </c>
      <c r="G415" s="822" t="s">
        <v>5859</v>
      </c>
      <c r="H415" s="831">
        <v>1</v>
      </c>
      <c r="I415" s="831">
        <v>949</v>
      </c>
      <c r="J415" s="822"/>
      <c r="K415" s="822">
        <v>949</v>
      </c>
      <c r="L415" s="831"/>
      <c r="M415" s="831"/>
      <c r="N415" s="822"/>
      <c r="O415" s="822"/>
      <c r="P415" s="831"/>
      <c r="Q415" s="831"/>
      <c r="R415" s="827"/>
      <c r="S415" s="832"/>
    </row>
    <row r="416" spans="1:19" ht="14.45" customHeight="1" x14ac:dyDescent="0.2">
      <c r="A416" s="821" t="s">
        <v>5724</v>
      </c>
      <c r="B416" s="822" t="s">
        <v>5725</v>
      </c>
      <c r="C416" s="822" t="s">
        <v>605</v>
      </c>
      <c r="D416" s="822" t="s">
        <v>2246</v>
      </c>
      <c r="E416" s="822" t="s">
        <v>5710</v>
      </c>
      <c r="F416" s="822" t="s">
        <v>5860</v>
      </c>
      <c r="G416" s="822" t="s">
        <v>5861</v>
      </c>
      <c r="H416" s="831">
        <v>8</v>
      </c>
      <c r="I416" s="831">
        <v>696</v>
      </c>
      <c r="J416" s="822">
        <v>1.6</v>
      </c>
      <c r="K416" s="822">
        <v>87</v>
      </c>
      <c r="L416" s="831">
        <v>5</v>
      </c>
      <c r="M416" s="831">
        <v>435</v>
      </c>
      <c r="N416" s="822">
        <v>1</v>
      </c>
      <c r="O416" s="822">
        <v>87</v>
      </c>
      <c r="P416" s="831"/>
      <c r="Q416" s="831"/>
      <c r="R416" s="827"/>
      <c r="S416" s="832"/>
    </row>
    <row r="417" spans="1:19" ht="14.45" customHeight="1" x14ac:dyDescent="0.2">
      <c r="A417" s="821" t="s">
        <v>5724</v>
      </c>
      <c r="B417" s="822" t="s">
        <v>5725</v>
      </c>
      <c r="C417" s="822" t="s">
        <v>605</v>
      </c>
      <c r="D417" s="822" t="s">
        <v>2246</v>
      </c>
      <c r="E417" s="822" t="s">
        <v>5710</v>
      </c>
      <c r="F417" s="822" t="s">
        <v>5864</v>
      </c>
      <c r="G417" s="822" t="s">
        <v>5865</v>
      </c>
      <c r="H417" s="831"/>
      <c r="I417" s="831"/>
      <c r="J417" s="822"/>
      <c r="K417" s="822"/>
      <c r="L417" s="831">
        <v>1</v>
      </c>
      <c r="M417" s="831">
        <v>99</v>
      </c>
      <c r="N417" s="822">
        <v>1</v>
      </c>
      <c r="O417" s="822">
        <v>99</v>
      </c>
      <c r="P417" s="831"/>
      <c r="Q417" s="831"/>
      <c r="R417" s="827"/>
      <c r="S417" s="832"/>
    </row>
    <row r="418" spans="1:19" ht="14.45" customHeight="1" x14ac:dyDescent="0.2">
      <c r="A418" s="821" t="s">
        <v>5724</v>
      </c>
      <c r="B418" s="822" t="s">
        <v>5725</v>
      </c>
      <c r="C418" s="822" t="s">
        <v>605</v>
      </c>
      <c r="D418" s="822" t="s">
        <v>2247</v>
      </c>
      <c r="E418" s="822" t="s">
        <v>5726</v>
      </c>
      <c r="F418" s="822" t="s">
        <v>5731</v>
      </c>
      <c r="G418" s="822" t="s">
        <v>5732</v>
      </c>
      <c r="H418" s="831"/>
      <c r="I418" s="831"/>
      <c r="J418" s="822"/>
      <c r="K418" s="822"/>
      <c r="L418" s="831"/>
      <c r="M418" s="831"/>
      <c r="N418" s="822"/>
      <c r="O418" s="822"/>
      <c r="P418" s="831">
        <v>0.1</v>
      </c>
      <c r="Q418" s="831">
        <v>6.97</v>
      </c>
      <c r="R418" s="827"/>
      <c r="S418" s="832">
        <v>69.699999999999989</v>
      </c>
    </row>
    <row r="419" spans="1:19" ht="14.45" customHeight="1" x14ac:dyDescent="0.2">
      <c r="A419" s="821" t="s">
        <v>5724</v>
      </c>
      <c r="B419" s="822" t="s">
        <v>5725</v>
      </c>
      <c r="C419" s="822" t="s">
        <v>605</v>
      </c>
      <c r="D419" s="822" t="s">
        <v>2247</v>
      </c>
      <c r="E419" s="822" t="s">
        <v>5710</v>
      </c>
      <c r="F419" s="822" t="s">
        <v>5772</v>
      </c>
      <c r="G419" s="822" t="s">
        <v>5773</v>
      </c>
      <c r="H419" s="831">
        <v>2</v>
      </c>
      <c r="I419" s="831">
        <v>166</v>
      </c>
      <c r="J419" s="822"/>
      <c r="K419" s="822">
        <v>83</v>
      </c>
      <c r="L419" s="831"/>
      <c r="M419" s="831"/>
      <c r="N419" s="822"/>
      <c r="O419" s="822"/>
      <c r="P419" s="831">
        <v>1</v>
      </c>
      <c r="Q419" s="831">
        <v>85</v>
      </c>
      <c r="R419" s="827"/>
      <c r="S419" s="832">
        <v>85</v>
      </c>
    </row>
    <row r="420" spans="1:19" ht="14.45" customHeight="1" x14ac:dyDescent="0.2">
      <c r="A420" s="821" t="s">
        <v>5724</v>
      </c>
      <c r="B420" s="822" t="s">
        <v>5725</v>
      </c>
      <c r="C420" s="822" t="s">
        <v>605</v>
      </c>
      <c r="D420" s="822" t="s">
        <v>2247</v>
      </c>
      <c r="E420" s="822" t="s">
        <v>5710</v>
      </c>
      <c r="F420" s="822" t="s">
        <v>5774</v>
      </c>
      <c r="G420" s="822" t="s">
        <v>5775</v>
      </c>
      <c r="H420" s="831">
        <v>36</v>
      </c>
      <c r="I420" s="831">
        <v>1332</v>
      </c>
      <c r="J420" s="822">
        <v>1.2982456140350878</v>
      </c>
      <c r="K420" s="822">
        <v>37</v>
      </c>
      <c r="L420" s="831">
        <v>27</v>
      </c>
      <c r="M420" s="831">
        <v>1026</v>
      </c>
      <c r="N420" s="822">
        <v>1</v>
      </c>
      <c r="O420" s="822">
        <v>38</v>
      </c>
      <c r="P420" s="831">
        <v>27</v>
      </c>
      <c r="Q420" s="831">
        <v>1026</v>
      </c>
      <c r="R420" s="827">
        <v>1</v>
      </c>
      <c r="S420" s="832">
        <v>38</v>
      </c>
    </row>
    <row r="421" spans="1:19" ht="14.45" customHeight="1" x14ac:dyDescent="0.2">
      <c r="A421" s="821" t="s">
        <v>5724</v>
      </c>
      <c r="B421" s="822" t="s">
        <v>5725</v>
      </c>
      <c r="C421" s="822" t="s">
        <v>605</v>
      </c>
      <c r="D421" s="822" t="s">
        <v>2247</v>
      </c>
      <c r="E421" s="822" t="s">
        <v>5710</v>
      </c>
      <c r="F421" s="822" t="s">
        <v>5711</v>
      </c>
      <c r="G421" s="822" t="s">
        <v>5712</v>
      </c>
      <c r="H421" s="831">
        <v>102</v>
      </c>
      <c r="I421" s="831">
        <v>25704</v>
      </c>
      <c r="J421" s="822">
        <v>1.3315375051802736</v>
      </c>
      <c r="K421" s="822">
        <v>252</v>
      </c>
      <c r="L421" s="831">
        <v>76</v>
      </c>
      <c r="M421" s="831">
        <v>19304</v>
      </c>
      <c r="N421" s="822">
        <v>1</v>
      </c>
      <c r="O421" s="822">
        <v>254</v>
      </c>
      <c r="P421" s="831">
        <v>114</v>
      </c>
      <c r="Q421" s="831">
        <v>29070</v>
      </c>
      <c r="R421" s="827">
        <v>1.5059055118110236</v>
      </c>
      <c r="S421" s="832">
        <v>255</v>
      </c>
    </row>
    <row r="422" spans="1:19" ht="14.45" customHeight="1" x14ac:dyDescent="0.2">
      <c r="A422" s="821" t="s">
        <v>5724</v>
      </c>
      <c r="B422" s="822" t="s">
        <v>5725</v>
      </c>
      <c r="C422" s="822" t="s">
        <v>605</v>
      </c>
      <c r="D422" s="822" t="s">
        <v>2247</v>
      </c>
      <c r="E422" s="822" t="s">
        <v>5710</v>
      </c>
      <c r="F422" s="822" t="s">
        <v>5792</v>
      </c>
      <c r="G422" s="822" t="s">
        <v>5793</v>
      </c>
      <c r="H422" s="831">
        <v>7</v>
      </c>
      <c r="I422" s="831">
        <v>889</v>
      </c>
      <c r="J422" s="822">
        <v>0.58796296296296291</v>
      </c>
      <c r="K422" s="822">
        <v>127</v>
      </c>
      <c r="L422" s="831">
        <v>12</v>
      </c>
      <c r="M422" s="831">
        <v>1512</v>
      </c>
      <c r="N422" s="822">
        <v>1</v>
      </c>
      <c r="O422" s="822">
        <v>126</v>
      </c>
      <c r="P422" s="831">
        <v>7</v>
      </c>
      <c r="Q422" s="831">
        <v>889</v>
      </c>
      <c r="R422" s="827">
        <v>0.58796296296296291</v>
      </c>
      <c r="S422" s="832">
        <v>127</v>
      </c>
    </row>
    <row r="423" spans="1:19" ht="14.45" customHeight="1" x14ac:dyDescent="0.2">
      <c r="A423" s="821" t="s">
        <v>5724</v>
      </c>
      <c r="B423" s="822" t="s">
        <v>5725</v>
      </c>
      <c r="C423" s="822" t="s">
        <v>605</v>
      </c>
      <c r="D423" s="822" t="s">
        <v>2247</v>
      </c>
      <c r="E423" s="822" t="s">
        <v>5710</v>
      </c>
      <c r="F423" s="822" t="s">
        <v>5804</v>
      </c>
      <c r="G423" s="822" t="s">
        <v>5805</v>
      </c>
      <c r="H423" s="831"/>
      <c r="I423" s="831"/>
      <c r="J423" s="822"/>
      <c r="K423" s="822"/>
      <c r="L423" s="831">
        <v>1</v>
      </c>
      <c r="M423" s="831">
        <v>685</v>
      </c>
      <c r="N423" s="822">
        <v>1</v>
      </c>
      <c r="O423" s="822">
        <v>685</v>
      </c>
      <c r="P423" s="831"/>
      <c r="Q423" s="831"/>
      <c r="R423" s="827"/>
      <c r="S423" s="832"/>
    </row>
    <row r="424" spans="1:19" ht="14.45" customHeight="1" x14ac:dyDescent="0.2">
      <c r="A424" s="821" t="s">
        <v>5724</v>
      </c>
      <c r="B424" s="822" t="s">
        <v>5725</v>
      </c>
      <c r="C424" s="822" t="s">
        <v>605</v>
      </c>
      <c r="D424" s="822" t="s">
        <v>2247</v>
      </c>
      <c r="E424" s="822" t="s">
        <v>5710</v>
      </c>
      <c r="F424" s="822" t="s">
        <v>5808</v>
      </c>
      <c r="G424" s="822" t="s">
        <v>5809</v>
      </c>
      <c r="H424" s="831"/>
      <c r="I424" s="831"/>
      <c r="J424" s="822"/>
      <c r="K424" s="822"/>
      <c r="L424" s="831">
        <v>1</v>
      </c>
      <c r="M424" s="831">
        <v>165</v>
      </c>
      <c r="N424" s="822">
        <v>1</v>
      </c>
      <c r="O424" s="822">
        <v>165</v>
      </c>
      <c r="P424" s="831"/>
      <c r="Q424" s="831"/>
      <c r="R424" s="827"/>
      <c r="S424" s="832"/>
    </row>
    <row r="425" spans="1:19" ht="14.45" customHeight="1" x14ac:dyDescent="0.2">
      <c r="A425" s="821" t="s">
        <v>5724</v>
      </c>
      <c r="B425" s="822" t="s">
        <v>5725</v>
      </c>
      <c r="C425" s="822" t="s">
        <v>605</v>
      </c>
      <c r="D425" s="822" t="s">
        <v>2247</v>
      </c>
      <c r="E425" s="822" t="s">
        <v>5710</v>
      </c>
      <c r="F425" s="822" t="s">
        <v>5810</v>
      </c>
      <c r="G425" s="822" t="s">
        <v>5811</v>
      </c>
      <c r="H425" s="831">
        <v>96</v>
      </c>
      <c r="I425" s="831">
        <v>3200.01</v>
      </c>
      <c r="J425" s="822">
        <v>1.5</v>
      </c>
      <c r="K425" s="822">
        <v>33.333437500000002</v>
      </c>
      <c r="L425" s="831">
        <v>64</v>
      </c>
      <c r="M425" s="831">
        <v>2133.34</v>
      </c>
      <c r="N425" s="822">
        <v>1</v>
      </c>
      <c r="O425" s="822">
        <v>33.333437500000002</v>
      </c>
      <c r="P425" s="831">
        <v>113</v>
      </c>
      <c r="Q425" s="831">
        <v>3949.99</v>
      </c>
      <c r="R425" s="827">
        <v>1.8515520263999172</v>
      </c>
      <c r="S425" s="832">
        <v>34.955663716814158</v>
      </c>
    </row>
    <row r="426" spans="1:19" ht="14.45" customHeight="1" x14ac:dyDescent="0.2">
      <c r="A426" s="821" t="s">
        <v>5724</v>
      </c>
      <c r="B426" s="822" t="s">
        <v>5725</v>
      </c>
      <c r="C426" s="822" t="s">
        <v>605</v>
      </c>
      <c r="D426" s="822" t="s">
        <v>2247</v>
      </c>
      <c r="E426" s="822" t="s">
        <v>5710</v>
      </c>
      <c r="F426" s="822" t="s">
        <v>5714</v>
      </c>
      <c r="G426" s="822" t="s">
        <v>5715</v>
      </c>
      <c r="H426" s="831"/>
      <c r="I426" s="831"/>
      <c r="J426" s="822"/>
      <c r="K426" s="822"/>
      <c r="L426" s="831">
        <v>1</v>
      </c>
      <c r="M426" s="831">
        <v>87</v>
      </c>
      <c r="N426" s="822">
        <v>1</v>
      </c>
      <c r="O426" s="822">
        <v>87</v>
      </c>
      <c r="P426" s="831">
        <v>1</v>
      </c>
      <c r="Q426" s="831">
        <v>88</v>
      </c>
      <c r="R426" s="827">
        <v>1.0114942528735633</v>
      </c>
      <c r="S426" s="832">
        <v>88</v>
      </c>
    </row>
    <row r="427" spans="1:19" ht="14.45" customHeight="1" x14ac:dyDescent="0.2">
      <c r="A427" s="821" t="s">
        <v>5724</v>
      </c>
      <c r="B427" s="822" t="s">
        <v>5725</v>
      </c>
      <c r="C427" s="822" t="s">
        <v>605</v>
      </c>
      <c r="D427" s="822" t="s">
        <v>2247</v>
      </c>
      <c r="E427" s="822" t="s">
        <v>5710</v>
      </c>
      <c r="F427" s="822" t="s">
        <v>5832</v>
      </c>
      <c r="G427" s="822" t="s">
        <v>5833</v>
      </c>
      <c r="H427" s="831"/>
      <c r="I427" s="831"/>
      <c r="J427" s="822"/>
      <c r="K427" s="822"/>
      <c r="L427" s="831"/>
      <c r="M427" s="831"/>
      <c r="N427" s="822"/>
      <c r="O427" s="822"/>
      <c r="P427" s="831">
        <v>1</v>
      </c>
      <c r="Q427" s="831">
        <v>1072</v>
      </c>
      <c r="R427" s="827"/>
      <c r="S427" s="832">
        <v>1072</v>
      </c>
    </row>
    <row r="428" spans="1:19" ht="14.45" customHeight="1" x14ac:dyDescent="0.2">
      <c r="A428" s="821" t="s">
        <v>5724</v>
      </c>
      <c r="B428" s="822" t="s">
        <v>5725</v>
      </c>
      <c r="C428" s="822" t="s">
        <v>605</v>
      </c>
      <c r="D428" s="822" t="s">
        <v>2247</v>
      </c>
      <c r="E428" s="822" t="s">
        <v>5710</v>
      </c>
      <c r="F428" s="822" t="s">
        <v>5840</v>
      </c>
      <c r="G428" s="822" t="s">
        <v>5841</v>
      </c>
      <c r="H428" s="831">
        <v>26</v>
      </c>
      <c r="I428" s="831">
        <v>3016</v>
      </c>
      <c r="J428" s="822">
        <v>0.74285714285714288</v>
      </c>
      <c r="K428" s="822">
        <v>116</v>
      </c>
      <c r="L428" s="831">
        <v>35</v>
      </c>
      <c r="M428" s="831">
        <v>4060</v>
      </c>
      <c r="N428" s="822">
        <v>1</v>
      </c>
      <c r="O428" s="822">
        <v>116</v>
      </c>
      <c r="P428" s="831">
        <v>29</v>
      </c>
      <c r="Q428" s="831">
        <v>3393</v>
      </c>
      <c r="R428" s="827">
        <v>0.83571428571428574</v>
      </c>
      <c r="S428" s="832">
        <v>117</v>
      </c>
    </row>
    <row r="429" spans="1:19" ht="14.45" customHeight="1" x14ac:dyDescent="0.2">
      <c r="A429" s="821" t="s">
        <v>5724</v>
      </c>
      <c r="B429" s="822" t="s">
        <v>5725</v>
      </c>
      <c r="C429" s="822" t="s">
        <v>605</v>
      </c>
      <c r="D429" s="822" t="s">
        <v>5702</v>
      </c>
      <c r="E429" s="822" t="s">
        <v>5710</v>
      </c>
      <c r="F429" s="822" t="s">
        <v>5774</v>
      </c>
      <c r="G429" s="822" t="s">
        <v>5775</v>
      </c>
      <c r="H429" s="831">
        <v>257</v>
      </c>
      <c r="I429" s="831">
        <v>9509</v>
      </c>
      <c r="J429" s="822"/>
      <c r="K429" s="822">
        <v>37</v>
      </c>
      <c r="L429" s="831"/>
      <c r="M429" s="831"/>
      <c r="N429" s="822"/>
      <c r="O429" s="822"/>
      <c r="P429" s="831"/>
      <c r="Q429" s="831"/>
      <c r="R429" s="827"/>
      <c r="S429" s="832"/>
    </row>
    <row r="430" spans="1:19" ht="14.45" customHeight="1" x14ac:dyDescent="0.2">
      <c r="A430" s="821" t="s">
        <v>5724</v>
      </c>
      <c r="B430" s="822" t="s">
        <v>5725</v>
      </c>
      <c r="C430" s="822" t="s">
        <v>605</v>
      </c>
      <c r="D430" s="822" t="s">
        <v>5702</v>
      </c>
      <c r="E430" s="822" t="s">
        <v>5710</v>
      </c>
      <c r="F430" s="822" t="s">
        <v>5711</v>
      </c>
      <c r="G430" s="822" t="s">
        <v>5712</v>
      </c>
      <c r="H430" s="831">
        <v>268</v>
      </c>
      <c r="I430" s="831">
        <v>67536</v>
      </c>
      <c r="J430" s="822"/>
      <c r="K430" s="822">
        <v>252</v>
      </c>
      <c r="L430" s="831"/>
      <c r="M430" s="831"/>
      <c r="N430" s="822"/>
      <c r="O430" s="822"/>
      <c r="P430" s="831"/>
      <c r="Q430" s="831"/>
      <c r="R430" s="827"/>
      <c r="S430" s="832"/>
    </row>
    <row r="431" spans="1:19" ht="14.45" customHeight="1" x14ac:dyDescent="0.2">
      <c r="A431" s="821" t="s">
        <v>5724</v>
      </c>
      <c r="B431" s="822" t="s">
        <v>5725</v>
      </c>
      <c r="C431" s="822" t="s">
        <v>605</v>
      </c>
      <c r="D431" s="822" t="s">
        <v>5702</v>
      </c>
      <c r="E431" s="822" t="s">
        <v>5710</v>
      </c>
      <c r="F431" s="822" t="s">
        <v>5810</v>
      </c>
      <c r="G431" s="822" t="s">
        <v>5811</v>
      </c>
      <c r="H431" s="831">
        <v>264</v>
      </c>
      <c r="I431" s="831">
        <v>8799.99</v>
      </c>
      <c r="J431" s="822"/>
      <c r="K431" s="822">
        <v>33.333295454545457</v>
      </c>
      <c r="L431" s="831"/>
      <c r="M431" s="831"/>
      <c r="N431" s="822"/>
      <c r="O431" s="822"/>
      <c r="P431" s="831"/>
      <c r="Q431" s="831"/>
      <c r="R431" s="827"/>
      <c r="S431" s="832"/>
    </row>
    <row r="432" spans="1:19" ht="14.45" customHeight="1" x14ac:dyDescent="0.2">
      <c r="A432" s="821" t="s">
        <v>5724</v>
      </c>
      <c r="B432" s="822" t="s">
        <v>5725</v>
      </c>
      <c r="C432" s="822" t="s">
        <v>605</v>
      </c>
      <c r="D432" s="822" t="s">
        <v>5702</v>
      </c>
      <c r="E432" s="822" t="s">
        <v>5710</v>
      </c>
      <c r="F432" s="822" t="s">
        <v>5714</v>
      </c>
      <c r="G432" s="822" t="s">
        <v>5715</v>
      </c>
      <c r="H432" s="831">
        <v>1</v>
      </c>
      <c r="I432" s="831">
        <v>86</v>
      </c>
      <c r="J432" s="822"/>
      <c r="K432" s="822">
        <v>86</v>
      </c>
      <c r="L432" s="831"/>
      <c r="M432" s="831"/>
      <c r="N432" s="822"/>
      <c r="O432" s="822"/>
      <c r="P432" s="831"/>
      <c r="Q432" s="831"/>
      <c r="R432" s="827"/>
      <c r="S432" s="832"/>
    </row>
    <row r="433" spans="1:19" ht="14.45" customHeight="1" x14ac:dyDescent="0.2">
      <c r="A433" s="821" t="s">
        <v>5724</v>
      </c>
      <c r="B433" s="822" t="s">
        <v>5725</v>
      </c>
      <c r="C433" s="822" t="s">
        <v>605</v>
      </c>
      <c r="D433" s="822" t="s">
        <v>5702</v>
      </c>
      <c r="E433" s="822" t="s">
        <v>5710</v>
      </c>
      <c r="F433" s="822" t="s">
        <v>5838</v>
      </c>
      <c r="G433" s="822" t="s">
        <v>5839</v>
      </c>
      <c r="H433" s="831">
        <v>1</v>
      </c>
      <c r="I433" s="831">
        <v>59</v>
      </c>
      <c r="J433" s="822"/>
      <c r="K433" s="822">
        <v>59</v>
      </c>
      <c r="L433" s="831"/>
      <c r="M433" s="831"/>
      <c r="N433" s="822"/>
      <c r="O433" s="822"/>
      <c r="P433" s="831"/>
      <c r="Q433" s="831"/>
      <c r="R433" s="827"/>
      <c r="S433" s="832"/>
    </row>
    <row r="434" spans="1:19" ht="14.45" customHeight="1" x14ac:dyDescent="0.2">
      <c r="A434" s="821" t="s">
        <v>5724</v>
      </c>
      <c r="B434" s="822" t="s">
        <v>5725</v>
      </c>
      <c r="C434" s="822" t="s">
        <v>605</v>
      </c>
      <c r="D434" s="822" t="s">
        <v>5702</v>
      </c>
      <c r="E434" s="822" t="s">
        <v>5710</v>
      </c>
      <c r="F434" s="822" t="s">
        <v>5844</v>
      </c>
      <c r="G434" s="822" t="s">
        <v>5845</v>
      </c>
      <c r="H434" s="831">
        <v>1</v>
      </c>
      <c r="I434" s="831">
        <v>375</v>
      </c>
      <c r="J434" s="822"/>
      <c r="K434" s="822">
        <v>375</v>
      </c>
      <c r="L434" s="831"/>
      <c r="M434" s="831"/>
      <c r="N434" s="822"/>
      <c r="O434" s="822"/>
      <c r="P434" s="831"/>
      <c r="Q434" s="831"/>
      <c r="R434" s="827"/>
      <c r="S434" s="832"/>
    </row>
    <row r="435" spans="1:19" ht="14.45" customHeight="1" x14ac:dyDescent="0.2">
      <c r="A435" s="821" t="s">
        <v>5724</v>
      </c>
      <c r="B435" s="822" t="s">
        <v>5725</v>
      </c>
      <c r="C435" s="822" t="s">
        <v>605</v>
      </c>
      <c r="D435" s="822" t="s">
        <v>5703</v>
      </c>
      <c r="E435" s="822" t="s">
        <v>5710</v>
      </c>
      <c r="F435" s="822" t="s">
        <v>5774</v>
      </c>
      <c r="G435" s="822" t="s">
        <v>5775</v>
      </c>
      <c r="H435" s="831">
        <v>1</v>
      </c>
      <c r="I435" s="831">
        <v>37</v>
      </c>
      <c r="J435" s="822"/>
      <c r="K435" s="822">
        <v>37</v>
      </c>
      <c r="L435" s="831"/>
      <c r="M435" s="831"/>
      <c r="N435" s="822"/>
      <c r="O435" s="822"/>
      <c r="P435" s="831"/>
      <c r="Q435" s="831"/>
      <c r="R435" s="827"/>
      <c r="S435" s="832"/>
    </row>
    <row r="436" spans="1:19" ht="14.45" customHeight="1" x14ac:dyDescent="0.2">
      <c r="A436" s="821" t="s">
        <v>5724</v>
      </c>
      <c r="B436" s="822" t="s">
        <v>5725</v>
      </c>
      <c r="C436" s="822" t="s">
        <v>605</v>
      </c>
      <c r="D436" s="822" t="s">
        <v>2250</v>
      </c>
      <c r="E436" s="822" t="s">
        <v>5726</v>
      </c>
      <c r="F436" s="822" t="s">
        <v>5731</v>
      </c>
      <c r="G436" s="822" t="s">
        <v>5732</v>
      </c>
      <c r="H436" s="831">
        <v>0.1</v>
      </c>
      <c r="I436" s="831">
        <v>6.97</v>
      </c>
      <c r="J436" s="822">
        <v>0.33333333333333331</v>
      </c>
      <c r="K436" s="822">
        <v>69.699999999999989</v>
      </c>
      <c r="L436" s="831">
        <v>0.30000000000000004</v>
      </c>
      <c r="M436" s="831">
        <v>20.91</v>
      </c>
      <c r="N436" s="822">
        <v>1</v>
      </c>
      <c r="O436" s="822">
        <v>69.699999999999989</v>
      </c>
      <c r="P436" s="831">
        <v>2.1</v>
      </c>
      <c r="Q436" s="831">
        <v>146.43</v>
      </c>
      <c r="R436" s="827">
        <v>7.0028694404591105</v>
      </c>
      <c r="S436" s="832">
        <v>69.728571428571428</v>
      </c>
    </row>
    <row r="437" spans="1:19" ht="14.45" customHeight="1" x14ac:dyDescent="0.2">
      <c r="A437" s="821" t="s">
        <v>5724</v>
      </c>
      <c r="B437" s="822" t="s">
        <v>5725</v>
      </c>
      <c r="C437" s="822" t="s">
        <v>605</v>
      </c>
      <c r="D437" s="822" t="s">
        <v>2250</v>
      </c>
      <c r="E437" s="822" t="s">
        <v>5710</v>
      </c>
      <c r="F437" s="822" t="s">
        <v>5772</v>
      </c>
      <c r="G437" s="822" t="s">
        <v>5773</v>
      </c>
      <c r="H437" s="831">
        <v>7</v>
      </c>
      <c r="I437" s="831">
        <v>581</v>
      </c>
      <c r="J437" s="822">
        <v>0.17735042735042736</v>
      </c>
      <c r="K437" s="822">
        <v>83</v>
      </c>
      <c r="L437" s="831">
        <v>39</v>
      </c>
      <c r="M437" s="831">
        <v>3276</v>
      </c>
      <c r="N437" s="822">
        <v>1</v>
      </c>
      <c r="O437" s="822">
        <v>84</v>
      </c>
      <c r="P437" s="831">
        <v>3</v>
      </c>
      <c r="Q437" s="831">
        <v>255</v>
      </c>
      <c r="R437" s="827">
        <v>7.783882783882784E-2</v>
      </c>
      <c r="S437" s="832">
        <v>85</v>
      </c>
    </row>
    <row r="438" spans="1:19" ht="14.45" customHeight="1" x14ac:dyDescent="0.2">
      <c r="A438" s="821" t="s">
        <v>5724</v>
      </c>
      <c r="B438" s="822" t="s">
        <v>5725</v>
      </c>
      <c r="C438" s="822" t="s">
        <v>605</v>
      </c>
      <c r="D438" s="822" t="s">
        <v>2250</v>
      </c>
      <c r="E438" s="822" t="s">
        <v>5710</v>
      </c>
      <c r="F438" s="822" t="s">
        <v>5774</v>
      </c>
      <c r="G438" s="822" t="s">
        <v>5775</v>
      </c>
      <c r="H438" s="831">
        <v>40</v>
      </c>
      <c r="I438" s="831">
        <v>1480</v>
      </c>
      <c r="J438" s="822">
        <v>0.18115055079559364</v>
      </c>
      <c r="K438" s="822">
        <v>37</v>
      </c>
      <c r="L438" s="831">
        <v>215</v>
      </c>
      <c r="M438" s="831">
        <v>8170</v>
      </c>
      <c r="N438" s="822">
        <v>1</v>
      </c>
      <c r="O438" s="822">
        <v>38</v>
      </c>
      <c r="P438" s="831">
        <v>176</v>
      </c>
      <c r="Q438" s="831">
        <v>6688</v>
      </c>
      <c r="R438" s="827">
        <v>0.81860465116279069</v>
      </c>
      <c r="S438" s="832">
        <v>38</v>
      </c>
    </row>
    <row r="439" spans="1:19" ht="14.45" customHeight="1" x14ac:dyDescent="0.2">
      <c r="A439" s="821" t="s">
        <v>5724</v>
      </c>
      <c r="B439" s="822" t="s">
        <v>5725</v>
      </c>
      <c r="C439" s="822" t="s">
        <v>605</v>
      </c>
      <c r="D439" s="822" t="s">
        <v>2250</v>
      </c>
      <c r="E439" s="822" t="s">
        <v>5710</v>
      </c>
      <c r="F439" s="822" t="s">
        <v>5711</v>
      </c>
      <c r="G439" s="822" t="s">
        <v>5712</v>
      </c>
      <c r="H439" s="831">
        <v>445</v>
      </c>
      <c r="I439" s="831">
        <v>112140</v>
      </c>
      <c r="J439" s="822">
        <v>0.96607453608780303</v>
      </c>
      <c r="K439" s="822">
        <v>252</v>
      </c>
      <c r="L439" s="831">
        <v>457</v>
      </c>
      <c r="M439" s="831">
        <v>116078</v>
      </c>
      <c r="N439" s="822">
        <v>1</v>
      </c>
      <c r="O439" s="822">
        <v>254</v>
      </c>
      <c r="P439" s="831">
        <v>341</v>
      </c>
      <c r="Q439" s="831">
        <v>86955</v>
      </c>
      <c r="R439" s="827">
        <v>0.74910835817295263</v>
      </c>
      <c r="S439" s="832">
        <v>255</v>
      </c>
    </row>
    <row r="440" spans="1:19" ht="14.45" customHeight="1" x14ac:dyDescent="0.2">
      <c r="A440" s="821" t="s">
        <v>5724</v>
      </c>
      <c r="B440" s="822" t="s">
        <v>5725</v>
      </c>
      <c r="C440" s="822" t="s">
        <v>605</v>
      </c>
      <c r="D440" s="822" t="s">
        <v>2250</v>
      </c>
      <c r="E440" s="822" t="s">
        <v>5710</v>
      </c>
      <c r="F440" s="822" t="s">
        <v>5792</v>
      </c>
      <c r="G440" s="822" t="s">
        <v>5793</v>
      </c>
      <c r="H440" s="831">
        <v>5</v>
      </c>
      <c r="I440" s="831">
        <v>635</v>
      </c>
      <c r="J440" s="822">
        <v>0.16798941798941799</v>
      </c>
      <c r="K440" s="822">
        <v>127</v>
      </c>
      <c r="L440" s="831">
        <v>30</v>
      </c>
      <c r="M440" s="831">
        <v>3780</v>
      </c>
      <c r="N440" s="822">
        <v>1</v>
      </c>
      <c r="O440" s="822">
        <v>126</v>
      </c>
      <c r="P440" s="831">
        <v>5</v>
      </c>
      <c r="Q440" s="831">
        <v>635</v>
      </c>
      <c r="R440" s="827">
        <v>0.16798941798941799</v>
      </c>
      <c r="S440" s="832">
        <v>127</v>
      </c>
    </row>
    <row r="441" spans="1:19" ht="14.45" customHeight="1" x14ac:dyDescent="0.2">
      <c r="A441" s="821" t="s">
        <v>5724</v>
      </c>
      <c r="B441" s="822" t="s">
        <v>5725</v>
      </c>
      <c r="C441" s="822" t="s">
        <v>605</v>
      </c>
      <c r="D441" s="822" t="s">
        <v>2250</v>
      </c>
      <c r="E441" s="822" t="s">
        <v>5710</v>
      </c>
      <c r="F441" s="822" t="s">
        <v>5804</v>
      </c>
      <c r="G441" s="822" t="s">
        <v>5805</v>
      </c>
      <c r="H441" s="831">
        <v>1</v>
      </c>
      <c r="I441" s="831">
        <v>680</v>
      </c>
      <c r="J441" s="822">
        <v>0.49635036496350365</v>
      </c>
      <c r="K441" s="822">
        <v>680</v>
      </c>
      <c r="L441" s="831">
        <v>2</v>
      </c>
      <c r="M441" s="831">
        <v>1370</v>
      </c>
      <c r="N441" s="822">
        <v>1</v>
      </c>
      <c r="O441" s="822">
        <v>685</v>
      </c>
      <c r="P441" s="831">
        <v>2</v>
      </c>
      <c r="Q441" s="831">
        <v>1376</v>
      </c>
      <c r="R441" s="827">
        <v>1.0043795620437956</v>
      </c>
      <c r="S441" s="832">
        <v>688</v>
      </c>
    </row>
    <row r="442" spans="1:19" ht="14.45" customHeight="1" x14ac:dyDescent="0.2">
      <c r="A442" s="821" t="s">
        <v>5724</v>
      </c>
      <c r="B442" s="822" t="s">
        <v>5725</v>
      </c>
      <c r="C442" s="822" t="s">
        <v>605</v>
      </c>
      <c r="D442" s="822" t="s">
        <v>2250</v>
      </c>
      <c r="E442" s="822" t="s">
        <v>5710</v>
      </c>
      <c r="F442" s="822" t="s">
        <v>5810</v>
      </c>
      <c r="G442" s="822" t="s">
        <v>5811</v>
      </c>
      <c r="H442" s="831">
        <v>398</v>
      </c>
      <c r="I442" s="831">
        <v>13266.67</v>
      </c>
      <c r="J442" s="822">
        <v>0.96837077983268605</v>
      </c>
      <c r="K442" s="822">
        <v>33.333341708542712</v>
      </c>
      <c r="L442" s="831">
        <v>411</v>
      </c>
      <c r="M442" s="831">
        <v>13699.99</v>
      </c>
      <c r="N442" s="822">
        <v>1</v>
      </c>
      <c r="O442" s="822">
        <v>33.33330900243309</v>
      </c>
      <c r="P442" s="831">
        <v>333</v>
      </c>
      <c r="Q442" s="831">
        <v>11723.33</v>
      </c>
      <c r="R442" s="827">
        <v>0.85571814285995829</v>
      </c>
      <c r="S442" s="832">
        <v>35.205195195195195</v>
      </c>
    </row>
    <row r="443" spans="1:19" ht="14.45" customHeight="1" x14ac:dyDescent="0.2">
      <c r="A443" s="821" t="s">
        <v>5724</v>
      </c>
      <c r="B443" s="822" t="s">
        <v>5725</v>
      </c>
      <c r="C443" s="822" t="s">
        <v>605</v>
      </c>
      <c r="D443" s="822" t="s">
        <v>2250</v>
      </c>
      <c r="E443" s="822" t="s">
        <v>5710</v>
      </c>
      <c r="F443" s="822" t="s">
        <v>5714</v>
      </c>
      <c r="G443" s="822" t="s">
        <v>5715</v>
      </c>
      <c r="H443" s="831">
        <v>2</v>
      </c>
      <c r="I443" s="831">
        <v>172</v>
      </c>
      <c r="J443" s="822">
        <v>0.4942528735632184</v>
      </c>
      <c r="K443" s="822">
        <v>86</v>
      </c>
      <c r="L443" s="831">
        <v>4</v>
      </c>
      <c r="M443" s="831">
        <v>348</v>
      </c>
      <c r="N443" s="822">
        <v>1</v>
      </c>
      <c r="O443" s="822">
        <v>87</v>
      </c>
      <c r="P443" s="831">
        <v>2</v>
      </c>
      <c r="Q443" s="831">
        <v>176</v>
      </c>
      <c r="R443" s="827">
        <v>0.50574712643678166</v>
      </c>
      <c r="S443" s="832">
        <v>88</v>
      </c>
    </row>
    <row r="444" spans="1:19" ht="14.45" customHeight="1" x14ac:dyDescent="0.2">
      <c r="A444" s="821" t="s">
        <v>5724</v>
      </c>
      <c r="B444" s="822" t="s">
        <v>5725</v>
      </c>
      <c r="C444" s="822" t="s">
        <v>605</v>
      </c>
      <c r="D444" s="822" t="s">
        <v>2250</v>
      </c>
      <c r="E444" s="822" t="s">
        <v>5710</v>
      </c>
      <c r="F444" s="822" t="s">
        <v>5832</v>
      </c>
      <c r="G444" s="822" t="s">
        <v>5833</v>
      </c>
      <c r="H444" s="831"/>
      <c r="I444" s="831"/>
      <c r="J444" s="822"/>
      <c r="K444" s="822"/>
      <c r="L444" s="831">
        <v>1</v>
      </c>
      <c r="M444" s="831">
        <v>1069</v>
      </c>
      <c r="N444" s="822">
        <v>1</v>
      </c>
      <c r="O444" s="822">
        <v>1069</v>
      </c>
      <c r="P444" s="831"/>
      <c r="Q444" s="831"/>
      <c r="R444" s="827"/>
      <c r="S444" s="832"/>
    </row>
    <row r="445" spans="1:19" ht="14.45" customHeight="1" x14ac:dyDescent="0.2">
      <c r="A445" s="821" t="s">
        <v>5724</v>
      </c>
      <c r="B445" s="822" t="s">
        <v>5725</v>
      </c>
      <c r="C445" s="822" t="s">
        <v>605</v>
      </c>
      <c r="D445" s="822" t="s">
        <v>2250</v>
      </c>
      <c r="E445" s="822" t="s">
        <v>5710</v>
      </c>
      <c r="F445" s="822" t="s">
        <v>5836</v>
      </c>
      <c r="G445" s="822" t="s">
        <v>5837</v>
      </c>
      <c r="H445" s="831">
        <v>1</v>
      </c>
      <c r="I445" s="831">
        <v>374</v>
      </c>
      <c r="J445" s="822">
        <v>0.49734042553191488</v>
      </c>
      <c r="K445" s="822">
        <v>374</v>
      </c>
      <c r="L445" s="831">
        <v>2</v>
      </c>
      <c r="M445" s="831">
        <v>752</v>
      </c>
      <c r="N445" s="822">
        <v>1</v>
      </c>
      <c r="O445" s="822">
        <v>376</v>
      </c>
      <c r="P445" s="831"/>
      <c r="Q445" s="831"/>
      <c r="R445" s="827"/>
      <c r="S445" s="832"/>
    </row>
    <row r="446" spans="1:19" ht="14.45" customHeight="1" x14ac:dyDescent="0.2">
      <c r="A446" s="821" t="s">
        <v>5724</v>
      </c>
      <c r="B446" s="822" t="s">
        <v>5725</v>
      </c>
      <c r="C446" s="822" t="s">
        <v>605</v>
      </c>
      <c r="D446" s="822" t="s">
        <v>2250</v>
      </c>
      <c r="E446" s="822" t="s">
        <v>5710</v>
      </c>
      <c r="F446" s="822" t="s">
        <v>5840</v>
      </c>
      <c r="G446" s="822" t="s">
        <v>5841</v>
      </c>
      <c r="H446" s="831">
        <v>117</v>
      </c>
      <c r="I446" s="831">
        <v>13572</v>
      </c>
      <c r="J446" s="822">
        <v>0.82978723404255317</v>
      </c>
      <c r="K446" s="822">
        <v>116</v>
      </c>
      <c r="L446" s="831">
        <v>141</v>
      </c>
      <c r="M446" s="831">
        <v>16356</v>
      </c>
      <c r="N446" s="822">
        <v>1</v>
      </c>
      <c r="O446" s="822">
        <v>116</v>
      </c>
      <c r="P446" s="831">
        <v>124</v>
      </c>
      <c r="Q446" s="831">
        <v>14508</v>
      </c>
      <c r="R446" s="827">
        <v>0.88701393983859134</v>
      </c>
      <c r="S446" s="832">
        <v>117</v>
      </c>
    </row>
    <row r="447" spans="1:19" ht="14.45" customHeight="1" x14ac:dyDescent="0.2">
      <c r="A447" s="821" t="s">
        <v>5724</v>
      </c>
      <c r="B447" s="822" t="s">
        <v>5725</v>
      </c>
      <c r="C447" s="822" t="s">
        <v>605</v>
      </c>
      <c r="D447" s="822" t="s">
        <v>2250</v>
      </c>
      <c r="E447" s="822" t="s">
        <v>5710</v>
      </c>
      <c r="F447" s="822" t="s">
        <v>5856</v>
      </c>
      <c r="G447" s="822" t="s">
        <v>5857</v>
      </c>
      <c r="H447" s="831">
        <v>1</v>
      </c>
      <c r="I447" s="831">
        <v>181</v>
      </c>
      <c r="J447" s="822"/>
      <c r="K447" s="822">
        <v>181</v>
      </c>
      <c r="L447" s="831"/>
      <c r="M447" s="831"/>
      <c r="N447" s="822"/>
      <c r="O447" s="822"/>
      <c r="P447" s="831"/>
      <c r="Q447" s="831"/>
      <c r="R447" s="827"/>
      <c r="S447" s="832"/>
    </row>
    <row r="448" spans="1:19" ht="14.45" customHeight="1" x14ac:dyDescent="0.2">
      <c r="A448" s="821" t="s">
        <v>5724</v>
      </c>
      <c r="B448" s="822" t="s">
        <v>5725</v>
      </c>
      <c r="C448" s="822" t="s">
        <v>605</v>
      </c>
      <c r="D448" s="822" t="s">
        <v>2251</v>
      </c>
      <c r="E448" s="822" t="s">
        <v>5726</v>
      </c>
      <c r="F448" s="822" t="s">
        <v>5731</v>
      </c>
      <c r="G448" s="822" t="s">
        <v>5732</v>
      </c>
      <c r="H448" s="831">
        <v>0.2</v>
      </c>
      <c r="I448" s="831">
        <v>13.94</v>
      </c>
      <c r="J448" s="822">
        <v>2</v>
      </c>
      <c r="K448" s="822">
        <v>69.699999999999989</v>
      </c>
      <c r="L448" s="831">
        <v>0.1</v>
      </c>
      <c r="M448" s="831">
        <v>6.97</v>
      </c>
      <c r="N448" s="822">
        <v>1</v>
      </c>
      <c r="O448" s="822">
        <v>69.699999999999989</v>
      </c>
      <c r="P448" s="831"/>
      <c r="Q448" s="831"/>
      <c r="R448" s="827"/>
      <c r="S448" s="832"/>
    </row>
    <row r="449" spans="1:19" ht="14.45" customHeight="1" x14ac:dyDescent="0.2">
      <c r="A449" s="821" t="s">
        <v>5724</v>
      </c>
      <c r="B449" s="822" t="s">
        <v>5725</v>
      </c>
      <c r="C449" s="822" t="s">
        <v>605</v>
      </c>
      <c r="D449" s="822" t="s">
        <v>2251</v>
      </c>
      <c r="E449" s="822" t="s">
        <v>5710</v>
      </c>
      <c r="F449" s="822" t="s">
        <v>5774</v>
      </c>
      <c r="G449" s="822" t="s">
        <v>5775</v>
      </c>
      <c r="H449" s="831">
        <v>5</v>
      </c>
      <c r="I449" s="831">
        <v>185</v>
      </c>
      <c r="J449" s="822">
        <v>2.4342105263157894</v>
      </c>
      <c r="K449" s="822">
        <v>37</v>
      </c>
      <c r="L449" s="831">
        <v>2</v>
      </c>
      <c r="M449" s="831">
        <v>76</v>
      </c>
      <c r="N449" s="822">
        <v>1</v>
      </c>
      <c r="O449" s="822">
        <v>38</v>
      </c>
      <c r="P449" s="831">
        <v>1</v>
      </c>
      <c r="Q449" s="831">
        <v>38</v>
      </c>
      <c r="R449" s="827">
        <v>0.5</v>
      </c>
      <c r="S449" s="832">
        <v>38</v>
      </c>
    </row>
    <row r="450" spans="1:19" ht="14.45" customHeight="1" x14ac:dyDescent="0.2">
      <c r="A450" s="821" t="s">
        <v>5724</v>
      </c>
      <c r="B450" s="822" t="s">
        <v>5725</v>
      </c>
      <c r="C450" s="822" t="s">
        <v>605</v>
      </c>
      <c r="D450" s="822" t="s">
        <v>2251</v>
      </c>
      <c r="E450" s="822" t="s">
        <v>5710</v>
      </c>
      <c r="F450" s="822" t="s">
        <v>5776</v>
      </c>
      <c r="G450" s="822" t="s">
        <v>5777</v>
      </c>
      <c r="H450" s="831">
        <v>19</v>
      </c>
      <c r="I450" s="831">
        <v>190</v>
      </c>
      <c r="J450" s="822">
        <v>19</v>
      </c>
      <c r="K450" s="822">
        <v>10</v>
      </c>
      <c r="L450" s="831">
        <v>1</v>
      </c>
      <c r="M450" s="831">
        <v>10</v>
      </c>
      <c r="N450" s="822">
        <v>1</v>
      </c>
      <c r="O450" s="822">
        <v>10</v>
      </c>
      <c r="P450" s="831">
        <v>16</v>
      </c>
      <c r="Q450" s="831">
        <v>160</v>
      </c>
      <c r="R450" s="827">
        <v>16</v>
      </c>
      <c r="S450" s="832">
        <v>10</v>
      </c>
    </row>
    <row r="451" spans="1:19" ht="14.45" customHeight="1" x14ac:dyDescent="0.2">
      <c r="A451" s="821" t="s">
        <v>5724</v>
      </c>
      <c r="B451" s="822" t="s">
        <v>5725</v>
      </c>
      <c r="C451" s="822" t="s">
        <v>605</v>
      </c>
      <c r="D451" s="822" t="s">
        <v>2251</v>
      </c>
      <c r="E451" s="822" t="s">
        <v>5710</v>
      </c>
      <c r="F451" s="822" t="s">
        <v>5784</v>
      </c>
      <c r="G451" s="822" t="s">
        <v>5785</v>
      </c>
      <c r="H451" s="831">
        <v>15</v>
      </c>
      <c r="I451" s="831">
        <v>9465</v>
      </c>
      <c r="J451" s="822"/>
      <c r="K451" s="822">
        <v>631</v>
      </c>
      <c r="L451" s="831"/>
      <c r="M451" s="831"/>
      <c r="N451" s="822"/>
      <c r="O451" s="822"/>
      <c r="P451" s="831"/>
      <c r="Q451" s="831"/>
      <c r="R451" s="827"/>
      <c r="S451" s="832"/>
    </row>
    <row r="452" spans="1:19" ht="14.45" customHeight="1" x14ac:dyDescent="0.2">
      <c r="A452" s="821" t="s">
        <v>5724</v>
      </c>
      <c r="B452" s="822" t="s">
        <v>5725</v>
      </c>
      <c r="C452" s="822" t="s">
        <v>605</v>
      </c>
      <c r="D452" s="822" t="s">
        <v>2251</v>
      </c>
      <c r="E452" s="822" t="s">
        <v>5710</v>
      </c>
      <c r="F452" s="822" t="s">
        <v>5786</v>
      </c>
      <c r="G452" s="822" t="s">
        <v>5787</v>
      </c>
      <c r="H452" s="831">
        <v>8</v>
      </c>
      <c r="I452" s="831">
        <v>3144</v>
      </c>
      <c r="J452" s="822"/>
      <c r="K452" s="822">
        <v>393</v>
      </c>
      <c r="L452" s="831"/>
      <c r="M452" s="831"/>
      <c r="N452" s="822"/>
      <c r="O452" s="822"/>
      <c r="P452" s="831"/>
      <c r="Q452" s="831"/>
      <c r="R452" s="827"/>
      <c r="S452" s="832"/>
    </row>
    <row r="453" spans="1:19" ht="14.45" customHeight="1" x14ac:dyDescent="0.2">
      <c r="A453" s="821" t="s">
        <v>5724</v>
      </c>
      <c r="B453" s="822" t="s">
        <v>5725</v>
      </c>
      <c r="C453" s="822" t="s">
        <v>605</v>
      </c>
      <c r="D453" s="822" t="s">
        <v>2251</v>
      </c>
      <c r="E453" s="822" t="s">
        <v>5710</v>
      </c>
      <c r="F453" s="822" t="s">
        <v>5788</v>
      </c>
      <c r="G453" s="822" t="s">
        <v>5789</v>
      </c>
      <c r="H453" s="831">
        <v>11</v>
      </c>
      <c r="I453" s="831">
        <v>429</v>
      </c>
      <c r="J453" s="822"/>
      <c r="K453" s="822">
        <v>39</v>
      </c>
      <c r="L453" s="831"/>
      <c r="M453" s="831"/>
      <c r="N453" s="822"/>
      <c r="O453" s="822"/>
      <c r="P453" s="831"/>
      <c r="Q453" s="831"/>
      <c r="R453" s="827"/>
      <c r="S453" s="832"/>
    </row>
    <row r="454" spans="1:19" ht="14.45" customHeight="1" x14ac:dyDescent="0.2">
      <c r="A454" s="821" t="s">
        <v>5724</v>
      </c>
      <c r="B454" s="822" t="s">
        <v>5725</v>
      </c>
      <c r="C454" s="822" t="s">
        <v>605</v>
      </c>
      <c r="D454" s="822" t="s">
        <v>2251</v>
      </c>
      <c r="E454" s="822" t="s">
        <v>5710</v>
      </c>
      <c r="F454" s="822" t="s">
        <v>5711</v>
      </c>
      <c r="G454" s="822" t="s">
        <v>5712</v>
      </c>
      <c r="H454" s="831">
        <v>170</v>
      </c>
      <c r="I454" s="831">
        <v>42840</v>
      </c>
      <c r="J454" s="822">
        <v>1.1023622047244095</v>
      </c>
      <c r="K454" s="822">
        <v>252</v>
      </c>
      <c r="L454" s="831">
        <v>153</v>
      </c>
      <c r="M454" s="831">
        <v>38862</v>
      </c>
      <c r="N454" s="822">
        <v>1</v>
      </c>
      <c r="O454" s="822">
        <v>254</v>
      </c>
      <c r="P454" s="831">
        <v>122</v>
      </c>
      <c r="Q454" s="831">
        <v>31110</v>
      </c>
      <c r="R454" s="827">
        <v>0.80052493438320205</v>
      </c>
      <c r="S454" s="832">
        <v>255</v>
      </c>
    </row>
    <row r="455" spans="1:19" ht="14.45" customHeight="1" x14ac:dyDescent="0.2">
      <c r="A455" s="821" t="s">
        <v>5724</v>
      </c>
      <c r="B455" s="822" t="s">
        <v>5725</v>
      </c>
      <c r="C455" s="822" t="s">
        <v>605</v>
      </c>
      <c r="D455" s="822" t="s">
        <v>2251</v>
      </c>
      <c r="E455" s="822" t="s">
        <v>5710</v>
      </c>
      <c r="F455" s="822" t="s">
        <v>5792</v>
      </c>
      <c r="G455" s="822" t="s">
        <v>5793</v>
      </c>
      <c r="H455" s="831">
        <v>38</v>
      </c>
      <c r="I455" s="831">
        <v>4826</v>
      </c>
      <c r="J455" s="822"/>
      <c r="K455" s="822">
        <v>127</v>
      </c>
      <c r="L455" s="831"/>
      <c r="M455" s="831"/>
      <c r="N455" s="822"/>
      <c r="O455" s="822"/>
      <c r="P455" s="831">
        <v>4</v>
      </c>
      <c r="Q455" s="831">
        <v>508</v>
      </c>
      <c r="R455" s="827"/>
      <c r="S455" s="832">
        <v>127</v>
      </c>
    </row>
    <row r="456" spans="1:19" ht="14.45" customHeight="1" x14ac:dyDescent="0.2">
      <c r="A456" s="821" t="s">
        <v>5724</v>
      </c>
      <c r="B456" s="822" t="s">
        <v>5725</v>
      </c>
      <c r="C456" s="822" t="s">
        <v>605</v>
      </c>
      <c r="D456" s="822" t="s">
        <v>2251</v>
      </c>
      <c r="E456" s="822" t="s">
        <v>5710</v>
      </c>
      <c r="F456" s="822" t="s">
        <v>5794</v>
      </c>
      <c r="G456" s="822" t="s">
        <v>5795</v>
      </c>
      <c r="H456" s="831"/>
      <c r="I456" s="831"/>
      <c r="J456" s="822"/>
      <c r="K456" s="822"/>
      <c r="L456" s="831"/>
      <c r="M456" s="831"/>
      <c r="N456" s="822"/>
      <c r="O456" s="822"/>
      <c r="P456" s="831">
        <v>1</v>
      </c>
      <c r="Q456" s="831">
        <v>792</v>
      </c>
      <c r="R456" s="827"/>
      <c r="S456" s="832">
        <v>792</v>
      </c>
    </row>
    <row r="457" spans="1:19" ht="14.45" customHeight="1" x14ac:dyDescent="0.2">
      <c r="A457" s="821" t="s">
        <v>5724</v>
      </c>
      <c r="B457" s="822" t="s">
        <v>5725</v>
      </c>
      <c r="C457" s="822" t="s">
        <v>605</v>
      </c>
      <c r="D457" s="822" t="s">
        <v>2251</v>
      </c>
      <c r="E457" s="822" t="s">
        <v>5710</v>
      </c>
      <c r="F457" s="822" t="s">
        <v>5800</v>
      </c>
      <c r="G457" s="822" t="s">
        <v>5801</v>
      </c>
      <c r="H457" s="831"/>
      <c r="I457" s="831"/>
      <c r="J457" s="822"/>
      <c r="K457" s="822"/>
      <c r="L457" s="831">
        <v>1</v>
      </c>
      <c r="M457" s="831">
        <v>544</v>
      </c>
      <c r="N457" s="822">
        <v>1</v>
      </c>
      <c r="O457" s="822">
        <v>544</v>
      </c>
      <c r="P457" s="831"/>
      <c r="Q457" s="831"/>
      <c r="R457" s="827"/>
      <c r="S457" s="832"/>
    </row>
    <row r="458" spans="1:19" ht="14.45" customHeight="1" x14ac:dyDescent="0.2">
      <c r="A458" s="821" t="s">
        <v>5724</v>
      </c>
      <c r="B458" s="822" t="s">
        <v>5725</v>
      </c>
      <c r="C458" s="822" t="s">
        <v>605</v>
      </c>
      <c r="D458" s="822" t="s">
        <v>2251</v>
      </c>
      <c r="E458" s="822" t="s">
        <v>5710</v>
      </c>
      <c r="F458" s="822" t="s">
        <v>5804</v>
      </c>
      <c r="G458" s="822" t="s">
        <v>5805</v>
      </c>
      <c r="H458" s="831">
        <v>1</v>
      </c>
      <c r="I458" s="831">
        <v>680</v>
      </c>
      <c r="J458" s="822">
        <v>0.49635036496350365</v>
      </c>
      <c r="K458" s="822">
        <v>680</v>
      </c>
      <c r="L458" s="831">
        <v>2</v>
      </c>
      <c r="M458" s="831">
        <v>1370</v>
      </c>
      <c r="N458" s="822">
        <v>1</v>
      </c>
      <c r="O458" s="822">
        <v>685</v>
      </c>
      <c r="P458" s="831"/>
      <c r="Q458" s="831"/>
      <c r="R458" s="827"/>
      <c r="S458" s="832"/>
    </row>
    <row r="459" spans="1:19" ht="14.45" customHeight="1" x14ac:dyDescent="0.2">
      <c r="A459" s="821" t="s">
        <v>5724</v>
      </c>
      <c r="B459" s="822" t="s">
        <v>5725</v>
      </c>
      <c r="C459" s="822" t="s">
        <v>605</v>
      </c>
      <c r="D459" s="822" t="s">
        <v>2251</v>
      </c>
      <c r="E459" s="822" t="s">
        <v>5710</v>
      </c>
      <c r="F459" s="822" t="s">
        <v>5810</v>
      </c>
      <c r="G459" s="822" t="s">
        <v>5811</v>
      </c>
      <c r="H459" s="831">
        <v>165</v>
      </c>
      <c r="I459" s="831">
        <v>5500</v>
      </c>
      <c r="J459" s="822">
        <v>1.3199989440008448</v>
      </c>
      <c r="K459" s="822">
        <v>33.333333333333336</v>
      </c>
      <c r="L459" s="831">
        <v>125</v>
      </c>
      <c r="M459" s="831">
        <v>4166.67</v>
      </c>
      <c r="N459" s="822">
        <v>1</v>
      </c>
      <c r="O459" s="822">
        <v>33.333359999999999</v>
      </c>
      <c r="P459" s="831">
        <v>126</v>
      </c>
      <c r="Q459" s="831">
        <v>4278.9100000000008</v>
      </c>
      <c r="R459" s="827">
        <v>1.0269375784499375</v>
      </c>
      <c r="S459" s="832">
        <v>33.959603174603181</v>
      </c>
    </row>
    <row r="460" spans="1:19" ht="14.45" customHeight="1" x14ac:dyDescent="0.2">
      <c r="A460" s="821" t="s">
        <v>5724</v>
      </c>
      <c r="B460" s="822" t="s">
        <v>5725</v>
      </c>
      <c r="C460" s="822" t="s">
        <v>605</v>
      </c>
      <c r="D460" s="822" t="s">
        <v>2251</v>
      </c>
      <c r="E460" s="822" t="s">
        <v>5710</v>
      </c>
      <c r="F460" s="822" t="s">
        <v>5816</v>
      </c>
      <c r="G460" s="822" t="s">
        <v>5817</v>
      </c>
      <c r="H460" s="831">
        <v>1</v>
      </c>
      <c r="I460" s="831">
        <v>37</v>
      </c>
      <c r="J460" s="822"/>
      <c r="K460" s="822">
        <v>37</v>
      </c>
      <c r="L460" s="831"/>
      <c r="M460" s="831"/>
      <c r="N460" s="822"/>
      <c r="O460" s="822"/>
      <c r="P460" s="831"/>
      <c r="Q460" s="831"/>
      <c r="R460" s="827"/>
      <c r="S460" s="832"/>
    </row>
    <row r="461" spans="1:19" ht="14.45" customHeight="1" x14ac:dyDescent="0.2">
      <c r="A461" s="821" t="s">
        <v>5724</v>
      </c>
      <c r="B461" s="822" t="s">
        <v>5725</v>
      </c>
      <c r="C461" s="822" t="s">
        <v>605</v>
      </c>
      <c r="D461" s="822" t="s">
        <v>2251</v>
      </c>
      <c r="E461" s="822" t="s">
        <v>5710</v>
      </c>
      <c r="F461" s="822" t="s">
        <v>5714</v>
      </c>
      <c r="G461" s="822" t="s">
        <v>5715</v>
      </c>
      <c r="H461" s="831">
        <v>2</v>
      </c>
      <c r="I461" s="831">
        <v>172</v>
      </c>
      <c r="J461" s="822">
        <v>0.4942528735632184</v>
      </c>
      <c r="K461" s="822">
        <v>86</v>
      </c>
      <c r="L461" s="831">
        <v>4</v>
      </c>
      <c r="M461" s="831">
        <v>348</v>
      </c>
      <c r="N461" s="822">
        <v>1</v>
      </c>
      <c r="O461" s="822">
        <v>87</v>
      </c>
      <c r="P461" s="831">
        <v>2</v>
      </c>
      <c r="Q461" s="831">
        <v>176</v>
      </c>
      <c r="R461" s="827">
        <v>0.50574712643678166</v>
      </c>
      <c r="S461" s="832">
        <v>88</v>
      </c>
    </row>
    <row r="462" spans="1:19" ht="14.45" customHeight="1" x14ac:dyDescent="0.2">
      <c r="A462" s="821" t="s">
        <v>5724</v>
      </c>
      <c r="B462" s="822" t="s">
        <v>5725</v>
      </c>
      <c r="C462" s="822" t="s">
        <v>605</v>
      </c>
      <c r="D462" s="822" t="s">
        <v>2251</v>
      </c>
      <c r="E462" s="822" t="s">
        <v>5710</v>
      </c>
      <c r="F462" s="822" t="s">
        <v>5838</v>
      </c>
      <c r="G462" s="822" t="s">
        <v>5839</v>
      </c>
      <c r="H462" s="831"/>
      <c r="I462" s="831"/>
      <c r="J462" s="822"/>
      <c r="K462" s="822"/>
      <c r="L462" s="831">
        <v>1</v>
      </c>
      <c r="M462" s="831">
        <v>61</v>
      </c>
      <c r="N462" s="822">
        <v>1</v>
      </c>
      <c r="O462" s="822">
        <v>61</v>
      </c>
      <c r="P462" s="831"/>
      <c r="Q462" s="831"/>
      <c r="R462" s="827"/>
      <c r="S462" s="832"/>
    </row>
    <row r="463" spans="1:19" ht="14.45" customHeight="1" x14ac:dyDescent="0.2">
      <c r="A463" s="821" t="s">
        <v>5724</v>
      </c>
      <c r="B463" s="822" t="s">
        <v>5725</v>
      </c>
      <c r="C463" s="822" t="s">
        <v>605</v>
      </c>
      <c r="D463" s="822" t="s">
        <v>2251</v>
      </c>
      <c r="E463" s="822" t="s">
        <v>5710</v>
      </c>
      <c r="F463" s="822" t="s">
        <v>5848</v>
      </c>
      <c r="G463" s="822" t="s">
        <v>5849</v>
      </c>
      <c r="H463" s="831">
        <v>1</v>
      </c>
      <c r="I463" s="831">
        <v>1310</v>
      </c>
      <c r="J463" s="822"/>
      <c r="K463" s="822">
        <v>1310</v>
      </c>
      <c r="L463" s="831"/>
      <c r="M463" s="831"/>
      <c r="N463" s="822"/>
      <c r="O463" s="822"/>
      <c r="P463" s="831"/>
      <c r="Q463" s="831"/>
      <c r="R463" s="827"/>
      <c r="S463" s="832"/>
    </row>
    <row r="464" spans="1:19" ht="14.45" customHeight="1" x14ac:dyDescent="0.2">
      <c r="A464" s="821" t="s">
        <v>5724</v>
      </c>
      <c r="B464" s="822" t="s">
        <v>5725</v>
      </c>
      <c r="C464" s="822" t="s">
        <v>605</v>
      </c>
      <c r="D464" s="822" t="s">
        <v>2251</v>
      </c>
      <c r="E464" s="822" t="s">
        <v>5710</v>
      </c>
      <c r="F464" s="822" t="s">
        <v>5856</v>
      </c>
      <c r="G464" s="822" t="s">
        <v>5857</v>
      </c>
      <c r="H464" s="831"/>
      <c r="I464" s="831"/>
      <c r="J464" s="822"/>
      <c r="K464" s="822"/>
      <c r="L464" s="831">
        <v>1</v>
      </c>
      <c r="M464" s="831">
        <v>182</v>
      </c>
      <c r="N464" s="822">
        <v>1</v>
      </c>
      <c r="O464" s="822">
        <v>182</v>
      </c>
      <c r="P464" s="831"/>
      <c r="Q464" s="831"/>
      <c r="R464" s="827"/>
      <c r="S464" s="832"/>
    </row>
    <row r="465" spans="1:19" ht="14.45" customHeight="1" x14ac:dyDescent="0.2">
      <c r="A465" s="821" t="s">
        <v>5724</v>
      </c>
      <c r="B465" s="822" t="s">
        <v>5725</v>
      </c>
      <c r="C465" s="822" t="s">
        <v>605</v>
      </c>
      <c r="D465" s="822" t="s">
        <v>2252</v>
      </c>
      <c r="E465" s="822" t="s">
        <v>5710</v>
      </c>
      <c r="F465" s="822" t="s">
        <v>5774</v>
      </c>
      <c r="G465" s="822" t="s">
        <v>5775</v>
      </c>
      <c r="H465" s="831">
        <v>158</v>
      </c>
      <c r="I465" s="831">
        <v>5846</v>
      </c>
      <c r="J465" s="822">
        <v>1.6721967963386728</v>
      </c>
      <c r="K465" s="822">
        <v>37</v>
      </c>
      <c r="L465" s="831">
        <v>92</v>
      </c>
      <c r="M465" s="831">
        <v>3496</v>
      </c>
      <c r="N465" s="822">
        <v>1</v>
      </c>
      <c r="O465" s="822">
        <v>38</v>
      </c>
      <c r="P465" s="831"/>
      <c r="Q465" s="831"/>
      <c r="R465" s="827"/>
      <c r="S465" s="832"/>
    </row>
    <row r="466" spans="1:19" ht="14.45" customHeight="1" x14ac:dyDescent="0.2">
      <c r="A466" s="821" t="s">
        <v>5724</v>
      </c>
      <c r="B466" s="822" t="s">
        <v>5725</v>
      </c>
      <c r="C466" s="822" t="s">
        <v>605</v>
      </c>
      <c r="D466" s="822" t="s">
        <v>2252</v>
      </c>
      <c r="E466" s="822" t="s">
        <v>5710</v>
      </c>
      <c r="F466" s="822" t="s">
        <v>5776</v>
      </c>
      <c r="G466" s="822" t="s">
        <v>5777</v>
      </c>
      <c r="H466" s="831"/>
      <c r="I466" s="831"/>
      <c r="J466" s="822"/>
      <c r="K466" s="822"/>
      <c r="L466" s="831"/>
      <c r="M466" s="831"/>
      <c r="N466" s="822"/>
      <c r="O466" s="822"/>
      <c r="P466" s="831">
        <v>13</v>
      </c>
      <c r="Q466" s="831">
        <v>130</v>
      </c>
      <c r="R466" s="827"/>
      <c r="S466" s="832">
        <v>10</v>
      </c>
    </row>
    <row r="467" spans="1:19" ht="14.45" customHeight="1" x14ac:dyDescent="0.2">
      <c r="A467" s="821" t="s">
        <v>5724</v>
      </c>
      <c r="B467" s="822" t="s">
        <v>5725</v>
      </c>
      <c r="C467" s="822" t="s">
        <v>605</v>
      </c>
      <c r="D467" s="822" t="s">
        <v>2252</v>
      </c>
      <c r="E467" s="822" t="s">
        <v>5710</v>
      </c>
      <c r="F467" s="822" t="s">
        <v>5711</v>
      </c>
      <c r="G467" s="822" t="s">
        <v>5712</v>
      </c>
      <c r="H467" s="831">
        <v>86</v>
      </c>
      <c r="I467" s="831">
        <v>21672</v>
      </c>
      <c r="J467" s="822">
        <v>0.63673757198260661</v>
      </c>
      <c r="K467" s="822">
        <v>252</v>
      </c>
      <c r="L467" s="831">
        <v>134</v>
      </c>
      <c r="M467" s="831">
        <v>34036</v>
      </c>
      <c r="N467" s="822">
        <v>1</v>
      </c>
      <c r="O467" s="822">
        <v>254</v>
      </c>
      <c r="P467" s="831">
        <v>2</v>
      </c>
      <c r="Q467" s="831">
        <v>510</v>
      </c>
      <c r="R467" s="827">
        <v>1.4984134445880832E-2</v>
      </c>
      <c r="S467" s="832">
        <v>255</v>
      </c>
    </row>
    <row r="468" spans="1:19" ht="14.45" customHeight="1" x14ac:dyDescent="0.2">
      <c r="A468" s="821" t="s">
        <v>5724</v>
      </c>
      <c r="B468" s="822" t="s">
        <v>5725</v>
      </c>
      <c r="C468" s="822" t="s">
        <v>605</v>
      </c>
      <c r="D468" s="822" t="s">
        <v>2252</v>
      </c>
      <c r="E468" s="822" t="s">
        <v>5710</v>
      </c>
      <c r="F468" s="822" t="s">
        <v>5792</v>
      </c>
      <c r="G468" s="822" t="s">
        <v>5793</v>
      </c>
      <c r="H468" s="831">
        <v>33</v>
      </c>
      <c r="I468" s="831">
        <v>4191</v>
      </c>
      <c r="J468" s="822">
        <v>11.087301587301587</v>
      </c>
      <c r="K468" s="822">
        <v>127</v>
      </c>
      <c r="L468" s="831">
        <v>3</v>
      </c>
      <c r="M468" s="831">
        <v>378</v>
      </c>
      <c r="N468" s="822">
        <v>1</v>
      </c>
      <c r="O468" s="822">
        <v>126</v>
      </c>
      <c r="P468" s="831">
        <v>220</v>
      </c>
      <c r="Q468" s="831">
        <v>27940</v>
      </c>
      <c r="R468" s="827">
        <v>73.915343915343911</v>
      </c>
      <c r="S468" s="832">
        <v>127</v>
      </c>
    </row>
    <row r="469" spans="1:19" ht="14.45" customHeight="1" x14ac:dyDescent="0.2">
      <c r="A469" s="821" t="s">
        <v>5724</v>
      </c>
      <c r="B469" s="822" t="s">
        <v>5725</v>
      </c>
      <c r="C469" s="822" t="s">
        <v>605</v>
      </c>
      <c r="D469" s="822" t="s">
        <v>2252</v>
      </c>
      <c r="E469" s="822" t="s">
        <v>5710</v>
      </c>
      <c r="F469" s="822" t="s">
        <v>5810</v>
      </c>
      <c r="G469" s="822" t="s">
        <v>5811</v>
      </c>
      <c r="H469" s="831">
        <v>117</v>
      </c>
      <c r="I469" s="831">
        <v>3900</v>
      </c>
      <c r="J469" s="822">
        <v>1.2717377481111434</v>
      </c>
      <c r="K469" s="822">
        <v>33.333333333333336</v>
      </c>
      <c r="L469" s="831">
        <v>92</v>
      </c>
      <c r="M469" s="831">
        <v>3066.67</v>
      </c>
      <c r="N469" s="822">
        <v>1</v>
      </c>
      <c r="O469" s="822">
        <v>33.333369565217389</v>
      </c>
      <c r="P469" s="831">
        <v>221</v>
      </c>
      <c r="Q469" s="831">
        <v>7647.7800000000007</v>
      </c>
      <c r="R469" s="827">
        <v>2.4938385936537029</v>
      </c>
      <c r="S469" s="832">
        <v>34.605339366515842</v>
      </c>
    </row>
    <row r="470" spans="1:19" ht="14.45" customHeight="1" x14ac:dyDescent="0.2">
      <c r="A470" s="821" t="s">
        <v>5724</v>
      </c>
      <c r="B470" s="822" t="s">
        <v>5725</v>
      </c>
      <c r="C470" s="822" t="s">
        <v>605</v>
      </c>
      <c r="D470" s="822" t="s">
        <v>2252</v>
      </c>
      <c r="E470" s="822" t="s">
        <v>5710</v>
      </c>
      <c r="F470" s="822" t="s">
        <v>5816</v>
      </c>
      <c r="G470" s="822" t="s">
        <v>5817</v>
      </c>
      <c r="H470" s="831">
        <v>43</v>
      </c>
      <c r="I470" s="831">
        <v>1591</v>
      </c>
      <c r="J470" s="822">
        <v>1.1018005540166205</v>
      </c>
      <c r="K470" s="822">
        <v>37</v>
      </c>
      <c r="L470" s="831">
        <v>38</v>
      </c>
      <c r="M470" s="831">
        <v>1444</v>
      </c>
      <c r="N470" s="822">
        <v>1</v>
      </c>
      <c r="O470" s="822">
        <v>38</v>
      </c>
      <c r="P470" s="831">
        <v>36</v>
      </c>
      <c r="Q470" s="831">
        <v>1368</v>
      </c>
      <c r="R470" s="827">
        <v>0.94736842105263153</v>
      </c>
      <c r="S470" s="832">
        <v>38</v>
      </c>
    </row>
    <row r="471" spans="1:19" ht="14.45" customHeight="1" x14ac:dyDescent="0.2">
      <c r="A471" s="821" t="s">
        <v>5724</v>
      </c>
      <c r="B471" s="822" t="s">
        <v>5725</v>
      </c>
      <c r="C471" s="822" t="s">
        <v>605</v>
      </c>
      <c r="D471" s="822" t="s">
        <v>2252</v>
      </c>
      <c r="E471" s="822" t="s">
        <v>5710</v>
      </c>
      <c r="F471" s="822" t="s">
        <v>5836</v>
      </c>
      <c r="G471" s="822" t="s">
        <v>5837</v>
      </c>
      <c r="H471" s="831">
        <v>1</v>
      </c>
      <c r="I471" s="831">
        <v>374</v>
      </c>
      <c r="J471" s="822"/>
      <c r="K471" s="822">
        <v>374</v>
      </c>
      <c r="L471" s="831"/>
      <c r="M471" s="831"/>
      <c r="N471" s="822"/>
      <c r="O471" s="822"/>
      <c r="P471" s="831"/>
      <c r="Q471" s="831"/>
      <c r="R471" s="827"/>
      <c r="S471" s="832"/>
    </row>
    <row r="472" spans="1:19" ht="14.45" customHeight="1" x14ac:dyDescent="0.2">
      <c r="A472" s="821" t="s">
        <v>5724</v>
      </c>
      <c r="B472" s="822" t="s">
        <v>5725</v>
      </c>
      <c r="C472" s="822" t="s">
        <v>605</v>
      </c>
      <c r="D472" s="822" t="s">
        <v>2252</v>
      </c>
      <c r="E472" s="822" t="s">
        <v>5710</v>
      </c>
      <c r="F472" s="822" t="s">
        <v>5838</v>
      </c>
      <c r="G472" s="822" t="s">
        <v>5839</v>
      </c>
      <c r="H472" s="831">
        <v>1</v>
      </c>
      <c r="I472" s="831">
        <v>59</v>
      </c>
      <c r="J472" s="822"/>
      <c r="K472" s="822">
        <v>59</v>
      </c>
      <c r="L472" s="831"/>
      <c r="M472" s="831"/>
      <c r="N472" s="822"/>
      <c r="O472" s="822"/>
      <c r="P472" s="831"/>
      <c r="Q472" s="831"/>
      <c r="R472" s="827"/>
      <c r="S472" s="832"/>
    </row>
    <row r="473" spans="1:19" ht="14.45" customHeight="1" x14ac:dyDescent="0.2">
      <c r="A473" s="821" t="s">
        <v>5724</v>
      </c>
      <c r="B473" s="822" t="s">
        <v>5725</v>
      </c>
      <c r="C473" s="822" t="s">
        <v>605</v>
      </c>
      <c r="D473" s="822" t="s">
        <v>2253</v>
      </c>
      <c r="E473" s="822" t="s">
        <v>5726</v>
      </c>
      <c r="F473" s="822" t="s">
        <v>5731</v>
      </c>
      <c r="G473" s="822" t="s">
        <v>5732</v>
      </c>
      <c r="H473" s="831"/>
      <c r="I473" s="831"/>
      <c r="J473" s="822"/>
      <c r="K473" s="822"/>
      <c r="L473" s="831">
        <v>0.1</v>
      </c>
      <c r="M473" s="831">
        <v>6.97</v>
      </c>
      <c r="N473" s="822">
        <v>1</v>
      </c>
      <c r="O473" s="822">
        <v>69.699999999999989</v>
      </c>
      <c r="P473" s="831"/>
      <c r="Q473" s="831"/>
      <c r="R473" s="827"/>
      <c r="S473" s="832"/>
    </row>
    <row r="474" spans="1:19" ht="14.45" customHeight="1" x14ac:dyDescent="0.2">
      <c r="A474" s="821" t="s">
        <v>5724</v>
      </c>
      <c r="B474" s="822" t="s">
        <v>5725</v>
      </c>
      <c r="C474" s="822" t="s">
        <v>605</v>
      </c>
      <c r="D474" s="822" t="s">
        <v>2253</v>
      </c>
      <c r="E474" s="822" t="s">
        <v>5726</v>
      </c>
      <c r="F474" s="822" t="s">
        <v>5740</v>
      </c>
      <c r="G474" s="822"/>
      <c r="H474" s="831">
        <v>2.1999999999999997</v>
      </c>
      <c r="I474" s="831">
        <v>119.79</v>
      </c>
      <c r="J474" s="822"/>
      <c r="K474" s="822">
        <v>54.45000000000001</v>
      </c>
      <c r="L474" s="831"/>
      <c r="M474" s="831"/>
      <c r="N474" s="822"/>
      <c r="O474" s="822"/>
      <c r="P474" s="831"/>
      <c r="Q474" s="831"/>
      <c r="R474" s="827"/>
      <c r="S474" s="832"/>
    </row>
    <row r="475" spans="1:19" ht="14.45" customHeight="1" x14ac:dyDescent="0.2">
      <c r="A475" s="821" t="s">
        <v>5724</v>
      </c>
      <c r="B475" s="822" t="s">
        <v>5725</v>
      </c>
      <c r="C475" s="822" t="s">
        <v>605</v>
      </c>
      <c r="D475" s="822" t="s">
        <v>2253</v>
      </c>
      <c r="E475" s="822" t="s">
        <v>5726</v>
      </c>
      <c r="F475" s="822" t="s">
        <v>5742</v>
      </c>
      <c r="G475" s="822" t="s">
        <v>1180</v>
      </c>
      <c r="H475" s="831">
        <v>3.6</v>
      </c>
      <c r="I475" s="831">
        <v>249.66</v>
      </c>
      <c r="J475" s="822">
        <v>18</v>
      </c>
      <c r="K475" s="822">
        <v>69.349999999999994</v>
      </c>
      <c r="L475" s="831">
        <v>0.2</v>
      </c>
      <c r="M475" s="831">
        <v>13.87</v>
      </c>
      <c r="N475" s="822">
        <v>1</v>
      </c>
      <c r="O475" s="822">
        <v>69.349999999999994</v>
      </c>
      <c r="P475" s="831"/>
      <c r="Q475" s="831"/>
      <c r="R475" s="827"/>
      <c r="S475" s="832"/>
    </row>
    <row r="476" spans="1:19" ht="14.45" customHeight="1" x14ac:dyDescent="0.2">
      <c r="A476" s="821" t="s">
        <v>5724</v>
      </c>
      <c r="B476" s="822" t="s">
        <v>5725</v>
      </c>
      <c r="C476" s="822" t="s">
        <v>605</v>
      </c>
      <c r="D476" s="822" t="s">
        <v>2253</v>
      </c>
      <c r="E476" s="822" t="s">
        <v>5753</v>
      </c>
      <c r="F476" s="822" t="s">
        <v>5754</v>
      </c>
      <c r="G476" s="822" t="s">
        <v>5755</v>
      </c>
      <c r="H476" s="831">
        <v>53</v>
      </c>
      <c r="I476" s="831">
        <v>8628.4</v>
      </c>
      <c r="J476" s="822">
        <v>1.0392156862745097</v>
      </c>
      <c r="K476" s="822">
        <v>162.79999999999998</v>
      </c>
      <c r="L476" s="831">
        <v>51</v>
      </c>
      <c r="M476" s="831">
        <v>8302.8000000000011</v>
      </c>
      <c r="N476" s="822">
        <v>1</v>
      </c>
      <c r="O476" s="822">
        <v>162.80000000000001</v>
      </c>
      <c r="P476" s="831">
        <v>25</v>
      </c>
      <c r="Q476" s="831">
        <v>4070.0000000000005</v>
      </c>
      <c r="R476" s="827">
        <v>0.49019607843137253</v>
      </c>
      <c r="S476" s="832">
        <v>162.80000000000001</v>
      </c>
    </row>
    <row r="477" spans="1:19" ht="14.45" customHeight="1" x14ac:dyDescent="0.2">
      <c r="A477" s="821" t="s">
        <v>5724</v>
      </c>
      <c r="B477" s="822" t="s">
        <v>5725</v>
      </c>
      <c r="C477" s="822" t="s">
        <v>605</v>
      </c>
      <c r="D477" s="822" t="s">
        <v>2253</v>
      </c>
      <c r="E477" s="822" t="s">
        <v>5753</v>
      </c>
      <c r="F477" s="822" t="s">
        <v>5756</v>
      </c>
      <c r="G477" s="822" t="s">
        <v>5757</v>
      </c>
      <c r="H477" s="831"/>
      <c r="I477" s="831"/>
      <c r="J477" s="822"/>
      <c r="K477" s="822"/>
      <c r="L477" s="831">
        <v>2</v>
      </c>
      <c r="M477" s="831">
        <v>217.2</v>
      </c>
      <c r="N477" s="822">
        <v>1</v>
      </c>
      <c r="O477" s="822">
        <v>108.6</v>
      </c>
      <c r="P477" s="831">
        <v>2</v>
      </c>
      <c r="Q477" s="831">
        <v>217.2</v>
      </c>
      <c r="R477" s="827">
        <v>1</v>
      </c>
      <c r="S477" s="832">
        <v>108.6</v>
      </c>
    </row>
    <row r="478" spans="1:19" ht="14.45" customHeight="1" x14ac:dyDescent="0.2">
      <c r="A478" s="821" t="s">
        <v>5724</v>
      </c>
      <c r="B478" s="822" t="s">
        <v>5725</v>
      </c>
      <c r="C478" s="822" t="s">
        <v>605</v>
      </c>
      <c r="D478" s="822" t="s">
        <v>2253</v>
      </c>
      <c r="E478" s="822" t="s">
        <v>5753</v>
      </c>
      <c r="F478" s="822" t="s">
        <v>5762</v>
      </c>
      <c r="G478" s="822" t="s">
        <v>5763</v>
      </c>
      <c r="H478" s="831"/>
      <c r="I478" s="831"/>
      <c r="J478" s="822"/>
      <c r="K478" s="822"/>
      <c r="L478" s="831">
        <v>10</v>
      </c>
      <c r="M478" s="831">
        <v>1086</v>
      </c>
      <c r="N478" s="822">
        <v>1</v>
      </c>
      <c r="O478" s="822">
        <v>108.6</v>
      </c>
      <c r="P478" s="831"/>
      <c r="Q478" s="831"/>
      <c r="R478" s="827"/>
      <c r="S478" s="832"/>
    </row>
    <row r="479" spans="1:19" ht="14.45" customHeight="1" x14ac:dyDescent="0.2">
      <c r="A479" s="821" t="s">
        <v>5724</v>
      </c>
      <c r="B479" s="822" t="s">
        <v>5725</v>
      </c>
      <c r="C479" s="822" t="s">
        <v>605</v>
      </c>
      <c r="D479" s="822" t="s">
        <v>2253</v>
      </c>
      <c r="E479" s="822" t="s">
        <v>5753</v>
      </c>
      <c r="F479" s="822" t="s">
        <v>5764</v>
      </c>
      <c r="G479" s="822" t="s">
        <v>5765</v>
      </c>
      <c r="H479" s="831"/>
      <c r="I479" s="831"/>
      <c r="J479" s="822"/>
      <c r="K479" s="822"/>
      <c r="L479" s="831">
        <v>1</v>
      </c>
      <c r="M479" s="831">
        <v>11400</v>
      </c>
      <c r="N479" s="822">
        <v>1</v>
      </c>
      <c r="O479" s="822">
        <v>11400</v>
      </c>
      <c r="P479" s="831"/>
      <c r="Q479" s="831"/>
      <c r="R479" s="827"/>
      <c r="S479" s="832"/>
    </row>
    <row r="480" spans="1:19" ht="14.45" customHeight="1" x14ac:dyDescent="0.2">
      <c r="A480" s="821" t="s">
        <v>5724</v>
      </c>
      <c r="B480" s="822" t="s">
        <v>5725</v>
      </c>
      <c r="C480" s="822" t="s">
        <v>605</v>
      </c>
      <c r="D480" s="822" t="s">
        <v>2253</v>
      </c>
      <c r="E480" s="822" t="s">
        <v>5710</v>
      </c>
      <c r="F480" s="822" t="s">
        <v>5770</v>
      </c>
      <c r="G480" s="822" t="s">
        <v>5771</v>
      </c>
      <c r="H480" s="831">
        <v>4</v>
      </c>
      <c r="I480" s="831">
        <v>588</v>
      </c>
      <c r="J480" s="822">
        <v>3.8940397350993377</v>
      </c>
      <c r="K480" s="822">
        <v>147</v>
      </c>
      <c r="L480" s="831">
        <v>1</v>
      </c>
      <c r="M480" s="831">
        <v>151</v>
      </c>
      <c r="N480" s="822">
        <v>1</v>
      </c>
      <c r="O480" s="822">
        <v>151</v>
      </c>
      <c r="P480" s="831"/>
      <c r="Q480" s="831"/>
      <c r="R480" s="827"/>
      <c r="S480" s="832"/>
    </row>
    <row r="481" spans="1:19" ht="14.45" customHeight="1" x14ac:dyDescent="0.2">
      <c r="A481" s="821" t="s">
        <v>5724</v>
      </c>
      <c r="B481" s="822" t="s">
        <v>5725</v>
      </c>
      <c r="C481" s="822" t="s">
        <v>605</v>
      </c>
      <c r="D481" s="822" t="s">
        <v>2253</v>
      </c>
      <c r="E481" s="822" t="s">
        <v>5710</v>
      </c>
      <c r="F481" s="822" t="s">
        <v>5774</v>
      </c>
      <c r="G481" s="822" t="s">
        <v>5775</v>
      </c>
      <c r="H481" s="831"/>
      <c r="I481" s="831"/>
      <c r="J481" s="822"/>
      <c r="K481" s="822"/>
      <c r="L481" s="831">
        <v>3</v>
      </c>
      <c r="M481" s="831">
        <v>114</v>
      </c>
      <c r="N481" s="822">
        <v>1</v>
      </c>
      <c r="O481" s="822">
        <v>38</v>
      </c>
      <c r="P481" s="831"/>
      <c r="Q481" s="831"/>
      <c r="R481" s="827"/>
      <c r="S481" s="832"/>
    </row>
    <row r="482" spans="1:19" ht="14.45" customHeight="1" x14ac:dyDescent="0.2">
      <c r="A482" s="821" t="s">
        <v>5724</v>
      </c>
      <c r="B482" s="822" t="s">
        <v>5725</v>
      </c>
      <c r="C482" s="822" t="s">
        <v>605</v>
      </c>
      <c r="D482" s="822" t="s">
        <v>2253</v>
      </c>
      <c r="E482" s="822" t="s">
        <v>5710</v>
      </c>
      <c r="F482" s="822" t="s">
        <v>5776</v>
      </c>
      <c r="G482" s="822" t="s">
        <v>5777</v>
      </c>
      <c r="H482" s="831">
        <v>1</v>
      </c>
      <c r="I482" s="831">
        <v>10</v>
      </c>
      <c r="J482" s="822"/>
      <c r="K482" s="822">
        <v>10</v>
      </c>
      <c r="L482" s="831"/>
      <c r="M482" s="831"/>
      <c r="N482" s="822"/>
      <c r="O482" s="822"/>
      <c r="P482" s="831">
        <v>3</v>
      </c>
      <c r="Q482" s="831">
        <v>30</v>
      </c>
      <c r="R482" s="827"/>
      <c r="S482" s="832">
        <v>10</v>
      </c>
    </row>
    <row r="483" spans="1:19" ht="14.45" customHeight="1" x14ac:dyDescent="0.2">
      <c r="A483" s="821" t="s">
        <v>5724</v>
      </c>
      <c r="B483" s="822" t="s">
        <v>5725</v>
      </c>
      <c r="C483" s="822" t="s">
        <v>605</v>
      </c>
      <c r="D483" s="822" t="s">
        <v>2253</v>
      </c>
      <c r="E483" s="822" t="s">
        <v>5710</v>
      </c>
      <c r="F483" s="822" t="s">
        <v>5786</v>
      </c>
      <c r="G483" s="822" t="s">
        <v>5787</v>
      </c>
      <c r="H483" s="831">
        <v>2</v>
      </c>
      <c r="I483" s="831">
        <v>786</v>
      </c>
      <c r="J483" s="822">
        <v>2</v>
      </c>
      <c r="K483" s="822">
        <v>393</v>
      </c>
      <c r="L483" s="831">
        <v>1</v>
      </c>
      <c r="M483" s="831">
        <v>393</v>
      </c>
      <c r="N483" s="822">
        <v>1</v>
      </c>
      <c r="O483" s="822">
        <v>393</v>
      </c>
      <c r="P483" s="831">
        <v>2</v>
      </c>
      <c r="Q483" s="831">
        <v>788</v>
      </c>
      <c r="R483" s="827">
        <v>2.005089058524173</v>
      </c>
      <c r="S483" s="832">
        <v>394</v>
      </c>
    </row>
    <row r="484" spans="1:19" ht="14.45" customHeight="1" x14ac:dyDescent="0.2">
      <c r="A484" s="821" t="s">
        <v>5724</v>
      </c>
      <c r="B484" s="822" t="s">
        <v>5725</v>
      </c>
      <c r="C484" s="822" t="s">
        <v>605</v>
      </c>
      <c r="D484" s="822" t="s">
        <v>2253</v>
      </c>
      <c r="E484" s="822" t="s">
        <v>5710</v>
      </c>
      <c r="F484" s="822" t="s">
        <v>5788</v>
      </c>
      <c r="G484" s="822" t="s">
        <v>5789</v>
      </c>
      <c r="H484" s="831">
        <v>64</v>
      </c>
      <c r="I484" s="831">
        <v>2496</v>
      </c>
      <c r="J484" s="822">
        <v>21.333333333333332</v>
      </c>
      <c r="K484" s="822">
        <v>39</v>
      </c>
      <c r="L484" s="831">
        <v>3</v>
      </c>
      <c r="M484" s="831">
        <v>117</v>
      </c>
      <c r="N484" s="822">
        <v>1</v>
      </c>
      <c r="O484" s="822">
        <v>39</v>
      </c>
      <c r="P484" s="831"/>
      <c r="Q484" s="831"/>
      <c r="R484" s="827"/>
      <c r="S484" s="832"/>
    </row>
    <row r="485" spans="1:19" ht="14.45" customHeight="1" x14ac:dyDescent="0.2">
      <c r="A485" s="821" t="s">
        <v>5724</v>
      </c>
      <c r="B485" s="822" t="s">
        <v>5725</v>
      </c>
      <c r="C485" s="822" t="s">
        <v>605</v>
      </c>
      <c r="D485" s="822" t="s">
        <v>2253</v>
      </c>
      <c r="E485" s="822" t="s">
        <v>5710</v>
      </c>
      <c r="F485" s="822" t="s">
        <v>5790</v>
      </c>
      <c r="G485" s="822" t="s">
        <v>5791</v>
      </c>
      <c r="H485" s="831">
        <v>7</v>
      </c>
      <c r="I485" s="831">
        <v>31094</v>
      </c>
      <c r="J485" s="822"/>
      <c r="K485" s="822">
        <v>4442</v>
      </c>
      <c r="L485" s="831"/>
      <c r="M485" s="831"/>
      <c r="N485" s="822"/>
      <c r="O485" s="822"/>
      <c r="P485" s="831"/>
      <c r="Q485" s="831"/>
      <c r="R485" s="827"/>
      <c r="S485" s="832"/>
    </row>
    <row r="486" spans="1:19" ht="14.45" customHeight="1" x14ac:dyDescent="0.2">
      <c r="A486" s="821" t="s">
        <v>5724</v>
      </c>
      <c r="B486" s="822" t="s">
        <v>5725</v>
      </c>
      <c r="C486" s="822" t="s">
        <v>605</v>
      </c>
      <c r="D486" s="822" t="s">
        <v>2253</v>
      </c>
      <c r="E486" s="822" t="s">
        <v>5710</v>
      </c>
      <c r="F486" s="822" t="s">
        <v>5711</v>
      </c>
      <c r="G486" s="822" t="s">
        <v>5712</v>
      </c>
      <c r="H486" s="831">
        <v>648</v>
      </c>
      <c r="I486" s="831">
        <v>163296</v>
      </c>
      <c r="J486" s="822">
        <v>0.94822660441781059</v>
      </c>
      <c r="K486" s="822">
        <v>252</v>
      </c>
      <c r="L486" s="831">
        <v>678</v>
      </c>
      <c r="M486" s="831">
        <v>172212</v>
      </c>
      <c r="N486" s="822">
        <v>1</v>
      </c>
      <c r="O486" s="822">
        <v>254</v>
      </c>
      <c r="P486" s="831">
        <v>555</v>
      </c>
      <c r="Q486" s="831">
        <v>141525</v>
      </c>
      <c r="R486" s="827">
        <v>0.82180684272872973</v>
      </c>
      <c r="S486" s="832">
        <v>255</v>
      </c>
    </row>
    <row r="487" spans="1:19" ht="14.45" customHeight="1" x14ac:dyDescent="0.2">
      <c r="A487" s="821" t="s">
        <v>5724</v>
      </c>
      <c r="B487" s="822" t="s">
        <v>5725</v>
      </c>
      <c r="C487" s="822" t="s">
        <v>605</v>
      </c>
      <c r="D487" s="822" t="s">
        <v>2253</v>
      </c>
      <c r="E487" s="822" t="s">
        <v>5710</v>
      </c>
      <c r="F487" s="822" t="s">
        <v>5792</v>
      </c>
      <c r="G487" s="822" t="s">
        <v>5793</v>
      </c>
      <c r="H487" s="831">
        <v>53</v>
      </c>
      <c r="I487" s="831">
        <v>6731</v>
      </c>
      <c r="J487" s="822">
        <v>26.710317460317459</v>
      </c>
      <c r="K487" s="822">
        <v>127</v>
      </c>
      <c r="L487" s="831">
        <v>2</v>
      </c>
      <c r="M487" s="831">
        <v>252</v>
      </c>
      <c r="N487" s="822">
        <v>1</v>
      </c>
      <c r="O487" s="822">
        <v>126</v>
      </c>
      <c r="P487" s="831">
        <v>6</v>
      </c>
      <c r="Q487" s="831">
        <v>762</v>
      </c>
      <c r="R487" s="827">
        <v>3.0238095238095237</v>
      </c>
      <c r="S487" s="832">
        <v>127</v>
      </c>
    </row>
    <row r="488" spans="1:19" ht="14.45" customHeight="1" x14ac:dyDescent="0.2">
      <c r="A488" s="821" t="s">
        <v>5724</v>
      </c>
      <c r="B488" s="822" t="s">
        <v>5725</v>
      </c>
      <c r="C488" s="822" t="s">
        <v>605</v>
      </c>
      <c r="D488" s="822" t="s">
        <v>2253</v>
      </c>
      <c r="E488" s="822" t="s">
        <v>5710</v>
      </c>
      <c r="F488" s="822" t="s">
        <v>5804</v>
      </c>
      <c r="G488" s="822" t="s">
        <v>5805</v>
      </c>
      <c r="H488" s="831"/>
      <c r="I488" s="831"/>
      <c r="J488" s="822"/>
      <c r="K488" s="822"/>
      <c r="L488" s="831">
        <v>7</v>
      </c>
      <c r="M488" s="831">
        <v>4795</v>
      </c>
      <c r="N488" s="822">
        <v>1</v>
      </c>
      <c r="O488" s="822">
        <v>685</v>
      </c>
      <c r="P488" s="831"/>
      <c r="Q488" s="831"/>
      <c r="R488" s="827"/>
      <c r="S488" s="832"/>
    </row>
    <row r="489" spans="1:19" ht="14.45" customHeight="1" x14ac:dyDescent="0.2">
      <c r="A489" s="821" t="s">
        <v>5724</v>
      </c>
      <c r="B489" s="822" t="s">
        <v>5725</v>
      </c>
      <c r="C489" s="822" t="s">
        <v>605</v>
      </c>
      <c r="D489" s="822" t="s">
        <v>2253</v>
      </c>
      <c r="E489" s="822" t="s">
        <v>5710</v>
      </c>
      <c r="F489" s="822" t="s">
        <v>5810</v>
      </c>
      <c r="G489" s="822" t="s">
        <v>5811</v>
      </c>
      <c r="H489" s="831">
        <v>637</v>
      </c>
      <c r="I489" s="831">
        <v>21233.329999999998</v>
      </c>
      <c r="J489" s="822">
        <v>1.1906535735874493</v>
      </c>
      <c r="K489" s="822">
        <v>33.333328100470958</v>
      </c>
      <c r="L489" s="831">
        <v>535</v>
      </c>
      <c r="M489" s="831">
        <v>17833.339999999997</v>
      </c>
      <c r="N489" s="822">
        <v>1</v>
      </c>
      <c r="O489" s="822">
        <v>33.333345794392514</v>
      </c>
      <c r="P489" s="831">
        <v>553</v>
      </c>
      <c r="Q489" s="831">
        <v>18971.110000000004</v>
      </c>
      <c r="R489" s="827">
        <v>1.06380016306536</v>
      </c>
      <c r="S489" s="832">
        <v>34.305804701627494</v>
      </c>
    </row>
    <row r="490" spans="1:19" ht="14.45" customHeight="1" x14ac:dyDescent="0.2">
      <c r="A490" s="821" t="s">
        <v>5724</v>
      </c>
      <c r="B490" s="822" t="s">
        <v>5725</v>
      </c>
      <c r="C490" s="822" t="s">
        <v>605</v>
      </c>
      <c r="D490" s="822" t="s">
        <v>2253</v>
      </c>
      <c r="E490" s="822" t="s">
        <v>5710</v>
      </c>
      <c r="F490" s="822" t="s">
        <v>5812</v>
      </c>
      <c r="G490" s="822" t="s">
        <v>5813</v>
      </c>
      <c r="H490" s="831">
        <v>28</v>
      </c>
      <c r="I490" s="831">
        <v>27496</v>
      </c>
      <c r="J490" s="822">
        <v>13.914979757085021</v>
      </c>
      <c r="K490" s="822">
        <v>982</v>
      </c>
      <c r="L490" s="831">
        <v>2</v>
      </c>
      <c r="M490" s="831">
        <v>1976</v>
      </c>
      <c r="N490" s="822">
        <v>1</v>
      </c>
      <c r="O490" s="822">
        <v>988</v>
      </c>
      <c r="P490" s="831"/>
      <c r="Q490" s="831"/>
      <c r="R490" s="827"/>
      <c r="S490" s="832"/>
    </row>
    <row r="491" spans="1:19" ht="14.45" customHeight="1" x14ac:dyDescent="0.2">
      <c r="A491" s="821" t="s">
        <v>5724</v>
      </c>
      <c r="B491" s="822" t="s">
        <v>5725</v>
      </c>
      <c r="C491" s="822" t="s">
        <v>605</v>
      </c>
      <c r="D491" s="822" t="s">
        <v>2253</v>
      </c>
      <c r="E491" s="822" t="s">
        <v>5710</v>
      </c>
      <c r="F491" s="822" t="s">
        <v>5814</v>
      </c>
      <c r="G491" s="822" t="s">
        <v>5815</v>
      </c>
      <c r="H491" s="831">
        <v>55</v>
      </c>
      <c r="I491" s="831">
        <v>9460</v>
      </c>
      <c r="J491" s="822">
        <v>3.8612244897959185</v>
      </c>
      <c r="K491" s="822">
        <v>172</v>
      </c>
      <c r="L491" s="831">
        <v>14</v>
      </c>
      <c r="M491" s="831">
        <v>2450</v>
      </c>
      <c r="N491" s="822">
        <v>1</v>
      </c>
      <c r="O491" s="822">
        <v>175</v>
      </c>
      <c r="P491" s="831">
        <v>11</v>
      </c>
      <c r="Q491" s="831">
        <v>1947</v>
      </c>
      <c r="R491" s="827">
        <v>0.79469387755102039</v>
      </c>
      <c r="S491" s="832">
        <v>177</v>
      </c>
    </row>
    <row r="492" spans="1:19" ht="14.45" customHeight="1" x14ac:dyDescent="0.2">
      <c r="A492" s="821" t="s">
        <v>5724</v>
      </c>
      <c r="B492" s="822" t="s">
        <v>5725</v>
      </c>
      <c r="C492" s="822" t="s">
        <v>605</v>
      </c>
      <c r="D492" s="822" t="s">
        <v>2253</v>
      </c>
      <c r="E492" s="822" t="s">
        <v>5710</v>
      </c>
      <c r="F492" s="822" t="s">
        <v>5714</v>
      </c>
      <c r="G492" s="822" t="s">
        <v>5715</v>
      </c>
      <c r="H492" s="831"/>
      <c r="I492" s="831"/>
      <c r="J492" s="822"/>
      <c r="K492" s="822"/>
      <c r="L492" s="831">
        <v>1</v>
      </c>
      <c r="M492" s="831">
        <v>87</v>
      </c>
      <c r="N492" s="822">
        <v>1</v>
      </c>
      <c r="O492" s="822">
        <v>87</v>
      </c>
      <c r="P492" s="831"/>
      <c r="Q492" s="831"/>
      <c r="R492" s="827"/>
      <c r="S492" s="832"/>
    </row>
    <row r="493" spans="1:19" ht="14.45" customHeight="1" x14ac:dyDescent="0.2">
      <c r="A493" s="821" t="s">
        <v>5724</v>
      </c>
      <c r="B493" s="822" t="s">
        <v>5725</v>
      </c>
      <c r="C493" s="822" t="s">
        <v>605</v>
      </c>
      <c r="D493" s="822" t="s">
        <v>2253</v>
      </c>
      <c r="E493" s="822" t="s">
        <v>5710</v>
      </c>
      <c r="F493" s="822" t="s">
        <v>5822</v>
      </c>
      <c r="G493" s="822" t="s">
        <v>5823</v>
      </c>
      <c r="H493" s="831">
        <v>1</v>
      </c>
      <c r="I493" s="831">
        <v>132</v>
      </c>
      <c r="J493" s="822"/>
      <c r="K493" s="822">
        <v>132</v>
      </c>
      <c r="L493" s="831"/>
      <c r="M493" s="831"/>
      <c r="N493" s="822"/>
      <c r="O493" s="822"/>
      <c r="P493" s="831"/>
      <c r="Q493" s="831"/>
      <c r="R493" s="827"/>
      <c r="S493" s="832"/>
    </row>
    <row r="494" spans="1:19" ht="14.45" customHeight="1" x14ac:dyDescent="0.2">
      <c r="A494" s="821" t="s">
        <v>5724</v>
      </c>
      <c r="B494" s="822" t="s">
        <v>5725</v>
      </c>
      <c r="C494" s="822" t="s">
        <v>605</v>
      </c>
      <c r="D494" s="822" t="s">
        <v>2253</v>
      </c>
      <c r="E494" s="822" t="s">
        <v>5710</v>
      </c>
      <c r="F494" s="822" t="s">
        <v>5828</v>
      </c>
      <c r="G494" s="822" t="s">
        <v>5829</v>
      </c>
      <c r="H494" s="831">
        <v>6</v>
      </c>
      <c r="I494" s="831">
        <v>4524</v>
      </c>
      <c r="J494" s="822">
        <v>5.9762219286657858</v>
      </c>
      <c r="K494" s="822">
        <v>754</v>
      </c>
      <c r="L494" s="831">
        <v>1</v>
      </c>
      <c r="M494" s="831">
        <v>757</v>
      </c>
      <c r="N494" s="822">
        <v>1</v>
      </c>
      <c r="O494" s="822">
        <v>757</v>
      </c>
      <c r="P494" s="831">
        <v>1</v>
      </c>
      <c r="Q494" s="831">
        <v>760</v>
      </c>
      <c r="R494" s="827">
        <v>1.0039630118890357</v>
      </c>
      <c r="S494" s="832">
        <v>760</v>
      </c>
    </row>
    <row r="495" spans="1:19" ht="14.45" customHeight="1" x14ac:dyDescent="0.2">
      <c r="A495" s="821" t="s">
        <v>5724</v>
      </c>
      <c r="B495" s="822" t="s">
        <v>5725</v>
      </c>
      <c r="C495" s="822" t="s">
        <v>605</v>
      </c>
      <c r="D495" s="822" t="s">
        <v>2253</v>
      </c>
      <c r="E495" s="822" t="s">
        <v>5710</v>
      </c>
      <c r="F495" s="822" t="s">
        <v>5840</v>
      </c>
      <c r="G495" s="822" t="s">
        <v>5841</v>
      </c>
      <c r="H495" s="831"/>
      <c r="I495" s="831"/>
      <c r="J495" s="822"/>
      <c r="K495" s="822"/>
      <c r="L495" s="831">
        <v>1</v>
      </c>
      <c r="M495" s="831">
        <v>116</v>
      </c>
      <c r="N495" s="822">
        <v>1</v>
      </c>
      <c r="O495" s="822">
        <v>116</v>
      </c>
      <c r="P495" s="831"/>
      <c r="Q495" s="831"/>
      <c r="R495" s="827"/>
      <c r="S495" s="832"/>
    </row>
    <row r="496" spans="1:19" ht="14.45" customHeight="1" x14ac:dyDescent="0.2">
      <c r="A496" s="821" t="s">
        <v>5724</v>
      </c>
      <c r="B496" s="822" t="s">
        <v>5725</v>
      </c>
      <c r="C496" s="822" t="s">
        <v>605</v>
      </c>
      <c r="D496" s="822" t="s">
        <v>2253</v>
      </c>
      <c r="E496" s="822" t="s">
        <v>5710</v>
      </c>
      <c r="F496" s="822" t="s">
        <v>5852</v>
      </c>
      <c r="G496" s="822" t="s">
        <v>5853</v>
      </c>
      <c r="H496" s="831">
        <v>21</v>
      </c>
      <c r="I496" s="831">
        <v>5670</v>
      </c>
      <c r="J496" s="822">
        <v>0.79859154929577469</v>
      </c>
      <c r="K496" s="822">
        <v>270</v>
      </c>
      <c r="L496" s="831">
        <v>20</v>
      </c>
      <c r="M496" s="831">
        <v>7100</v>
      </c>
      <c r="N496" s="822">
        <v>1</v>
      </c>
      <c r="O496" s="822">
        <v>355</v>
      </c>
      <c r="P496" s="831">
        <v>15</v>
      </c>
      <c r="Q496" s="831">
        <v>5370</v>
      </c>
      <c r="R496" s="827">
        <v>0.75633802816901408</v>
      </c>
      <c r="S496" s="832">
        <v>358</v>
      </c>
    </row>
    <row r="497" spans="1:19" ht="14.45" customHeight="1" x14ac:dyDescent="0.2">
      <c r="A497" s="821" t="s">
        <v>5724</v>
      </c>
      <c r="B497" s="822" t="s">
        <v>5725</v>
      </c>
      <c r="C497" s="822" t="s">
        <v>605</v>
      </c>
      <c r="D497" s="822" t="s">
        <v>2253</v>
      </c>
      <c r="E497" s="822" t="s">
        <v>5710</v>
      </c>
      <c r="F497" s="822" t="s">
        <v>5862</v>
      </c>
      <c r="G497" s="822" t="s">
        <v>5863</v>
      </c>
      <c r="H497" s="831">
        <v>58</v>
      </c>
      <c r="I497" s="831">
        <v>11658</v>
      </c>
      <c r="J497" s="822">
        <v>0.93085276269562445</v>
      </c>
      <c r="K497" s="822">
        <v>201</v>
      </c>
      <c r="L497" s="831">
        <v>62</v>
      </c>
      <c r="M497" s="831">
        <v>12524</v>
      </c>
      <c r="N497" s="822">
        <v>1</v>
      </c>
      <c r="O497" s="822">
        <v>202</v>
      </c>
      <c r="P497" s="831">
        <v>29</v>
      </c>
      <c r="Q497" s="831">
        <v>5916</v>
      </c>
      <c r="R497" s="827">
        <v>0.47237304375598849</v>
      </c>
      <c r="S497" s="832">
        <v>204</v>
      </c>
    </row>
    <row r="498" spans="1:19" ht="14.45" customHeight="1" x14ac:dyDescent="0.2">
      <c r="A498" s="821" t="s">
        <v>5724</v>
      </c>
      <c r="B498" s="822" t="s">
        <v>5725</v>
      </c>
      <c r="C498" s="822" t="s">
        <v>605</v>
      </c>
      <c r="D498" s="822" t="s">
        <v>5706</v>
      </c>
      <c r="E498" s="822" t="s">
        <v>5710</v>
      </c>
      <c r="F498" s="822" t="s">
        <v>5774</v>
      </c>
      <c r="G498" s="822" t="s">
        <v>5775</v>
      </c>
      <c r="H498" s="831">
        <v>5</v>
      </c>
      <c r="I498" s="831">
        <v>185</v>
      </c>
      <c r="J498" s="822"/>
      <c r="K498" s="822">
        <v>37</v>
      </c>
      <c r="L498" s="831"/>
      <c r="M498" s="831"/>
      <c r="N498" s="822"/>
      <c r="O498" s="822"/>
      <c r="P498" s="831"/>
      <c r="Q498" s="831"/>
      <c r="R498" s="827"/>
      <c r="S498" s="832"/>
    </row>
    <row r="499" spans="1:19" ht="14.45" customHeight="1" x14ac:dyDescent="0.2">
      <c r="A499" s="821" t="s">
        <v>5724</v>
      </c>
      <c r="B499" s="822" t="s">
        <v>5725</v>
      </c>
      <c r="C499" s="822" t="s">
        <v>605</v>
      </c>
      <c r="D499" s="822" t="s">
        <v>5706</v>
      </c>
      <c r="E499" s="822" t="s">
        <v>5710</v>
      </c>
      <c r="F499" s="822" t="s">
        <v>5711</v>
      </c>
      <c r="G499" s="822" t="s">
        <v>5712</v>
      </c>
      <c r="H499" s="831">
        <v>1</v>
      </c>
      <c r="I499" s="831">
        <v>252</v>
      </c>
      <c r="J499" s="822"/>
      <c r="K499" s="822">
        <v>252</v>
      </c>
      <c r="L499" s="831"/>
      <c r="M499" s="831"/>
      <c r="N499" s="822"/>
      <c r="O499" s="822"/>
      <c r="P499" s="831"/>
      <c r="Q499" s="831"/>
      <c r="R499" s="827"/>
      <c r="S499" s="832"/>
    </row>
    <row r="500" spans="1:19" ht="14.45" customHeight="1" x14ac:dyDescent="0.2">
      <c r="A500" s="821" t="s">
        <v>5724</v>
      </c>
      <c r="B500" s="822" t="s">
        <v>5725</v>
      </c>
      <c r="C500" s="822" t="s">
        <v>605</v>
      </c>
      <c r="D500" s="822" t="s">
        <v>5706</v>
      </c>
      <c r="E500" s="822" t="s">
        <v>5710</v>
      </c>
      <c r="F500" s="822" t="s">
        <v>5810</v>
      </c>
      <c r="G500" s="822" t="s">
        <v>5811</v>
      </c>
      <c r="H500" s="831">
        <v>1</v>
      </c>
      <c r="I500" s="831">
        <v>33.33</v>
      </c>
      <c r="J500" s="822"/>
      <c r="K500" s="822">
        <v>33.33</v>
      </c>
      <c r="L500" s="831"/>
      <c r="M500" s="831"/>
      <c r="N500" s="822"/>
      <c r="O500" s="822"/>
      <c r="P500" s="831"/>
      <c r="Q500" s="831"/>
      <c r="R500" s="827"/>
      <c r="S500" s="832"/>
    </row>
    <row r="501" spans="1:19" ht="14.45" customHeight="1" x14ac:dyDescent="0.2">
      <c r="A501" s="821" t="s">
        <v>5724</v>
      </c>
      <c r="B501" s="822" t="s">
        <v>5725</v>
      </c>
      <c r="C501" s="822" t="s">
        <v>605</v>
      </c>
      <c r="D501" s="822" t="s">
        <v>2254</v>
      </c>
      <c r="E501" s="822" t="s">
        <v>5726</v>
      </c>
      <c r="F501" s="822" t="s">
        <v>5731</v>
      </c>
      <c r="G501" s="822" t="s">
        <v>5732</v>
      </c>
      <c r="H501" s="831">
        <v>0.30000000000000004</v>
      </c>
      <c r="I501" s="831">
        <v>20.91</v>
      </c>
      <c r="J501" s="822">
        <v>0.75</v>
      </c>
      <c r="K501" s="822">
        <v>69.699999999999989</v>
      </c>
      <c r="L501" s="831">
        <v>0.4</v>
      </c>
      <c r="M501" s="831">
        <v>27.88</v>
      </c>
      <c r="N501" s="822">
        <v>1</v>
      </c>
      <c r="O501" s="822">
        <v>69.699999999999989</v>
      </c>
      <c r="P501" s="831">
        <v>0.60000000000000009</v>
      </c>
      <c r="Q501" s="831">
        <v>41.82</v>
      </c>
      <c r="R501" s="827">
        <v>1.5</v>
      </c>
      <c r="S501" s="832">
        <v>69.699999999999989</v>
      </c>
    </row>
    <row r="502" spans="1:19" ht="14.45" customHeight="1" x14ac:dyDescent="0.2">
      <c r="A502" s="821" t="s">
        <v>5724</v>
      </c>
      <c r="B502" s="822" t="s">
        <v>5725</v>
      </c>
      <c r="C502" s="822" t="s">
        <v>605</v>
      </c>
      <c r="D502" s="822" t="s">
        <v>2254</v>
      </c>
      <c r="E502" s="822" t="s">
        <v>5710</v>
      </c>
      <c r="F502" s="822" t="s">
        <v>5772</v>
      </c>
      <c r="G502" s="822" t="s">
        <v>5773</v>
      </c>
      <c r="H502" s="831"/>
      <c r="I502" s="831"/>
      <c r="J502" s="822"/>
      <c r="K502" s="822"/>
      <c r="L502" s="831"/>
      <c r="M502" s="831"/>
      <c r="N502" s="822"/>
      <c r="O502" s="822"/>
      <c r="P502" s="831">
        <v>2</v>
      </c>
      <c r="Q502" s="831">
        <v>170</v>
      </c>
      <c r="R502" s="827"/>
      <c r="S502" s="832">
        <v>85</v>
      </c>
    </row>
    <row r="503" spans="1:19" ht="14.45" customHeight="1" x14ac:dyDescent="0.2">
      <c r="A503" s="821" t="s">
        <v>5724</v>
      </c>
      <c r="B503" s="822" t="s">
        <v>5725</v>
      </c>
      <c r="C503" s="822" t="s">
        <v>605</v>
      </c>
      <c r="D503" s="822" t="s">
        <v>2254</v>
      </c>
      <c r="E503" s="822" t="s">
        <v>5710</v>
      </c>
      <c r="F503" s="822" t="s">
        <v>5774</v>
      </c>
      <c r="G503" s="822" t="s">
        <v>5775</v>
      </c>
      <c r="H503" s="831">
        <v>27</v>
      </c>
      <c r="I503" s="831">
        <v>999</v>
      </c>
      <c r="J503" s="822">
        <v>0.82154605263157898</v>
      </c>
      <c r="K503" s="822">
        <v>37</v>
      </c>
      <c r="L503" s="831">
        <v>32</v>
      </c>
      <c r="M503" s="831">
        <v>1216</v>
      </c>
      <c r="N503" s="822">
        <v>1</v>
      </c>
      <c r="O503" s="822">
        <v>38</v>
      </c>
      <c r="P503" s="831">
        <v>65</v>
      </c>
      <c r="Q503" s="831">
        <v>2470</v>
      </c>
      <c r="R503" s="827">
        <v>2.03125</v>
      </c>
      <c r="S503" s="832">
        <v>38</v>
      </c>
    </row>
    <row r="504" spans="1:19" ht="14.45" customHeight="1" x14ac:dyDescent="0.2">
      <c r="A504" s="821" t="s">
        <v>5724</v>
      </c>
      <c r="B504" s="822" t="s">
        <v>5725</v>
      </c>
      <c r="C504" s="822" t="s">
        <v>605</v>
      </c>
      <c r="D504" s="822" t="s">
        <v>2254</v>
      </c>
      <c r="E504" s="822" t="s">
        <v>5710</v>
      </c>
      <c r="F504" s="822" t="s">
        <v>5711</v>
      </c>
      <c r="G504" s="822" t="s">
        <v>5712</v>
      </c>
      <c r="H504" s="831">
        <v>670</v>
      </c>
      <c r="I504" s="831">
        <v>168840</v>
      </c>
      <c r="J504" s="822">
        <v>0.96336870934611429</v>
      </c>
      <c r="K504" s="822">
        <v>252</v>
      </c>
      <c r="L504" s="831">
        <v>690</v>
      </c>
      <c r="M504" s="831">
        <v>175260</v>
      </c>
      <c r="N504" s="822">
        <v>1</v>
      </c>
      <c r="O504" s="822">
        <v>254</v>
      </c>
      <c r="P504" s="831">
        <v>615</v>
      </c>
      <c r="Q504" s="831">
        <v>156825</v>
      </c>
      <c r="R504" s="827">
        <v>0.89481342006162268</v>
      </c>
      <c r="S504" s="832">
        <v>255</v>
      </c>
    </row>
    <row r="505" spans="1:19" ht="14.45" customHeight="1" x14ac:dyDescent="0.2">
      <c r="A505" s="821" t="s">
        <v>5724</v>
      </c>
      <c r="B505" s="822" t="s">
        <v>5725</v>
      </c>
      <c r="C505" s="822" t="s">
        <v>605</v>
      </c>
      <c r="D505" s="822" t="s">
        <v>2254</v>
      </c>
      <c r="E505" s="822" t="s">
        <v>5710</v>
      </c>
      <c r="F505" s="822" t="s">
        <v>5792</v>
      </c>
      <c r="G505" s="822" t="s">
        <v>5793</v>
      </c>
      <c r="H505" s="831">
        <v>122</v>
      </c>
      <c r="I505" s="831">
        <v>15494</v>
      </c>
      <c r="J505" s="822">
        <v>2.2357864357864359</v>
      </c>
      <c r="K505" s="822">
        <v>127</v>
      </c>
      <c r="L505" s="831">
        <v>55</v>
      </c>
      <c r="M505" s="831">
        <v>6930</v>
      </c>
      <c r="N505" s="822">
        <v>1</v>
      </c>
      <c r="O505" s="822">
        <v>126</v>
      </c>
      <c r="P505" s="831">
        <v>49</v>
      </c>
      <c r="Q505" s="831">
        <v>6223</v>
      </c>
      <c r="R505" s="827">
        <v>0.89797979797979799</v>
      </c>
      <c r="S505" s="832">
        <v>127</v>
      </c>
    </row>
    <row r="506" spans="1:19" ht="14.45" customHeight="1" x14ac:dyDescent="0.2">
      <c r="A506" s="821" t="s">
        <v>5724</v>
      </c>
      <c r="B506" s="822" t="s">
        <v>5725</v>
      </c>
      <c r="C506" s="822" t="s">
        <v>605</v>
      </c>
      <c r="D506" s="822" t="s">
        <v>2254</v>
      </c>
      <c r="E506" s="822" t="s">
        <v>5710</v>
      </c>
      <c r="F506" s="822" t="s">
        <v>5804</v>
      </c>
      <c r="G506" s="822" t="s">
        <v>5805</v>
      </c>
      <c r="H506" s="831"/>
      <c r="I506" s="831"/>
      <c r="J506" s="822"/>
      <c r="K506" s="822"/>
      <c r="L506" s="831">
        <v>2</v>
      </c>
      <c r="M506" s="831">
        <v>1370</v>
      </c>
      <c r="N506" s="822">
        <v>1</v>
      </c>
      <c r="O506" s="822">
        <v>685</v>
      </c>
      <c r="P506" s="831">
        <v>3</v>
      </c>
      <c r="Q506" s="831">
        <v>2064</v>
      </c>
      <c r="R506" s="827">
        <v>1.5065693430656935</v>
      </c>
      <c r="S506" s="832">
        <v>688</v>
      </c>
    </row>
    <row r="507" spans="1:19" ht="14.45" customHeight="1" x14ac:dyDescent="0.2">
      <c r="A507" s="821" t="s">
        <v>5724</v>
      </c>
      <c r="B507" s="822" t="s">
        <v>5725</v>
      </c>
      <c r="C507" s="822" t="s">
        <v>605</v>
      </c>
      <c r="D507" s="822" t="s">
        <v>2254</v>
      </c>
      <c r="E507" s="822" t="s">
        <v>5710</v>
      </c>
      <c r="F507" s="822" t="s">
        <v>5810</v>
      </c>
      <c r="G507" s="822" t="s">
        <v>5811</v>
      </c>
      <c r="H507" s="831">
        <v>680</v>
      </c>
      <c r="I507" s="831">
        <v>22666.67</v>
      </c>
      <c r="J507" s="822">
        <v>1.0397550276353082</v>
      </c>
      <c r="K507" s="822">
        <v>33.333338235294114</v>
      </c>
      <c r="L507" s="831">
        <v>654</v>
      </c>
      <c r="M507" s="831">
        <v>21800.010000000002</v>
      </c>
      <c r="N507" s="822">
        <v>1</v>
      </c>
      <c r="O507" s="822">
        <v>33.333348623853212</v>
      </c>
      <c r="P507" s="831">
        <v>645</v>
      </c>
      <c r="Q507" s="831">
        <v>22294.449999999997</v>
      </c>
      <c r="R507" s="827">
        <v>1.0226807235409523</v>
      </c>
      <c r="S507" s="832">
        <v>34.565038759689919</v>
      </c>
    </row>
    <row r="508" spans="1:19" ht="14.45" customHeight="1" x14ac:dyDescent="0.2">
      <c r="A508" s="821" t="s">
        <v>5724</v>
      </c>
      <c r="B508" s="822" t="s">
        <v>5725</v>
      </c>
      <c r="C508" s="822" t="s">
        <v>605</v>
      </c>
      <c r="D508" s="822" t="s">
        <v>2254</v>
      </c>
      <c r="E508" s="822" t="s">
        <v>5710</v>
      </c>
      <c r="F508" s="822" t="s">
        <v>5714</v>
      </c>
      <c r="G508" s="822" t="s">
        <v>5715</v>
      </c>
      <c r="H508" s="831">
        <v>4</v>
      </c>
      <c r="I508" s="831">
        <v>344</v>
      </c>
      <c r="J508" s="822">
        <v>1.3180076628352491</v>
      </c>
      <c r="K508" s="822">
        <v>86</v>
      </c>
      <c r="L508" s="831">
        <v>3</v>
      </c>
      <c r="M508" s="831">
        <v>261</v>
      </c>
      <c r="N508" s="822">
        <v>1</v>
      </c>
      <c r="O508" s="822">
        <v>87</v>
      </c>
      <c r="P508" s="831">
        <v>6</v>
      </c>
      <c r="Q508" s="831">
        <v>528</v>
      </c>
      <c r="R508" s="827">
        <v>2.0229885057471266</v>
      </c>
      <c r="S508" s="832">
        <v>88</v>
      </c>
    </row>
    <row r="509" spans="1:19" ht="14.45" customHeight="1" x14ac:dyDescent="0.2">
      <c r="A509" s="821" t="s">
        <v>5724</v>
      </c>
      <c r="B509" s="822" t="s">
        <v>5725</v>
      </c>
      <c r="C509" s="822" t="s">
        <v>605</v>
      </c>
      <c r="D509" s="822" t="s">
        <v>2254</v>
      </c>
      <c r="E509" s="822" t="s">
        <v>5710</v>
      </c>
      <c r="F509" s="822" t="s">
        <v>5836</v>
      </c>
      <c r="G509" s="822" t="s">
        <v>5837</v>
      </c>
      <c r="H509" s="831">
        <v>1</v>
      </c>
      <c r="I509" s="831">
        <v>374</v>
      </c>
      <c r="J509" s="822">
        <v>0.99468085106382975</v>
      </c>
      <c r="K509" s="822">
        <v>374</v>
      </c>
      <c r="L509" s="831">
        <v>1</v>
      </c>
      <c r="M509" s="831">
        <v>376</v>
      </c>
      <c r="N509" s="822">
        <v>1</v>
      </c>
      <c r="O509" s="822">
        <v>376</v>
      </c>
      <c r="P509" s="831"/>
      <c r="Q509" s="831"/>
      <c r="R509" s="827"/>
      <c r="S509" s="832"/>
    </row>
    <row r="510" spans="1:19" ht="14.45" customHeight="1" x14ac:dyDescent="0.2">
      <c r="A510" s="821" t="s">
        <v>5724</v>
      </c>
      <c r="B510" s="822" t="s">
        <v>5725</v>
      </c>
      <c r="C510" s="822" t="s">
        <v>605</v>
      </c>
      <c r="D510" s="822" t="s">
        <v>2254</v>
      </c>
      <c r="E510" s="822" t="s">
        <v>5710</v>
      </c>
      <c r="F510" s="822" t="s">
        <v>5838</v>
      </c>
      <c r="G510" s="822" t="s">
        <v>5839</v>
      </c>
      <c r="H510" s="831"/>
      <c r="I510" s="831"/>
      <c r="J510" s="822"/>
      <c r="K510" s="822"/>
      <c r="L510" s="831">
        <v>1</v>
      </c>
      <c r="M510" s="831">
        <v>61</v>
      </c>
      <c r="N510" s="822">
        <v>1</v>
      </c>
      <c r="O510" s="822">
        <v>61</v>
      </c>
      <c r="P510" s="831">
        <v>2</v>
      </c>
      <c r="Q510" s="831">
        <v>124</v>
      </c>
      <c r="R510" s="827">
        <v>2.0327868852459017</v>
      </c>
      <c r="S510" s="832">
        <v>62</v>
      </c>
    </row>
    <row r="511" spans="1:19" ht="14.45" customHeight="1" x14ac:dyDescent="0.2">
      <c r="A511" s="821" t="s">
        <v>5724</v>
      </c>
      <c r="B511" s="822" t="s">
        <v>5725</v>
      </c>
      <c r="C511" s="822" t="s">
        <v>605</v>
      </c>
      <c r="D511" s="822" t="s">
        <v>2254</v>
      </c>
      <c r="E511" s="822" t="s">
        <v>5710</v>
      </c>
      <c r="F511" s="822" t="s">
        <v>5840</v>
      </c>
      <c r="G511" s="822" t="s">
        <v>5841</v>
      </c>
      <c r="H511" s="831">
        <v>84</v>
      </c>
      <c r="I511" s="831">
        <v>9744</v>
      </c>
      <c r="J511" s="822">
        <v>0.67741935483870963</v>
      </c>
      <c r="K511" s="822">
        <v>116</v>
      </c>
      <c r="L511" s="831">
        <v>124</v>
      </c>
      <c r="M511" s="831">
        <v>14384</v>
      </c>
      <c r="N511" s="822">
        <v>1</v>
      </c>
      <c r="O511" s="822">
        <v>116</v>
      </c>
      <c r="P511" s="831">
        <v>184</v>
      </c>
      <c r="Q511" s="831">
        <v>21528</v>
      </c>
      <c r="R511" s="827">
        <v>1.496662958843159</v>
      </c>
      <c r="S511" s="832">
        <v>117</v>
      </c>
    </row>
    <row r="512" spans="1:19" ht="14.45" customHeight="1" x14ac:dyDescent="0.2">
      <c r="A512" s="821" t="s">
        <v>5724</v>
      </c>
      <c r="B512" s="822" t="s">
        <v>5725</v>
      </c>
      <c r="C512" s="822" t="s">
        <v>605</v>
      </c>
      <c r="D512" s="822" t="s">
        <v>2254</v>
      </c>
      <c r="E512" s="822" t="s">
        <v>5710</v>
      </c>
      <c r="F512" s="822" t="s">
        <v>5844</v>
      </c>
      <c r="G512" s="822" t="s">
        <v>5845</v>
      </c>
      <c r="H512" s="831">
        <v>2</v>
      </c>
      <c r="I512" s="831">
        <v>750</v>
      </c>
      <c r="J512" s="822">
        <v>0.99734042553191493</v>
      </c>
      <c r="K512" s="822">
        <v>375</v>
      </c>
      <c r="L512" s="831">
        <v>2</v>
      </c>
      <c r="M512" s="831">
        <v>752</v>
      </c>
      <c r="N512" s="822">
        <v>1</v>
      </c>
      <c r="O512" s="822">
        <v>376</v>
      </c>
      <c r="P512" s="831">
        <v>1</v>
      </c>
      <c r="Q512" s="831">
        <v>377</v>
      </c>
      <c r="R512" s="827">
        <v>0.50132978723404253</v>
      </c>
      <c r="S512" s="832">
        <v>377</v>
      </c>
    </row>
    <row r="513" spans="1:19" ht="14.45" customHeight="1" x14ac:dyDescent="0.2">
      <c r="A513" s="821" t="s">
        <v>5724</v>
      </c>
      <c r="B513" s="822" t="s">
        <v>5725</v>
      </c>
      <c r="C513" s="822" t="s">
        <v>605</v>
      </c>
      <c r="D513" s="822" t="s">
        <v>5707</v>
      </c>
      <c r="E513" s="822" t="s">
        <v>5710</v>
      </c>
      <c r="F513" s="822" t="s">
        <v>5774</v>
      </c>
      <c r="G513" s="822" t="s">
        <v>5775</v>
      </c>
      <c r="H513" s="831"/>
      <c r="I513" s="831"/>
      <c r="J513" s="822"/>
      <c r="K513" s="822"/>
      <c r="L513" s="831">
        <v>11</v>
      </c>
      <c r="M513" s="831">
        <v>418</v>
      </c>
      <c r="N513" s="822">
        <v>1</v>
      </c>
      <c r="O513" s="822">
        <v>38</v>
      </c>
      <c r="P513" s="831"/>
      <c r="Q513" s="831"/>
      <c r="R513" s="827"/>
      <c r="S513" s="832"/>
    </row>
    <row r="514" spans="1:19" ht="14.45" customHeight="1" x14ac:dyDescent="0.2">
      <c r="A514" s="821" t="s">
        <v>5724</v>
      </c>
      <c r="B514" s="822" t="s">
        <v>5725</v>
      </c>
      <c r="C514" s="822" t="s">
        <v>605</v>
      </c>
      <c r="D514" s="822" t="s">
        <v>5707</v>
      </c>
      <c r="E514" s="822" t="s">
        <v>5710</v>
      </c>
      <c r="F514" s="822" t="s">
        <v>5792</v>
      </c>
      <c r="G514" s="822" t="s">
        <v>5793</v>
      </c>
      <c r="H514" s="831"/>
      <c r="I514" s="831"/>
      <c r="J514" s="822"/>
      <c r="K514" s="822"/>
      <c r="L514" s="831">
        <v>1</v>
      </c>
      <c r="M514" s="831">
        <v>126</v>
      </c>
      <c r="N514" s="822">
        <v>1</v>
      </c>
      <c r="O514" s="822">
        <v>126</v>
      </c>
      <c r="P514" s="831"/>
      <c r="Q514" s="831"/>
      <c r="R514" s="827"/>
      <c r="S514" s="832"/>
    </row>
    <row r="515" spans="1:19" ht="14.45" customHeight="1" x14ac:dyDescent="0.2">
      <c r="A515" s="821" t="s">
        <v>5724</v>
      </c>
      <c r="B515" s="822" t="s">
        <v>5725</v>
      </c>
      <c r="C515" s="822" t="s">
        <v>605</v>
      </c>
      <c r="D515" s="822" t="s">
        <v>5707</v>
      </c>
      <c r="E515" s="822" t="s">
        <v>5710</v>
      </c>
      <c r="F515" s="822" t="s">
        <v>5810</v>
      </c>
      <c r="G515" s="822" t="s">
        <v>5811</v>
      </c>
      <c r="H515" s="831"/>
      <c r="I515" s="831"/>
      <c r="J515" s="822"/>
      <c r="K515" s="822"/>
      <c r="L515" s="831">
        <v>1</v>
      </c>
      <c r="M515" s="831">
        <v>33.33</v>
      </c>
      <c r="N515" s="822">
        <v>1</v>
      </c>
      <c r="O515" s="822">
        <v>33.33</v>
      </c>
      <c r="P515" s="831"/>
      <c r="Q515" s="831"/>
      <c r="R515" s="827"/>
      <c r="S515" s="832"/>
    </row>
    <row r="516" spans="1:19" ht="14.45" customHeight="1" x14ac:dyDescent="0.2">
      <c r="A516" s="821" t="s">
        <v>5724</v>
      </c>
      <c r="B516" s="822" t="s">
        <v>5725</v>
      </c>
      <c r="C516" s="822" t="s">
        <v>605</v>
      </c>
      <c r="D516" s="822" t="s">
        <v>2235</v>
      </c>
      <c r="E516" s="822" t="s">
        <v>5710</v>
      </c>
      <c r="F516" s="822" t="s">
        <v>5774</v>
      </c>
      <c r="G516" s="822" t="s">
        <v>5775</v>
      </c>
      <c r="H516" s="831"/>
      <c r="I516" s="831"/>
      <c r="J516" s="822"/>
      <c r="K516" s="822"/>
      <c r="L516" s="831"/>
      <c r="M516" s="831"/>
      <c r="N516" s="822"/>
      <c r="O516" s="822"/>
      <c r="P516" s="831">
        <v>1</v>
      </c>
      <c r="Q516" s="831">
        <v>38</v>
      </c>
      <c r="R516" s="827"/>
      <c r="S516" s="832">
        <v>38</v>
      </c>
    </row>
    <row r="517" spans="1:19" ht="14.45" customHeight="1" x14ac:dyDescent="0.2">
      <c r="A517" s="821" t="s">
        <v>5724</v>
      </c>
      <c r="B517" s="822" t="s">
        <v>5725</v>
      </c>
      <c r="C517" s="822" t="s">
        <v>605</v>
      </c>
      <c r="D517" s="822" t="s">
        <v>5691</v>
      </c>
      <c r="E517" s="822" t="s">
        <v>5710</v>
      </c>
      <c r="F517" s="822" t="s">
        <v>5772</v>
      </c>
      <c r="G517" s="822" t="s">
        <v>5773</v>
      </c>
      <c r="H517" s="831">
        <v>1</v>
      </c>
      <c r="I517" s="831">
        <v>83</v>
      </c>
      <c r="J517" s="822"/>
      <c r="K517" s="822">
        <v>83</v>
      </c>
      <c r="L517" s="831"/>
      <c r="M517" s="831"/>
      <c r="N517" s="822"/>
      <c r="O517" s="822"/>
      <c r="P517" s="831"/>
      <c r="Q517" s="831"/>
      <c r="R517" s="827"/>
      <c r="S517" s="832"/>
    </row>
    <row r="518" spans="1:19" ht="14.45" customHeight="1" x14ac:dyDescent="0.2">
      <c r="A518" s="821" t="s">
        <v>5724</v>
      </c>
      <c r="B518" s="822" t="s">
        <v>5725</v>
      </c>
      <c r="C518" s="822" t="s">
        <v>605</v>
      </c>
      <c r="D518" s="822" t="s">
        <v>5691</v>
      </c>
      <c r="E518" s="822" t="s">
        <v>5710</v>
      </c>
      <c r="F518" s="822" t="s">
        <v>5774</v>
      </c>
      <c r="G518" s="822" t="s">
        <v>5775</v>
      </c>
      <c r="H518" s="831">
        <v>3</v>
      </c>
      <c r="I518" s="831">
        <v>111</v>
      </c>
      <c r="J518" s="822"/>
      <c r="K518" s="822">
        <v>37</v>
      </c>
      <c r="L518" s="831"/>
      <c r="M518" s="831"/>
      <c r="N518" s="822"/>
      <c r="O518" s="822"/>
      <c r="P518" s="831"/>
      <c r="Q518" s="831"/>
      <c r="R518" s="827"/>
      <c r="S518" s="832"/>
    </row>
    <row r="519" spans="1:19" ht="14.45" customHeight="1" x14ac:dyDescent="0.2">
      <c r="A519" s="821" t="s">
        <v>5724</v>
      </c>
      <c r="B519" s="822" t="s">
        <v>5725</v>
      </c>
      <c r="C519" s="822" t="s">
        <v>605</v>
      </c>
      <c r="D519" s="822" t="s">
        <v>5698</v>
      </c>
      <c r="E519" s="822" t="s">
        <v>5710</v>
      </c>
      <c r="F519" s="822" t="s">
        <v>5774</v>
      </c>
      <c r="G519" s="822" t="s">
        <v>5775</v>
      </c>
      <c r="H519" s="831"/>
      <c r="I519" s="831"/>
      <c r="J519" s="822"/>
      <c r="K519" s="822"/>
      <c r="L519" s="831">
        <v>1</v>
      </c>
      <c r="M519" s="831">
        <v>38</v>
      </c>
      <c r="N519" s="822">
        <v>1</v>
      </c>
      <c r="O519" s="822">
        <v>38</v>
      </c>
      <c r="P519" s="831"/>
      <c r="Q519" s="831"/>
      <c r="R519" s="827"/>
      <c r="S519" s="832"/>
    </row>
    <row r="520" spans="1:19" ht="14.45" customHeight="1" x14ac:dyDescent="0.2">
      <c r="A520" s="821" t="s">
        <v>5724</v>
      </c>
      <c r="B520" s="822" t="s">
        <v>5725</v>
      </c>
      <c r="C520" s="822" t="s">
        <v>605</v>
      </c>
      <c r="D520" s="822" t="s">
        <v>5701</v>
      </c>
      <c r="E520" s="822" t="s">
        <v>5710</v>
      </c>
      <c r="F520" s="822" t="s">
        <v>5774</v>
      </c>
      <c r="G520" s="822" t="s">
        <v>5775</v>
      </c>
      <c r="H520" s="831"/>
      <c r="I520" s="831"/>
      <c r="J520" s="822"/>
      <c r="K520" s="822"/>
      <c r="L520" s="831">
        <v>3</v>
      </c>
      <c r="M520" s="831">
        <v>114</v>
      </c>
      <c r="N520" s="822">
        <v>1</v>
      </c>
      <c r="O520" s="822">
        <v>38</v>
      </c>
      <c r="P520" s="831"/>
      <c r="Q520" s="831"/>
      <c r="R520" s="827"/>
      <c r="S520" s="832"/>
    </row>
    <row r="521" spans="1:19" ht="14.45" customHeight="1" x14ac:dyDescent="0.2">
      <c r="A521" s="821" t="s">
        <v>5724</v>
      </c>
      <c r="B521" s="822" t="s">
        <v>5725</v>
      </c>
      <c r="C521" s="822" t="s">
        <v>605</v>
      </c>
      <c r="D521" s="822" t="s">
        <v>5701</v>
      </c>
      <c r="E521" s="822" t="s">
        <v>5710</v>
      </c>
      <c r="F521" s="822" t="s">
        <v>5711</v>
      </c>
      <c r="G521" s="822" t="s">
        <v>5712</v>
      </c>
      <c r="H521" s="831"/>
      <c r="I521" s="831"/>
      <c r="J521" s="822"/>
      <c r="K521" s="822"/>
      <c r="L521" s="831">
        <v>1</v>
      </c>
      <c r="M521" s="831">
        <v>254</v>
      </c>
      <c r="N521" s="822">
        <v>1</v>
      </c>
      <c r="O521" s="822">
        <v>254</v>
      </c>
      <c r="P521" s="831"/>
      <c r="Q521" s="831"/>
      <c r="R521" s="827"/>
      <c r="S521" s="832"/>
    </row>
    <row r="522" spans="1:19" ht="14.45" customHeight="1" x14ac:dyDescent="0.2">
      <c r="A522" s="821" t="s">
        <v>5724</v>
      </c>
      <c r="B522" s="822" t="s">
        <v>5725</v>
      </c>
      <c r="C522" s="822" t="s">
        <v>605</v>
      </c>
      <c r="D522" s="822" t="s">
        <v>5701</v>
      </c>
      <c r="E522" s="822" t="s">
        <v>5710</v>
      </c>
      <c r="F522" s="822" t="s">
        <v>5810</v>
      </c>
      <c r="G522" s="822" t="s">
        <v>5811</v>
      </c>
      <c r="H522" s="831"/>
      <c r="I522" s="831"/>
      <c r="J522" s="822"/>
      <c r="K522" s="822"/>
      <c r="L522" s="831">
        <v>2</v>
      </c>
      <c r="M522" s="831">
        <v>66.66</v>
      </c>
      <c r="N522" s="822">
        <v>1</v>
      </c>
      <c r="O522" s="822">
        <v>33.33</v>
      </c>
      <c r="P522" s="831"/>
      <c r="Q522" s="831"/>
      <c r="R522" s="827"/>
      <c r="S522" s="832"/>
    </row>
    <row r="523" spans="1:19" ht="14.45" customHeight="1" x14ac:dyDescent="0.2">
      <c r="A523" s="821" t="s">
        <v>5724</v>
      </c>
      <c r="B523" s="822" t="s">
        <v>5725</v>
      </c>
      <c r="C523" s="822" t="s">
        <v>605</v>
      </c>
      <c r="D523" s="822" t="s">
        <v>5701</v>
      </c>
      <c r="E523" s="822" t="s">
        <v>5710</v>
      </c>
      <c r="F523" s="822" t="s">
        <v>5836</v>
      </c>
      <c r="G523" s="822" t="s">
        <v>5837</v>
      </c>
      <c r="H523" s="831"/>
      <c r="I523" s="831"/>
      <c r="J523" s="822"/>
      <c r="K523" s="822"/>
      <c r="L523" s="831">
        <v>2</v>
      </c>
      <c r="M523" s="831">
        <v>752</v>
      </c>
      <c r="N523" s="822">
        <v>1</v>
      </c>
      <c r="O523" s="822">
        <v>376</v>
      </c>
      <c r="P523" s="831"/>
      <c r="Q523" s="831"/>
      <c r="R523" s="827"/>
      <c r="S523" s="832"/>
    </row>
    <row r="524" spans="1:19" ht="14.45" customHeight="1" x14ac:dyDescent="0.2">
      <c r="A524" s="821" t="s">
        <v>5724</v>
      </c>
      <c r="B524" s="822" t="s">
        <v>5725</v>
      </c>
      <c r="C524" s="822" t="s">
        <v>605</v>
      </c>
      <c r="D524" s="822" t="s">
        <v>5690</v>
      </c>
      <c r="E524" s="822" t="s">
        <v>5710</v>
      </c>
      <c r="F524" s="822" t="s">
        <v>5774</v>
      </c>
      <c r="G524" s="822" t="s">
        <v>5775</v>
      </c>
      <c r="H524" s="831">
        <v>14</v>
      </c>
      <c r="I524" s="831">
        <v>518</v>
      </c>
      <c r="J524" s="822"/>
      <c r="K524" s="822">
        <v>37</v>
      </c>
      <c r="L524" s="831"/>
      <c r="M524" s="831"/>
      <c r="N524" s="822"/>
      <c r="O524" s="822"/>
      <c r="P524" s="831"/>
      <c r="Q524" s="831"/>
      <c r="R524" s="827"/>
      <c r="S524" s="832"/>
    </row>
    <row r="525" spans="1:19" ht="14.45" customHeight="1" x14ac:dyDescent="0.2">
      <c r="A525" s="821" t="s">
        <v>5724</v>
      </c>
      <c r="B525" s="822" t="s">
        <v>5725</v>
      </c>
      <c r="C525" s="822" t="s">
        <v>605</v>
      </c>
      <c r="D525" s="822" t="s">
        <v>5704</v>
      </c>
      <c r="E525" s="822" t="s">
        <v>5710</v>
      </c>
      <c r="F525" s="822" t="s">
        <v>5774</v>
      </c>
      <c r="G525" s="822" t="s">
        <v>5775</v>
      </c>
      <c r="H525" s="831">
        <v>4</v>
      </c>
      <c r="I525" s="831">
        <v>148</v>
      </c>
      <c r="J525" s="822"/>
      <c r="K525" s="822">
        <v>37</v>
      </c>
      <c r="L525" s="831"/>
      <c r="M525" s="831"/>
      <c r="N525" s="822"/>
      <c r="O525" s="822"/>
      <c r="P525" s="831"/>
      <c r="Q525" s="831"/>
      <c r="R525" s="827"/>
      <c r="S525" s="832"/>
    </row>
    <row r="526" spans="1:19" ht="14.45" customHeight="1" x14ac:dyDescent="0.2">
      <c r="A526" s="821" t="s">
        <v>5724</v>
      </c>
      <c r="B526" s="822" t="s">
        <v>5725</v>
      </c>
      <c r="C526" s="822" t="s">
        <v>605</v>
      </c>
      <c r="D526" s="822" t="s">
        <v>2248</v>
      </c>
      <c r="E526" s="822" t="s">
        <v>5726</v>
      </c>
      <c r="F526" s="822" t="s">
        <v>5731</v>
      </c>
      <c r="G526" s="822" t="s">
        <v>5732</v>
      </c>
      <c r="H526" s="831">
        <v>0.5</v>
      </c>
      <c r="I526" s="831">
        <v>34.85</v>
      </c>
      <c r="J526" s="822">
        <v>2.5</v>
      </c>
      <c r="K526" s="822">
        <v>69.7</v>
      </c>
      <c r="L526" s="831">
        <v>0.2</v>
      </c>
      <c r="M526" s="831">
        <v>13.94</v>
      </c>
      <c r="N526" s="822">
        <v>1</v>
      </c>
      <c r="O526" s="822">
        <v>69.699999999999989</v>
      </c>
      <c r="P526" s="831"/>
      <c r="Q526" s="831"/>
      <c r="R526" s="827"/>
      <c r="S526" s="832"/>
    </row>
    <row r="527" spans="1:19" ht="14.45" customHeight="1" x14ac:dyDescent="0.2">
      <c r="A527" s="821" t="s">
        <v>5724</v>
      </c>
      <c r="B527" s="822" t="s">
        <v>5725</v>
      </c>
      <c r="C527" s="822" t="s">
        <v>605</v>
      </c>
      <c r="D527" s="822" t="s">
        <v>2248</v>
      </c>
      <c r="E527" s="822" t="s">
        <v>5726</v>
      </c>
      <c r="F527" s="822" t="s">
        <v>5737</v>
      </c>
      <c r="G527" s="822" t="s">
        <v>893</v>
      </c>
      <c r="H527" s="831">
        <v>0.2</v>
      </c>
      <c r="I527" s="831">
        <v>15.37</v>
      </c>
      <c r="J527" s="822"/>
      <c r="K527" s="822">
        <v>76.849999999999994</v>
      </c>
      <c r="L527" s="831"/>
      <c r="M527" s="831"/>
      <c r="N527" s="822"/>
      <c r="O527" s="822"/>
      <c r="P527" s="831"/>
      <c r="Q527" s="831"/>
      <c r="R527" s="827"/>
      <c r="S527" s="832"/>
    </row>
    <row r="528" spans="1:19" ht="14.45" customHeight="1" x14ac:dyDescent="0.2">
      <c r="A528" s="821" t="s">
        <v>5724</v>
      </c>
      <c r="B528" s="822" t="s">
        <v>5725</v>
      </c>
      <c r="C528" s="822" t="s">
        <v>605</v>
      </c>
      <c r="D528" s="822" t="s">
        <v>2248</v>
      </c>
      <c r="E528" s="822" t="s">
        <v>5753</v>
      </c>
      <c r="F528" s="822" t="s">
        <v>5754</v>
      </c>
      <c r="G528" s="822" t="s">
        <v>5755</v>
      </c>
      <c r="H528" s="831"/>
      <c r="I528" s="831"/>
      <c r="J528" s="822"/>
      <c r="K528" s="822"/>
      <c r="L528" s="831">
        <v>4</v>
      </c>
      <c r="M528" s="831">
        <v>651.20000000000005</v>
      </c>
      <c r="N528" s="822">
        <v>1</v>
      </c>
      <c r="O528" s="822">
        <v>162.80000000000001</v>
      </c>
      <c r="P528" s="831">
        <v>8</v>
      </c>
      <c r="Q528" s="831">
        <v>1302.3999999999999</v>
      </c>
      <c r="R528" s="827">
        <v>1.9999999999999996</v>
      </c>
      <c r="S528" s="832">
        <v>162.79999999999998</v>
      </c>
    </row>
    <row r="529" spans="1:19" ht="14.45" customHeight="1" x14ac:dyDescent="0.2">
      <c r="A529" s="821" t="s">
        <v>5724</v>
      </c>
      <c r="B529" s="822" t="s">
        <v>5725</v>
      </c>
      <c r="C529" s="822" t="s">
        <v>605</v>
      </c>
      <c r="D529" s="822" t="s">
        <v>2248</v>
      </c>
      <c r="E529" s="822" t="s">
        <v>5753</v>
      </c>
      <c r="F529" s="822" t="s">
        <v>5756</v>
      </c>
      <c r="G529" s="822" t="s">
        <v>5757</v>
      </c>
      <c r="H529" s="831"/>
      <c r="I529" s="831"/>
      <c r="J529" s="822"/>
      <c r="K529" s="822"/>
      <c r="L529" s="831">
        <v>9</v>
      </c>
      <c r="M529" s="831">
        <v>977.40000000000009</v>
      </c>
      <c r="N529" s="822">
        <v>1</v>
      </c>
      <c r="O529" s="822">
        <v>108.60000000000001</v>
      </c>
      <c r="P529" s="831">
        <v>5</v>
      </c>
      <c r="Q529" s="831">
        <v>543</v>
      </c>
      <c r="R529" s="827">
        <v>0.55555555555555547</v>
      </c>
      <c r="S529" s="832">
        <v>108.6</v>
      </c>
    </row>
    <row r="530" spans="1:19" ht="14.45" customHeight="1" x14ac:dyDescent="0.2">
      <c r="A530" s="821" t="s">
        <v>5724</v>
      </c>
      <c r="B530" s="822" t="s">
        <v>5725</v>
      </c>
      <c r="C530" s="822" t="s">
        <v>605</v>
      </c>
      <c r="D530" s="822" t="s">
        <v>2248</v>
      </c>
      <c r="E530" s="822" t="s">
        <v>5710</v>
      </c>
      <c r="F530" s="822" t="s">
        <v>5772</v>
      </c>
      <c r="G530" s="822" t="s">
        <v>5773</v>
      </c>
      <c r="H530" s="831">
        <v>85</v>
      </c>
      <c r="I530" s="831">
        <v>7055</v>
      </c>
      <c r="J530" s="822">
        <v>1.7869807497467072</v>
      </c>
      <c r="K530" s="822">
        <v>83</v>
      </c>
      <c r="L530" s="831">
        <v>47</v>
      </c>
      <c r="M530" s="831">
        <v>3948</v>
      </c>
      <c r="N530" s="822">
        <v>1</v>
      </c>
      <c r="O530" s="822">
        <v>84</v>
      </c>
      <c r="P530" s="831">
        <v>44</v>
      </c>
      <c r="Q530" s="831">
        <v>3740</v>
      </c>
      <c r="R530" s="827">
        <v>0.94731509625126642</v>
      </c>
      <c r="S530" s="832">
        <v>85</v>
      </c>
    </row>
    <row r="531" spans="1:19" ht="14.45" customHeight="1" x14ac:dyDescent="0.2">
      <c r="A531" s="821" t="s">
        <v>5724</v>
      </c>
      <c r="B531" s="822" t="s">
        <v>5725</v>
      </c>
      <c r="C531" s="822" t="s">
        <v>605</v>
      </c>
      <c r="D531" s="822" t="s">
        <v>2248</v>
      </c>
      <c r="E531" s="822" t="s">
        <v>5710</v>
      </c>
      <c r="F531" s="822" t="s">
        <v>5774</v>
      </c>
      <c r="G531" s="822" t="s">
        <v>5775</v>
      </c>
      <c r="H531" s="831">
        <v>19</v>
      </c>
      <c r="I531" s="831">
        <v>703</v>
      </c>
      <c r="J531" s="822">
        <v>0.36274509803921567</v>
      </c>
      <c r="K531" s="822">
        <v>37</v>
      </c>
      <c r="L531" s="831">
        <v>51</v>
      </c>
      <c r="M531" s="831">
        <v>1938</v>
      </c>
      <c r="N531" s="822">
        <v>1</v>
      </c>
      <c r="O531" s="822">
        <v>38</v>
      </c>
      <c r="P531" s="831">
        <v>55</v>
      </c>
      <c r="Q531" s="831">
        <v>2090</v>
      </c>
      <c r="R531" s="827">
        <v>1.0784313725490196</v>
      </c>
      <c r="S531" s="832">
        <v>38</v>
      </c>
    </row>
    <row r="532" spans="1:19" ht="14.45" customHeight="1" x14ac:dyDescent="0.2">
      <c r="A532" s="821" t="s">
        <v>5724</v>
      </c>
      <c r="B532" s="822" t="s">
        <v>5725</v>
      </c>
      <c r="C532" s="822" t="s">
        <v>605</v>
      </c>
      <c r="D532" s="822" t="s">
        <v>2248</v>
      </c>
      <c r="E532" s="822" t="s">
        <v>5710</v>
      </c>
      <c r="F532" s="822" t="s">
        <v>5776</v>
      </c>
      <c r="G532" s="822" t="s">
        <v>5777</v>
      </c>
      <c r="H532" s="831"/>
      <c r="I532" s="831"/>
      <c r="J532" s="822"/>
      <c r="K532" s="822"/>
      <c r="L532" s="831">
        <v>4</v>
      </c>
      <c r="M532" s="831">
        <v>40</v>
      </c>
      <c r="N532" s="822">
        <v>1</v>
      </c>
      <c r="O532" s="822">
        <v>10</v>
      </c>
      <c r="P532" s="831">
        <v>13</v>
      </c>
      <c r="Q532" s="831">
        <v>130</v>
      </c>
      <c r="R532" s="827">
        <v>3.25</v>
      </c>
      <c r="S532" s="832">
        <v>10</v>
      </c>
    </row>
    <row r="533" spans="1:19" ht="14.45" customHeight="1" x14ac:dyDescent="0.2">
      <c r="A533" s="821" t="s">
        <v>5724</v>
      </c>
      <c r="B533" s="822" t="s">
        <v>5725</v>
      </c>
      <c r="C533" s="822" t="s">
        <v>605</v>
      </c>
      <c r="D533" s="822" t="s">
        <v>2248</v>
      </c>
      <c r="E533" s="822" t="s">
        <v>5710</v>
      </c>
      <c r="F533" s="822" t="s">
        <v>5786</v>
      </c>
      <c r="G533" s="822" t="s">
        <v>5787</v>
      </c>
      <c r="H533" s="831"/>
      <c r="I533" s="831"/>
      <c r="J533" s="822"/>
      <c r="K533" s="822"/>
      <c r="L533" s="831">
        <v>2</v>
      </c>
      <c r="M533" s="831">
        <v>786</v>
      </c>
      <c r="N533" s="822">
        <v>1</v>
      </c>
      <c r="O533" s="822">
        <v>393</v>
      </c>
      <c r="P533" s="831"/>
      <c r="Q533" s="831"/>
      <c r="R533" s="827"/>
      <c r="S533" s="832"/>
    </row>
    <row r="534" spans="1:19" ht="14.45" customHeight="1" x14ac:dyDescent="0.2">
      <c r="A534" s="821" t="s">
        <v>5724</v>
      </c>
      <c r="B534" s="822" t="s">
        <v>5725</v>
      </c>
      <c r="C534" s="822" t="s">
        <v>605</v>
      </c>
      <c r="D534" s="822" t="s">
        <v>2248</v>
      </c>
      <c r="E534" s="822" t="s">
        <v>5710</v>
      </c>
      <c r="F534" s="822" t="s">
        <v>5711</v>
      </c>
      <c r="G534" s="822" t="s">
        <v>5712</v>
      </c>
      <c r="H534" s="831">
        <v>54</v>
      </c>
      <c r="I534" s="831">
        <v>13608</v>
      </c>
      <c r="J534" s="822">
        <v>0.63779527559055116</v>
      </c>
      <c r="K534" s="822">
        <v>252</v>
      </c>
      <c r="L534" s="831">
        <v>84</v>
      </c>
      <c r="M534" s="831">
        <v>21336</v>
      </c>
      <c r="N534" s="822">
        <v>1</v>
      </c>
      <c r="O534" s="822">
        <v>254</v>
      </c>
      <c r="P534" s="831">
        <v>98</v>
      </c>
      <c r="Q534" s="831">
        <v>24990</v>
      </c>
      <c r="R534" s="827">
        <v>1.171259842519685</v>
      </c>
      <c r="S534" s="832">
        <v>255</v>
      </c>
    </row>
    <row r="535" spans="1:19" ht="14.45" customHeight="1" x14ac:dyDescent="0.2">
      <c r="A535" s="821" t="s">
        <v>5724</v>
      </c>
      <c r="B535" s="822" t="s">
        <v>5725</v>
      </c>
      <c r="C535" s="822" t="s">
        <v>605</v>
      </c>
      <c r="D535" s="822" t="s">
        <v>2248</v>
      </c>
      <c r="E535" s="822" t="s">
        <v>5710</v>
      </c>
      <c r="F535" s="822" t="s">
        <v>5792</v>
      </c>
      <c r="G535" s="822" t="s">
        <v>5793</v>
      </c>
      <c r="H535" s="831">
        <v>107</v>
      </c>
      <c r="I535" s="831">
        <v>13589</v>
      </c>
      <c r="J535" s="822">
        <v>0.96293934240362811</v>
      </c>
      <c r="K535" s="822">
        <v>127</v>
      </c>
      <c r="L535" s="831">
        <v>112</v>
      </c>
      <c r="M535" s="831">
        <v>14112</v>
      </c>
      <c r="N535" s="822">
        <v>1</v>
      </c>
      <c r="O535" s="822">
        <v>126</v>
      </c>
      <c r="P535" s="831">
        <v>184</v>
      </c>
      <c r="Q535" s="831">
        <v>23368</v>
      </c>
      <c r="R535" s="827">
        <v>1.6558956916099774</v>
      </c>
      <c r="S535" s="832">
        <v>127</v>
      </c>
    </row>
    <row r="536" spans="1:19" ht="14.45" customHeight="1" x14ac:dyDescent="0.2">
      <c r="A536" s="821" t="s">
        <v>5724</v>
      </c>
      <c r="B536" s="822" t="s">
        <v>5725</v>
      </c>
      <c r="C536" s="822" t="s">
        <v>605</v>
      </c>
      <c r="D536" s="822" t="s">
        <v>2248</v>
      </c>
      <c r="E536" s="822" t="s">
        <v>5710</v>
      </c>
      <c r="F536" s="822" t="s">
        <v>5796</v>
      </c>
      <c r="G536" s="822" t="s">
        <v>5797</v>
      </c>
      <c r="H536" s="831">
        <v>1</v>
      </c>
      <c r="I536" s="831">
        <v>196</v>
      </c>
      <c r="J536" s="822">
        <v>0.99492385786802029</v>
      </c>
      <c r="K536" s="822">
        <v>196</v>
      </c>
      <c r="L536" s="831">
        <v>1</v>
      </c>
      <c r="M536" s="831">
        <v>197</v>
      </c>
      <c r="N536" s="822">
        <v>1</v>
      </c>
      <c r="O536" s="822">
        <v>197</v>
      </c>
      <c r="P536" s="831"/>
      <c r="Q536" s="831"/>
      <c r="R536" s="827"/>
      <c r="S536" s="832"/>
    </row>
    <row r="537" spans="1:19" ht="14.45" customHeight="1" x14ac:dyDescent="0.2">
      <c r="A537" s="821" t="s">
        <v>5724</v>
      </c>
      <c r="B537" s="822" t="s">
        <v>5725</v>
      </c>
      <c r="C537" s="822" t="s">
        <v>605</v>
      </c>
      <c r="D537" s="822" t="s">
        <v>2248</v>
      </c>
      <c r="E537" s="822" t="s">
        <v>5710</v>
      </c>
      <c r="F537" s="822" t="s">
        <v>5804</v>
      </c>
      <c r="G537" s="822" t="s">
        <v>5805</v>
      </c>
      <c r="H537" s="831"/>
      <c r="I537" s="831"/>
      <c r="J537" s="822"/>
      <c r="K537" s="822"/>
      <c r="L537" s="831">
        <v>1</v>
      </c>
      <c r="M537" s="831">
        <v>685</v>
      </c>
      <c r="N537" s="822">
        <v>1</v>
      </c>
      <c r="O537" s="822">
        <v>685</v>
      </c>
      <c r="P537" s="831"/>
      <c r="Q537" s="831"/>
      <c r="R537" s="827"/>
      <c r="S537" s="832"/>
    </row>
    <row r="538" spans="1:19" ht="14.45" customHeight="1" x14ac:dyDescent="0.2">
      <c r="A538" s="821" t="s">
        <v>5724</v>
      </c>
      <c r="B538" s="822" t="s">
        <v>5725</v>
      </c>
      <c r="C538" s="822" t="s">
        <v>605</v>
      </c>
      <c r="D538" s="822" t="s">
        <v>2248</v>
      </c>
      <c r="E538" s="822" t="s">
        <v>5710</v>
      </c>
      <c r="F538" s="822" t="s">
        <v>5810</v>
      </c>
      <c r="G538" s="822" t="s">
        <v>5811</v>
      </c>
      <c r="H538" s="831">
        <v>152</v>
      </c>
      <c r="I538" s="831">
        <v>5066.6499999999996</v>
      </c>
      <c r="J538" s="822">
        <v>0.99999802631319246</v>
      </c>
      <c r="K538" s="822">
        <v>33.333223684210523</v>
      </c>
      <c r="L538" s="831">
        <v>152</v>
      </c>
      <c r="M538" s="831">
        <v>5066.66</v>
      </c>
      <c r="N538" s="822">
        <v>1</v>
      </c>
      <c r="O538" s="822">
        <v>33.333289473684211</v>
      </c>
      <c r="P538" s="831">
        <v>280</v>
      </c>
      <c r="Q538" s="831">
        <v>9626.66</v>
      </c>
      <c r="R538" s="827">
        <v>1.9000011842120845</v>
      </c>
      <c r="S538" s="832">
        <v>34.380928571428569</v>
      </c>
    </row>
    <row r="539" spans="1:19" ht="14.45" customHeight="1" x14ac:dyDescent="0.2">
      <c r="A539" s="821" t="s">
        <v>5724</v>
      </c>
      <c r="B539" s="822" t="s">
        <v>5725</v>
      </c>
      <c r="C539" s="822" t="s">
        <v>605</v>
      </c>
      <c r="D539" s="822" t="s">
        <v>2248</v>
      </c>
      <c r="E539" s="822" t="s">
        <v>5710</v>
      </c>
      <c r="F539" s="822" t="s">
        <v>5814</v>
      </c>
      <c r="G539" s="822" t="s">
        <v>5815</v>
      </c>
      <c r="H539" s="831"/>
      <c r="I539" s="831"/>
      <c r="J539" s="822"/>
      <c r="K539" s="822"/>
      <c r="L539" s="831">
        <v>5</v>
      </c>
      <c r="M539" s="831">
        <v>875</v>
      </c>
      <c r="N539" s="822">
        <v>1</v>
      </c>
      <c r="O539" s="822">
        <v>175</v>
      </c>
      <c r="P539" s="831">
        <v>11</v>
      </c>
      <c r="Q539" s="831">
        <v>1947</v>
      </c>
      <c r="R539" s="827">
        <v>2.2251428571428571</v>
      </c>
      <c r="S539" s="832">
        <v>177</v>
      </c>
    </row>
    <row r="540" spans="1:19" ht="14.45" customHeight="1" x14ac:dyDescent="0.2">
      <c r="A540" s="821" t="s">
        <v>5724</v>
      </c>
      <c r="B540" s="822" t="s">
        <v>5725</v>
      </c>
      <c r="C540" s="822" t="s">
        <v>605</v>
      </c>
      <c r="D540" s="822" t="s">
        <v>2248</v>
      </c>
      <c r="E540" s="822" t="s">
        <v>5710</v>
      </c>
      <c r="F540" s="822" t="s">
        <v>5816</v>
      </c>
      <c r="G540" s="822" t="s">
        <v>5817</v>
      </c>
      <c r="H540" s="831">
        <v>13</v>
      </c>
      <c r="I540" s="831">
        <v>481</v>
      </c>
      <c r="J540" s="822">
        <v>0.84385964912280698</v>
      </c>
      <c r="K540" s="822">
        <v>37</v>
      </c>
      <c r="L540" s="831">
        <v>15</v>
      </c>
      <c r="M540" s="831">
        <v>570</v>
      </c>
      <c r="N540" s="822">
        <v>1</v>
      </c>
      <c r="O540" s="822">
        <v>38</v>
      </c>
      <c r="P540" s="831">
        <v>44</v>
      </c>
      <c r="Q540" s="831">
        <v>1672</v>
      </c>
      <c r="R540" s="827">
        <v>2.9333333333333331</v>
      </c>
      <c r="S540" s="832">
        <v>38</v>
      </c>
    </row>
    <row r="541" spans="1:19" ht="14.45" customHeight="1" x14ac:dyDescent="0.2">
      <c r="A541" s="821" t="s">
        <v>5724</v>
      </c>
      <c r="B541" s="822" t="s">
        <v>5725</v>
      </c>
      <c r="C541" s="822" t="s">
        <v>605</v>
      </c>
      <c r="D541" s="822" t="s">
        <v>2248</v>
      </c>
      <c r="E541" s="822" t="s">
        <v>5710</v>
      </c>
      <c r="F541" s="822" t="s">
        <v>5714</v>
      </c>
      <c r="G541" s="822" t="s">
        <v>5715</v>
      </c>
      <c r="H541" s="831">
        <v>5</v>
      </c>
      <c r="I541" s="831">
        <v>430</v>
      </c>
      <c r="J541" s="822">
        <v>1.6475095785440612</v>
      </c>
      <c r="K541" s="822">
        <v>86</v>
      </c>
      <c r="L541" s="831">
        <v>3</v>
      </c>
      <c r="M541" s="831">
        <v>261</v>
      </c>
      <c r="N541" s="822">
        <v>1</v>
      </c>
      <c r="O541" s="822">
        <v>87</v>
      </c>
      <c r="P541" s="831">
        <v>1</v>
      </c>
      <c r="Q541" s="831">
        <v>88</v>
      </c>
      <c r="R541" s="827">
        <v>0.33716475095785442</v>
      </c>
      <c r="S541" s="832">
        <v>88</v>
      </c>
    </row>
    <row r="542" spans="1:19" ht="14.45" customHeight="1" x14ac:dyDescent="0.2">
      <c r="A542" s="821" t="s">
        <v>5724</v>
      </c>
      <c r="B542" s="822" t="s">
        <v>5725</v>
      </c>
      <c r="C542" s="822" t="s">
        <v>605</v>
      </c>
      <c r="D542" s="822" t="s">
        <v>2248</v>
      </c>
      <c r="E542" s="822" t="s">
        <v>5710</v>
      </c>
      <c r="F542" s="822" t="s">
        <v>5820</v>
      </c>
      <c r="G542" s="822" t="s">
        <v>5821</v>
      </c>
      <c r="H542" s="831">
        <v>1</v>
      </c>
      <c r="I542" s="831">
        <v>32</v>
      </c>
      <c r="J542" s="822"/>
      <c r="K542" s="822">
        <v>32</v>
      </c>
      <c r="L542" s="831"/>
      <c r="M542" s="831"/>
      <c r="N542" s="822"/>
      <c r="O542" s="822"/>
      <c r="P542" s="831"/>
      <c r="Q542" s="831"/>
      <c r="R542" s="827"/>
      <c r="S542" s="832"/>
    </row>
    <row r="543" spans="1:19" ht="14.45" customHeight="1" x14ac:dyDescent="0.2">
      <c r="A543" s="821" t="s">
        <v>5724</v>
      </c>
      <c r="B543" s="822" t="s">
        <v>5725</v>
      </c>
      <c r="C543" s="822" t="s">
        <v>605</v>
      </c>
      <c r="D543" s="822" t="s">
        <v>2248</v>
      </c>
      <c r="E543" s="822" t="s">
        <v>5710</v>
      </c>
      <c r="F543" s="822" t="s">
        <v>5822</v>
      </c>
      <c r="G543" s="822" t="s">
        <v>5823</v>
      </c>
      <c r="H543" s="831"/>
      <c r="I543" s="831"/>
      <c r="J543" s="822"/>
      <c r="K543" s="822"/>
      <c r="L543" s="831"/>
      <c r="M543" s="831"/>
      <c r="N543" s="822"/>
      <c r="O543" s="822"/>
      <c r="P543" s="831">
        <v>1</v>
      </c>
      <c r="Q543" s="831">
        <v>137</v>
      </c>
      <c r="R543" s="827"/>
      <c r="S543" s="832">
        <v>137</v>
      </c>
    </row>
    <row r="544" spans="1:19" ht="14.45" customHeight="1" x14ac:dyDescent="0.2">
      <c r="A544" s="821" t="s">
        <v>5724</v>
      </c>
      <c r="B544" s="822" t="s">
        <v>5725</v>
      </c>
      <c r="C544" s="822" t="s">
        <v>605</v>
      </c>
      <c r="D544" s="822" t="s">
        <v>2248</v>
      </c>
      <c r="E544" s="822" t="s">
        <v>5710</v>
      </c>
      <c r="F544" s="822" t="s">
        <v>5832</v>
      </c>
      <c r="G544" s="822" t="s">
        <v>5833</v>
      </c>
      <c r="H544" s="831">
        <v>1</v>
      </c>
      <c r="I544" s="831">
        <v>1064</v>
      </c>
      <c r="J544" s="822"/>
      <c r="K544" s="822">
        <v>1064</v>
      </c>
      <c r="L544" s="831"/>
      <c r="M544" s="831"/>
      <c r="N544" s="822"/>
      <c r="O544" s="822"/>
      <c r="P544" s="831"/>
      <c r="Q544" s="831"/>
      <c r="R544" s="827"/>
      <c r="S544" s="832"/>
    </row>
    <row r="545" spans="1:19" ht="14.45" customHeight="1" x14ac:dyDescent="0.2">
      <c r="A545" s="821" t="s">
        <v>5724</v>
      </c>
      <c r="B545" s="822" t="s">
        <v>5725</v>
      </c>
      <c r="C545" s="822" t="s">
        <v>605</v>
      </c>
      <c r="D545" s="822" t="s">
        <v>2248</v>
      </c>
      <c r="E545" s="822" t="s">
        <v>5710</v>
      </c>
      <c r="F545" s="822" t="s">
        <v>5840</v>
      </c>
      <c r="G545" s="822" t="s">
        <v>5841</v>
      </c>
      <c r="H545" s="831"/>
      <c r="I545" s="831"/>
      <c r="J545" s="822"/>
      <c r="K545" s="822"/>
      <c r="L545" s="831">
        <v>13</v>
      </c>
      <c r="M545" s="831">
        <v>1508</v>
      </c>
      <c r="N545" s="822">
        <v>1</v>
      </c>
      <c r="O545" s="822">
        <v>116</v>
      </c>
      <c r="P545" s="831">
        <v>28</v>
      </c>
      <c r="Q545" s="831">
        <v>3276</v>
      </c>
      <c r="R545" s="827">
        <v>2.1724137931034484</v>
      </c>
      <c r="S545" s="832">
        <v>117</v>
      </c>
    </row>
    <row r="546" spans="1:19" ht="14.45" customHeight="1" x14ac:dyDescent="0.2">
      <c r="A546" s="821" t="s">
        <v>5724</v>
      </c>
      <c r="B546" s="822" t="s">
        <v>5725</v>
      </c>
      <c r="C546" s="822" t="s">
        <v>605</v>
      </c>
      <c r="D546" s="822" t="s">
        <v>2248</v>
      </c>
      <c r="E546" s="822" t="s">
        <v>5710</v>
      </c>
      <c r="F546" s="822" t="s">
        <v>5844</v>
      </c>
      <c r="G546" s="822" t="s">
        <v>5845</v>
      </c>
      <c r="H546" s="831">
        <v>3</v>
      </c>
      <c r="I546" s="831">
        <v>1125</v>
      </c>
      <c r="J546" s="822">
        <v>1.4960106382978724</v>
      </c>
      <c r="K546" s="822">
        <v>375</v>
      </c>
      <c r="L546" s="831">
        <v>2</v>
      </c>
      <c r="M546" s="831">
        <v>752</v>
      </c>
      <c r="N546" s="822">
        <v>1</v>
      </c>
      <c r="O546" s="822">
        <v>376</v>
      </c>
      <c r="P546" s="831">
        <v>2</v>
      </c>
      <c r="Q546" s="831">
        <v>754</v>
      </c>
      <c r="R546" s="827">
        <v>1.0026595744680851</v>
      </c>
      <c r="S546" s="832">
        <v>377</v>
      </c>
    </row>
    <row r="547" spans="1:19" ht="14.45" customHeight="1" x14ac:dyDescent="0.2">
      <c r="A547" s="821" t="s">
        <v>5724</v>
      </c>
      <c r="B547" s="822" t="s">
        <v>5725</v>
      </c>
      <c r="C547" s="822" t="s">
        <v>605</v>
      </c>
      <c r="D547" s="822" t="s">
        <v>2248</v>
      </c>
      <c r="E547" s="822" t="s">
        <v>5710</v>
      </c>
      <c r="F547" s="822" t="s">
        <v>5856</v>
      </c>
      <c r="G547" s="822" t="s">
        <v>5857</v>
      </c>
      <c r="H547" s="831"/>
      <c r="I547" s="831"/>
      <c r="J547" s="822"/>
      <c r="K547" s="822"/>
      <c r="L547" s="831">
        <v>1</v>
      </c>
      <c r="M547" s="831">
        <v>182</v>
      </c>
      <c r="N547" s="822">
        <v>1</v>
      </c>
      <c r="O547" s="822">
        <v>182</v>
      </c>
      <c r="P547" s="831"/>
      <c r="Q547" s="831"/>
      <c r="R547" s="827"/>
      <c r="S547" s="832"/>
    </row>
    <row r="548" spans="1:19" ht="14.45" customHeight="1" x14ac:dyDescent="0.2">
      <c r="A548" s="821" t="s">
        <v>5724</v>
      </c>
      <c r="B548" s="822" t="s">
        <v>5725</v>
      </c>
      <c r="C548" s="822" t="s">
        <v>605</v>
      </c>
      <c r="D548" s="822" t="s">
        <v>2248</v>
      </c>
      <c r="E548" s="822" t="s">
        <v>5710</v>
      </c>
      <c r="F548" s="822" t="s">
        <v>5862</v>
      </c>
      <c r="G548" s="822" t="s">
        <v>5863</v>
      </c>
      <c r="H548" s="831"/>
      <c r="I548" s="831"/>
      <c r="J548" s="822"/>
      <c r="K548" s="822"/>
      <c r="L548" s="831">
        <v>13</v>
      </c>
      <c r="M548" s="831">
        <v>2626</v>
      </c>
      <c r="N548" s="822">
        <v>1</v>
      </c>
      <c r="O548" s="822">
        <v>202</v>
      </c>
      <c r="P548" s="831">
        <v>14</v>
      </c>
      <c r="Q548" s="831">
        <v>2856</v>
      </c>
      <c r="R548" s="827">
        <v>1.0875856816450875</v>
      </c>
      <c r="S548" s="832">
        <v>204</v>
      </c>
    </row>
    <row r="549" spans="1:19" ht="14.45" customHeight="1" x14ac:dyDescent="0.2">
      <c r="A549" s="821" t="s">
        <v>5724</v>
      </c>
      <c r="B549" s="822" t="s">
        <v>5725</v>
      </c>
      <c r="C549" s="822" t="s">
        <v>605</v>
      </c>
      <c r="D549" s="822" t="s">
        <v>5688</v>
      </c>
      <c r="E549" s="822" t="s">
        <v>5710</v>
      </c>
      <c r="F549" s="822" t="s">
        <v>5774</v>
      </c>
      <c r="G549" s="822" t="s">
        <v>5775</v>
      </c>
      <c r="H549" s="831"/>
      <c r="I549" s="831"/>
      <c r="J549" s="822"/>
      <c r="K549" s="822"/>
      <c r="L549" s="831"/>
      <c r="M549" s="831"/>
      <c r="N549" s="822"/>
      <c r="O549" s="822"/>
      <c r="P549" s="831">
        <v>2</v>
      </c>
      <c r="Q549" s="831">
        <v>76</v>
      </c>
      <c r="R549" s="827"/>
      <c r="S549" s="832">
        <v>38</v>
      </c>
    </row>
    <row r="550" spans="1:19" ht="14.45" customHeight="1" x14ac:dyDescent="0.2">
      <c r="A550" s="821" t="s">
        <v>5724</v>
      </c>
      <c r="B550" s="822" t="s">
        <v>5725</v>
      </c>
      <c r="C550" s="822" t="s">
        <v>605</v>
      </c>
      <c r="D550" s="822" t="s">
        <v>5688</v>
      </c>
      <c r="E550" s="822" t="s">
        <v>5710</v>
      </c>
      <c r="F550" s="822" t="s">
        <v>5816</v>
      </c>
      <c r="G550" s="822" t="s">
        <v>5817</v>
      </c>
      <c r="H550" s="831"/>
      <c r="I550" s="831"/>
      <c r="J550" s="822"/>
      <c r="K550" s="822"/>
      <c r="L550" s="831"/>
      <c r="M550" s="831"/>
      <c r="N550" s="822"/>
      <c r="O550" s="822"/>
      <c r="P550" s="831">
        <v>1</v>
      </c>
      <c r="Q550" s="831">
        <v>38</v>
      </c>
      <c r="R550" s="827"/>
      <c r="S550" s="832">
        <v>38</v>
      </c>
    </row>
    <row r="551" spans="1:19" ht="14.45" customHeight="1" x14ac:dyDescent="0.2">
      <c r="A551" s="821" t="s">
        <v>5724</v>
      </c>
      <c r="B551" s="822" t="s">
        <v>5725</v>
      </c>
      <c r="C551" s="822" t="s">
        <v>605</v>
      </c>
      <c r="D551" s="822" t="s">
        <v>5676</v>
      </c>
      <c r="E551" s="822" t="s">
        <v>5710</v>
      </c>
      <c r="F551" s="822" t="s">
        <v>5774</v>
      </c>
      <c r="G551" s="822" t="s">
        <v>5775</v>
      </c>
      <c r="H551" s="831"/>
      <c r="I551" s="831"/>
      <c r="J551" s="822"/>
      <c r="K551" s="822"/>
      <c r="L551" s="831">
        <v>1</v>
      </c>
      <c r="M551" s="831">
        <v>38</v>
      </c>
      <c r="N551" s="822">
        <v>1</v>
      </c>
      <c r="O551" s="822">
        <v>38</v>
      </c>
      <c r="P551" s="831"/>
      <c r="Q551" s="831"/>
      <c r="R551" s="827"/>
      <c r="S551" s="832"/>
    </row>
    <row r="552" spans="1:19" ht="14.45" customHeight="1" x14ac:dyDescent="0.2">
      <c r="A552" s="821" t="s">
        <v>5724</v>
      </c>
      <c r="B552" s="822" t="s">
        <v>5725</v>
      </c>
      <c r="C552" s="822" t="s">
        <v>605</v>
      </c>
      <c r="D552" s="822" t="s">
        <v>2232</v>
      </c>
      <c r="E552" s="822" t="s">
        <v>5726</v>
      </c>
      <c r="F552" s="822" t="s">
        <v>5731</v>
      </c>
      <c r="G552" s="822" t="s">
        <v>5732</v>
      </c>
      <c r="H552" s="831">
        <v>0.70000000000000007</v>
      </c>
      <c r="I552" s="831">
        <v>48.79</v>
      </c>
      <c r="J552" s="822"/>
      <c r="K552" s="822">
        <v>69.699999999999989</v>
      </c>
      <c r="L552" s="831"/>
      <c r="M552" s="831"/>
      <c r="N552" s="822"/>
      <c r="O552" s="822"/>
      <c r="P552" s="831">
        <v>0.7</v>
      </c>
      <c r="Q552" s="831">
        <v>48.81</v>
      </c>
      <c r="R552" s="827"/>
      <c r="S552" s="832">
        <v>69.728571428571442</v>
      </c>
    </row>
    <row r="553" spans="1:19" ht="14.45" customHeight="1" x14ac:dyDescent="0.2">
      <c r="A553" s="821" t="s">
        <v>5724</v>
      </c>
      <c r="B553" s="822" t="s">
        <v>5725</v>
      </c>
      <c r="C553" s="822" t="s">
        <v>605</v>
      </c>
      <c r="D553" s="822" t="s">
        <v>2232</v>
      </c>
      <c r="E553" s="822" t="s">
        <v>5726</v>
      </c>
      <c r="F553" s="822" t="s">
        <v>5737</v>
      </c>
      <c r="G553" s="822" t="s">
        <v>893</v>
      </c>
      <c r="H553" s="831">
        <v>0.2</v>
      </c>
      <c r="I553" s="831">
        <v>10.130000000000001</v>
      </c>
      <c r="J553" s="822"/>
      <c r="K553" s="822">
        <v>50.65</v>
      </c>
      <c r="L553" s="831"/>
      <c r="M553" s="831"/>
      <c r="N553" s="822"/>
      <c r="O553" s="822"/>
      <c r="P553" s="831"/>
      <c r="Q553" s="831"/>
      <c r="R553" s="827"/>
      <c r="S553" s="832"/>
    </row>
    <row r="554" spans="1:19" ht="14.45" customHeight="1" x14ac:dyDescent="0.2">
      <c r="A554" s="821" t="s">
        <v>5724</v>
      </c>
      <c r="B554" s="822" t="s">
        <v>5725</v>
      </c>
      <c r="C554" s="822" t="s">
        <v>605</v>
      </c>
      <c r="D554" s="822" t="s">
        <v>2232</v>
      </c>
      <c r="E554" s="822" t="s">
        <v>5726</v>
      </c>
      <c r="F554" s="822" t="s">
        <v>5744</v>
      </c>
      <c r="G554" s="822" t="s">
        <v>5745</v>
      </c>
      <c r="H554" s="831">
        <v>0.05</v>
      </c>
      <c r="I554" s="831">
        <v>14.31</v>
      </c>
      <c r="J554" s="822"/>
      <c r="K554" s="822">
        <v>286.2</v>
      </c>
      <c r="L554" s="831"/>
      <c r="M554" s="831"/>
      <c r="N554" s="822"/>
      <c r="O554" s="822"/>
      <c r="P554" s="831"/>
      <c r="Q554" s="831"/>
      <c r="R554" s="827"/>
      <c r="S554" s="832"/>
    </row>
    <row r="555" spans="1:19" ht="14.45" customHeight="1" x14ac:dyDescent="0.2">
      <c r="A555" s="821" t="s">
        <v>5724</v>
      </c>
      <c r="B555" s="822" t="s">
        <v>5725</v>
      </c>
      <c r="C555" s="822" t="s">
        <v>605</v>
      </c>
      <c r="D555" s="822" t="s">
        <v>2232</v>
      </c>
      <c r="E555" s="822" t="s">
        <v>5710</v>
      </c>
      <c r="F555" s="822" t="s">
        <v>5772</v>
      </c>
      <c r="G555" s="822" t="s">
        <v>5773</v>
      </c>
      <c r="H555" s="831">
        <v>256</v>
      </c>
      <c r="I555" s="831">
        <v>21248</v>
      </c>
      <c r="J555" s="822">
        <v>5.7489177489177488</v>
      </c>
      <c r="K555" s="822">
        <v>83</v>
      </c>
      <c r="L555" s="831">
        <v>44</v>
      </c>
      <c r="M555" s="831">
        <v>3696</v>
      </c>
      <c r="N555" s="822">
        <v>1</v>
      </c>
      <c r="O555" s="822">
        <v>84</v>
      </c>
      <c r="P555" s="831">
        <v>71</v>
      </c>
      <c r="Q555" s="831">
        <v>6035</v>
      </c>
      <c r="R555" s="827">
        <v>1.6328463203463204</v>
      </c>
      <c r="S555" s="832">
        <v>85</v>
      </c>
    </row>
    <row r="556" spans="1:19" ht="14.45" customHeight="1" x14ac:dyDescent="0.2">
      <c r="A556" s="821" t="s">
        <v>5724</v>
      </c>
      <c r="B556" s="822" t="s">
        <v>5725</v>
      </c>
      <c r="C556" s="822" t="s">
        <v>605</v>
      </c>
      <c r="D556" s="822" t="s">
        <v>2232</v>
      </c>
      <c r="E556" s="822" t="s">
        <v>5710</v>
      </c>
      <c r="F556" s="822" t="s">
        <v>5774</v>
      </c>
      <c r="G556" s="822" t="s">
        <v>5775</v>
      </c>
      <c r="H556" s="831">
        <v>47</v>
      </c>
      <c r="I556" s="831">
        <v>1739</v>
      </c>
      <c r="J556" s="822">
        <v>1.2042936288088644</v>
      </c>
      <c r="K556" s="822">
        <v>37</v>
      </c>
      <c r="L556" s="831">
        <v>38</v>
      </c>
      <c r="M556" s="831">
        <v>1444</v>
      </c>
      <c r="N556" s="822">
        <v>1</v>
      </c>
      <c r="O556" s="822">
        <v>38</v>
      </c>
      <c r="P556" s="831">
        <v>37</v>
      </c>
      <c r="Q556" s="831">
        <v>1406</v>
      </c>
      <c r="R556" s="827">
        <v>0.97368421052631582</v>
      </c>
      <c r="S556" s="832">
        <v>38</v>
      </c>
    </row>
    <row r="557" spans="1:19" ht="14.45" customHeight="1" x14ac:dyDescent="0.2">
      <c r="A557" s="821" t="s">
        <v>5724</v>
      </c>
      <c r="B557" s="822" t="s">
        <v>5725</v>
      </c>
      <c r="C557" s="822" t="s">
        <v>605</v>
      </c>
      <c r="D557" s="822" t="s">
        <v>2232</v>
      </c>
      <c r="E557" s="822" t="s">
        <v>5710</v>
      </c>
      <c r="F557" s="822" t="s">
        <v>5776</v>
      </c>
      <c r="G557" s="822" t="s">
        <v>5777</v>
      </c>
      <c r="H557" s="831">
        <v>2</v>
      </c>
      <c r="I557" s="831">
        <v>20</v>
      </c>
      <c r="J557" s="822"/>
      <c r="K557" s="822">
        <v>10</v>
      </c>
      <c r="L557" s="831"/>
      <c r="M557" s="831"/>
      <c r="N557" s="822"/>
      <c r="O557" s="822"/>
      <c r="P557" s="831"/>
      <c r="Q557" s="831"/>
      <c r="R557" s="827"/>
      <c r="S557" s="832"/>
    </row>
    <row r="558" spans="1:19" ht="14.45" customHeight="1" x14ac:dyDescent="0.2">
      <c r="A558" s="821" t="s">
        <v>5724</v>
      </c>
      <c r="B558" s="822" t="s">
        <v>5725</v>
      </c>
      <c r="C558" s="822" t="s">
        <v>605</v>
      </c>
      <c r="D558" s="822" t="s">
        <v>2232</v>
      </c>
      <c r="E558" s="822" t="s">
        <v>5710</v>
      </c>
      <c r="F558" s="822" t="s">
        <v>5711</v>
      </c>
      <c r="G558" s="822" t="s">
        <v>5712</v>
      </c>
      <c r="H558" s="831">
        <v>89</v>
      </c>
      <c r="I558" s="831">
        <v>22428</v>
      </c>
      <c r="J558" s="822">
        <v>2.6757337151037937</v>
      </c>
      <c r="K558" s="822">
        <v>252</v>
      </c>
      <c r="L558" s="831">
        <v>33</v>
      </c>
      <c r="M558" s="831">
        <v>8382</v>
      </c>
      <c r="N558" s="822">
        <v>1</v>
      </c>
      <c r="O558" s="822">
        <v>254</v>
      </c>
      <c r="P558" s="831">
        <v>45</v>
      </c>
      <c r="Q558" s="831">
        <v>11475</v>
      </c>
      <c r="R558" s="827">
        <v>1.3690050107372942</v>
      </c>
      <c r="S558" s="832">
        <v>255</v>
      </c>
    </row>
    <row r="559" spans="1:19" ht="14.45" customHeight="1" x14ac:dyDescent="0.2">
      <c r="A559" s="821" t="s">
        <v>5724</v>
      </c>
      <c r="B559" s="822" t="s">
        <v>5725</v>
      </c>
      <c r="C559" s="822" t="s">
        <v>605</v>
      </c>
      <c r="D559" s="822" t="s">
        <v>2232</v>
      </c>
      <c r="E559" s="822" t="s">
        <v>5710</v>
      </c>
      <c r="F559" s="822" t="s">
        <v>5792</v>
      </c>
      <c r="G559" s="822" t="s">
        <v>5793</v>
      </c>
      <c r="H559" s="831">
        <v>336</v>
      </c>
      <c r="I559" s="831">
        <v>42672</v>
      </c>
      <c r="J559" s="822">
        <v>6.0476190476190474</v>
      </c>
      <c r="K559" s="822">
        <v>127</v>
      </c>
      <c r="L559" s="831">
        <v>56</v>
      </c>
      <c r="M559" s="831">
        <v>7056</v>
      </c>
      <c r="N559" s="822">
        <v>1</v>
      </c>
      <c r="O559" s="822">
        <v>126</v>
      </c>
      <c r="P559" s="831">
        <v>80</v>
      </c>
      <c r="Q559" s="831">
        <v>10160</v>
      </c>
      <c r="R559" s="827">
        <v>1.4399092970521541</v>
      </c>
      <c r="S559" s="832">
        <v>127</v>
      </c>
    </row>
    <row r="560" spans="1:19" ht="14.45" customHeight="1" x14ac:dyDescent="0.2">
      <c r="A560" s="821" t="s">
        <v>5724</v>
      </c>
      <c r="B560" s="822" t="s">
        <v>5725</v>
      </c>
      <c r="C560" s="822" t="s">
        <v>605</v>
      </c>
      <c r="D560" s="822" t="s">
        <v>2232</v>
      </c>
      <c r="E560" s="822" t="s">
        <v>5710</v>
      </c>
      <c r="F560" s="822" t="s">
        <v>5796</v>
      </c>
      <c r="G560" s="822" t="s">
        <v>5797</v>
      </c>
      <c r="H560" s="831"/>
      <c r="I560" s="831"/>
      <c r="J560" s="822"/>
      <c r="K560" s="822"/>
      <c r="L560" s="831"/>
      <c r="M560" s="831"/>
      <c r="N560" s="822"/>
      <c r="O560" s="822"/>
      <c r="P560" s="831">
        <v>2</v>
      </c>
      <c r="Q560" s="831">
        <v>396</v>
      </c>
      <c r="R560" s="827"/>
      <c r="S560" s="832">
        <v>198</v>
      </c>
    </row>
    <row r="561" spans="1:19" ht="14.45" customHeight="1" x14ac:dyDescent="0.2">
      <c r="A561" s="821" t="s">
        <v>5724</v>
      </c>
      <c r="B561" s="822" t="s">
        <v>5725</v>
      </c>
      <c r="C561" s="822" t="s">
        <v>605</v>
      </c>
      <c r="D561" s="822" t="s">
        <v>2232</v>
      </c>
      <c r="E561" s="822" t="s">
        <v>5710</v>
      </c>
      <c r="F561" s="822" t="s">
        <v>5800</v>
      </c>
      <c r="G561" s="822" t="s">
        <v>5801</v>
      </c>
      <c r="H561" s="831"/>
      <c r="I561" s="831"/>
      <c r="J561" s="822"/>
      <c r="K561" s="822"/>
      <c r="L561" s="831"/>
      <c r="M561" s="831"/>
      <c r="N561" s="822"/>
      <c r="O561" s="822"/>
      <c r="P561" s="831">
        <v>1</v>
      </c>
      <c r="Q561" s="831">
        <v>547</v>
      </c>
      <c r="R561" s="827"/>
      <c r="S561" s="832">
        <v>547</v>
      </c>
    </row>
    <row r="562" spans="1:19" ht="14.45" customHeight="1" x14ac:dyDescent="0.2">
      <c r="A562" s="821" t="s">
        <v>5724</v>
      </c>
      <c r="B562" s="822" t="s">
        <v>5725</v>
      </c>
      <c r="C562" s="822" t="s">
        <v>605</v>
      </c>
      <c r="D562" s="822" t="s">
        <v>2232</v>
      </c>
      <c r="E562" s="822" t="s">
        <v>5710</v>
      </c>
      <c r="F562" s="822" t="s">
        <v>5804</v>
      </c>
      <c r="G562" s="822" t="s">
        <v>5805</v>
      </c>
      <c r="H562" s="831">
        <v>2</v>
      </c>
      <c r="I562" s="831">
        <v>1360</v>
      </c>
      <c r="J562" s="822"/>
      <c r="K562" s="822">
        <v>680</v>
      </c>
      <c r="L562" s="831"/>
      <c r="M562" s="831"/>
      <c r="N562" s="822"/>
      <c r="O562" s="822"/>
      <c r="P562" s="831">
        <v>1</v>
      </c>
      <c r="Q562" s="831">
        <v>688</v>
      </c>
      <c r="R562" s="827"/>
      <c r="S562" s="832">
        <v>688</v>
      </c>
    </row>
    <row r="563" spans="1:19" ht="14.45" customHeight="1" x14ac:dyDescent="0.2">
      <c r="A563" s="821" t="s">
        <v>5724</v>
      </c>
      <c r="B563" s="822" t="s">
        <v>5725</v>
      </c>
      <c r="C563" s="822" t="s">
        <v>605</v>
      </c>
      <c r="D563" s="822" t="s">
        <v>2232</v>
      </c>
      <c r="E563" s="822" t="s">
        <v>5710</v>
      </c>
      <c r="F563" s="822" t="s">
        <v>5810</v>
      </c>
      <c r="G563" s="822" t="s">
        <v>5811</v>
      </c>
      <c r="H563" s="831">
        <v>323</v>
      </c>
      <c r="I563" s="831">
        <v>10766.67</v>
      </c>
      <c r="J563" s="822">
        <v>3.7558238507531416</v>
      </c>
      <c r="K563" s="822">
        <v>33.333343653250772</v>
      </c>
      <c r="L563" s="831">
        <v>86</v>
      </c>
      <c r="M563" s="831">
        <v>2866.66</v>
      </c>
      <c r="N563" s="822">
        <v>1</v>
      </c>
      <c r="O563" s="822">
        <v>33.333255813953485</v>
      </c>
      <c r="P563" s="831">
        <v>118</v>
      </c>
      <c r="Q563" s="831">
        <v>4532.2299999999996</v>
      </c>
      <c r="R563" s="827">
        <v>1.5810141418933532</v>
      </c>
      <c r="S563" s="832">
        <v>38.408728813559321</v>
      </c>
    </row>
    <row r="564" spans="1:19" ht="14.45" customHeight="1" x14ac:dyDescent="0.2">
      <c r="A564" s="821" t="s">
        <v>5724</v>
      </c>
      <c r="B564" s="822" t="s">
        <v>5725</v>
      </c>
      <c r="C564" s="822" t="s">
        <v>605</v>
      </c>
      <c r="D564" s="822" t="s">
        <v>2232</v>
      </c>
      <c r="E564" s="822" t="s">
        <v>5710</v>
      </c>
      <c r="F564" s="822" t="s">
        <v>5816</v>
      </c>
      <c r="G564" s="822" t="s">
        <v>5817</v>
      </c>
      <c r="H564" s="831">
        <v>15</v>
      </c>
      <c r="I564" s="831">
        <v>555</v>
      </c>
      <c r="J564" s="822">
        <v>14.605263157894736</v>
      </c>
      <c r="K564" s="822">
        <v>37</v>
      </c>
      <c r="L564" s="831">
        <v>1</v>
      </c>
      <c r="M564" s="831">
        <v>38</v>
      </c>
      <c r="N564" s="822">
        <v>1</v>
      </c>
      <c r="O564" s="822">
        <v>38</v>
      </c>
      <c r="P564" s="831">
        <v>7</v>
      </c>
      <c r="Q564" s="831">
        <v>266</v>
      </c>
      <c r="R564" s="827">
        <v>7</v>
      </c>
      <c r="S564" s="832">
        <v>38</v>
      </c>
    </row>
    <row r="565" spans="1:19" ht="14.45" customHeight="1" x14ac:dyDescent="0.2">
      <c r="A565" s="821" t="s">
        <v>5724</v>
      </c>
      <c r="B565" s="822" t="s">
        <v>5725</v>
      </c>
      <c r="C565" s="822" t="s">
        <v>605</v>
      </c>
      <c r="D565" s="822" t="s">
        <v>2232</v>
      </c>
      <c r="E565" s="822" t="s">
        <v>5710</v>
      </c>
      <c r="F565" s="822" t="s">
        <v>5714</v>
      </c>
      <c r="G565" s="822" t="s">
        <v>5715</v>
      </c>
      <c r="H565" s="831">
        <v>6</v>
      </c>
      <c r="I565" s="831">
        <v>516</v>
      </c>
      <c r="J565" s="822"/>
      <c r="K565" s="822">
        <v>86</v>
      </c>
      <c r="L565" s="831"/>
      <c r="M565" s="831"/>
      <c r="N565" s="822"/>
      <c r="O565" s="822"/>
      <c r="P565" s="831">
        <v>3</v>
      </c>
      <c r="Q565" s="831">
        <v>264</v>
      </c>
      <c r="R565" s="827"/>
      <c r="S565" s="832">
        <v>88</v>
      </c>
    </row>
    <row r="566" spans="1:19" ht="14.45" customHeight="1" x14ac:dyDescent="0.2">
      <c r="A566" s="821" t="s">
        <v>5724</v>
      </c>
      <c r="B566" s="822" t="s">
        <v>5725</v>
      </c>
      <c r="C566" s="822" t="s">
        <v>605</v>
      </c>
      <c r="D566" s="822" t="s">
        <v>2232</v>
      </c>
      <c r="E566" s="822" t="s">
        <v>5710</v>
      </c>
      <c r="F566" s="822" t="s">
        <v>5820</v>
      </c>
      <c r="G566" s="822" t="s">
        <v>5821</v>
      </c>
      <c r="H566" s="831">
        <v>1</v>
      </c>
      <c r="I566" s="831">
        <v>32</v>
      </c>
      <c r="J566" s="822"/>
      <c r="K566" s="822">
        <v>32</v>
      </c>
      <c r="L566" s="831"/>
      <c r="M566" s="831"/>
      <c r="N566" s="822"/>
      <c r="O566" s="822"/>
      <c r="P566" s="831">
        <v>1</v>
      </c>
      <c r="Q566" s="831">
        <v>33</v>
      </c>
      <c r="R566" s="827"/>
      <c r="S566" s="832">
        <v>33</v>
      </c>
    </row>
    <row r="567" spans="1:19" ht="14.45" customHeight="1" x14ac:dyDescent="0.2">
      <c r="A567" s="821" t="s">
        <v>5724</v>
      </c>
      <c r="B567" s="822" t="s">
        <v>5725</v>
      </c>
      <c r="C567" s="822" t="s">
        <v>605</v>
      </c>
      <c r="D567" s="822" t="s">
        <v>2232</v>
      </c>
      <c r="E567" s="822" t="s">
        <v>5710</v>
      </c>
      <c r="F567" s="822" t="s">
        <v>5824</v>
      </c>
      <c r="G567" s="822" t="s">
        <v>5825</v>
      </c>
      <c r="H567" s="831"/>
      <c r="I567" s="831"/>
      <c r="J567" s="822"/>
      <c r="K567" s="822"/>
      <c r="L567" s="831"/>
      <c r="M567" s="831"/>
      <c r="N567" s="822"/>
      <c r="O567" s="822"/>
      <c r="P567" s="831">
        <v>6</v>
      </c>
      <c r="Q567" s="831">
        <v>1368</v>
      </c>
      <c r="R567" s="827"/>
      <c r="S567" s="832">
        <v>228</v>
      </c>
    </row>
    <row r="568" spans="1:19" ht="14.45" customHeight="1" x14ac:dyDescent="0.2">
      <c r="A568" s="821" t="s">
        <v>5724</v>
      </c>
      <c r="B568" s="822" t="s">
        <v>5725</v>
      </c>
      <c r="C568" s="822" t="s">
        <v>605</v>
      </c>
      <c r="D568" s="822" t="s">
        <v>2232</v>
      </c>
      <c r="E568" s="822" t="s">
        <v>5710</v>
      </c>
      <c r="F568" s="822" t="s">
        <v>5832</v>
      </c>
      <c r="G568" s="822" t="s">
        <v>5833</v>
      </c>
      <c r="H568" s="831">
        <v>2</v>
      </c>
      <c r="I568" s="831">
        <v>2128</v>
      </c>
      <c r="J568" s="822"/>
      <c r="K568" s="822">
        <v>1064</v>
      </c>
      <c r="L568" s="831"/>
      <c r="M568" s="831"/>
      <c r="N568" s="822"/>
      <c r="O568" s="822"/>
      <c r="P568" s="831"/>
      <c r="Q568" s="831"/>
      <c r="R568" s="827"/>
      <c r="S568" s="832"/>
    </row>
    <row r="569" spans="1:19" ht="14.45" customHeight="1" x14ac:dyDescent="0.2">
      <c r="A569" s="821" t="s">
        <v>5724</v>
      </c>
      <c r="B569" s="822" t="s">
        <v>5725</v>
      </c>
      <c r="C569" s="822" t="s">
        <v>605</v>
      </c>
      <c r="D569" s="822" t="s">
        <v>2232</v>
      </c>
      <c r="E569" s="822" t="s">
        <v>5710</v>
      </c>
      <c r="F569" s="822" t="s">
        <v>5836</v>
      </c>
      <c r="G569" s="822" t="s">
        <v>5837</v>
      </c>
      <c r="H569" s="831">
        <v>1</v>
      </c>
      <c r="I569" s="831">
        <v>374</v>
      </c>
      <c r="J569" s="822">
        <v>0.99468085106382975</v>
      </c>
      <c r="K569" s="822">
        <v>374</v>
      </c>
      <c r="L569" s="831">
        <v>1</v>
      </c>
      <c r="M569" s="831">
        <v>376</v>
      </c>
      <c r="N569" s="822">
        <v>1</v>
      </c>
      <c r="O569" s="822">
        <v>376</v>
      </c>
      <c r="P569" s="831"/>
      <c r="Q569" s="831"/>
      <c r="R569" s="827"/>
      <c r="S569" s="832"/>
    </row>
    <row r="570" spans="1:19" ht="14.45" customHeight="1" x14ac:dyDescent="0.2">
      <c r="A570" s="821" t="s">
        <v>5724</v>
      </c>
      <c r="B570" s="822" t="s">
        <v>5725</v>
      </c>
      <c r="C570" s="822" t="s">
        <v>605</v>
      </c>
      <c r="D570" s="822" t="s">
        <v>2232</v>
      </c>
      <c r="E570" s="822" t="s">
        <v>5710</v>
      </c>
      <c r="F570" s="822" t="s">
        <v>5838</v>
      </c>
      <c r="G570" s="822" t="s">
        <v>5839</v>
      </c>
      <c r="H570" s="831">
        <v>1</v>
      </c>
      <c r="I570" s="831">
        <v>59</v>
      </c>
      <c r="J570" s="822">
        <v>0.96721311475409832</v>
      </c>
      <c r="K570" s="822">
        <v>59</v>
      </c>
      <c r="L570" s="831">
        <v>1</v>
      </c>
      <c r="M570" s="831">
        <v>61</v>
      </c>
      <c r="N570" s="822">
        <v>1</v>
      </c>
      <c r="O570" s="822">
        <v>61</v>
      </c>
      <c r="P570" s="831"/>
      <c r="Q570" s="831"/>
      <c r="R570" s="827"/>
      <c r="S570" s="832"/>
    </row>
    <row r="571" spans="1:19" ht="14.45" customHeight="1" x14ac:dyDescent="0.2">
      <c r="A571" s="821" t="s">
        <v>5724</v>
      </c>
      <c r="B571" s="822" t="s">
        <v>5725</v>
      </c>
      <c r="C571" s="822" t="s">
        <v>605</v>
      </c>
      <c r="D571" s="822" t="s">
        <v>2232</v>
      </c>
      <c r="E571" s="822" t="s">
        <v>5710</v>
      </c>
      <c r="F571" s="822" t="s">
        <v>5840</v>
      </c>
      <c r="G571" s="822" t="s">
        <v>5841</v>
      </c>
      <c r="H571" s="831"/>
      <c r="I571" s="831"/>
      <c r="J571" s="822"/>
      <c r="K571" s="822"/>
      <c r="L571" s="831"/>
      <c r="M571" s="831"/>
      <c r="N571" s="822"/>
      <c r="O571" s="822"/>
      <c r="P571" s="831">
        <v>3</v>
      </c>
      <c r="Q571" s="831">
        <v>351</v>
      </c>
      <c r="R571" s="827"/>
      <c r="S571" s="832">
        <v>117</v>
      </c>
    </row>
    <row r="572" spans="1:19" ht="14.45" customHeight="1" x14ac:dyDescent="0.2">
      <c r="A572" s="821" t="s">
        <v>5724</v>
      </c>
      <c r="B572" s="822" t="s">
        <v>5725</v>
      </c>
      <c r="C572" s="822" t="s">
        <v>605</v>
      </c>
      <c r="D572" s="822" t="s">
        <v>2232</v>
      </c>
      <c r="E572" s="822" t="s">
        <v>5710</v>
      </c>
      <c r="F572" s="822" t="s">
        <v>5844</v>
      </c>
      <c r="G572" s="822" t="s">
        <v>5845</v>
      </c>
      <c r="H572" s="831">
        <v>3</v>
      </c>
      <c r="I572" s="831">
        <v>1125</v>
      </c>
      <c r="J572" s="822"/>
      <c r="K572" s="822">
        <v>375</v>
      </c>
      <c r="L572" s="831"/>
      <c r="M572" s="831"/>
      <c r="N572" s="822"/>
      <c r="O572" s="822"/>
      <c r="P572" s="831">
        <v>1</v>
      </c>
      <c r="Q572" s="831">
        <v>377</v>
      </c>
      <c r="R572" s="827"/>
      <c r="S572" s="832">
        <v>377</v>
      </c>
    </row>
    <row r="573" spans="1:19" ht="14.45" customHeight="1" x14ac:dyDescent="0.2">
      <c r="A573" s="821" t="s">
        <v>5724</v>
      </c>
      <c r="B573" s="822" t="s">
        <v>5725</v>
      </c>
      <c r="C573" s="822" t="s">
        <v>605</v>
      </c>
      <c r="D573" s="822" t="s">
        <v>2232</v>
      </c>
      <c r="E573" s="822" t="s">
        <v>5710</v>
      </c>
      <c r="F573" s="822" t="s">
        <v>5846</v>
      </c>
      <c r="G573" s="822" t="s">
        <v>5847</v>
      </c>
      <c r="H573" s="831"/>
      <c r="I573" s="831"/>
      <c r="J573" s="822"/>
      <c r="K573" s="822"/>
      <c r="L573" s="831"/>
      <c r="M573" s="831"/>
      <c r="N573" s="822"/>
      <c r="O573" s="822"/>
      <c r="P573" s="831">
        <v>1</v>
      </c>
      <c r="Q573" s="831">
        <v>993</v>
      </c>
      <c r="R573" s="827"/>
      <c r="S573" s="832">
        <v>993</v>
      </c>
    </row>
    <row r="574" spans="1:19" ht="14.45" customHeight="1" x14ac:dyDescent="0.2">
      <c r="A574" s="821" t="s">
        <v>5724</v>
      </c>
      <c r="B574" s="822" t="s">
        <v>5725</v>
      </c>
      <c r="C574" s="822" t="s">
        <v>605</v>
      </c>
      <c r="D574" s="822" t="s">
        <v>2232</v>
      </c>
      <c r="E574" s="822" t="s">
        <v>5710</v>
      </c>
      <c r="F574" s="822" t="s">
        <v>5850</v>
      </c>
      <c r="G574" s="822" t="s">
        <v>5851</v>
      </c>
      <c r="H574" s="831">
        <v>2</v>
      </c>
      <c r="I574" s="831">
        <v>782</v>
      </c>
      <c r="J574" s="822"/>
      <c r="K574" s="822">
        <v>391</v>
      </c>
      <c r="L574" s="831"/>
      <c r="M574" s="831"/>
      <c r="N574" s="822"/>
      <c r="O574" s="822"/>
      <c r="P574" s="831">
        <v>1</v>
      </c>
      <c r="Q574" s="831">
        <v>396</v>
      </c>
      <c r="R574" s="827"/>
      <c r="S574" s="832">
        <v>396</v>
      </c>
    </row>
    <row r="575" spans="1:19" ht="14.45" customHeight="1" x14ac:dyDescent="0.2">
      <c r="A575" s="821" t="s">
        <v>5724</v>
      </c>
      <c r="B575" s="822" t="s">
        <v>5725</v>
      </c>
      <c r="C575" s="822" t="s">
        <v>605</v>
      </c>
      <c r="D575" s="822" t="s">
        <v>2232</v>
      </c>
      <c r="E575" s="822" t="s">
        <v>5710</v>
      </c>
      <c r="F575" s="822" t="s">
        <v>5856</v>
      </c>
      <c r="G575" s="822" t="s">
        <v>5857</v>
      </c>
      <c r="H575" s="831"/>
      <c r="I575" s="831"/>
      <c r="J575" s="822"/>
      <c r="K575" s="822"/>
      <c r="L575" s="831"/>
      <c r="M575" s="831"/>
      <c r="N575" s="822"/>
      <c r="O575" s="822"/>
      <c r="P575" s="831">
        <v>1</v>
      </c>
      <c r="Q575" s="831">
        <v>183</v>
      </c>
      <c r="R575" s="827"/>
      <c r="S575" s="832">
        <v>183</v>
      </c>
    </row>
    <row r="576" spans="1:19" ht="14.45" customHeight="1" x14ac:dyDescent="0.2">
      <c r="A576" s="821" t="s">
        <v>5724</v>
      </c>
      <c r="B576" s="822" t="s">
        <v>5725</v>
      </c>
      <c r="C576" s="822" t="s">
        <v>605</v>
      </c>
      <c r="D576" s="822" t="s">
        <v>5696</v>
      </c>
      <c r="E576" s="822" t="s">
        <v>5710</v>
      </c>
      <c r="F576" s="822" t="s">
        <v>5774</v>
      </c>
      <c r="G576" s="822" t="s">
        <v>5775</v>
      </c>
      <c r="H576" s="831"/>
      <c r="I576" s="831"/>
      <c r="J576" s="822"/>
      <c r="K576" s="822"/>
      <c r="L576" s="831"/>
      <c r="M576" s="831"/>
      <c r="N576" s="822"/>
      <c r="O576" s="822"/>
      <c r="P576" s="831">
        <v>3</v>
      </c>
      <c r="Q576" s="831">
        <v>114</v>
      </c>
      <c r="R576" s="827"/>
      <c r="S576" s="832">
        <v>38</v>
      </c>
    </row>
    <row r="577" spans="1:19" ht="14.45" customHeight="1" x14ac:dyDescent="0.2">
      <c r="A577" s="821" t="s">
        <v>5724</v>
      </c>
      <c r="B577" s="822" t="s">
        <v>5725</v>
      </c>
      <c r="C577" s="822" t="s">
        <v>605</v>
      </c>
      <c r="D577" s="822" t="s">
        <v>5696</v>
      </c>
      <c r="E577" s="822" t="s">
        <v>5710</v>
      </c>
      <c r="F577" s="822" t="s">
        <v>5810</v>
      </c>
      <c r="G577" s="822" t="s">
        <v>5811</v>
      </c>
      <c r="H577" s="831"/>
      <c r="I577" s="831"/>
      <c r="J577" s="822"/>
      <c r="K577" s="822"/>
      <c r="L577" s="831"/>
      <c r="M577" s="831"/>
      <c r="N577" s="822"/>
      <c r="O577" s="822"/>
      <c r="P577" s="831">
        <v>1</v>
      </c>
      <c r="Q577" s="831">
        <v>45.56</v>
      </c>
      <c r="R577" s="827"/>
      <c r="S577" s="832">
        <v>45.56</v>
      </c>
    </row>
    <row r="578" spans="1:19" ht="14.45" customHeight="1" x14ac:dyDescent="0.2">
      <c r="A578" s="821" t="s">
        <v>5724</v>
      </c>
      <c r="B578" s="822" t="s">
        <v>5725</v>
      </c>
      <c r="C578" s="822" t="s">
        <v>605</v>
      </c>
      <c r="D578" s="822" t="s">
        <v>5696</v>
      </c>
      <c r="E578" s="822" t="s">
        <v>5710</v>
      </c>
      <c r="F578" s="822" t="s">
        <v>5836</v>
      </c>
      <c r="G578" s="822" t="s">
        <v>5837</v>
      </c>
      <c r="H578" s="831"/>
      <c r="I578" s="831"/>
      <c r="J578" s="822"/>
      <c r="K578" s="822"/>
      <c r="L578" s="831"/>
      <c r="M578" s="831"/>
      <c r="N578" s="822"/>
      <c r="O578" s="822"/>
      <c r="P578" s="831">
        <v>1</v>
      </c>
      <c r="Q578" s="831">
        <v>379</v>
      </c>
      <c r="R578" s="827"/>
      <c r="S578" s="832">
        <v>379</v>
      </c>
    </row>
    <row r="579" spans="1:19" ht="14.45" customHeight="1" x14ac:dyDescent="0.2">
      <c r="A579" s="821" t="s">
        <v>5724</v>
      </c>
      <c r="B579" s="822" t="s">
        <v>5725</v>
      </c>
      <c r="C579" s="822" t="s">
        <v>605</v>
      </c>
      <c r="D579" s="822" t="s">
        <v>5679</v>
      </c>
      <c r="E579" s="822" t="s">
        <v>5710</v>
      </c>
      <c r="F579" s="822" t="s">
        <v>5711</v>
      </c>
      <c r="G579" s="822" t="s">
        <v>5712</v>
      </c>
      <c r="H579" s="831"/>
      <c r="I579" s="831"/>
      <c r="J579" s="822"/>
      <c r="K579" s="822"/>
      <c r="L579" s="831"/>
      <c r="M579" s="831"/>
      <c r="N579" s="822"/>
      <c r="O579" s="822"/>
      <c r="P579" s="831">
        <v>1</v>
      </c>
      <c r="Q579" s="831">
        <v>255</v>
      </c>
      <c r="R579" s="827"/>
      <c r="S579" s="832">
        <v>255</v>
      </c>
    </row>
    <row r="580" spans="1:19" ht="14.45" customHeight="1" x14ac:dyDescent="0.2">
      <c r="A580" s="821" t="s">
        <v>5724</v>
      </c>
      <c r="B580" s="822" t="s">
        <v>5725</v>
      </c>
      <c r="C580" s="822" t="s">
        <v>605</v>
      </c>
      <c r="D580" s="822" t="s">
        <v>5679</v>
      </c>
      <c r="E580" s="822" t="s">
        <v>5710</v>
      </c>
      <c r="F580" s="822" t="s">
        <v>5810</v>
      </c>
      <c r="G580" s="822" t="s">
        <v>5811</v>
      </c>
      <c r="H580" s="831"/>
      <c r="I580" s="831"/>
      <c r="J580" s="822"/>
      <c r="K580" s="822"/>
      <c r="L580" s="831"/>
      <c r="M580" s="831"/>
      <c r="N580" s="822"/>
      <c r="O580" s="822"/>
      <c r="P580" s="831">
        <v>1</v>
      </c>
      <c r="Q580" s="831">
        <v>45.56</v>
      </c>
      <c r="R580" s="827"/>
      <c r="S580" s="832">
        <v>45.56</v>
      </c>
    </row>
    <row r="581" spans="1:19" ht="14.45" customHeight="1" x14ac:dyDescent="0.2">
      <c r="A581" s="821" t="s">
        <v>5724</v>
      </c>
      <c r="B581" s="822" t="s">
        <v>5725</v>
      </c>
      <c r="C581" s="822" t="s">
        <v>605</v>
      </c>
      <c r="D581" s="822" t="s">
        <v>5694</v>
      </c>
      <c r="E581" s="822" t="s">
        <v>5710</v>
      </c>
      <c r="F581" s="822" t="s">
        <v>5774</v>
      </c>
      <c r="G581" s="822" t="s">
        <v>5775</v>
      </c>
      <c r="H581" s="831"/>
      <c r="I581" s="831"/>
      <c r="J581" s="822"/>
      <c r="K581" s="822"/>
      <c r="L581" s="831"/>
      <c r="M581" s="831"/>
      <c r="N581" s="822"/>
      <c r="O581" s="822"/>
      <c r="P581" s="831">
        <v>2</v>
      </c>
      <c r="Q581" s="831">
        <v>76</v>
      </c>
      <c r="R581" s="827"/>
      <c r="S581" s="832">
        <v>38</v>
      </c>
    </row>
    <row r="582" spans="1:19" ht="14.45" customHeight="1" x14ac:dyDescent="0.2">
      <c r="A582" s="821" t="s">
        <v>5724</v>
      </c>
      <c r="B582" s="822" t="s">
        <v>5725</v>
      </c>
      <c r="C582" s="822" t="s">
        <v>605</v>
      </c>
      <c r="D582" s="822" t="s">
        <v>5705</v>
      </c>
      <c r="E582" s="822" t="s">
        <v>5710</v>
      </c>
      <c r="F582" s="822" t="s">
        <v>5772</v>
      </c>
      <c r="G582" s="822" t="s">
        <v>5773</v>
      </c>
      <c r="H582" s="831"/>
      <c r="I582" s="831"/>
      <c r="J582" s="822"/>
      <c r="K582" s="822"/>
      <c r="L582" s="831">
        <v>1</v>
      </c>
      <c r="M582" s="831">
        <v>84</v>
      </c>
      <c r="N582" s="822">
        <v>1</v>
      </c>
      <c r="O582" s="822">
        <v>84</v>
      </c>
      <c r="P582" s="831"/>
      <c r="Q582" s="831"/>
      <c r="R582" s="827"/>
      <c r="S582" s="832"/>
    </row>
    <row r="583" spans="1:19" ht="14.45" customHeight="1" x14ac:dyDescent="0.2">
      <c r="A583" s="821" t="s">
        <v>5724</v>
      </c>
      <c r="B583" s="822" t="s">
        <v>5725</v>
      </c>
      <c r="C583" s="822" t="s">
        <v>605</v>
      </c>
      <c r="D583" s="822" t="s">
        <v>5705</v>
      </c>
      <c r="E583" s="822" t="s">
        <v>5710</v>
      </c>
      <c r="F583" s="822" t="s">
        <v>5774</v>
      </c>
      <c r="G583" s="822" t="s">
        <v>5775</v>
      </c>
      <c r="H583" s="831"/>
      <c r="I583" s="831"/>
      <c r="J583" s="822"/>
      <c r="K583" s="822"/>
      <c r="L583" s="831">
        <v>2</v>
      </c>
      <c r="M583" s="831">
        <v>76</v>
      </c>
      <c r="N583" s="822">
        <v>1</v>
      </c>
      <c r="O583" s="822">
        <v>38</v>
      </c>
      <c r="P583" s="831"/>
      <c r="Q583" s="831"/>
      <c r="R583" s="827"/>
      <c r="S583" s="832"/>
    </row>
    <row r="584" spans="1:19" ht="14.45" customHeight="1" x14ac:dyDescent="0.2">
      <c r="A584" s="821" t="s">
        <v>5724</v>
      </c>
      <c r="B584" s="822" t="s">
        <v>5725</v>
      </c>
      <c r="C584" s="822" t="s">
        <v>605</v>
      </c>
      <c r="D584" s="822" t="s">
        <v>5705</v>
      </c>
      <c r="E584" s="822" t="s">
        <v>5710</v>
      </c>
      <c r="F584" s="822" t="s">
        <v>5792</v>
      </c>
      <c r="G584" s="822" t="s">
        <v>5793</v>
      </c>
      <c r="H584" s="831"/>
      <c r="I584" s="831"/>
      <c r="J584" s="822"/>
      <c r="K584" s="822"/>
      <c r="L584" s="831">
        <v>1</v>
      </c>
      <c r="M584" s="831">
        <v>126</v>
      </c>
      <c r="N584" s="822">
        <v>1</v>
      </c>
      <c r="O584" s="822">
        <v>126</v>
      </c>
      <c r="P584" s="831"/>
      <c r="Q584" s="831"/>
      <c r="R584" s="827"/>
      <c r="S584" s="832"/>
    </row>
    <row r="585" spans="1:19" ht="14.45" customHeight="1" x14ac:dyDescent="0.2">
      <c r="A585" s="821" t="s">
        <v>5724</v>
      </c>
      <c r="B585" s="822" t="s">
        <v>5725</v>
      </c>
      <c r="C585" s="822" t="s">
        <v>605</v>
      </c>
      <c r="D585" s="822" t="s">
        <v>2237</v>
      </c>
      <c r="E585" s="822" t="s">
        <v>5726</v>
      </c>
      <c r="F585" s="822" t="s">
        <v>5731</v>
      </c>
      <c r="G585" s="822" t="s">
        <v>5732</v>
      </c>
      <c r="H585" s="831"/>
      <c r="I585" s="831"/>
      <c r="J585" s="822"/>
      <c r="K585" s="822"/>
      <c r="L585" s="831">
        <v>3.7</v>
      </c>
      <c r="M585" s="831">
        <v>257.89</v>
      </c>
      <c r="N585" s="822">
        <v>1</v>
      </c>
      <c r="O585" s="822">
        <v>69.699999999999989</v>
      </c>
      <c r="P585" s="831">
        <v>0.60000000000000009</v>
      </c>
      <c r="Q585" s="831">
        <v>41.82</v>
      </c>
      <c r="R585" s="827">
        <v>0.16216216216216217</v>
      </c>
      <c r="S585" s="832">
        <v>69.699999999999989</v>
      </c>
    </row>
    <row r="586" spans="1:19" ht="14.45" customHeight="1" x14ac:dyDescent="0.2">
      <c r="A586" s="821" t="s">
        <v>5724</v>
      </c>
      <c r="B586" s="822" t="s">
        <v>5725</v>
      </c>
      <c r="C586" s="822" t="s">
        <v>605</v>
      </c>
      <c r="D586" s="822" t="s">
        <v>2237</v>
      </c>
      <c r="E586" s="822" t="s">
        <v>5726</v>
      </c>
      <c r="F586" s="822" t="s">
        <v>5733</v>
      </c>
      <c r="G586" s="822" t="s">
        <v>876</v>
      </c>
      <c r="H586" s="831"/>
      <c r="I586" s="831"/>
      <c r="J586" s="822"/>
      <c r="K586" s="822"/>
      <c r="L586" s="831"/>
      <c r="M586" s="831"/>
      <c r="N586" s="822"/>
      <c r="O586" s="822"/>
      <c r="P586" s="831">
        <v>0.2</v>
      </c>
      <c r="Q586" s="831">
        <v>73.540000000000006</v>
      </c>
      <c r="R586" s="827"/>
      <c r="S586" s="832">
        <v>367.7</v>
      </c>
    </row>
    <row r="587" spans="1:19" ht="14.45" customHeight="1" x14ac:dyDescent="0.2">
      <c r="A587" s="821" t="s">
        <v>5724</v>
      </c>
      <c r="B587" s="822" t="s">
        <v>5725</v>
      </c>
      <c r="C587" s="822" t="s">
        <v>605</v>
      </c>
      <c r="D587" s="822" t="s">
        <v>2237</v>
      </c>
      <c r="E587" s="822" t="s">
        <v>5726</v>
      </c>
      <c r="F587" s="822" t="s">
        <v>5735</v>
      </c>
      <c r="G587" s="822" t="s">
        <v>942</v>
      </c>
      <c r="H587" s="831"/>
      <c r="I587" s="831"/>
      <c r="J587" s="822"/>
      <c r="K587" s="822"/>
      <c r="L587" s="831"/>
      <c r="M587" s="831"/>
      <c r="N587" s="822"/>
      <c r="O587" s="822"/>
      <c r="P587" s="831">
        <v>1</v>
      </c>
      <c r="Q587" s="831">
        <v>13.37</v>
      </c>
      <c r="R587" s="827"/>
      <c r="S587" s="832">
        <v>13.37</v>
      </c>
    </row>
    <row r="588" spans="1:19" ht="14.45" customHeight="1" x14ac:dyDescent="0.2">
      <c r="A588" s="821" t="s">
        <v>5724</v>
      </c>
      <c r="B588" s="822" t="s">
        <v>5725</v>
      </c>
      <c r="C588" s="822" t="s">
        <v>605</v>
      </c>
      <c r="D588" s="822" t="s">
        <v>2237</v>
      </c>
      <c r="E588" s="822" t="s">
        <v>5726</v>
      </c>
      <c r="F588" s="822" t="s">
        <v>5738</v>
      </c>
      <c r="G588" s="822" t="s">
        <v>1149</v>
      </c>
      <c r="H588" s="831"/>
      <c r="I588" s="831"/>
      <c r="J588" s="822"/>
      <c r="K588" s="822"/>
      <c r="L588" s="831">
        <v>0.1</v>
      </c>
      <c r="M588" s="831">
        <v>4.7300000000000004</v>
      </c>
      <c r="N588" s="822">
        <v>1</v>
      </c>
      <c r="O588" s="822">
        <v>47.300000000000004</v>
      </c>
      <c r="P588" s="831"/>
      <c r="Q588" s="831"/>
      <c r="R588" s="827"/>
      <c r="S588" s="832"/>
    </row>
    <row r="589" spans="1:19" ht="14.45" customHeight="1" x14ac:dyDescent="0.2">
      <c r="A589" s="821" t="s">
        <v>5724</v>
      </c>
      <c r="B589" s="822" t="s">
        <v>5725</v>
      </c>
      <c r="C589" s="822" t="s">
        <v>605</v>
      </c>
      <c r="D589" s="822" t="s">
        <v>2237</v>
      </c>
      <c r="E589" s="822" t="s">
        <v>5710</v>
      </c>
      <c r="F589" s="822" t="s">
        <v>5768</v>
      </c>
      <c r="G589" s="822" t="s">
        <v>5769</v>
      </c>
      <c r="H589" s="831"/>
      <c r="I589" s="831"/>
      <c r="J589" s="822"/>
      <c r="K589" s="822"/>
      <c r="L589" s="831">
        <v>38</v>
      </c>
      <c r="M589" s="831">
        <v>11476</v>
      </c>
      <c r="N589" s="822">
        <v>1</v>
      </c>
      <c r="O589" s="822">
        <v>302</v>
      </c>
      <c r="P589" s="831">
        <v>3</v>
      </c>
      <c r="Q589" s="831">
        <v>912</v>
      </c>
      <c r="R589" s="827">
        <v>7.9470198675496692E-2</v>
      </c>
      <c r="S589" s="832">
        <v>304</v>
      </c>
    </row>
    <row r="590" spans="1:19" ht="14.45" customHeight="1" x14ac:dyDescent="0.2">
      <c r="A590" s="821" t="s">
        <v>5724</v>
      </c>
      <c r="B590" s="822" t="s">
        <v>5725</v>
      </c>
      <c r="C590" s="822" t="s">
        <v>605</v>
      </c>
      <c r="D590" s="822" t="s">
        <v>2237</v>
      </c>
      <c r="E590" s="822" t="s">
        <v>5710</v>
      </c>
      <c r="F590" s="822" t="s">
        <v>5772</v>
      </c>
      <c r="G590" s="822" t="s">
        <v>5773</v>
      </c>
      <c r="H590" s="831"/>
      <c r="I590" s="831"/>
      <c r="J590" s="822"/>
      <c r="K590" s="822"/>
      <c r="L590" s="831">
        <v>376</v>
      </c>
      <c r="M590" s="831">
        <v>31584</v>
      </c>
      <c r="N590" s="822">
        <v>1</v>
      </c>
      <c r="O590" s="822">
        <v>84</v>
      </c>
      <c r="P590" s="831">
        <v>49</v>
      </c>
      <c r="Q590" s="831">
        <v>4165</v>
      </c>
      <c r="R590" s="827">
        <v>0.13187056737588654</v>
      </c>
      <c r="S590" s="832">
        <v>85</v>
      </c>
    </row>
    <row r="591" spans="1:19" ht="14.45" customHeight="1" x14ac:dyDescent="0.2">
      <c r="A591" s="821" t="s">
        <v>5724</v>
      </c>
      <c r="B591" s="822" t="s">
        <v>5725</v>
      </c>
      <c r="C591" s="822" t="s">
        <v>605</v>
      </c>
      <c r="D591" s="822" t="s">
        <v>2237</v>
      </c>
      <c r="E591" s="822" t="s">
        <v>5710</v>
      </c>
      <c r="F591" s="822" t="s">
        <v>5774</v>
      </c>
      <c r="G591" s="822" t="s">
        <v>5775</v>
      </c>
      <c r="H591" s="831"/>
      <c r="I591" s="831"/>
      <c r="J591" s="822"/>
      <c r="K591" s="822"/>
      <c r="L591" s="831">
        <v>182</v>
      </c>
      <c r="M591" s="831">
        <v>6916</v>
      </c>
      <c r="N591" s="822">
        <v>1</v>
      </c>
      <c r="O591" s="822">
        <v>38</v>
      </c>
      <c r="P591" s="831">
        <v>32</v>
      </c>
      <c r="Q591" s="831">
        <v>1216</v>
      </c>
      <c r="R591" s="827">
        <v>0.17582417582417584</v>
      </c>
      <c r="S591" s="832">
        <v>38</v>
      </c>
    </row>
    <row r="592" spans="1:19" ht="14.45" customHeight="1" x14ac:dyDescent="0.2">
      <c r="A592" s="821" t="s">
        <v>5724</v>
      </c>
      <c r="B592" s="822" t="s">
        <v>5725</v>
      </c>
      <c r="C592" s="822" t="s">
        <v>605</v>
      </c>
      <c r="D592" s="822" t="s">
        <v>2237</v>
      </c>
      <c r="E592" s="822" t="s">
        <v>5710</v>
      </c>
      <c r="F592" s="822" t="s">
        <v>5776</v>
      </c>
      <c r="G592" s="822" t="s">
        <v>5777</v>
      </c>
      <c r="H592" s="831"/>
      <c r="I592" s="831"/>
      <c r="J592" s="822"/>
      <c r="K592" s="822"/>
      <c r="L592" s="831"/>
      <c r="M592" s="831"/>
      <c r="N592" s="822"/>
      <c r="O592" s="822"/>
      <c r="P592" s="831">
        <v>1</v>
      </c>
      <c r="Q592" s="831">
        <v>10</v>
      </c>
      <c r="R592" s="827"/>
      <c r="S592" s="832">
        <v>10</v>
      </c>
    </row>
    <row r="593" spans="1:19" ht="14.45" customHeight="1" x14ac:dyDescent="0.2">
      <c r="A593" s="821" t="s">
        <v>5724</v>
      </c>
      <c r="B593" s="822" t="s">
        <v>5725</v>
      </c>
      <c r="C593" s="822" t="s">
        <v>605</v>
      </c>
      <c r="D593" s="822" t="s">
        <v>2237</v>
      </c>
      <c r="E593" s="822" t="s">
        <v>5710</v>
      </c>
      <c r="F593" s="822" t="s">
        <v>5780</v>
      </c>
      <c r="G593" s="822" t="s">
        <v>5781</v>
      </c>
      <c r="H593" s="831"/>
      <c r="I593" s="831"/>
      <c r="J593" s="822"/>
      <c r="K593" s="822"/>
      <c r="L593" s="831">
        <v>1</v>
      </c>
      <c r="M593" s="831">
        <v>5</v>
      </c>
      <c r="N593" s="822">
        <v>1</v>
      </c>
      <c r="O593" s="822">
        <v>5</v>
      </c>
      <c r="P593" s="831"/>
      <c r="Q593" s="831"/>
      <c r="R593" s="827"/>
      <c r="S593" s="832"/>
    </row>
    <row r="594" spans="1:19" ht="14.45" customHeight="1" x14ac:dyDescent="0.2">
      <c r="A594" s="821" t="s">
        <v>5724</v>
      </c>
      <c r="B594" s="822" t="s">
        <v>5725</v>
      </c>
      <c r="C594" s="822" t="s">
        <v>605</v>
      </c>
      <c r="D594" s="822" t="s">
        <v>2237</v>
      </c>
      <c r="E594" s="822" t="s">
        <v>5710</v>
      </c>
      <c r="F594" s="822" t="s">
        <v>5711</v>
      </c>
      <c r="G594" s="822" t="s">
        <v>5712</v>
      </c>
      <c r="H594" s="831"/>
      <c r="I594" s="831"/>
      <c r="J594" s="822"/>
      <c r="K594" s="822"/>
      <c r="L594" s="831">
        <v>164</v>
      </c>
      <c r="M594" s="831">
        <v>41656</v>
      </c>
      <c r="N594" s="822">
        <v>1</v>
      </c>
      <c r="O594" s="822">
        <v>254</v>
      </c>
      <c r="P594" s="831">
        <v>35</v>
      </c>
      <c r="Q594" s="831">
        <v>8925</v>
      </c>
      <c r="R594" s="827">
        <v>0.21425484924140581</v>
      </c>
      <c r="S594" s="832">
        <v>255</v>
      </c>
    </row>
    <row r="595" spans="1:19" ht="14.45" customHeight="1" x14ac:dyDescent="0.2">
      <c r="A595" s="821" t="s">
        <v>5724</v>
      </c>
      <c r="B595" s="822" t="s">
        <v>5725</v>
      </c>
      <c r="C595" s="822" t="s">
        <v>605</v>
      </c>
      <c r="D595" s="822" t="s">
        <v>2237</v>
      </c>
      <c r="E595" s="822" t="s">
        <v>5710</v>
      </c>
      <c r="F595" s="822" t="s">
        <v>5792</v>
      </c>
      <c r="G595" s="822" t="s">
        <v>5793</v>
      </c>
      <c r="H595" s="831"/>
      <c r="I595" s="831"/>
      <c r="J595" s="822"/>
      <c r="K595" s="822"/>
      <c r="L595" s="831">
        <v>743</v>
      </c>
      <c r="M595" s="831">
        <v>93618</v>
      </c>
      <c r="N595" s="822">
        <v>1</v>
      </c>
      <c r="O595" s="822">
        <v>126</v>
      </c>
      <c r="P595" s="831">
        <v>88</v>
      </c>
      <c r="Q595" s="831">
        <v>11176</v>
      </c>
      <c r="R595" s="827">
        <v>0.11937875194941144</v>
      </c>
      <c r="S595" s="832">
        <v>127</v>
      </c>
    </row>
    <row r="596" spans="1:19" ht="14.45" customHeight="1" x14ac:dyDescent="0.2">
      <c r="A596" s="821" t="s">
        <v>5724</v>
      </c>
      <c r="B596" s="822" t="s">
        <v>5725</v>
      </c>
      <c r="C596" s="822" t="s">
        <v>605</v>
      </c>
      <c r="D596" s="822" t="s">
        <v>2237</v>
      </c>
      <c r="E596" s="822" t="s">
        <v>5710</v>
      </c>
      <c r="F596" s="822" t="s">
        <v>5794</v>
      </c>
      <c r="G596" s="822" t="s">
        <v>5795</v>
      </c>
      <c r="H596" s="831"/>
      <c r="I596" s="831"/>
      <c r="J596" s="822"/>
      <c r="K596" s="822"/>
      <c r="L596" s="831">
        <v>1</v>
      </c>
      <c r="M596" s="831">
        <v>787</v>
      </c>
      <c r="N596" s="822">
        <v>1</v>
      </c>
      <c r="O596" s="822">
        <v>787</v>
      </c>
      <c r="P596" s="831"/>
      <c r="Q596" s="831"/>
      <c r="R596" s="827"/>
      <c r="S596" s="832"/>
    </row>
    <row r="597" spans="1:19" ht="14.45" customHeight="1" x14ac:dyDescent="0.2">
      <c r="A597" s="821" t="s">
        <v>5724</v>
      </c>
      <c r="B597" s="822" t="s">
        <v>5725</v>
      </c>
      <c r="C597" s="822" t="s">
        <v>605</v>
      </c>
      <c r="D597" s="822" t="s">
        <v>2237</v>
      </c>
      <c r="E597" s="822" t="s">
        <v>5710</v>
      </c>
      <c r="F597" s="822" t="s">
        <v>5796</v>
      </c>
      <c r="G597" s="822" t="s">
        <v>5797</v>
      </c>
      <c r="H597" s="831"/>
      <c r="I597" s="831"/>
      <c r="J597" s="822"/>
      <c r="K597" s="822"/>
      <c r="L597" s="831">
        <v>1</v>
      </c>
      <c r="M597" s="831">
        <v>197</v>
      </c>
      <c r="N597" s="822">
        <v>1</v>
      </c>
      <c r="O597" s="822">
        <v>197</v>
      </c>
      <c r="P597" s="831"/>
      <c r="Q597" s="831"/>
      <c r="R597" s="827"/>
      <c r="S597" s="832"/>
    </row>
    <row r="598" spans="1:19" ht="14.45" customHeight="1" x14ac:dyDescent="0.2">
      <c r="A598" s="821" t="s">
        <v>5724</v>
      </c>
      <c r="B598" s="822" t="s">
        <v>5725</v>
      </c>
      <c r="C598" s="822" t="s">
        <v>605</v>
      </c>
      <c r="D598" s="822" t="s">
        <v>2237</v>
      </c>
      <c r="E598" s="822" t="s">
        <v>5710</v>
      </c>
      <c r="F598" s="822" t="s">
        <v>5800</v>
      </c>
      <c r="G598" s="822" t="s">
        <v>5801</v>
      </c>
      <c r="H598" s="831"/>
      <c r="I598" s="831"/>
      <c r="J598" s="822"/>
      <c r="K598" s="822"/>
      <c r="L598" s="831">
        <v>1</v>
      </c>
      <c r="M598" s="831">
        <v>544</v>
      </c>
      <c r="N598" s="822">
        <v>1</v>
      </c>
      <c r="O598" s="822">
        <v>544</v>
      </c>
      <c r="P598" s="831"/>
      <c r="Q598" s="831"/>
      <c r="R598" s="827"/>
      <c r="S598" s="832"/>
    </row>
    <row r="599" spans="1:19" ht="14.45" customHeight="1" x14ac:dyDescent="0.2">
      <c r="A599" s="821" t="s">
        <v>5724</v>
      </c>
      <c r="B599" s="822" t="s">
        <v>5725</v>
      </c>
      <c r="C599" s="822" t="s">
        <v>605</v>
      </c>
      <c r="D599" s="822" t="s">
        <v>2237</v>
      </c>
      <c r="E599" s="822" t="s">
        <v>5710</v>
      </c>
      <c r="F599" s="822" t="s">
        <v>5802</v>
      </c>
      <c r="G599" s="822" t="s">
        <v>5803</v>
      </c>
      <c r="H599" s="831"/>
      <c r="I599" s="831"/>
      <c r="J599" s="822"/>
      <c r="K599" s="822"/>
      <c r="L599" s="831">
        <v>1</v>
      </c>
      <c r="M599" s="831">
        <v>504</v>
      </c>
      <c r="N599" s="822">
        <v>1</v>
      </c>
      <c r="O599" s="822">
        <v>504</v>
      </c>
      <c r="P599" s="831"/>
      <c r="Q599" s="831"/>
      <c r="R599" s="827"/>
      <c r="S599" s="832"/>
    </row>
    <row r="600" spans="1:19" ht="14.45" customHeight="1" x14ac:dyDescent="0.2">
      <c r="A600" s="821" t="s">
        <v>5724</v>
      </c>
      <c r="B600" s="822" t="s">
        <v>5725</v>
      </c>
      <c r="C600" s="822" t="s">
        <v>605</v>
      </c>
      <c r="D600" s="822" t="s">
        <v>2237</v>
      </c>
      <c r="E600" s="822" t="s">
        <v>5710</v>
      </c>
      <c r="F600" s="822" t="s">
        <v>5804</v>
      </c>
      <c r="G600" s="822" t="s">
        <v>5805</v>
      </c>
      <c r="H600" s="831"/>
      <c r="I600" s="831"/>
      <c r="J600" s="822"/>
      <c r="K600" s="822"/>
      <c r="L600" s="831">
        <v>2</v>
      </c>
      <c r="M600" s="831">
        <v>1370</v>
      </c>
      <c r="N600" s="822">
        <v>1</v>
      </c>
      <c r="O600" s="822">
        <v>685</v>
      </c>
      <c r="P600" s="831"/>
      <c r="Q600" s="831"/>
      <c r="R600" s="827"/>
      <c r="S600" s="832"/>
    </row>
    <row r="601" spans="1:19" ht="14.45" customHeight="1" x14ac:dyDescent="0.2">
      <c r="A601" s="821" t="s">
        <v>5724</v>
      </c>
      <c r="B601" s="822" t="s">
        <v>5725</v>
      </c>
      <c r="C601" s="822" t="s">
        <v>605</v>
      </c>
      <c r="D601" s="822" t="s">
        <v>2237</v>
      </c>
      <c r="E601" s="822" t="s">
        <v>5710</v>
      </c>
      <c r="F601" s="822" t="s">
        <v>5806</v>
      </c>
      <c r="G601" s="822" t="s">
        <v>5807</v>
      </c>
      <c r="H601" s="831"/>
      <c r="I601" s="831"/>
      <c r="J601" s="822"/>
      <c r="K601" s="822"/>
      <c r="L601" s="831">
        <v>7</v>
      </c>
      <c r="M601" s="831">
        <v>7273</v>
      </c>
      <c r="N601" s="822">
        <v>1</v>
      </c>
      <c r="O601" s="822">
        <v>1039</v>
      </c>
      <c r="P601" s="831">
        <v>2</v>
      </c>
      <c r="Q601" s="831">
        <v>2092</v>
      </c>
      <c r="R601" s="827">
        <v>0.28763921352949262</v>
      </c>
      <c r="S601" s="832">
        <v>1046</v>
      </c>
    </row>
    <row r="602" spans="1:19" ht="14.45" customHeight="1" x14ac:dyDescent="0.2">
      <c r="A602" s="821" t="s">
        <v>5724</v>
      </c>
      <c r="B602" s="822" t="s">
        <v>5725</v>
      </c>
      <c r="C602" s="822" t="s">
        <v>605</v>
      </c>
      <c r="D602" s="822" t="s">
        <v>2237</v>
      </c>
      <c r="E602" s="822" t="s">
        <v>5710</v>
      </c>
      <c r="F602" s="822" t="s">
        <v>5810</v>
      </c>
      <c r="G602" s="822" t="s">
        <v>5811</v>
      </c>
      <c r="H602" s="831"/>
      <c r="I602" s="831"/>
      <c r="J602" s="822"/>
      <c r="K602" s="822"/>
      <c r="L602" s="831">
        <v>792</v>
      </c>
      <c r="M602" s="831">
        <v>26400</v>
      </c>
      <c r="N602" s="822">
        <v>1</v>
      </c>
      <c r="O602" s="822">
        <v>33.333333333333336</v>
      </c>
      <c r="P602" s="831">
        <v>118</v>
      </c>
      <c r="Q602" s="831">
        <v>4361.1100000000006</v>
      </c>
      <c r="R602" s="827">
        <v>0.16519356060606064</v>
      </c>
      <c r="S602" s="832">
        <v>36.958559322033906</v>
      </c>
    </row>
    <row r="603" spans="1:19" ht="14.45" customHeight="1" x14ac:dyDescent="0.2">
      <c r="A603" s="821" t="s">
        <v>5724</v>
      </c>
      <c r="B603" s="822" t="s">
        <v>5725</v>
      </c>
      <c r="C603" s="822" t="s">
        <v>605</v>
      </c>
      <c r="D603" s="822" t="s">
        <v>2237</v>
      </c>
      <c r="E603" s="822" t="s">
        <v>5710</v>
      </c>
      <c r="F603" s="822" t="s">
        <v>5816</v>
      </c>
      <c r="G603" s="822" t="s">
        <v>5817</v>
      </c>
      <c r="H603" s="831"/>
      <c r="I603" s="831"/>
      <c r="J603" s="822"/>
      <c r="K603" s="822"/>
      <c r="L603" s="831">
        <v>44</v>
      </c>
      <c r="M603" s="831">
        <v>1672</v>
      </c>
      <c r="N603" s="822">
        <v>1</v>
      </c>
      <c r="O603" s="822">
        <v>38</v>
      </c>
      <c r="P603" s="831">
        <v>8</v>
      </c>
      <c r="Q603" s="831">
        <v>304</v>
      </c>
      <c r="R603" s="827">
        <v>0.18181818181818182</v>
      </c>
      <c r="S603" s="832">
        <v>38</v>
      </c>
    </row>
    <row r="604" spans="1:19" ht="14.45" customHeight="1" x14ac:dyDescent="0.2">
      <c r="A604" s="821" t="s">
        <v>5724</v>
      </c>
      <c r="B604" s="822" t="s">
        <v>5725</v>
      </c>
      <c r="C604" s="822" t="s">
        <v>605</v>
      </c>
      <c r="D604" s="822" t="s">
        <v>2237</v>
      </c>
      <c r="E604" s="822" t="s">
        <v>5710</v>
      </c>
      <c r="F604" s="822" t="s">
        <v>5714</v>
      </c>
      <c r="G604" s="822" t="s">
        <v>5715</v>
      </c>
      <c r="H604" s="831"/>
      <c r="I604" s="831"/>
      <c r="J604" s="822"/>
      <c r="K604" s="822"/>
      <c r="L604" s="831">
        <v>39</v>
      </c>
      <c r="M604" s="831">
        <v>3393</v>
      </c>
      <c r="N604" s="822">
        <v>1</v>
      </c>
      <c r="O604" s="822">
        <v>87</v>
      </c>
      <c r="P604" s="831">
        <v>6</v>
      </c>
      <c r="Q604" s="831">
        <v>528</v>
      </c>
      <c r="R604" s="827">
        <v>0.15561450044208666</v>
      </c>
      <c r="S604" s="832">
        <v>88</v>
      </c>
    </row>
    <row r="605" spans="1:19" ht="14.45" customHeight="1" x14ac:dyDescent="0.2">
      <c r="A605" s="821" t="s">
        <v>5724</v>
      </c>
      <c r="B605" s="822" t="s">
        <v>5725</v>
      </c>
      <c r="C605" s="822" t="s">
        <v>605</v>
      </c>
      <c r="D605" s="822" t="s">
        <v>2237</v>
      </c>
      <c r="E605" s="822" t="s">
        <v>5710</v>
      </c>
      <c r="F605" s="822" t="s">
        <v>5820</v>
      </c>
      <c r="G605" s="822" t="s">
        <v>5821</v>
      </c>
      <c r="H605" s="831"/>
      <c r="I605" s="831"/>
      <c r="J605" s="822"/>
      <c r="K605" s="822"/>
      <c r="L605" s="831">
        <v>39</v>
      </c>
      <c r="M605" s="831">
        <v>1287</v>
      </c>
      <c r="N605" s="822">
        <v>1</v>
      </c>
      <c r="O605" s="822">
        <v>33</v>
      </c>
      <c r="P605" s="831">
        <v>7</v>
      </c>
      <c r="Q605" s="831">
        <v>231</v>
      </c>
      <c r="R605" s="827">
        <v>0.17948717948717949</v>
      </c>
      <c r="S605" s="832">
        <v>33</v>
      </c>
    </row>
    <row r="606" spans="1:19" ht="14.45" customHeight="1" x14ac:dyDescent="0.2">
      <c r="A606" s="821" t="s">
        <v>5724</v>
      </c>
      <c r="B606" s="822" t="s">
        <v>5725</v>
      </c>
      <c r="C606" s="822" t="s">
        <v>605</v>
      </c>
      <c r="D606" s="822" t="s">
        <v>2237</v>
      </c>
      <c r="E606" s="822" t="s">
        <v>5710</v>
      </c>
      <c r="F606" s="822" t="s">
        <v>5824</v>
      </c>
      <c r="G606" s="822" t="s">
        <v>5825</v>
      </c>
      <c r="H606" s="831"/>
      <c r="I606" s="831"/>
      <c r="J606" s="822"/>
      <c r="K606" s="822"/>
      <c r="L606" s="831">
        <v>1</v>
      </c>
      <c r="M606" s="831">
        <v>226</v>
      </c>
      <c r="N606" s="822">
        <v>1</v>
      </c>
      <c r="O606" s="822">
        <v>226</v>
      </c>
      <c r="P606" s="831"/>
      <c r="Q606" s="831"/>
      <c r="R606" s="827"/>
      <c r="S606" s="832"/>
    </row>
    <row r="607" spans="1:19" ht="14.45" customHeight="1" x14ac:dyDescent="0.2">
      <c r="A607" s="821" t="s">
        <v>5724</v>
      </c>
      <c r="B607" s="822" t="s">
        <v>5725</v>
      </c>
      <c r="C607" s="822" t="s">
        <v>605</v>
      </c>
      <c r="D607" s="822" t="s">
        <v>2237</v>
      </c>
      <c r="E607" s="822" t="s">
        <v>5710</v>
      </c>
      <c r="F607" s="822" t="s">
        <v>5830</v>
      </c>
      <c r="G607" s="822" t="s">
        <v>5831</v>
      </c>
      <c r="H607" s="831"/>
      <c r="I607" s="831"/>
      <c r="J607" s="822"/>
      <c r="K607" s="822"/>
      <c r="L607" s="831"/>
      <c r="M607" s="831"/>
      <c r="N607" s="822"/>
      <c r="O607" s="822"/>
      <c r="P607" s="831">
        <v>1</v>
      </c>
      <c r="Q607" s="831">
        <v>451</v>
      </c>
      <c r="R607" s="827"/>
      <c r="S607" s="832">
        <v>451</v>
      </c>
    </row>
    <row r="608" spans="1:19" ht="14.45" customHeight="1" x14ac:dyDescent="0.2">
      <c r="A608" s="821" t="s">
        <v>5724</v>
      </c>
      <c r="B608" s="822" t="s">
        <v>5725</v>
      </c>
      <c r="C608" s="822" t="s">
        <v>605</v>
      </c>
      <c r="D608" s="822" t="s">
        <v>2237</v>
      </c>
      <c r="E608" s="822" t="s">
        <v>5710</v>
      </c>
      <c r="F608" s="822" t="s">
        <v>5834</v>
      </c>
      <c r="G608" s="822" t="s">
        <v>5835</v>
      </c>
      <c r="H608" s="831"/>
      <c r="I608" s="831"/>
      <c r="J608" s="822"/>
      <c r="K608" s="822"/>
      <c r="L608" s="831">
        <v>1</v>
      </c>
      <c r="M608" s="831">
        <v>125</v>
      </c>
      <c r="N608" s="822">
        <v>1</v>
      </c>
      <c r="O608" s="822">
        <v>125</v>
      </c>
      <c r="P608" s="831"/>
      <c r="Q608" s="831"/>
      <c r="R608" s="827"/>
      <c r="S608" s="832"/>
    </row>
    <row r="609" spans="1:19" ht="14.45" customHeight="1" x14ac:dyDescent="0.2">
      <c r="A609" s="821" t="s">
        <v>5724</v>
      </c>
      <c r="B609" s="822" t="s">
        <v>5725</v>
      </c>
      <c r="C609" s="822" t="s">
        <v>605</v>
      </c>
      <c r="D609" s="822" t="s">
        <v>2237</v>
      </c>
      <c r="E609" s="822" t="s">
        <v>5710</v>
      </c>
      <c r="F609" s="822" t="s">
        <v>5842</v>
      </c>
      <c r="G609" s="822" t="s">
        <v>5843</v>
      </c>
      <c r="H609" s="831"/>
      <c r="I609" s="831"/>
      <c r="J609" s="822"/>
      <c r="K609" s="822"/>
      <c r="L609" s="831">
        <v>5</v>
      </c>
      <c r="M609" s="831">
        <v>460</v>
      </c>
      <c r="N609" s="822">
        <v>1</v>
      </c>
      <c r="O609" s="822">
        <v>92</v>
      </c>
      <c r="P609" s="831"/>
      <c r="Q609" s="831"/>
      <c r="R609" s="827"/>
      <c r="S609" s="832"/>
    </row>
    <row r="610" spans="1:19" ht="14.45" customHeight="1" x14ac:dyDescent="0.2">
      <c r="A610" s="821" t="s">
        <v>5724</v>
      </c>
      <c r="B610" s="822" t="s">
        <v>5725</v>
      </c>
      <c r="C610" s="822" t="s">
        <v>605</v>
      </c>
      <c r="D610" s="822" t="s">
        <v>2237</v>
      </c>
      <c r="E610" s="822" t="s">
        <v>5710</v>
      </c>
      <c r="F610" s="822" t="s">
        <v>5844</v>
      </c>
      <c r="G610" s="822" t="s">
        <v>5845</v>
      </c>
      <c r="H610" s="831"/>
      <c r="I610" s="831"/>
      <c r="J610" s="822"/>
      <c r="K610" s="822"/>
      <c r="L610" s="831">
        <v>17</v>
      </c>
      <c r="M610" s="831">
        <v>6392</v>
      </c>
      <c r="N610" s="822">
        <v>1</v>
      </c>
      <c r="O610" s="822">
        <v>376</v>
      </c>
      <c r="P610" s="831">
        <v>1</v>
      </c>
      <c r="Q610" s="831">
        <v>377</v>
      </c>
      <c r="R610" s="827">
        <v>5.8979974968710887E-2</v>
      </c>
      <c r="S610" s="832">
        <v>377</v>
      </c>
    </row>
    <row r="611" spans="1:19" ht="14.45" customHeight="1" x14ac:dyDescent="0.2">
      <c r="A611" s="821" t="s">
        <v>5724</v>
      </c>
      <c r="B611" s="822" t="s">
        <v>5725</v>
      </c>
      <c r="C611" s="822" t="s">
        <v>605</v>
      </c>
      <c r="D611" s="822" t="s">
        <v>2237</v>
      </c>
      <c r="E611" s="822" t="s">
        <v>5710</v>
      </c>
      <c r="F611" s="822" t="s">
        <v>5852</v>
      </c>
      <c r="G611" s="822" t="s">
        <v>5853</v>
      </c>
      <c r="H611" s="831"/>
      <c r="I611" s="831"/>
      <c r="J611" s="822"/>
      <c r="K611" s="822"/>
      <c r="L611" s="831"/>
      <c r="M611" s="831"/>
      <c r="N611" s="822"/>
      <c r="O611" s="822"/>
      <c r="P611" s="831">
        <v>1</v>
      </c>
      <c r="Q611" s="831">
        <v>358</v>
      </c>
      <c r="R611" s="827"/>
      <c r="S611" s="832">
        <v>358</v>
      </c>
    </row>
    <row r="612" spans="1:19" ht="14.45" customHeight="1" x14ac:dyDescent="0.2">
      <c r="A612" s="821" t="s">
        <v>5724</v>
      </c>
      <c r="B612" s="822" t="s">
        <v>5725</v>
      </c>
      <c r="C612" s="822" t="s">
        <v>605</v>
      </c>
      <c r="D612" s="822" t="s">
        <v>2237</v>
      </c>
      <c r="E612" s="822" t="s">
        <v>5710</v>
      </c>
      <c r="F612" s="822" t="s">
        <v>5856</v>
      </c>
      <c r="G612" s="822" t="s">
        <v>5857</v>
      </c>
      <c r="H612" s="831"/>
      <c r="I612" s="831"/>
      <c r="J612" s="822"/>
      <c r="K612" s="822"/>
      <c r="L612" s="831">
        <v>8</v>
      </c>
      <c r="M612" s="831">
        <v>1456</v>
      </c>
      <c r="N612" s="822">
        <v>1</v>
      </c>
      <c r="O612" s="822">
        <v>182</v>
      </c>
      <c r="P612" s="831">
        <v>2</v>
      </c>
      <c r="Q612" s="831">
        <v>366</v>
      </c>
      <c r="R612" s="827">
        <v>0.25137362637362637</v>
      </c>
      <c r="S612" s="832">
        <v>183</v>
      </c>
    </row>
    <row r="613" spans="1:19" ht="14.45" customHeight="1" x14ac:dyDescent="0.2">
      <c r="A613" s="821" t="s">
        <v>5724</v>
      </c>
      <c r="B613" s="822" t="s">
        <v>5725</v>
      </c>
      <c r="C613" s="822" t="s">
        <v>605</v>
      </c>
      <c r="D613" s="822" t="s">
        <v>2237</v>
      </c>
      <c r="E613" s="822" t="s">
        <v>5710</v>
      </c>
      <c r="F613" s="822" t="s">
        <v>5860</v>
      </c>
      <c r="G613" s="822" t="s">
        <v>5861</v>
      </c>
      <c r="H613" s="831"/>
      <c r="I613" s="831"/>
      <c r="J613" s="822"/>
      <c r="K613" s="822"/>
      <c r="L613" s="831">
        <v>1</v>
      </c>
      <c r="M613" s="831">
        <v>87</v>
      </c>
      <c r="N613" s="822">
        <v>1</v>
      </c>
      <c r="O613" s="822">
        <v>87</v>
      </c>
      <c r="P613" s="831"/>
      <c r="Q613" s="831"/>
      <c r="R613" s="827"/>
      <c r="S613" s="832"/>
    </row>
    <row r="614" spans="1:19" ht="14.45" customHeight="1" x14ac:dyDescent="0.2">
      <c r="A614" s="821" t="s">
        <v>5724</v>
      </c>
      <c r="B614" s="822" t="s">
        <v>5725</v>
      </c>
      <c r="C614" s="822" t="s">
        <v>605</v>
      </c>
      <c r="D614" s="822" t="s">
        <v>2237</v>
      </c>
      <c r="E614" s="822" t="s">
        <v>5710</v>
      </c>
      <c r="F614" s="822" t="s">
        <v>5868</v>
      </c>
      <c r="G614" s="822" t="s">
        <v>5869</v>
      </c>
      <c r="H614" s="831"/>
      <c r="I614" s="831"/>
      <c r="J614" s="822"/>
      <c r="K614" s="822"/>
      <c r="L614" s="831">
        <v>1</v>
      </c>
      <c r="M614" s="831">
        <v>100</v>
      </c>
      <c r="N614" s="822">
        <v>1</v>
      </c>
      <c r="O614" s="822">
        <v>100</v>
      </c>
      <c r="P614" s="831"/>
      <c r="Q614" s="831"/>
      <c r="R614" s="827"/>
      <c r="S614" s="832"/>
    </row>
    <row r="615" spans="1:19" ht="14.45" customHeight="1" x14ac:dyDescent="0.2">
      <c r="A615" s="821" t="s">
        <v>5724</v>
      </c>
      <c r="B615" s="822" t="s">
        <v>5725</v>
      </c>
      <c r="C615" s="822" t="s">
        <v>605</v>
      </c>
      <c r="D615" s="822" t="s">
        <v>5683</v>
      </c>
      <c r="E615" s="822" t="s">
        <v>5710</v>
      </c>
      <c r="F615" s="822" t="s">
        <v>5774</v>
      </c>
      <c r="G615" s="822" t="s">
        <v>5775</v>
      </c>
      <c r="H615" s="831"/>
      <c r="I615" s="831"/>
      <c r="J615" s="822"/>
      <c r="K615" s="822"/>
      <c r="L615" s="831"/>
      <c r="M615" s="831"/>
      <c r="N615" s="822"/>
      <c r="O615" s="822"/>
      <c r="P615" s="831">
        <v>7</v>
      </c>
      <c r="Q615" s="831">
        <v>266</v>
      </c>
      <c r="R615" s="827"/>
      <c r="S615" s="832">
        <v>38</v>
      </c>
    </row>
    <row r="616" spans="1:19" ht="14.45" customHeight="1" x14ac:dyDescent="0.2">
      <c r="A616" s="821" t="s">
        <v>5724</v>
      </c>
      <c r="B616" s="822" t="s">
        <v>5725</v>
      </c>
      <c r="C616" s="822" t="s">
        <v>605</v>
      </c>
      <c r="D616" s="822" t="s">
        <v>2225</v>
      </c>
      <c r="E616" s="822" t="s">
        <v>5726</v>
      </c>
      <c r="F616" s="822" t="s">
        <v>5731</v>
      </c>
      <c r="G616" s="822" t="s">
        <v>5732</v>
      </c>
      <c r="H616" s="831"/>
      <c r="I616" s="831"/>
      <c r="J616" s="822"/>
      <c r="K616" s="822"/>
      <c r="L616" s="831">
        <v>0.1</v>
      </c>
      <c r="M616" s="831">
        <v>6.97</v>
      </c>
      <c r="N616" s="822">
        <v>1</v>
      </c>
      <c r="O616" s="822">
        <v>69.699999999999989</v>
      </c>
      <c r="P616" s="831">
        <v>0.2</v>
      </c>
      <c r="Q616" s="831">
        <v>13.94</v>
      </c>
      <c r="R616" s="827">
        <v>2</v>
      </c>
      <c r="S616" s="832">
        <v>69.699999999999989</v>
      </c>
    </row>
    <row r="617" spans="1:19" ht="14.45" customHeight="1" x14ac:dyDescent="0.2">
      <c r="A617" s="821" t="s">
        <v>5724</v>
      </c>
      <c r="B617" s="822" t="s">
        <v>5725</v>
      </c>
      <c r="C617" s="822" t="s">
        <v>605</v>
      </c>
      <c r="D617" s="822" t="s">
        <v>2225</v>
      </c>
      <c r="E617" s="822" t="s">
        <v>5726</v>
      </c>
      <c r="F617" s="822" t="s">
        <v>5734</v>
      </c>
      <c r="G617" s="822" t="s">
        <v>893</v>
      </c>
      <c r="H617" s="831"/>
      <c r="I617" s="831"/>
      <c r="J617" s="822"/>
      <c r="K617" s="822"/>
      <c r="L617" s="831">
        <v>0.1</v>
      </c>
      <c r="M617" s="831">
        <v>5.0599999999999996</v>
      </c>
      <c r="N617" s="822">
        <v>1</v>
      </c>
      <c r="O617" s="822">
        <v>50.599999999999994</v>
      </c>
      <c r="P617" s="831"/>
      <c r="Q617" s="831"/>
      <c r="R617" s="827"/>
      <c r="S617" s="832"/>
    </row>
    <row r="618" spans="1:19" ht="14.45" customHeight="1" x14ac:dyDescent="0.2">
      <c r="A618" s="821" t="s">
        <v>5724</v>
      </c>
      <c r="B618" s="822" t="s">
        <v>5725</v>
      </c>
      <c r="C618" s="822" t="s">
        <v>605</v>
      </c>
      <c r="D618" s="822" t="s">
        <v>2225</v>
      </c>
      <c r="E618" s="822" t="s">
        <v>5710</v>
      </c>
      <c r="F618" s="822" t="s">
        <v>5772</v>
      </c>
      <c r="G618" s="822" t="s">
        <v>5773</v>
      </c>
      <c r="H618" s="831">
        <v>18</v>
      </c>
      <c r="I618" s="831">
        <v>1494</v>
      </c>
      <c r="J618" s="822">
        <v>2.2232142857142856</v>
      </c>
      <c r="K618" s="822">
        <v>83</v>
      </c>
      <c r="L618" s="831">
        <v>8</v>
      </c>
      <c r="M618" s="831">
        <v>672</v>
      </c>
      <c r="N618" s="822">
        <v>1</v>
      </c>
      <c r="O618" s="822">
        <v>84</v>
      </c>
      <c r="P618" s="831">
        <v>9</v>
      </c>
      <c r="Q618" s="831">
        <v>765</v>
      </c>
      <c r="R618" s="827">
        <v>1.1383928571428572</v>
      </c>
      <c r="S618" s="832">
        <v>85</v>
      </c>
    </row>
    <row r="619" spans="1:19" ht="14.45" customHeight="1" x14ac:dyDescent="0.2">
      <c r="A619" s="821" t="s">
        <v>5724</v>
      </c>
      <c r="B619" s="822" t="s">
        <v>5725</v>
      </c>
      <c r="C619" s="822" t="s">
        <v>605</v>
      </c>
      <c r="D619" s="822" t="s">
        <v>2225</v>
      </c>
      <c r="E619" s="822" t="s">
        <v>5710</v>
      </c>
      <c r="F619" s="822" t="s">
        <v>5774</v>
      </c>
      <c r="G619" s="822" t="s">
        <v>5775</v>
      </c>
      <c r="H619" s="831">
        <v>22</v>
      </c>
      <c r="I619" s="831">
        <v>814</v>
      </c>
      <c r="J619" s="822">
        <v>0.54925775978407554</v>
      </c>
      <c r="K619" s="822">
        <v>37</v>
      </c>
      <c r="L619" s="831">
        <v>39</v>
      </c>
      <c r="M619" s="831">
        <v>1482</v>
      </c>
      <c r="N619" s="822">
        <v>1</v>
      </c>
      <c r="O619" s="822">
        <v>38</v>
      </c>
      <c r="P619" s="831">
        <v>23</v>
      </c>
      <c r="Q619" s="831">
        <v>874</v>
      </c>
      <c r="R619" s="827">
        <v>0.58974358974358976</v>
      </c>
      <c r="S619" s="832">
        <v>38</v>
      </c>
    </row>
    <row r="620" spans="1:19" ht="14.45" customHeight="1" x14ac:dyDescent="0.2">
      <c r="A620" s="821" t="s">
        <v>5724</v>
      </c>
      <c r="B620" s="822" t="s">
        <v>5725</v>
      </c>
      <c r="C620" s="822" t="s">
        <v>605</v>
      </c>
      <c r="D620" s="822" t="s">
        <v>2225</v>
      </c>
      <c r="E620" s="822" t="s">
        <v>5710</v>
      </c>
      <c r="F620" s="822" t="s">
        <v>5776</v>
      </c>
      <c r="G620" s="822" t="s">
        <v>5777</v>
      </c>
      <c r="H620" s="831">
        <v>7</v>
      </c>
      <c r="I620" s="831">
        <v>70</v>
      </c>
      <c r="J620" s="822">
        <v>0.23333333333333334</v>
      </c>
      <c r="K620" s="822">
        <v>10</v>
      </c>
      <c r="L620" s="831">
        <v>30</v>
      </c>
      <c r="M620" s="831">
        <v>300</v>
      </c>
      <c r="N620" s="822">
        <v>1</v>
      </c>
      <c r="O620" s="822">
        <v>10</v>
      </c>
      <c r="P620" s="831">
        <v>6</v>
      </c>
      <c r="Q620" s="831">
        <v>60</v>
      </c>
      <c r="R620" s="827">
        <v>0.2</v>
      </c>
      <c r="S620" s="832">
        <v>10</v>
      </c>
    </row>
    <row r="621" spans="1:19" ht="14.45" customHeight="1" x14ac:dyDescent="0.2">
      <c r="A621" s="821" t="s">
        <v>5724</v>
      </c>
      <c r="B621" s="822" t="s">
        <v>5725</v>
      </c>
      <c r="C621" s="822" t="s">
        <v>605</v>
      </c>
      <c r="D621" s="822" t="s">
        <v>2225</v>
      </c>
      <c r="E621" s="822" t="s">
        <v>5710</v>
      </c>
      <c r="F621" s="822" t="s">
        <v>5711</v>
      </c>
      <c r="G621" s="822" t="s">
        <v>5712</v>
      </c>
      <c r="H621" s="831">
        <v>48</v>
      </c>
      <c r="I621" s="831">
        <v>12096</v>
      </c>
      <c r="J621" s="822">
        <v>2.8012968967114404</v>
      </c>
      <c r="K621" s="822">
        <v>252</v>
      </c>
      <c r="L621" s="831">
        <v>17</v>
      </c>
      <c r="M621" s="831">
        <v>4318</v>
      </c>
      <c r="N621" s="822">
        <v>1</v>
      </c>
      <c r="O621" s="822">
        <v>254</v>
      </c>
      <c r="P621" s="831">
        <v>22</v>
      </c>
      <c r="Q621" s="831">
        <v>5610</v>
      </c>
      <c r="R621" s="827">
        <v>1.2992125984251968</v>
      </c>
      <c r="S621" s="832">
        <v>255</v>
      </c>
    </row>
    <row r="622" spans="1:19" ht="14.45" customHeight="1" x14ac:dyDescent="0.2">
      <c r="A622" s="821" t="s">
        <v>5724</v>
      </c>
      <c r="B622" s="822" t="s">
        <v>5725</v>
      </c>
      <c r="C622" s="822" t="s">
        <v>605</v>
      </c>
      <c r="D622" s="822" t="s">
        <v>2225</v>
      </c>
      <c r="E622" s="822" t="s">
        <v>5710</v>
      </c>
      <c r="F622" s="822" t="s">
        <v>5792</v>
      </c>
      <c r="G622" s="822" t="s">
        <v>5793</v>
      </c>
      <c r="H622" s="831">
        <v>94</v>
      </c>
      <c r="I622" s="831">
        <v>11938</v>
      </c>
      <c r="J622" s="822">
        <v>0.56396447467876043</v>
      </c>
      <c r="K622" s="822">
        <v>127</v>
      </c>
      <c r="L622" s="831">
        <v>168</v>
      </c>
      <c r="M622" s="831">
        <v>21168</v>
      </c>
      <c r="N622" s="822">
        <v>1</v>
      </c>
      <c r="O622" s="822">
        <v>126</v>
      </c>
      <c r="P622" s="831">
        <v>102</v>
      </c>
      <c r="Q622" s="831">
        <v>12954</v>
      </c>
      <c r="R622" s="827">
        <v>0.6119614512471655</v>
      </c>
      <c r="S622" s="832">
        <v>127</v>
      </c>
    </row>
    <row r="623" spans="1:19" ht="14.45" customHeight="1" x14ac:dyDescent="0.2">
      <c r="A623" s="821" t="s">
        <v>5724</v>
      </c>
      <c r="B623" s="822" t="s">
        <v>5725</v>
      </c>
      <c r="C623" s="822" t="s">
        <v>605</v>
      </c>
      <c r="D623" s="822" t="s">
        <v>2225</v>
      </c>
      <c r="E623" s="822" t="s">
        <v>5710</v>
      </c>
      <c r="F623" s="822" t="s">
        <v>5798</v>
      </c>
      <c r="G623" s="822" t="s">
        <v>5799</v>
      </c>
      <c r="H623" s="831">
        <v>1</v>
      </c>
      <c r="I623" s="831">
        <v>185</v>
      </c>
      <c r="J623" s="822">
        <v>0.98930481283422456</v>
      </c>
      <c r="K623" s="822">
        <v>185</v>
      </c>
      <c r="L623" s="831">
        <v>1</v>
      </c>
      <c r="M623" s="831">
        <v>187</v>
      </c>
      <c r="N623" s="822">
        <v>1</v>
      </c>
      <c r="O623" s="822">
        <v>187</v>
      </c>
      <c r="P623" s="831"/>
      <c r="Q623" s="831"/>
      <c r="R623" s="827"/>
      <c r="S623" s="832"/>
    </row>
    <row r="624" spans="1:19" ht="14.45" customHeight="1" x14ac:dyDescent="0.2">
      <c r="A624" s="821" t="s">
        <v>5724</v>
      </c>
      <c r="B624" s="822" t="s">
        <v>5725</v>
      </c>
      <c r="C624" s="822" t="s">
        <v>605</v>
      </c>
      <c r="D624" s="822" t="s">
        <v>2225</v>
      </c>
      <c r="E624" s="822" t="s">
        <v>5710</v>
      </c>
      <c r="F624" s="822" t="s">
        <v>5804</v>
      </c>
      <c r="G624" s="822" t="s">
        <v>5805</v>
      </c>
      <c r="H624" s="831"/>
      <c r="I624" s="831"/>
      <c r="J624" s="822"/>
      <c r="K624" s="822"/>
      <c r="L624" s="831"/>
      <c r="M624" s="831"/>
      <c r="N624" s="822"/>
      <c r="O624" s="822"/>
      <c r="P624" s="831">
        <v>1</v>
      </c>
      <c r="Q624" s="831">
        <v>688</v>
      </c>
      <c r="R624" s="827"/>
      <c r="S624" s="832">
        <v>688</v>
      </c>
    </row>
    <row r="625" spans="1:19" ht="14.45" customHeight="1" x14ac:dyDescent="0.2">
      <c r="A625" s="821" t="s">
        <v>5724</v>
      </c>
      <c r="B625" s="822" t="s">
        <v>5725</v>
      </c>
      <c r="C625" s="822" t="s">
        <v>605</v>
      </c>
      <c r="D625" s="822" t="s">
        <v>2225</v>
      </c>
      <c r="E625" s="822" t="s">
        <v>5710</v>
      </c>
      <c r="F625" s="822" t="s">
        <v>5810</v>
      </c>
      <c r="G625" s="822" t="s">
        <v>5811</v>
      </c>
      <c r="H625" s="831">
        <v>118</v>
      </c>
      <c r="I625" s="831">
        <v>3933.34</v>
      </c>
      <c r="J625" s="822">
        <v>0.77124313725490201</v>
      </c>
      <c r="K625" s="822">
        <v>33.333389830508473</v>
      </c>
      <c r="L625" s="831">
        <v>153</v>
      </c>
      <c r="M625" s="831">
        <v>5100</v>
      </c>
      <c r="N625" s="822">
        <v>1</v>
      </c>
      <c r="O625" s="822">
        <v>33.333333333333336</v>
      </c>
      <c r="P625" s="831">
        <v>122</v>
      </c>
      <c r="Q625" s="831">
        <v>4592.22</v>
      </c>
      <c r="R625" s="827">
        <v>0.90043529411764711</v>
      </c>
      <c r="S625" s="832">
        <v>37.64114754098361</v>
      </c>
    </row>
    <row r="626" spans="1:19" ht="14.45" customHeight="1" x14ac:dyDescent="0.2">
      <c r="A626" s="821" t="s">
        <v>5724</v>
      </c>
      <c r="B626" s="822" t="s">
        <v>5725</v>
      </c>
      <c r="C626" s="822" t="s">
        <v>605</v>
      </c>
      <c r="D626" s="822" t="s">
        <v>2225</v>
      </c>
      <c r="E626" s="822" t="s">
        <v>5710</v>
      </c>
      <c r="F626" s="822" t="s">
        <v>5816</v>
      </c>
      <c r="G626" s="822" t="s">
        <v>5817</v>
      </c>
      <c r="H626" s="831">
        <v>38</v>
      </c>
      <c r="I626" s="831">
        <v>1406</v>
      </c>
      <c r="J626" s="822">
        <v>0.58730158730158732</v>
      </c>
      <c r="K626" s="822">
        <v>37</v>
      </c>
      <c r="L626" s="831">
        <v>63</v>
      </c>
      <c r="M626" s="831">
        <v>2394</v>
      </c>
      <c r="N626" s="822">
        <v>1</v>
      </c>
      <c r="O626" s="822">
        <v>38</v>
      </c>
      <c r="P626" s="831">
        <v>30</v>
      </c>
      <c r="Q626" s="831">
        <v>1140</v>
      </c>
      <c r="R626" s="827">
        <v>0.47619047619047616</v>
      </c>
      <c r="S626" s="832">
        <v>38</v>
      </c>
    </row>
    <row r="627" spans="1:19" ht="14.45" customHeight="1" x14ac:dyDescent="0.2">
      <c r="A627" s="821" t="s">
        <v>5724</v>
      </c>
      <c r="B627" s="822" t="s">
        <v>5725</v>
      </c>
      <c r="C627" s="822" t="s">
        <v>605</v>
      </c>
      <c r="D627" s="822" t="s">
        <v>2225</v>
      </c>
      <c r="E627" s="822" t="s">
        <v>5710</v>
      </c>
      <c r="F627" s="822" t="s">
        <v>5714</v>
      </c>
      <c r="G627" s="822" t="s">
        <v>5715</v>
      </c>
      <c r="H627" s="831"/>
      <c r="I627" s="831"/>
      <c r="J627" s="822"/>
      <c r="K627" s="822"/>
      <c r="L627" s="831">
        <v>1</v>
      </c>
      <c r="M627" s="831">
        <v>87</v>
      </c>
      <c r="N627" s="822">
        <v>1</v>
      </c>
      <c r="O627" s="822">
        <v>87</v>
      </c>
      <c r="P627" s="831">
        <v>2</v>
      </c>
      <c r="Q627" s="831">
        <v>176</v>
      </c>
      <c r="R627" s="827">
        <v>2.0229885057471266</v>
      </c>
      <c r="S627" s="832">
        <v>88</v>
      </c>
    </row>
    <row r="628" spans="1:19" ht="14.45" customHeight="1" x14ac:dyDescent="0.2">
      <c r="A628" s="821" t="s">
        <v>5724</v>
      </c>
      <c r="B628" s="822" t="s">
        <v>5725</v>
      </c>
      <c r="C628" s="822" t="s">
        <v>605</v>
      </c>
      <c r="D628" s="822" t="s">
        <v>2225</v>
      </c>
      <c r="E628" s="822" t="s">
        <v>5710</v>
      </c>
      <c r="F628" s="822" t="s">
        <v>5820</v>
      </c>
      <c r="G628" s="822" t="s">
        <v>5821</v>
      </c>
      <c r="H628" s="831"/>
      <c r="I628" s="831"/>
      <c r="J628" s="822"/>
      <c r="K628" s="822"/>
      <c r="L628" s="831">
        <v>1</v>
      </c>
      <c r="M628" s="831">
        <v>33</v>
      </c>
      <c r="N628" s="822">
        <v>1</v>
      </c>
      <c r="O628" s="822">
        <v>33</v>
      </c>
      <c r="P628" s="831"/>
      <c r="Q628" s="831"/>
      <c r="R628" s="827"/>
      <c r="S628" s="832"/>
    </row>
    <row r="629" spans="1:19" ht="14.45" customHeight="1" x14ac:dyDescent="0.2">
      <c r="A629" s="821" t="s">
        <v>5724</v>
      </c>
      <c r="B629" s="822" t="s">
        <v>5725</v>
      </c>
      <c r="C629" s="822" t="s">
        <v>605</v>
      </c>
      <c r="D629" s="822" t="s">
        <v>2225</v>
      </c>
      <c r="E629" s="822" t="s">
        <v>5710</v>
      </c>
      <c r="F629" s="822" t="s">
        <v>5838</v>
      </c>
      <c r="G629" s="822" t="s">
        <v>5839</v>
      </c>
      <c r="H629" s="831">
        <v>7</v>
      </c>
      <c r="I629" s="831">
        <v>413</v>
      </c>
      <c r="J629" s="822"/>
      <c r="K629" s="822">
        <v>59</v>
      </c>
      <c r="L629" s="831"/>
      <c r="M629" s="831"/>
      <c r="N629" s="822"/>
      <c r="O629" s="822"/>
      <c r="P629" s="831">
        <v>2</v>
      </c>
      <c r="Q629" s="831">
        <v>124</v>
      </c>
      <c r="R629" s="827"/>
      <c r="S629" s="832">
        <v>62</v>
      </c>
    </row>
    <row r="630" spans="1:19" ht="14.45" customHeight="1" x14ac:dyDescent="0.2">
      <c r="A630" s="821" t="s">
        <v>5724</v>
      </c>
      <c r="B630" s="822" t="s">
        <v>5725</v>
      </c>
      <c r="C630" s="822" t="s">
        <v>605</v>
      </c>
      <c r="D630" s="822" t="s">
        <v>2225</v>
      </c>
      <c r="E630" s="822" t="s">
        <v>5710</v>
      </c>
      <c r="F630" s="822" t="s">
        <v>5840</v>
      </c>
      <c r="G630" s="822" t="s">
        <v>5841</v>
      </c>
      <c r="H630" s="831">
        <v>2</v>
      </c>
      <c r="I630" s="831">
        <v>232</v>
      </c>
      <c r="J630" s="822"/>
      <c r="K630" s="822">
        <v>116</v>
      </c>
      <c r="L630" s="831"/>
      <c r="M630" s="831"/>
      <c r="N630" s="822"/>
      <c r="O630" s="822"/>
      <c r="P630" s="831">
        <v>2</v>
      </c>
      <c r="Q630" s="831">
        <v>234</v>
      </c>
      <c r="R630" s="827"/>
      <c r="S630" s="832">
        <v>117</v>
      </c>
    </row>
    <row r="631" spans="1:19" ht="14.45" customHeight="1" x14ac:dyDescent="0.2">
      <c r="A631" s="821" t="s">
        <v>5724</v>
      </c>
      <c r="B631" s="822" t="s">
        <v>5725</v>
      </c>
      <c r="C631" s="822" t="s">
        <v>605</v>
      </c>
      <c r="D631" s="822" t="s">
        <v>2225</v>
      </c>
      <c r="E631" s="822" t="s">
        <v>5710</v>
      </c>
      <c r="F631" s="822" t="s">
        <v>5854</v>
      </c>
      <c r="G631" s="822" t="s">
        <v>5855</v>
      </c>
      <c r="H631" s="831"/>
      <c r="I631" s="831"/>
      <c r="J631" s="822"/>
      <c r="K631" s="822"/>
      <c r="L631" s="831">
        <v>1</v>
      </c>
      <c r="M631" s="831">
        <v>304</v>
      </c>
      <c r="N631" s="822">
        <v>1</v>
      </c>
      <c r="O631" s="822">
        <v>304</v>
      </c>
      <c r="P631" s="831"/>
      <c r="Q631" s="831"/>
      <c r="R631" s="827"/>
      <c r="S631" s="832"/>
    </row>
    <row r="632" spans="1:19" ht="14.45" customHeight="1" x14ac:dyDescent="0.2">
      <c r="A632" s="821" t="s">
        <v>5724</v>
      </c>
      <c r="B632" s="822" t="s">
        <v>5725</v>
      </c>
      <c r="C632" s="822" t="s">
        <v>605</v>
      </c>
      <c r="D632" s="822" t="s">
        <v>2225</v>
      </c>
      <c r="E632" s="822" t="s">
        <v>5710</v>
      </c>
      <c r="F632" s="822" t="s">
        <v>5856</v>
      </c>
      <c r="G632" s="822" t="s">
        <v>5857</v>
      </c>
      <c r="H632" s="831"/>
      <c r="I632" s="831"/>
      <c r="J632" s="822"/>
      <c r="K632" s="822"/>
      <c r="L632" s="831"/>
      <c r="M632" s="831"/>
      <c r="N632" s="822"/>
      <c r="O632" s="822"/>
      <c r="P632" s="831">
        <v>1</v>
      </c>
      <c r="Q632" s="831">
        <v>183</v>
      </c>
      <c r="R632" s="827"/>
      <c r="S632" s="832">
        <v>183</v>
      </c>
    </row>
    <row r="633" spans="1:19" ht="14.45" customHeight="1" x14ac:dyDescent="0.2">
      <c r="A633" s="821" t="s">
        <v>5724</v>
      </c>
      <c r="B633" s="822" t="s">
        <v>5725</v>
      </c>
      <c r="C633" s="822" t="s">
        <v>605</v>
      </c>
      <c r="D633" s="822" t="s">
        <v>2226</v>
      </c>
      <c r="E633" s="822" t="s">
        <v>5710</v>
      </c>
      <c r="F633" s="822" t="s">
        <v>5810</v>
      </c>
      <c r="G633" s="822" t="s">
        <v>5811</v>
      </c>
      <c r="H633" s="831"/>
      <c r="I633" s="831"/>
      <c r="J633" s="822"/>
      <c r="K633" s="822"/>
      <c r="L633" s="831"/>
      <c r="M633" s="831"/>
      <c r="N633" s="822"/>
      <c r="O633" s="822"/>
      <c r="P633" s="831">
        <v>1</v>
      </c>
      <c r="Q633" s="831">
        <v>33.33</v>
      </c>
      <c r="R633" s="827"/>
      <c r="S633" s="832">
        <v>33.33</v>
      </c>
    </row>
    <row r="634" spans="1:19" ht="14.45" customHeight="1" x14ac:dyDescent="0.2">
      <c r="A634" s="821" t="s">
        <v>5724</v>
      </c>
      <c r="B634" s="822" t="s">
        <v>5725</v>
      </c>
      <c r="C634" s="822" t="s">
        <v>605</v>
      </c>
      <c r="D634" s="822" t="s">
        <v>2226</v>
      </c>
      <c r="E634" s="822" t="s">
        <v>5710</v>
      </c>
      <c r="F634" s="822" t="s">
        <v>5836</v>
      </c>
      <c r="G634" s="822" t="s">
        <v>5837</v>
      </c>
      <c r="H634" s="831"/>
      <c r="I634" s="831"/>
      <c r="J634" s="822"/>
      <c r="K634" s="822"/>
      <c r="L634" s="831"/>
      <c r="M634" s="831"/>
      <c r="N634" s="822"/>
      <c r="O634" s="822"/>
      <c r="P634" s="831">
        <v>1</v>
      </c>
      <c r="Q634" s="831">
        <v>379</v>
      </c>
      <c r="R634" s="827"/>
      <c r="S634" s="832">
        <v>379</v>
      </c>
    </row>
    <row r="635" spans="1:19" ht="14.45" customHeight="1" x14ac:dyDescent="0.2">
      <c r="A635" s="821" t="s">
        <v>5724</v>
      </c>
      <c r="B635" s="822" t="s">
        <v>5725</v>
      </c>
      <c r="C635" s="822" t="s">
        <v>605</v>
      </c>
      <c r="D635" s="822" t="s">
        <v>5695</v>
      </c>
      <c r="E635" s="822" t="s">
        <v>5710</v>
      </c>
      <c r="F635" s="822" t="s">
        <v>5774</v>
      </c>
      <c r="G635" s="822" t="s">
        <v>5775</v>
      </c>
      <c r="H635" s="831">
        <v>1</v>
      </c>
      <c r="I635" s="831">
        <v>37</v>
      </c>
      <c r="J635" s="822"/>
      <c r="K635" s="822">
        <v>37</v>
      </c>
      <c r="L635" s="831"/>
      <c r="M635" s="831"/>
      <c r="N635" s="822"/>
      <c r="O635" s="822"/>
      <c r="P635" s="831"/>
      <c r="Q635" s="831"/>
      <c r="R635" s="827"/>
      <c r="S635" s="832"/>
    </row>
    <row r="636" spans="1:19" ht="14.45" customHeight="1" x14ac:dyDescent="0.2">
      <c r="A636" s="821" t="s">
        <v>5724</v>
      </c>
      <c r="B636" s="822" t="s">
        <v>5725</v>
      </c>
      <c r="C636" s="822" t="s">
        <v>605</v>
      </c>
      <c r="D636" s="822" t="s">
        <v>5695</v>
      </c>
      <c r="E636" s="822" t="s">
        <v>5710</v>
      </c>
      <c r="F636" s="822" t="s">
        <v>5711</v>
      </c>
      <c r="G636" s="822" t="s">
        <v>5712</v>
      </c>
      <c r="H636" s="831">
        <v>1</v>
      </c>
      <c r="I636" s="831">
        <v>252</v>
      </c>
      <c r="J636" s="822"/>
      <c r="K636" s="822">
        <v>252</v>
      </c>
      <c r="L636" s="831"/>
      <c r="M636" s="831"/>
      <c r="N636" s="822"/>
      <c r="O636" s="822"/>
      <c r="P636" s="831"/>
      <c r="Q636" s="831"/>
      <c r="R636" s="827"/>
      <c r="S636" s="832"/>
    </row>
    <row r="637" spans="1:19" ht="14.45" customHeight="1" x14ac:dyDescent="0.2">
      <c r="A637" s="821" t="s">
        <v>5724</v>
      </c>
      <c r="B637" s="822" t="s">
        <v>5725</v>
      </c>
      <c r="C637" s="822" t="s">
        <v>605</v>
      </c>
      <c r="D637" s="822" t="s">
        <v>5684</v>
      </c>
      <c r="E637" s="822" t="s">
        <v>5710</v>
      </c>
      <c r="F637" s="822" t="s">
        <v>5774</v>
      </c>
      <c r="G637" s="822" t="s">
        <v>5775</v>
      </c>
      <c r="H637" s="831">
        <v>1</v>
      </c>
      <c r="I637" s="831">
        <v>37</v>
      </c>
      <c r="J637" s="822"/>
      <c r="K637" s="822">
        <v>37</v>
      </c>
      <c r="L637" s="831"/>
      <c r="M637" s="831"/>
      <c r="N637" s="822"/>
      <c r="O637" s="822"/>
      <c r="P637" s="831"/>
      <c r="Q637" s="831"/>
      <c r="R637" s="827"/>
      <c r="S637" s="832"/>
    </row>
    <row r="638" spans="1:19" ht="14.45" customHeight="1" x14ac:dyDescent="0.2">
      <c r="A638" s="821" t="s">
        <v>5724</v>
      </c>
      <c r="B638" s="822" t="s">
        <v>5725</v>
      </c>
      <c r="C638" s="822" t="s">
        <v>605</v>
      </c>
      <c r="D638" s="822" t="s">
        <v>5675</v>
      </c>
      <c r="E638" s="822" t="s">
        <v>5710</v>
      </c>
      <c r="F638" s="822" t="s">
        <v>5774</v>
      </c>
      <c r="G638" s="822" t="s">
        <v>5775</v>
      </c>
      <c r="H638" s="831"/>
      <c r="I638" s="831"/>
      <c r="J638" s="822"/>
      <c r="K638" s="822"/>
      <c r="L638" s="831"/>
      <c r="M638" s="831"/>
      <c r="N638" s="822"/>
      <c r="O638" s="822"/>
      <c r="P638" s="831">
        <v>1</v>
      </c>
      <c r="Q638" s="831">
        <v>38</v>
      </c>
      <c r="R638" s="827"/>
      <c r="S638" s="832">
        <v>38</v>
      </c>
    </row>
    <row r="639" spans="1:19" ht="14.45" customHeight="1" x14ac:dyDescent="0.2">
      <c r="A639" s="821" t="s">
        <v>5724</v>
      </c>
      <c r="B639" s="822" t="s">
        <v>5725</v>
      </c>
      <c r="C639" s="822" t="s">
        <v>605</v>
      </c>
      <c r="D639" s="822" t="s">
        <v>5675</v>
      </c>
      <c r="E639" s="822" t="s">
        <v>5710</v>
      </c>
      <c r="F639" s="822" t="s">
        <v>5792</v>
      </c>
      <c r="G639" s="822" t="s">
        <v>5793</v>
      </c>
      <c r="H639" s="831"/>
      <c r="I639" s="831"/>
      <c r="J639" s="822"/>
      <c r="K639" s="822"/>
      <c r="L639" s="831"/>
      <c r="M639" s="831"/>
      <c r="N639" s="822"/>
      <c r="O639" s="822"/>
      <c r="P639" s="831">
        <v>1</v>
      </c>
      <c r="Q639" s="831">
        <v>127</v>
      </c>
      <c r="R639" s="827"/>
      <c r="S639" s="832">
        <v>127</v>
      </c>
    </row>
    <row r="640" spans="1:19" ht="14.45" customHeight="1" x14ac:dyDescent="0.2">
      <c r="A640" s="821" t="s">
        <v>5724</v>
      </c>
      <c r="B640" s="822" t="s">
        <v>5725</v>
      </c>
      <c r="C640" s="822" t="s">
        <v>605</v>
      </c>
      <c r="D640" s="822" t="s">
        <v>5675</v>
      </c>
      <c r="E640" s="822" t="s">
        <v>5710</v>
      </c>
      <c r="F640" s="822" t="s">
        <v>5810</v>
      </c>
      <c r="G640" s="822" t="s">
        <v>5811</v>
      </c>
      <c r="H640" s="831"/>
      <c r="I640" s="831"/>
      <c r="J640" s="822"/>
      <c r="K640" s="822"/>
      <c r="L640" s="831"/>
      <c r="M640" s="831"/>
      <c r="N640" s="822"/>
      <c r="O640" s="822"/>
      <c r="P640" s="831">
        <v>1</v>
      </c>
      <c r="Q640" s="831">
        <v>33.33</v>
      </c>
      <c r="R640" s="827"/>
      <c r="S640" s="832">
        <v>33.33</v>
      </c>
    </row>
    <row r="641" spans="1:19" ht="14.45" customHeight="1" x14ac:dyDescent="0.2">
      <c r="A641" s="821" t="s">
        <v>5724</v>
      </c>
      <c r="B641" s="822" t="s">
        <v>5725</v>
      </c>
      <c r="C641" s="822" t="s">
        <v>605</v>
      </c>
      <c r="D641" s="822" t="s">
        <v>2212</v>
      </c>
      <c r="E641" s="822" t="s">
        <v>5726</v>
      </c>
      <c r="F641" s="822" t="s">
        <v>5731</v>
      </c>
      <c r="G641" s="822" t="s">
        <v>5732</v>
      </c>
      <c r="H641" s="831"/>
      <c r="I641" s="831"/>
      <c r="J641" s="822"/>
      <c r="K641" s="822"/>
      <c r="L641" s="831"/>
      <c r="M641" s="831"/>
      <c r="N641" s="822"/>
      <c r="O641" s="822"/>
      <c r="P641" s="831">
        <v>0.9</v>
      </c>
      <c r="Q641" s="831">
        <v>62.73</v>
      </c>
      <c r="R641" s="827"/>
      <c r="S641" s="832">
        <v>69.699999999999989</v>
      </c>
    </row>
    <row r="642" spans="1:19" ht="14.45" customHeight="1" x14ac:dyDescent="0.2">
      <c r="A642" s="821" t="s">
        <v>5724</v>
      </c>
      <c r="B642" s="822" t="s">
        <v>5725</v>
      </c>
      <c r="C642" s="822" t="s">
        <v>605</v>
      </c>
      <c r="D642" s="822" t="s">
        <v>2212</v>
      </c>
      <c r="E642" s="822" t="s">
        <v>5726</v>
      </c>
      <c r="F642" s="822" t="s">
        <v>5733</v>
      </c>
      <c r="G642" s="822" t="s">
        <v>876</v>
      </c>
      <c r="H642" s="831"/>
      <c r="I642" s="831"/>
      <c r="J642" s="822"/>
      <c r="K642" s="822"/>
      <c r="L642" s="831"/>
      <c r="M642" s="831"/>
      <c r="N642" s="822"/>
      <c r="O642" s="822"/>
      <c r="P642" s="831">
        <v>0.2</v>
      </c>
      <c r="Q642" s="831">
        <v>73.540000000000006</v>
      </c>
      <c r="R642" s="827"/>
      <c r="S642" s="832">
        <v>367.7</v>
      </c>
    </row>
    <row r="643" spans="1:19" ht="14.45" customHeight="1" x14ac:dyDescent="0.2">
      <c r="A643" s="821" t="s">
        <v>5724</v>
      </c>
      <c r="B643" s="822" t="s">
        <v>5725</v>
      </c>
      <c r="C643" s="822" t="s">
        <v>605</v>
      </c>
      <c r="D643" s="822" t="s">
        <v>2212</v>
      </c>
      <c r="E643" s="822" t="s">
        <v>5710</v>
      </c>
      <c r="F643" s="822" t="s">
        <v>5770</v>
      </c>
      <c r="G643" s="822" t="s">
        <v>5771</v>
      </c>
      <c r="H643" s="831"/>
      <c r="I643" s="831"/>
      <c r="J643" s="822"/>
      <c r="K643" s="822"/>
      <c r="L643" s="831"/>
      <c r="M643" s="831"/>
      <c r="N643" s="822"/>
      <c r="O643" s="822"/>
      <c r="P643" s="831">
        <v>2</v>
      </c>
      <c r="Q643" s="831">
        <v>306</v>
      </c>
      <c r="R643" s="827"/>
      <c r="S643" s="832">
        <v>153</v>
      </c>
    </row>
    <row r="644" spans="1:19" ht="14.45" customHeight="1" x14ac:dyDescent="0.2">
      <c r="A644" s="821" t="s">
        <v>5724</v>
      </c>
      <c r="B644" s="822" t="s">
        <v>5725</v>
      </c>
      <c r="C644" s="822" t="s">
        <v>605</v>
      </c>
      <c r="D644" s="822" t="s">
        <v>2212</v>
      </c>
      <c r="E644" s="822" t="s">
        <v>5710</v>
      </c>
      <c r="F644" s="822" t="s">
        <v>5772</v>
      </c>
      <c r="G644" s="822" t="s">
        <v>5773</v>
      </c>
      <c r="H644" s="831"/>
      <c r="I644" s="831"/>
      <c r="J644" s="822"/>
      <c r="K644" s="822"/>
      <c r="L644" s="831"/>
      <c r="M644" s="831"/>
      <c r="N644" s="822"/>
      <c r="O644" s="822"/>
      <c r="P644" s="831">
        <v>264</v>
      </c>
      <c r="Q644" s="831">
        <v>22440</v>
      </c>
      <c r="R644" s="827"/>
      <c r="S644" s="832">
        <v>85</v>
      </c>
    </row>
    <row r="645" spans="1:19" ht="14.45" customHeight="1" x14ac:dyDescent="0.2">
      <c r="A645" s="821" t="s">
        <v>5724</v>
      </c>
      <c r="B645" s="822" t="s">
        <v>5725</v>
      </c>
      <c r="C645" s="822" t="s">
        <v>605</v>
      </c>
      <c r="D645" s="822" t="s">
        <v>2212</v>
      </c>
      <c r="E645" s="822" t="s">
        <v>5710</v>
      </c>
      <c r="F645" s="822" t="s">
        <v>5774</v>
      </c>
      <c r="G645" s="822" t="s">
        <v>5775</v>
      </c>
      <c r="H645" s="831"/>
      <c r="I645" s="831"/>
      <c r="J645" s="822"/>
      <c r="K645" s="822"/>
      <c r="L645" s="831"/>
      <c r="M645" s="831"/>
      <c r="N645" s="822"/>
      <c r="O645" s="822"/>
      <c r="P645" s="831">
        <v>92</v>
      </c>
      <c r="Q645" s="831">
        <v>3496</v>
      </c>
      <c r="R645" s="827"/>
      <c r="S645" s="832">
        <v>38</v>
      </c>
    </row>
    <row r="646" spans="1:19" ht="14.45" customHeight="1" x14ac:dyDescent="0.2">
      <c r="A646" s="821" t="s">
        <v>5724</v>
      </c>
      <c r="B646" s="822" t="s">
        <v>5725</v>
      </c>
      <c r="C646" s="822" t="s">
        <v>605</v>
      </c>
      <c r="D646" s="822" t="s">
        <v>2212</v>
      </c>
      <c r="E646" s="822" t="s">
        <v>5710</v>
      </c>
      <c r="F646" s="822" t="s">
        <v>5711</v>
      </c>
      <c r="G646" s="822" t="s">
        <v>5712</v>
      </c>
      <c r="H646" s="831"/>
      <c r="I646" s="831"/>
      <c r="J646" s="822"/>
      <c r="K646" s="822"/>
      <c r="L646" s="831"/>
      <c r="M646" s="831"/>
      <c r="N646" s="822"/>
      <c r="O646" s="822"/>
      <c r="P646" s="831">
        <v>99</v>
      </c>
      <c r="Q646" s="831">
        <v>25245</v>
      </c>
      <c r="R646" s="827"/>
      <c r="S646" s="832">
        <v>255</v>
      </c>
    </row>
    <row r="647" spans="1:19" ht="14.45" customHeight="1" x14ac:dyDescent="0.2">
      <c r="A647" s="821" t="s">
        <v>5724</v>
      </c>
      <c r="B647" s="822" t="s">
        <v>5725</v>
      </c>
      <c r="C647" s="822" t="s">
        <v>605</v>
      </c>
      <c r="D647" s="822" t="s">
        <v>2212</v>
      </c>
      <c r="E647" s="822" t="s">
        <v>5710</v>
      </c>
      <c r="F647" s="822" t="s">
        <v>5792</v>
      </c>
      <c r="G647" s="822" t="s">
        <v>5793</v>
      </c>
      <c r="H647" s="831"/>
      <c r="I647" s="831"/>
      <c r="J647" s="822"/>
      <c r="K647" s="822"/>
      <c r="L647" s="831"/>
      <c r="M647" s="831"/>
      <c r="N647" s="822"/>
      <c r="O647" s="822"/>
      <c r="P647" s="831">
        <v>358</v>
      </c>
      <c r="Q647" s="831">
        <v>45466</v>
      </c>
      <c r="R647" s="827"/>
      <c r="S647" s="832">
        <v>127</v>
      </c>
    </row>
    <row r="648" spans="1:19" ht="14.45" customHeight="1" x14ac:dyDescent="0.2">
      <c r="A648" s="821" t="s">
        <v>5724</v>
      </c>
      <c r="B648" s="822" t="s">
        <v>5725</v>
      </c>
      <c r="C648" s="822" t="s">
        <v>605</v>
      </c>
      <c r="D648" s="822" t="s">
        <v>2212</v>
      </c>
      <c r="E648" s="822" t="s">
        <v>5710</v>
      </c>
      <c r="F648" s="822" t="s">
        <v>5800</v>
      </c>
      <c r="G648" s="822" t="s">
        <v>5801</v>
      </c>
      <c r="H648" s="831"/>
      <c r="I648" s="831"/>
      <c r="J648" s="822"/>
      <c r="K648" s="822"/>
      <c r="L648" s="831"/>
      <c r="M648" s="831"/>
      <c r="N648" s="822"/>
      <c r="O648" s="822"/>
      <c r="P648" s="831">
        <v>1</v>
      </c>
      <c r="Q648" s="831">
        <v>547</v>
      </c>
      <c r="R648" s="827"/>
      <c r="S648" s="832">
        <v>547</v>
      </c>
    </row>
    <row r="649" spans="1:19" ht="14.45" customHeight="1" x14ac:dyDescent="0.2">
      <c r="A649" s="821" t="s">
        <v>5724</v>
      </c>
      <c r="B649" s="822" t="s">
        <v>5725</v>
      </c>
      <c r="C649" s="822" t="s">
        <v>605</v>
      </c>
      <c r="D649" s="822" t="s">
        <v>2212</v>
      </c>
      <c r="E649" s="822" t="s">
        <v>5710</v>
      </c>
      <c r="F649" s="822" t="s">
        <v>5804</v>
      </c>
      <c r="G649" s="822" t="s">
        <v>5805</v>
      </c>
      <c r="H649" s="831"/>
      <c r="I649" s="831"/>
      <c r="J649" s="822"/>
      <c r="K649" s="822"/>
      <c r="L649" s="831"/>
      <c r="M649" s="831"/>
      <c r="N649" s="822"/>
      <c r="O649" s="822"/>
      <c r="P649" s="831">
        <v>5</v>
      </c>
      <c r="Q649" s="831">
        <v>3440</v>
      </c>
      <c r="R649" s="827"/>
      <c r="S649" s="832">
        <v>688</v>
      </c>
    </row>
    <row r="650" spans="1:19" ht="14.45" customHeight="1" x14ac:dyDescent="0.2">
      <c r="A650" s="821" t="s">
        <v>5724</v>
      </c>
      <c r="B650" s="822" t="s">
        <v>5725</v>
      </c>
      <c r="C650" s="822" t="s">
        <v>605</v>
      </c>
      <c r="D650" s="822" t="s">
        <v>2212</v>
      </c>
      <c r="E650" s="822" t="s">
        <v>5710</v>
      </c>
      <c r="F650" s="822" t="s">
        <v>5810</v>
      </c>
      <c r="G650" s="822" t="s">
        <v>5811</v>
      </c>
      <c r="H650" s="831"/>
      <c r="I650" s="831"/>
      <c r="J650" s="822"/>
      <c r="K650" s="822"/>
      <c r="L650" s="831"/>
      <c r="M650" s="831"/>
      <c r="N650" s="822"/>
      <c r="O650" s="822"/>
      <c r="P650" s="831">
        <v>435</v>
      </c>
      <c r="Q650" s="831">
        <v>15624.44</v>
      </c>
      <c r="R650" s="827"/>
      <c r="S650" s="832">
        <v>35.918252873563219</v>
      </c>
    </row>
    <row r="651" spans="1:19" ht="14.45" customHeight="1" x14ac:dyDescent="0.2">
      <c r="A651" s="821" t="s">
        <v>5724</v>
      </c>
      <c r="B651" s="822" t="s">
        <v>5725</v>
      </c>
      <c r="C651" s="822" t="s">
        <v>605</v>
      </c>
      <c r="D651" s="822" t="s">
        <v>2212</v>
      </c>
      <c r="E651" s="822" t="s">
        <v>5710</v>
      </c>
      <c r="F651" s="822" t="s">
        <v>5816</v>
      </c>
      <c r="G651" s="822" t="s">
        <v>5817</v>
      </c>
      <c r="H651" s="831"/>
      <c r="I651" s="831"/>
      <c r="J651" s="822"/>
      <c r="K651" s="822"/>
      <c r="L651" s="831"/>
      <c r="M651" s="831"/>
      <c r="N651" s="822"/>
      <c r="O651" s="822"/>
      <c r="P651" s="831">
        <v>19</v>
      </c>
      <c r="Q651" s="831">
        <v>722</v>
      </c>
      <c r="R651" s="827"/>
      <c r="S651" s="832">
        <v>38</v>
      </c>
    </row>
    <row r="652" spans="1:19" ht="14.45" customHeight="1" x14ac:dyDescent="0.2">
      <c r="A652" s="821" t="s">
        <v>5724</v>
      </c>
      <c r="B652" s="822" t="s">
        <v>5725</v>
      </c>
      <c r="C652" s="822" t="s">
        <v>605</v>
      </c>
      <c r="D652" s="822" t="s">
        <v>2212</v>
      </c>
      <c r="E652" s="822" t="s">
        <v>5710</v>
      </c>
      <c r="F652" s="822" t="s">
        <v>5714</v>
      </c>
      <c r="G652" s="822" t="s">
        <v>5715</v>
      </c>
      <c r="H652" s="831"/>
      <c r="I652" s="831"/>
      <c r="J652" s="822"/>
      <c r="K652" s="822"/>
      <c r="L652" s="831"/>
      <c r="M652" s="831"/>
      <c r="N652" s="822"/>
      <c r="O652" s="822"/>
      <c r="P652" s="831">
        <v>8</v>
      </c>
      <c r="Q652" s="831">
        <v>704</v>
      </c>
      <c r="R652" s="827"/>
      <c r="S652" s="832">
        <v>88</v>
      </c>
    </row>
    <row r="653" spans="1:19" ht="14.45" customHeight="1" x14ac:dyDescent="0.2">
      <c r="A653" s="821" t="s">
        <v>5724</v>
      </c>
      <c r="B653" s="822" t="s">
        <v>5725</v>
      </c>
      <c r="C653" s="822" t="s">
        <v>605</v>
      </c>
      <c r="D653" s="822" t="s">
        <v>2212</v>
      </c>
      <c r="E653" s="822" t="s">
        <v>5710</v>
      </c>
      <c r="F653" s="822" t="s">
        <v>5820</v>
      </c>
      <c r="G653" s="822" t="s">
        <v>5821</v>
      </c>
      <c r="H653" s="831"/>
      <c r="I653" s="831"/>
      <c r="J653" s="822"/>
      <c r="K653" s="822"/>
      <c r="L653" s="831"/>
      <c r="M653" s="831"/>
      <c r="N653" s="822"/>
      <c r="O653" s="822"/>
      <c r="P653" s="831">
        <v>2</v>
      </c>
      <c r="Q653" s="831">
        <v>66</v>
      </c>
      <c r="R653" s="827"/>
      <c r="S653" s="832">
        <v>33</v>
      </c>
    </row>
    <row r="654" spans="1:19" ht="14.45" customHeight="1" x14ac:dyDescent="0.2">
      <c r="A654" s="821" t="s">
        <v>5724</v>
      </c>
      <c r="B654" s="822" t="s">
        <v>5725</v>
      </c>
      <c r="C654" s="822" t="s">
        <v>605</v>
      </c>
      <c r="D654" s="822" t="s">
        <v>2212</v>
      </c>
      <c r="E654" s="822" t="s">
        <v>5710</v>
      </c>
      <c r="F654" s="822" t="s">
        <v>5832</v>
      </c>
      <c r="G654" s="822" t="s">
        <v>5833</v>
      </c>
      <c r="H654" s="831"/>
      <c r="I654" s="831"/>
      <c r="J654" s="822"/>
      <c r="K654" s="822"/>
      <c r="L654" s="831"/>
      <c r="M654" s="831"/>
      <c r="N654" s="822"/>
      <c r="O654" s="822"/>
      <c r="P654" s="831">
        <v>2</v>
      </c>
      <c r="Q654" s="831">
        <v>2144</v>
      </c>
      <c r="R654" s="827"/>
      <c r="S654" s="832">
        <v>1072</v>
      </c>
    </row>
    <row r="655" spans="1:19" ht="14.45" customHeight="1" x14ac:dyDescent="0.2">
      <c r="A655" s="821" t="s">
        <v>5724</v>
      </c>
      <c r="B655" s="822" t="s">
        <v>5725</v>
      </c>
      <c r="C655" s="822" t="s">
        <v>605</v>
      </c>
      <c r="D655" s="822" t="s">
        <v>2212</v>
      </c>
      <c r="E655" s="822" t="s">
        <v>5710</v>
      </c>
      <c r="F655" s="822" t="s">
        <v>5840</v>
      </c>
      <c r="G655" s="822" t="s">
        <v>5841</v>
      </c>
      <c r="H655" s="831"/>
      <c r="I655" s="831"/>
      <c r="J655" s="822"/>
      <c r="K655" s="822"/>
      <c r="L655" s="831"/>
      <c r="M655" s="831"/>
      <c r="N655" s="822"/>
      <c r="O655" s="822"/>
      <c r="P655" s="831">
        <v>2</v>
      </c>
      <c r="Q655" s="831">
        <v>234</v>
      </c>
      <c r="R655" s="827"/>
      <c r="S655" s="832">
        <v>117</v>
      </c>
    </row>
    <row r="656" spans="1:19" ht="14.45" customHeight="1" x14ac:dyDescent="0.2">
      <c r="A656" s="821" t="s">
        <v>5724</v>
      </c>
      <c r="B656" s="822" t="s">
        <v>5725</v>
      </c>
      <c r="C656" s="822" t="s">
        <v>605</v>
      </c>
      <c r="D656" s="822" t="s">
        <v>2212</v>
      </c>
      <c r="E656" s="822" t="s">
        <v>5710</v>
      </c>
      <c r="F656" s="822" t="s">
        <v>5856</v>
      </c>
      <c r="G656" s="822" t="s">
        <v>5857</v>
      </c>
      <c r="H656" s="831"/>
      <c r="I656" s="831"/>
      <c r="J656" s="822"/>
      <c r="K656" s="822"/>
      <c r="L656" s="831"/>
      <c r="M656" s="831"/>
      <c r="N656" s="822"/>
      <c r="O656" s="822"/>
      <c r="P656" s="831">
        <v>1</v>
      </c>
      <c r="Q656" s="831">
        <v>183</v>
      </c>
      <c r="R656" s="827"/>
      <c r="S656" s="832">
        <v>183</v>
      </c>
    </row>
    <row r="657" spans="1:19" ht="14.45" customHeight="1" x14ac:dyDescent="0.2">
      <c r="A657" s="821" t="s">
        <v>5724</v>
      </c>
      <c r="B657" s="822" t="s">
        <v>5725</v>
      </c>
      <c r="C657" s="822" t="s">
        <v>605</v>
      </c>
      <c r="D657" s="822" t="s">
        <v>5699</v>
      </c>
      <c r="E657" s="822" t="s">
        <v>5710</v>
      </c>
      <c r="F657" s="822" t="s">
        <v>5774</v>
      </c>
      <c r="G657" s="822" t="s">
        <v>5775</v>
      </c>
      <c r="H657" s="831"/>
      <c r="I657" s="831"/>
      <c r="J657" s="822"/>
      <c r="K657" s="822"/>
      <c r="L657" s="831">
        <v>1</v>
      </c>
      <c r="M657" s="831">
        <v>38</v>
      </c>
      <c r="N657" s="822">
        <v>1</v>
      </c>
      <c r="O657" s="822">
        <v>38</v>
      </c>
      <c r="P657" s="831"/>
      <c r="Q657" s="831"/>
      <c r="R657" s="827"/>
      <c r="S657" s="832"/>
    </row>
    <row r="658" spans="1:19" ht="14.45" customHeight="1" x14ac:dyDescent="0.2">
      <c r="A658" s="821" t="s">
        <v>5724</v>
      </c>
      <c r="B658" s="822" t="s">
        <v>5725</v>
      </c>
      <c r="C658" s="822" t="s">
        <v>605</v>
      </c>
      <c r="D658" s="822" t="s">
        <v>2239</v>
      </c>
      <c r="E658" s="822" t="s">
        <v>5726</v>
      </c>
      <c r="F658" s="822" t="s">
        <v>5731</v>
      </c>
      <c r="G658" s="822" t="s">
        <v>5732</v>
      </c>
      <c r="H658" s="831"/>
      <c r="I658" s="831"/>
      <c r="J658" s="822"/>
      <c r="K658" s="822"/>
      <c r="L658" s="831"/>
      <c r="M658" s="831"/>
      <c r="N658" s="822"/>
      <c r="O658" s="822"/>
      <c r="P658" s="831">
        <v>2.5</v>
      </c>
      <c r="Q658" s="831">
        <v>174.28</v>
      </c>
      <c r="R658" s="827"/>
      <c r="S658" s="832">
        <v>69.712000000000003</v>
      </c>
    </row>
    <row r="659" spans="1:19" ht="14.45" customHeight="1" x14ac:dyDescent="0.2">
      <c r="A659" s="821" t="s">
        <v>5724</v>
      </c>
      <c r="B659" s="822" t="s">
        <v>5725</v>
      </c>
      <c r="C659" s="822" t="s">
        <v>605</v>
      </c>
      <c r="D659" s="822" t="s">
        <v>2239</v>
      </c>
      <c r="E659" s="822" t="s">
        <v>5726</v>
      </c>
      <c r="F659" s="822" t="s">
        <v>5733</v>
      </c>
      <c r="G659" s="822" t="s">
        <v>876</v>
      </c>
      <c r="H659" s="831"/>
      <c r="I659" s="831"/>
      <c r="J659" s="822"/>
      <c r="K659" s="822"/>
      <c r="L659" s="831"/>
      <c r="M659" s="831"/>
      <c r="N659" s="822"/>
      <c r="O659" s="822"/>
      <c r="P659" s="831">
        <v>0.2</v>
      </c>
      <c r="Q659" s="831">
        <v>73.540000000000006</v>
      </c>
      <c r="R659" s="827"/>
      <c r="S659" s="832">
        <v>367.7</v>
      </c>
    </row>
    <row r="660" spans="1:19" ht="14.45" customHeight="1" x14ac:dyDescent="0.2">
      <c r="A660" s="821" t="s">
        <v>5724</v>
      </c>
      <c r="B660" s="822" t="s">
        <v>5725</v>
      </c>
      <c r="C660" s="822" t="s">
        <v>605</v>
      </c>
      <c r="D660" s="822" t="s">
        <v>2239</v>
      </c>
      <c r="E660" s="822" t="s">
        <v>5726</v>
      </c>
      <c r="F660" s="822" t="s">
        <v>5735</v>
      </c>
      <c r="G660" s="822" t="s">
        <v>942</v>
      </c>
      <c r="H660" s="831"/>
      <c r="I660" s="831"/>
      <c r="J660" s="822"/>
      <c r="K660" s="822"/>
      <c r="L660" s="831"/>
      <c r="M660" s="831"/>
      <c r="N660" s="822"/>
      <c r="O660" s="822"/>
      <c r="P660" s="831">
        <v>1</v>
      </c>
      <c r="Q660" s="831">
        <v>13.37</v>
      </c>
      <c r="R660" s="827"/>
      <c r="S660" s="832">
        <v>13.37</v>
      </c>
    </row>
    <row r="661" spans="1:19" ht="14.45" customHeight="1" x14ac:dyDescent="0.2">
      <c r="A661" s="821" t="s">
        <v>5724</v>
      </c>
      <c r="B661" s="822" t="s">
        <v>5725</v>
      </c>
      <c r="C661" s="822" t="s">
        <v>605</v>
      </c>
      <c r="D661" s="822" t="s">
        <v>2239</v>
      </c>
      <c r="E661" s="822" t="s">
        <v>5710</v>
      </c>
      <c r="F661" s="822" t="s">
        <v>5772</v>
      </c>
      <c r="G661" s="822" t="s">
        <v>5773</v>
      </c>
      <c r="H661" s="831"/>
      <c r="I661" s="831"/>
      <c r="J661" s="822"/>
      <c r="K661" s="822"/>
      <c r="L661" s="831"/>
      <c r="M661" s="831"/>
      <c r="N661" s="822"/>
      <c r="O661" s="822"/>
      <c r="P661" s="831">
        <v>364</v>
      </c>
      <c r="Q661" s="831">
        <v>30940</v>
      </c>
      <c r="R661" s="827"/>
      <c r="S661" s="832">
        <v>85</v>
      </c>
    </row>
    <row r="662" spans="1:19" ht="14.45" customHeight="1" x14ac:dyDescent="0.2">
      <c r="A662" s="821" t="s">
        <v>5724</v>
      </c>
      <c r="B662" s="822" t="s">
        <v>5725</v>
      </c>
      <c r="C662" s="822" t="s">
        <v>605</v>
      </c>
      <c r="D662" s="822" t="s">
        <v>2239</v>
      </c>
      <c r="E662" s="822" t="s">
        <v>5710</v>
      </c>
      <c r="F662" s="822" t="s">
        <v>5774</v>
      </c>
      <c r="G662" s="822" t="s">
        <v>5775</v>
      </c>
      <c r="H662" s="831"/>
      <c r="I662" s="831"/>
      <c r="J662" s="822"/>
      <c r="K662" s="822"/>
      <c r="L662" s="831"/>
      <c r="M662" s="831"/>
      <c r="N662" s="822"/>
      <c r="O662" s="822"/>
      <c r="P662" s="831">
        <v>114</v>
      </c>
      <c r="Q662" s="831">
        <v>4332</v>
      </c>
      <c r="R662" s="827"/>
      <c r="S662" s="832">
        <v>38</v>
      </c>
    </row>
    <row r="663" spans="1:19" ht="14.45" customHeight="1" x14ac:dyDescent="0.2">
      <c r="A663" s="821" t="s">
        <v>5724</v>
      </c>
      <c r="B663" s="822" t="s">
        <v>5725</v>
      </c>
      <c r="C663" s="822" t="s">
        <v>605</v>
      </c>
      <c r="D663" s="822" t="s">
        <v>2239</v>
      </c>
      <c r="E663" s="822" t="s">
        <v>5710</v>
      </c>
      <c r="F663" s="822" t="s">
        <v>5711</v>
      </c>
      <c r="G663" s="822" t="s">
        <v>5712</v>
      </c>
      <c r="H663" s="831"/>
      <c r="I663" s="831"/>
      <c r="J663" s="822"/>
      <c r="K663" s="822"/>
      <c r="L663" s="831"/>
      <c r="M663" s="831"/>
      <c r="N663" s="822"/>
      <c r="O663" s="822"/>
      <c r="P663" s="831">
        <v>128</v>
      </c>
      <c r="Q663" s="831">
        <v>32640</v>
      </c>
      <c r="R663" s="827"/>
      <c r="S663" s="832">
        <v>255</v>
      </c>
    </row>
    <row r="664" spans="1:19" ht="14.45" customHeight="1" x14ac:dyDescent="0.2">
      <c r="A664" s="821" t="s">
        <v>5724</v>
      </c>
      <c r="B664" s="822" t="s">
        <v>5725</v>
      </c>
      <c r="C664" s="822" t="s">
        <v>605</v>
      </c>
      <c r="D664" s="822" t="s">
        <v>2239</v>
      </c>
      <c r="E664" s="822" t="s">
        <v>5710</v>
      </c>
      <c r="F664" s="822" t="s">
        <v>5792</v>
      </c>
      <c r="G664" s="822" t="s">
        <v>5793</v>
      </c>
      <c r="H664" s="831"/>
      <c r="I664" s="831"/>
      <c r="J664" s="822"/>
      <c r="K664" s="822"/>
      <c r="L664" s="831"/>
      <c r="M664" s="831"/>
      <c r="N664" s="822"/>
      <c r="O664" s="822"/>
      <c r="P664" s="831">
        <v>577</v>
      </c>
      <c r="Q664" s="831">
        <v>73279</v>
      </c>
      <c r="R664" s="827"/>
      <c r="S664" s="832">
        <v>127</v>
      </c>
    </row>
    <row r="665" spans="1:19" ht="14.45" customHeight="1" x14ac:dyDescent="0.2">
      <c r="A665" s="821" t="s">
        <v>5724</v>
      </c>
      <c r="B665" s="822" t="s">
        <v>5725</v>
      </c>
      <c r="C665" s="822" t="s">
        <v>605</v>
      </c>
      <c r="D665" s="822" t="s">
        <v>2239</v>
      </c>
      <c r="E665" s="822" t="s">
        <v>5710</v>
      </c>
      <c r="F665" s="822" t="s">
        <v>5804</v>
      </c>
      <c r="G665" s="822" t="s">
        <v>5805</v>
      </c>
      <c r="H665" s="831"/>
      <c r="I665" s="831"/>
      <c r="J665" s="822"/>
      <c r="K665" s="822"/>
      <c r="L665" s="831"/>
      <c r="M665" s="831"/>
      <c r="N665" s="822"/>
      <c r="O665" s="822"/>
      <c r="P665" s="831">
        <v>1</v>
      </c>
      <c r="Q665" s="831">
        <v>688</v>
      </c>
      <c r="R665" s="827"/>
      <c r="S665" s="832">
        <v>688</v>
      </c>
    </row>
    <row r="666" spans="1:19" ht="14.45" customHeight="1" x14ac:dyDescent="0.2">
      <c r="A666" s="821" t="s">
        <v>5724</v>
      </c>
      <c r="B666" s="822" t="s">
        <v>5725</v>
      </c>
      <c r="C666" s="822" t="s">
        <v>605</v>
      </c>
      <c r="D666" s="822" t="s">
        <v>2239</v>
      </c>
      <c r="E666" s="822" t="s">
        <v>5710</v>
      </c>
      <c r="F666" s="822" t="s">
        <v>5806</v>
      </c>
      <c r="G666" s="822" t="s">
        <v>5807</v>
      </c>
      <c r="H666" s="831"/>
      <c r="I666" s="831"/>
      <c r="J666" s="822"/>
      <c r="K666" s="822"/>
      <c r="L666" s="831"/>
      <c r="M666" s="831"/>
      <c r="N666" s="822"/>
      <c r="O666" s="822"/>
      <c r="P666" s="831">
        <v>1</v>
      </c>
      <c r="Q666" s="831">
        <v>1046</v>
      </c>
      <c r="R666" s="827"/>
      <c r="S666" s="832">
        <v>1046</v>
      </c>
    </row>
    <row r="667" spans="1:19" ht="14.45" customHeight="1" x14ac:dyDescent="0.2">
      <c r="A667" s="821" t="s">
        <v>5724</v>
      </c>
      <c r="B667" s="822" t="s">
        <v>5725</v>
      </c>
      <c r="C667" s="822" t="s">
        <v>605</v>
      </c>
      <c r="D667" s="822" t="s">
        <v>2239</v>
      </c>
      <c r="E667" s="822" t="s">
        <v>5710</v>
      </c>
      <c r="F667" s="822" t="s">
        <v>5810</v>
      </c>
      <c r="G667" s="822" t="s">
        <v>5811</v>
      </c>
      <c r="H667" s="831"/>
      <c r="I667" s="831"/>
      <c r="J667" s="822"/>
      <c r="K667" s="822"/>
      <c r="L667" s="831"/>
      <c r="M667" s="831"/>
      <c r="N667" s="822"/>
      <c r="O667" s="822"/>
      <c r="P667" s="831">
        <v>672</v>
      </c>
      <c r="Q667" s="831">
        <v>22913.33</v>
      </c>
      <c r="R667" s="827"/>
      <c r="S667" s="832">
        <v>34.097217261904767</v>
      </c>
    </row>
    <row r="668" spans="1:19" ht="14.45" customHeight="1" x14ac:dyDescent="0.2">
      <c r="A668" s="821" t="s">
        <v>5724</v>
      </c>
      <c r="B668" s="822" t="s">
        <v>5725</v>
      </c>
      <c r="C668" s="822" t="s">
        <v>605</v>
      </c>
      <c r="D668" s="822" t="s">
        <v>2239</v>
      </c>
      <c r="E668" s="822" t="s">
        <v>5710</v>
      </c>
      <c r="F668" s="822" t="s">
        <v>5816</v>
      </c>
      <c r="G668" s="822" t="s">
        <v>5817</v>
      </c>
      <c r="H668" s="831"/>
      <c r="I668" s="831"/>
      <c r="J668" s="822"/>
      <c r="K668" s="822"/>
      <c r="L668" s="831"/>
      <c r="M668" s="831"/>
      <c r="N668" s="822"/>
      <c r="O668" s="822"/>
      <c r="P668" s="831">
        <v>19</v>
      </c>
      <c r="Q668" s="831">
        <v>722</v>
      </c>
      <c r="R668" s="827"/>
      <c r="S668" s="832">
        <v>38</v>
      </c>
    </row>
    <row r="669" spans="1:19" ht="14.45" customHeight="1" x14ac:dyDescent="0.2">
      <c r="A669" s="821" t="s">
        <v>5724</v>
      </c>
      <c r="B669" s="822" t="s">
        <v>5725</v>
      </c>
      <c r="C669" s="822" t="s">
        <v>605</v>
      </c>
      <c r="D669" s="822" t="s">
        <v>2239</v>
      </c>
      <c r="E669" s="822" t="s">
        <v>5710</v>
      </c>
      <c r="F669" s="822" t="s">
        <v>5714</v>
      </c>
      <c r="G669" s="822" t="s">
        <v>5715</v>
      </c>
      <c r="H669" s="831"/>
      <c r="I669" s="831"/>
      <c r="J669" s="822"/>
      <c r="K669" s="822"/>
      <c r="L669" s="831"/>
      <c r="M669" s="831"/>
      <c r="N669" s="822"/>
      <c r="O669" s="822"/>
      <c r="P669" s="831">
        <v>18</v>
      </c>
      <c r="Q669" s="831">
        <v>1584</v>
      </c>
      <c r="R669" s="827"/>
      <c r="S669" s="832">
        <v>88</v>
      </c>
    </row>
    <row r="670" spans="1:19" ht="14.45" customHeight="1" x14ac:dyDescent="0.2">
      <c r="A670" s="821" t="s">
        <v>5724</v>
      </c>
      <c r="B670" s="822" t="s">
        <v>5725</v>
      </c>
      <c r="C670" s="822" t="s">
        <v>605</v>
      </c>
      <c r="D670" s="822" t="s">
        <v>2239</v>
      </c>
      <c r="E670" s="822" t="s">
        <v>5710</v>
      </c>
      <c r="F670" s="822" t="s">
        <v>5820</v>
      </c>
      <c r="G670" s="822" t="s">
        <v>5821</v>
      </c>
      <c r="H670" s="831"/>
      <c r="I670" s="831"/>
      <c r="J670" s="822"/>
      <c r="K670" s="822"/>
      <c r="L670" s="831"/>
      <c r="M670" s="831"/>
      <c r="N670" s="822"/>
      <c r="O670" s="822"/>
      <c r="P670" s="831">
        <v>2</v>
      </c>
      <c r="Q670" s="831">
        <v>66</v>
      </c>
      <c r="R670" s="827"/>
      <c r="S670" s="832">
        <v>33</v>
      </c>
    </row>
    <row r="671" spans="1:19" ht="14.45" customHeight="1" x14ac:dyDescent="0.2">
      <c r="A671" s="821" t="s">
        <v>5724</v>
      </c>
      <c r="B671" s="822" t="s">
        <v>5725</v>
      </c>
      <c r="C671" s="822" t="s">
        <v>605</v>
      </c>
      <c r="D671" s="822" t="s">
        <v>2239</v>
      </c>
      <c r="E671" s="822" t="s">
        <v>5710</v>
      </c>
      <c r="F671" s="822" t="s">
        <v>5832</v>
      </c>
      <c r="G671" s="822" t="s">
        <v>5833</v>
      </c>
      <c r="H671" s="831"/>
      <c r="I671" s="831"/>
      <c r="J671" s="822"/>
      <c r="K671" s="822"/>
      <c r="L671" s="831"/>
      <c r="M671" s="831"/>
      <c r="N671" s="822"/>
      <c r="O671" s="822"/>
      <c r="P671" s="831">
        <v>4</v>
      </c>
      <c r="Q671" s="831">
        <v>4288</v>
      </c>
      <c r="R671" s="827"/>
      <c r="S671" s="832">
        <v>1072</v>
      </c>
    </row>
    <row r="672" spans="1:19" ht="14.45" customHeight="1" x14ac:dyDescent="0.2">
      <c r="A672" s="821" t="s">
        <v>5724</v>
      </c>
      <c r="B672" s="822" t="s">
        <v>5725</v>
      </c>
      <c r="C672" s="822" t="s">
        <v>605</v>
      </c>
      <c r="D672" s="822" t="s">
        <v>2239</v>
      </c>
      <c r="E672" s="822" t="s">
        <v>5710</v>
      </c>
      <c r="F672" s="822" t="s">
        <v>5838</v>
      </c>
      <c r="G672" s="822" t="s">
        <v>5839</v>
      </c>
      <c r="H672" s="831"/>
      <c r="I672" s="831"/>
      <c r="J672" s="822"/>
      <c r="K672" s="822"/>
      <c r="L672" s="831"/>
      <c r="M672" s="831"/>
      <c r="N672" s="822"/>
      <c r="O672" s="822"/>
      <c r="P672" s="831">
        <v>2</v>
      </c>
      <c r="Q672" s="831">
        <v>124</v>
      </c>
      <c r="R672" s="827"/>
      <c r="S672" s="832">
        <v>62</v>
      </c>
    </row>
    <row r="673" spans="1:19" ht="14.45" customHeight="1" x14ac:dyDescent="0.2">
      <c r="A673" s="821" t="s">
        <v>5724</v>
      </c>
      <c r="B673" s="822" t="s">
        <v>5725</v>
      </c>
      <c r="C673" s="822" t="s">
        <v>605</v>
      </c>
      <c r="D673" s="822" t="s">
        <v>2239</v>
      </c>
      <c r="E673" s="822" t="s">
        <v>5710</v>
      </c>
      <c r="F673" s="822" t="s">
        <v>5844</v>
      </c>
      <c r="G673" s="822" t="s">
        <v>5845</v>
      </c>
      <c r="H673" s="831"/>
      <c r="I673" s="831"/>
      <c r="J673" s="822"/>
      <c r="K673" s="822"/>
      <c r="L673" s="831"/>
      <c r="M673" s="831"/>
      <c r="N673" s="822"/>
      <c r="O673" s="822"/>
      <c r="P673" s="831">
        <v>10</v>
      </c>
      <c r="Q673" s="831">
        <v>3770</v>
      </c>
      <c r="R673" s="827"/>
      <c r="S673" s="832">
        <v>377</v>
      </c>
    </row>
    <row r="674" spans="1:19" ht="14.45" customHeight="1" x14ac:dyDescent="0.2">
      <c r="A674" s="821" t="s">
        <v>5724</v>
      </c>
      <c r="B674" s="822" t="s">
        <v>5725</v>
      </c>
      <c r="C674" s="822" t="s">
        <v>605</v>
      </c>
      <c r="D674" s="822" t="s">
        <v>2239</v>
      </c>
      <c r="E674" s="822" t="s">
        <v>5710</v>
      </c>
      <c r="F674" s="822" t="s">
        <v>5850</v>
      </c>
      <c r="G674" s="822" t="s">
        <v>5851</v>
      </c>
      <c r="H674" s="831"/>
      <c r="I674" s="831"/>
      <c r="J674" s="822"/>
      <c r="K674" s="822"/>
      <c r="L674" s="831"/>
      <c r="M674" s="831"/>
      <c r="N674" s="822"/>
      <c r="O674" s="822"/>
      <c r="P674" s="831">
        <v>1</v>
      </c>
      <c r="Q674" s="831">
        <v>396</v>
      </c>
      <c r="R674" s="827"/>
      <c r="S674" s="832">
        <v>396</v>
      </c>
    </row>
    <row r="675" spans="1:19" ht="14.45" customHeight="1" x14ac:dyDescent="0.2">
      <c r="A675" s="821" t="s">
        <v>5724</v>
      </c>
      <c r="B675" s="822" t="s">
        <v>5725</v>
      </c>
      <c r="C675" s="822" t="s">
        <v>605</v>
      </c>
      <c r="D675" s="822" t="s">
        <v>2239</v>
      </c>
      <c r="E675" s="822" t="s">
        <v>5710</v>
      </c>
      <c r="F675" s="822" t="s">
        <v>5856</v>
      </c>
      <c r="G675" s="822" t="s">
        <v>5857</v>
      </c>
      <c r="H675" s="831"/>
      <c r="I675" s="831"/>
      <c r="J675" s="822"/>
      <c r="K675" s="822"/>
      <c r="L675" s="831"/>
      <c r="M675" s="831"/>
      <c r="N675" s="822"/>
      <c r="O675" s="822"/>
      <c r="P675" s="831">
        <v>11</v>
      </c>
      <c r="Q675" s="831">
        <v>2013</v>
      </c>
      <c r="R675" s="827"/>
      <c r="S675" s="832">
        <v>183</v>
      </c>
    </row>
    <row r="676" spans="1:19" ht="14.45" customHeight="1" x14ac:dyDescent="0.2">
      <c r="A676" s="821" t="s">
        <v>5724</v>
      </c>
      <c r="B676" s="822" t="s">
        <v>5725</v>
      </c>
      <c r="C676" s="822" t="s">
        <v>605</v>
      </c>
      <c r="D676" s="822" t="s">
        <v>2239</v>
      </c>
      <c r="E676" s="822" t="s">
        <v>5710</v>
      </c>
      <c r="F676" s="822" t="s">
        <v>5864</v>
      </c>
      <c r="G676" s="822" t="s">
        <v>5865</v>
      </c>
      <c r="H676" s="831"/>
      <c r="I676" s="831"/>
      <c r="J676" s="822"/>
      <c r="K676" s="822"/>
      <c r="L676" s="831"/>
      <c r="M676" s="831"/>
      <c r="N676" s="822"/>
      <c r="O676" s="822"/>
      <c r="P676" s="831">
        <v>1</v>
      </c>
      <c r="Q676" s="831">
        <v>99</v>
      </c>
      <c r="R676" s="827"/>
      <c r="S676" s="832">
        <v>99</v>
      </c>
    </row>
    <row r="677" spans="1:19" ht="14.45" customHeight="1" x14ac:dyDescent="0.2">
      <c r="A677" s="821" t="s">
        <v>5724</v>
      </c>
      <c r="B677" s="822" t="s">
        <v>5725</v>
      </c>
      <c r="C677" s="822" t="s">
        <v>605</v>
      </c>
      <c r="D677" s="822" t="s">
        <v>5700</v>
      </c>
      <c r="E677" s="822" t="s">
        <v>5710</v>
      </c>
      <c r="F677" s="822" t="s">
        <v>5774</v>
      </c>
      <c r="G677" s="822" t="s">
        <v>5775</v>
      </c>
      <c r="H677" s="831"/>
      <c r="I677" s="831"/>
      <c r="J677" s="822"/>
      <c r="K677" s="822"/>
      <c r="L677" s="831">
        <v>1</v>
      </c>
      <c r="M677" s="831">
        <v>38</v>
      </c>
      <c r="N677" s="822">
        <v>1</v>
      </c>
      <c r="O677" s="822">
        <v>38</v>
      </c>
      <c r="P677" s="831"/>
      <c r="Q677" s="831"/>
      <c r="R677" s="827"/>
      <c r="S677" s="832"/>
    </row>
    <row r="678" spans="1:19" ht="14.45" customHeight="1" x14ac:dyDescent="0.2">
      <c r="A678" s="821" t="s">
        <v>5724</v>
      </c>
      <c r="B678" s="822" t="s">
        <v>5725</v>
      </c>
      <c r="C678" s="822" t="s">
        <v>605</v>
      </c>
      <c r="D678" s="822" t="s">
        <v>2241</v>
      </c>
      <c r="E678" s="822" t="s">
        <v>5710</v>
      </c>
      <c r="F678" s="822" t="s">
        <v>5774</v>
      </c>
      <c r="G678" s="822" t="s">
        <v>5775</v>
      </c>
      <c r="H678" s="831"/>
      <c r="I678" s="831"/>
      <c r="J678" s="822"/>
      <c r="K678" s="822"/>
      <c r="L678" s="831"/>
      <c r="M678" s="831"/>
      <c r="N678" s="822"/>
      <c r="O678" s="822"/>
      <c r="P678" s="831">
        <v>4</v>
      </c>
      <c r="Q678" s="831">
        <v>152</v>
      </c>
      <c r="R678" s="827"/>
      <c r="S678" s="832">
        <v>38</v>
      </c>
    </row>
    <row r="679" spans="1:19" ht="14.45" customHeight="1" x14ac:dyDescent="0.2">
      <c r="A679" s="821" t="s">
        <v>5724</v>
      </c>
      <c r="B679" s="822" t="s">
        <v>5725</v>
      </c>
      <c r="C679" s="822" t="s">
        <v>605</v>
      </c>
      <c r="D679" s="822" t="s">
        <v>2230</v>
      </c>
      <c r="E679" s="822" t="s">
        <v>5726</v>
      </c>
      <c r="F679" s="822" t="s">
        <v>5731</v>
      </c>
      <c r="G679" s="822" t="s">
        <v>5732</v>
      </c>
      <c r="H679" s="831"/>
      <c r="I679" s="831"/>
      <c r="J679" s="822"/>
      <c r="K679" s="822"/>
      <c r="L679" s="831"/>
      <c r="M679" s="831"/>
      <c r="N679" s="822"/>
      <c r="O679" s="822"/>
      <c r="P679" s="831">
        <v>0.1</v>
      </c>
      <c r="Q679" s="831">
        <v>6.97</v>
      </c>
      <c r="R679" s="827"/>
      <c r="S679" s="832">
        <v>69.699999999999989</v>
      </c>
    </row>
    <row r="680" spans="1:19" ht="14.45" customHeight="1" x14ac:dyDescent="0.2">
      <c r="A680" s="821" t="s">
        <v>5724</v>
      </c>
      <c r="B680" s="822" t="s">
        <v>5725</v>
      </c>
      <c r="C680" s="822" t="s">
        <v>605</v>
      </c>
      <c r="D680" s="822" t="s">
        <v>2230</v>
      </c>
      <c r="E680" s="822" t="s">
        <v>5710</v>
      </c>
      <c r="F680" s="822" t="s">
        <v>5772</v>
      </c>
      <c r="G680" s="822" t="s">
        <v>5773</v>
      </c>
      <c r="H680" s="831"/>
      <c r="I680" s="831"/>
      <c r="J680" s="822"/>
      <c r="K680" s="822"/>
      <c r="L680" s="831"/>
      <c r="M680" s="831"/>
      <c r="N680" s="822"/>
      <c r="O680" s="822"/>
      <c r="P680" s="831">
        <v>46</v>
      </c>
      <c r="Q680" s="831">
        <v>3910</v>
      </c>
      <c r="R680" s="827"/>
      <c r="S680" s="832">
        <v>85</v>
      </c>
    </row>
    <row r="681" spans="1:19" ht="14.45" customHeight="1" x14ac:dyDescent="0.2">
      <c r="A681" s="821" t="s">
        <v>5724</v>
      </c>
      <c r="B681" s="822" t="s">
        <v>5725</v>
      </c>
      <c r="C681" s="822" t="s">
        <v>605</v>
      </c>
      <c r="D681" s="822" t="s">
        <v>2230</v>
      </c>
      <c r="E681" s="822" t="s">
        <v>5710</v>
      </c>
      <c r="F681" s="822" t="s">
        <v>5774</v>
      </c>
      <c r="G681" s="822" t="s">
        <v>5775</v>
      </c>
      <c r="H681" s="831"/>
      <c r="I681" s="831"/>
      <c r="J681" s="822"/>
      <c r="K681" s="822"/>
      <c r="L681" s="831"/>
      <c r="M681" s="831"/>
      <c r="N681" s="822"/>
      <c r="O681" s="822"/>
      <c r="P681" s="831">
        <v>1</v>
      </c>
      <c r="Q681" s="831">
        <v>38</v>
      </c>
      <c r="R681" s="827"/>
      <c r="S681" s="832">
        <v>38</v>
      </c>
    </row>
    <row r="682" spans="1:19" ht="14.45" customHeight="1" x14ac:dyDescent="0.2">
      <c r="A682" s="821" t="s">
        <v>5724</v>
      </c>
      <c r="B682" s="822" t="s">
        <v>5725</v>
      </c>
      <c r="C682" s="822" t="s">
        <v>605</v>
      </c>
      <c r="D682" s="822" t="s">
        <v>2230</v>
      </c>
      <c r="E682" s="822" t="s">
        <v>5710</v>
      </c>
      <c r="F682" s="822" t="s">
        <v>5711</v>
      </c>
      <c r="G682" s="822" t="s">
        <v>5712</v>
      </c>
      <c r="H682" s="831"/>
      <c r="I682" s="831"/>
      <c r="J682" s="822"/>
      <c r="K682" s="822"/>
      <c r="L682" s="831"/>
      <c r="M682" s="831"/>
      <c r="N682" s="822"/>
      <c r="O682" s="822"/>
      <c r="P682" s="831">
        <v>12</v>
      </c>
      <c r="Q682" s="831">
        <v>3060</v>
      </c>
      <c r="R682" s="827"/>
      <c r="S682" s="832">
        <v>255</v>
      </c>
    </row>
    <row r="683" spans="1:19" ht="14.45" customHeight="1" x14ac:dyDescent="0.2">
      <c r="A683" s="821" t="s">
        <v>5724</v>
      </c>
      <c r="B683" s="822" t="s">
        <v>5725</v>
      </c>
      <c r="C683" s="822" t="s">
        <v>605</v>
      </c>
      <c r="D683" s="822" t="s">
        <v>2230</v>
      </c>
      <c r="E683" s="822" t="s">
        <v>5710</v>
      </c>
      <c r="F683" s="822" t="s">
        <v>5792</v>
      </c>
      <c r="G683" s="822" t="s">
        <v>5793</v>
      </c>
      <c r="H683" s="831"/>
      <c r="I683" s="831"/>
      <c r="J683" s="822"/>
      <c r="K683" s="822"/>
      <c r="L683" s="831"/>
      <c r="M683" s="831"/>
      <c r="N683" s="822"/>
      <c r="O683" s="822"/>
      <c r="P683" s="831">
        <v>55</v>
      </c>
      <c r="Q683" s="831">
        <v>6985</v>
      </c>
      <c r="R683" s="827"/>
      <c r="S683" s="832">
        <v>127</v>
      </c>
    </row>
    <row r="684" spans="1:19" ht="14.45" customHeight="1" x14ac:dyDescent="0.2">
      <c r="A684" s="821" t="s">
        <v>5724</v>
      </c>
      <c r="B684" s="822" t="s">
        <v>5725</v>
      </c>
      <c r="C684" s="822" t="s">
        <v>605</v>
      </c>
      <c r="D684" s="822" t="s">
        <v>2230</v>
      </c>
      <c r="E684" s="822" t="s">
        <v>5710</v>
      </c>
      <c r="F684" s="822" t="s">
        <v>5796</v>
      </c>
      <c r="G684" s="822" t="s">
        <v>5797</v>
      </c>
      <c r="H684" s="831"/>
      <c r="I684" s="831"/>
      <c r="J684" s="822"/>
      <c r="K684" s="822"/>
      <c r="L684" s="831"/>
      <c r="M684" s="831"/>
      <c r="N684" s="822"/>
      <c r="O684" s="822"/>
      <c r="P684" s="831">
        <v>2</v>
      </c>
      <c r="Q684" s="831">
        <v>396</v>
      </c>
      <c r="R684" s="827"/>
      <c r="S684" s="832">
        <v>198</v>
      </c>
    </row>
    <row r="685" spans="1:19" ht="14.45" customHeight="1" x14ac:dyDescent="0.2">
      <c r="A685" s="821" t="s">
        <v>5724</v>
      </c>
      <c r="B685" s="822" t="s">
        <v>5725</v>
      </c>
      <c r="C685" s="822" t="s">
        <v>605</v>
      </c>
      <c r="D685" s="822" t="s">
        <v>2230</v>
      </c>
      <c r="E685" s="822" t="s">
        <v>5710</v>
      </c>
      <c r="F685" s="822" t="s">
        <v>5800</v>
      </c>
      <c r="G685" s="822" t="s">
        <v>5801</v>
      </c>
      <c r="H685" s="831"/>
      <c r="I685" s="831"/>
      <c r="J685" s="822"/>
      <c r="K685" s="822"/>
      <c r="L685" s="831"/>
      <c r="M685" s="831"/>
      <c r="N685" s="822"/>
      <c r="O685" s="822"/>
      <c r="P685" s="831">
        <v>1</v>
      </c>
      <c r="Q685" s="831">
        <v>547</v>
      </c>
      <c r="R685" s="827"/>
      <c r="S685" s="832">
        <v>547</v>
      </c>
    </row>
    <row r="686" spans="1:19" ht="14.45" customHeight="1" x14ac:dyDescent="0.2">
      <c r="A686" s="821" t="s">
        <v>5724</v>
      </c>
      <c r="B686" s="822" t="s">
        <v>5725</v>
      </c>
      <c r="C686" s="822" t="s">
        <v>605</v>
      </c>
      <c r="D686" s="822" t="s">
        <v>2230</v>
      </c>
      <c r="E686" s="822" t="s">
        <v>5710</v>
      </c>
      <c r="F686" s="822" t="s">
        <v>5810</v>
      </c>
      <c r="G686" s="822" t="s">
        <v>5811</v>
      </c>
      <c r="H686" s="831"/>
      <c r="I686" s="831"/>
      <c r="J686" s="822"/>
      <c r="K686" s="822"/>
      <c r="L686" s="831"/>
      <c r="M686" s="831"/>
      <c r="N686" s="822"/>
      <c r="O686" s="822"/>
      <c r="P686" s="831">
        <v>64</v>
      </c>
      <c r="Q686" s="831">
        <v>2915.56</v>
      </c>
      <c r="R686" s="827"/>
      <c r="S686" s="832">
        <v>45.555624999999999</v>
      </c>
    </row>
    <row r="687" spans="1:19" ht="14.45" customHeight="1" x14ac:dyDescent="0.2">
      <c r="A687" s="821" t="s">
        <v>5724</v>
      </c>
      <c r="B687" s="822" t="s">
        <v>5725</v>
      </c>
      <c r="C687" s="822" t="s">
        <v>605</v>
      </c>
      <c r="D687" s="822" t="s">
        <v>2230</v>
      </c>
      <c r="E687" s="822" t="s">
        <v>5710</v>
      </c>
      <c r="F687" s="822" t="s">
        <v>5816</v>
      </c>
      <c r="G687" s="822" t="s">
        <v>5817</v>
      </c>
      <c r="H687" s="831"/>
      <c r="I687" s="831"/>
      <c r="J687" s="822"/>
      <c r="K687" s="822"/>
      <c r="L687" s="831"/>
      <c r="M687" s="831"/>
      <c r="N687" s="822"/>
      <c r="O687" s="822"/>
      <c r="P687" s="831">
        <v>3</v>
      </c>
      <c r="Q687" s="831">
        <v>114</v>
      </c>
      <c r="R687" s="827"/>
      <c r="S687" s="832">
        <v>38</v>
      </c>
    </row>
    <row r="688" spans="1:19" ht="14.45" customHeight="1" x14ac:dyDescent="0.2">
      <c r="A688" s="821" t="s">
        <v>5724</v>
      </c>
      <c r="B688" s="822" t="s">
        <v>5725</v>
      </c>
      <c r="C688" s="822" t="s">
        <v>605</v>
      </c>
      <c r="D688" s="822" t="s">
        <v>2230</v>
      </c>
      <c r="E688" s="822" t="s">
        <v>5710</v>
      </c>
      <c r="F688" s="822" t="s">
        <v>5714</v>
      </c>
      <c r="G688" s="822" t="s">
        <v>5715</v>
      </c>
      <c r="H688" s="831"/>
      <c r="I688" s="831"/>
      <c r="J688" s="822"/>
      <c r="K688" s="822"/>
      <c r="L688" s="831"/>
      <c r="M688" s="831"/>
      <c r="N688" s="822"/>
      <c r="O688" s="822"/>
      <c r="P688" s="831">
        <v>1</v>
      </c>
      <c r="Q688" s="831">
        <v>88</v>
      </c>
      <c r="R688" s="827"/>
      <c r="S688" s="832">
        <v>88</v>
      </c>
    </row>
    <row r="689" spans="1:19" ht="14.45" customHeight="1" x14ac:dyDescent="0.2">
      <c r="A689" s="821" t="s">
        <v>5724</v>
      </c>
      <c r="B689" s="822" t="s">
        <v>5725</v>
      </c>
      <c r="C689" s="822" t="s">
        <v>605</v>
      </c>
      <c r="D689" s="822" t="s">
        <v>2230</v>
      </c>
      <c r="E689" s="822" t="s">
        <v>5710</v>
      </c>
      <c r="F689" s="822" t="s">
        <v>5820</v>
      </c>
      <c r="G689" s="822" t="s">
        <v>5821</v>
      </c>
      <c r="H689" s="831"/>
      <c r="I689" s="831"/>
      <c r="J689" s="822"/>
      <c r="K689" s="822"/>
      <c r="L689" s="831"/>
      <c r="M689" s="831"/>
      <c r="N689" s="822"/>
      <c r="O689" s="822"/>
      <c r="P689" s="831">
        <v>1</v>
      </c>
      <c r="Q689" s="831">
        <v>33</v>
      </c>
      <c r="R689" s="827"/>
      <c r="S689" s="832">
        <v>33</v>
      </c>
    </row>
    <row r="690" spans="1:19" ht="14.45" customHeight="1" x14ac:dyDescent="0.2">
      <c r="A690" s="821" t="s">
        <v>5724</v>
      </c>
      <c r="B690" s="822" t="s">
        <v>5725</v>
      </c>
      <c r="C690" s="822" t="s">
        <v>605</v>
      </c>
      <c r="D690" s="822" t="s">
        <v>2230</v>
      </c>
      <c r="E690" s="822" t="s">
        <v>5710</v>
      </c>
      <c r="F690" s="822" t="s">
        <v>5824</v>
      </c>
      <c r="G690" s="822" t="s">
        <v>5825</v>
      </c>
      <c r="H690" s="831"/>
      <c r="I690" s="831"/>
      <c r="J690" s="822"/>
      <c r="K690" s="822"/>
      <c r="L690" s="831"/>
      <c r="M690" s="831"/>
      <c r="N690" s="822"/>
      <c r="O690" s="822"/>
      <c r="P690" s="831">
        <v>3</v>
      </c>
      <c r="Q690" s="831">
        <v>684</v>
      </c>
      <c r="R690" s="827"/>
      <c r="S690" s="832">
        <v>228</v>
      </c>
    </row>
    <row r="691" spans="1:19" ht="14.45" customHeight="1" x14ac:dyDescent="0.2">
      <c r="A691" s="821" t="s">
        <v>5724</v>
      </c>
      <c r="B691" s="822" t="s">
        <v>5725</v>
      </c>
      <c r="C691" s="822" t="s">
        <v>605</v>
      </c>
      <c r="D691" s="822" t="s">
        <v>2230</v>
      </c>
      <c r="E691" s="822" t="s">
        <v>5710</v>
      </c>
      <c r="F691" s="822" t="s">
        <v>5838</v>
      </c>
      <c r="G691" s="822" t="s">
        <v>5839</v>
      </c>
      <c r="H691" s="831"/>
      <c r="I691" s="831"/>
      <c r="J691" s="822"/>
      <c r="K691" s="822"/>
      <c r="L691" s="831"/>
      <c r="M691" s="831"/>
      <c r="N691" s="822"/>
      <c r="O691" s="822"/>
      <c r="P691" s="831">
        <v>1</v>
      </c>
      <c r="Q691" s="831">
        <v>62</v>
      </c>
      <c r="R691" s="827"/>
      <c r="S691" s="832">
        <v>62</v>
      </c>
    </row>
    <row r="692" spans="1:19" ht="14.45" customHeight="1" x14ac:dyDescent="0.2">
      <c r="A692" s="821" t="s">
        <v>5724</v>
      </c>
      <c r="B692" s="822" t="s">
        <v>5725</v>
      </c>
      <c r="C692" s="822" t="s">
        <v>605</v>
      </c>
      <c r="D692" s="822" t="s">
        <v>2230</v>
      </c>
      <c r="E692" s="822" t="s">
        <v>5710</v>
      </c>
      <c r="F692" s="822" t="s">
        <v>5842</v>
      </c>
      <c r="G692" s="822" t="s">
        <v>5843</v>
      </c>
      <c r="H692" s="831"/>
      <c r="I692" s="831"/>
      <c r="J692" s="822"/>
      <c r="K692" s="822"/>
      <c r="L692" s="831"/>
      <c r="M692" s="831"/>
      <c r="N692" s="822"/>
      <c r="O692" s="822"/>
      <c r="P692" s="831">
        <v>1</v>
      </c>
      <c r="Q692" s="831">
        <v>93</v>
      </c>
      <c r="R692" s="827"/>
      <c r="S692" s="832">
        <v>93</v>
      </c>
    </row>
    <row r="693" spans="1:19" ht="14.45" customHeight="1" x14ac:dyDescent="0.2">
      <c r="A693" s="821" t="s">
        <v>5724</v>
      </c>
      <c r="B693" s="822" t="s">
        <v>5725</v>
      </c>
      <c r="C693" s="822" t="s">
        <v>605</v>
      </c>
      <c r="D693" s="822" t="s">
        <v>2230</v>
      </c>
      <c r="E693" s="822" t="s">
        <v>5710</v>
      </c>
      <c r="F693" s="822" t="s">
        <v>5844</v>
      </c>
      <c r="G693" s="822" t="s">
        <v>5845</v>
      </c>
      <c r="H693" s="831"/>
      <c r="I693" s="831"/>
      <c r="J693" s="822"/>
      <c r="K693" s="822"/>
      <c r="L693" s="831"/>
      <c r="M693" s="831"/>
      <c r="N693" s="822"/>
      <c r="O693" s="822"/>
      <c r="P693" s="831">
        <v>1</v>
      </c>
      <c r="Q693" s="831">
        <v>377</v>
      </c>
      <c r="R693" s="827"/>
      <c r="S693" s="832">
        <v>377</v>
      </c>
    </row>
    <row r="694" spans="1:19" ht="14.45" customHeight="1" x14ac:dyDescent="0.2">
      <c r="A694" s="821" t="s">
        <v>5724</v>
      </c>
      <c r="B694" s="822" t="s">
        <v>5725</v>
      </c>
      <c r="C694" s="822" t="s">
        <v>605</v>
      </c>
      <c r="D694" s="822" t="s">
        <v>2230</v>
      </c>
      <c r="E694" s="822" t="s">
        <v>5710</v>
      </c>
      <c r="F694" s="822" t="s">
        <v>5850</v>
      </c>
      <c r="G694" s="822" t="s">
        <v>5851</v>
      </c>
      <c r="H694" s="831"/>
      <c r="I694" s="831"/>
      <c r="J694" s="822"/>
      <c r="K694" s="822"/>
      <c r="L694" s="831"/>
      <c r="M694" s="831"/>
      <c r="N694" s="822"/>
      <c r="O694" s="822"/>
      <c r="P694" s="831">
        <v>1</v>
      </c>
      <c r="Q694" s="831">
        <v>396</v>
      </c>
      <c r="R694" s="827"/>
      <c r="S694" s="832">
        <v>396</v>
      </c>
    </row>
    <row r="695" spans="1:19" ht="14.45" customHeight="1" x14ac:dyDescent="0.2">
      <c r="A695" s="821" t="s">
        <v>5724</v>
      </c>
      <c r="B695" s="822" t="s">
        <v>5725</v>
      </c>
      <c r="C695" s="822" t="s">
        <v>605</v>
      </c>
      <c r="D695" s="822" t="s">
        <v>2230</v>
      </c>
      <c r="E695" s="822" t="s">
        <v>5710</v>
      </c>
      <c r="F695" s="822" t="s">
        <v>5868</v>
      </c>
      <c r="G695" s="822" t="s">
        <v>5869</v>
      </c>
      <c r="H695" s="831"/>
      <c r="I695" s="831"/>
      <c r="J695" s="822"/>
      <c r="K695" s="822"/>
      <c r="L695" s="831"/>
      <c r="M695" s="831"/>
      <c r="N695" s="822"/>
      <c r="O695" s="822"/>
      <c r="P695" s="831">
        <v>1</v>
      </c>
      <c r="Q695" s="831">
        <v>100</v>
      </c>
      <c r="R695" s="827"/>
      <c r="S695" s="832">
        <v>100</v>
      </c>
    </row>
    <row r="696" spans="1:19" ht="14.45" customHeight="1" x14ac:dyDescent="0.2">
      <c r="A696" s="821" t="s">
        <v>5724</v>
      </c>
      <c r="B696" s="822" t="s">
        <v>5725</v>
      </c>
      <c r="C696" s="822" t="s">
        <v>614</v>
      </c>
      <c r="D696" s="822" t="s">
        <v>2213</v>
      </c>
      <c r="E696" s="822" t="s">
        <v>5710</v>
      </c>
      <c r="F696" s="822" t="s">
        <v>5711</v>
      </c>
      <c r="G696" s="822" t="s">
        <v>5712</v>
      </c>
      <c r="H696" s="831">
        <v>1</v>
      </c>
      <c r="I696" s="831">
        <v>252</v>
      </c>
      <c r="J696" s="822"/>
      <c r="K696" s="822">
        <v>252</v>
      </c>
      <c r="L696" s="831"/>
      <c r="M696" s="831"/>
      <c r="N696" s="822"/>
      <c r="O696" s="822"/>
      <c r="P696" s="831"/>
      <c r="Q696" s="831"/>
      <c r="R696" s="827"/>
      <c r="S696" s="832"/>
    </row>
    <row r="697" spans="1:19" ht="14.45" customHeight="1" x14ac:dyDescent="0.2">
      <c r="A697" s="821" t="s">
        <v>5724</v>
      </c>
      <c r="B697" s="822" t="s">
        <v>5725</v>
      </c>
      <c r="C697" s="822" t="s">
        <v>614</v>
      </c>
      <c r="D697" s="822" t="s">
        <v>2213</v>
      </c>
      <c r="E697" s="822" t="s">
        <v>5710</v>
      </c>
      <c r="F697" s="822" t="s">
        <v>5810</v>
      </c>
      <c r="G697" s="822" t="s">
        <v>5811</v>
      </c>
      <c r="H697" s="831">
        <v>1</v>
      </c>
      <c r="I697" s="831">
        <v>33.33</v>
      </c>
      <c r="J697" s="822"/>
      <c r="K697" s="822">
        <v>33.33</v>
      </c>
      <c r="L697" s="831"/>
      <c r="M697" s="831"/>
      <c r="N697" s="822"/>
      <c r="O697" s="822"/>
      <c r="P697" s="831"/>
      <c r="Q697" s="831"/>
      <c r="R697" s="827"/>
      <c r="S697" s="832"/>
    </row>
    <row r="698" spans="1:19" ht="14.45" customHeight="1" x14ac:dyDescent="0.2">
      <c r="A698" s="821" t="s">
        <v>5724</v>
      </c>
      <c r="B698" s="822" t="s">
        <v>5725</v>
      </c>
      <c r="C698" s="822" t="s">
        <v>614</v>
      </c>
      <c r="D698" s="822" t="s">
        <v>5671</v>
      </c>
      <c r="E698" s="822" t="s">
        <v>5710</v>
      </c>
      <c r="F698" s="822" t="s">
        <v>5711</v>
      </c>
      <c r="G698" s="822" t="s">
        <v>5712</v>
      </c>
      <c r="H698" s="831">
        <v>5</v>
      </c>
      <c r="I698" s="831">
        <v>1260</v>
      </c>
      <c r="J698" s="822"/>
      <c r="K698" s="822">
        <v>252</v>
      </c>
      <c r="L698" s="831"/>
      <c r="M698" s="831"/>
      <c r="N698" s="822"/>
      <c r="O698" s="822"/>
      <c r="P698" s="831"/>
      <c r="Q698" s="831"/>
      <c r="R698" s="827"/>
      <c r="S698" s="832"/>
    </row>
    <row r="699" spans="1:19" ht="14.45" customHeight="1" x14ac:dyDescent="0.2">
      <c r="A699" s="821" t="s">
        <v>5724</v>
      </c>
      <c r="B699" s="822" t="s">
        <v>5725</v>
      </c>
      <c r="C699" s="822" t="s">
        <v>614</v>
      </c>
      <c r="D699" s="822" t="s">
        <v>5671</v>
      </c>
      <c r="E699" s="822" t="s">
        <v>5710</v>
      </c>
      <c r="F699" s="822" t="s">
        <v>5792</v>
      </c>
      <c r="G699" s="822" t="s">
        <v>5793</v>
      </c>
      <c r="H699" s="831">
        <v>1</v>
      </c>
      <c r="I699" s="831">
        <v>127</v>
      </c>
      <c r="J699" s="822"/>
      <c r="K699" s="822">
        <v>127</v>
      </c>
      <c r="L699" s="831"/>
      <c r="M699" s="831"/>
      <c r="N699" s="822"/>
      <c r="O699" s="822"/>
      <c r="P699" s="831"/>
      <c r="Q699" s="831"/>
      <c r="R699" s="827"/>
      <c r="S699" s="832"/>
    </row>
    <row r="700" spans="1:19" ht="14.45" customHeight="1" x14ac:dyDescent="0.2">
      <c r="A700" s="821" t="s">
        <v>5724</v>
      </c>
      <c r="B700" s="822" t="s">
        <v>5725</v>
      </c>
      <c r="C700" s="822" t="s">
        <v>614</v>
      </c>
      <c r="D700" s="822" t="s">
        <v>5671</v>
      </c>
      <c r="E700" s="822" t="s">
        <v>5710</v>
      </c>
      <c r="F700" s="822" t="s">
        <v>5810</v>
      </c>
      <c r="G700" s="822" t="s">
        <v>5811</v>
      </c>
      <c r="H700" s="831">
        <v>6</v>
      </c>
      <c r="I700" s="831">
        <v>200</v>
      </c>
      <c r="J700" s="822"/>
      <c r="K700" s="822">
        <v>33.333333333333336</v>
      </c>
      <c r="L700" s="831"/>
      <c r="M700" s="831"/>
      <c r="N700" s="822"/>
      <c r="O700" s="822"/>
      <c r="P700" s="831"/>
      <c r="Q700" s="831"/>
      <c r="R700" s="827"/>
      <c r="S700" s="832"/>
    </row>
    <row r="701" spans="1:19" ht="14.45" customHeight="1" x14ac:dyDescent="0.2">
      <c r="A701" s="821" t="s">
        <v>5724</v>
      </c>
      <c r="B701" s="822" t="s">
        <v>5725</v>
      </c>
      <c r="C701" s="822" t="s">
        <v>614</v>
      </c>
      <c r="D701" s="822" t="s">
        <v>2217</v>
      </c>
      <c r="E701" s="822" t="s">
        <v>5710</v>
      </c>
      <c r="F701" s="822" t="s">
        <v>5711</v>
      </c>
      <c r="G701" s="822" t="s">
        <v>5712</v>
      </c>
      <c r="H701" s="831"/>
      <c r="I701" s="831"/>
      <c r="J701" s="822"/>
      <c r="K701" s="822"/>
      <c r="L701" s="831">
        <v>1</v>
      </c>
      <c r="M701" s="831">
        <v>254</v>
      </c>
      <c r="N701" s="822">
        <v>1</v>
      </c>
      <c r="O701" s="822">
        <v>254</v>
      </c>
      <c r="P701" s="831"/>
      <c r="Q701" s="831"/>
      <c r="R701" s="827"/>
      <c r="S701" s="832"/>
    </row>
    <row r="702" spans="1:19" ht="14.45" customHeight="1" x14ac:dyDescent="0.2">
      <c r="A702" s="821" t="s">
        <v>5724</v>
      </c>
      <c r="B702" s="822" t="s">
        <v>5725</v>
      </c>
      <c r="C702" s="822" t="s">
        <v>614</v>
      </c>
      <c r="D702" s="822" t="s">
        <v>2217</v>
      </c>
      <c r="E702" s="822" t="s">
        <v>5710</v>
      </c>
      <c r="F702" s="822" t="s">
        <v>5810</v>
      </c>
      <c r="G702" s="822" t="s">
        <v>5811</v>
      </c>
      <c r="H702" s="831"/>
      <c r="I702" s="831"/>
      <c r="J702" s="822"/>
      <c r="K702" s="822"/>
      <c r="L702" s="831">
        <v>1</v>
      </c>
      <c r="M702" s="831">
        <v>33.33</v>
      </c>
      <c r="N702" s="822">
        <v>1</v>
      </c>
      <c r="O702" s="822">
        <v>33.33</v>
      </c>
      <c r="P702" s="831"/>
      <c r="Q702" s="831"/>
      <c r="R702" s="827"/>
      <c r="S702" s="832"/>
    </row>
    <row r="703" spans="1:19" ht="14.45" customHeight="1" x14ac:dyDescent="0.2">
      <c r="A703" s="821" t="s">
        <v>5724</v>
      </c>
      <c r="B703" s="822" t="s">
        <v>5725</v>
      </c>
      <c r="C703" s="822" t="s">
        <v>614</v>
      </c>
      <c r="D703" s="822" t="s">
        <v>2219</v>
      </c>
      <c r="E703" s="822" t="s">
        <v>5710</v>
      </c>
      <c r="F703" s="822" t="s">
        <v>5774</v>
      </c>
      <c r="G703" s="822" t="s">
        <v>5775</v>
      </c>
      <c r="H703" s="831">
        <v>1</v>
      </c>
      <c r="I703" s="831">
        <v>37</v>
      </c>
      <c r="J703" s="822"/>
      <c r="K703" s="822">
        <v>37</v>
      </c>
      <c r="L703" s="831"/>
      <c r="M703" s="831"/>
      <c r="N703" s="822"/>
      <c r="O703" s="822"/>
      <c r="P703" s="831"/>
      <c r="Q703" s="831"/>
      <c r="R703" s="827"/>
      <c r="S703" s="832"/>
    </row>
    <row r="704" spans="1:19" ht="14.45" customHeight="1" x14ac:dyDescent="0.2">
      <c r="A704" s="821" t="s">
        <v>5724</v>
      </c>
      <c r="B704" s="822" t="s">
        <v>5725</v>
      </c>
      <c r="C704" s="822" t="s">
        <v>614</v>
      </c>
      <c r="D704" s="822" t="s">
        <v>2220</v>
      </c>
      <c r="E704" s="822" t="s">
        <v>5710</v>
      </c>
      <c r="F704" s="822" t="s">
        <v>5774</v>
      </c>
      <c r="G704" s="822" t="s">
        <v>5775</v>
      </c>
      <c r="H704" s="831">
        <v>1</v>
      </c>
      <c r="I704" s="831">
        <v>37</v>
      </c>
      <c r="J704" s="822"/>
      <c r="K704" s="822">
        <v>37</v>
      </c>
      <c r="L704" s="831"/>
      <c r="M704" s="831"/>
      <c r="N704" s="822"/>
      <c r="O704" s="822"/>
      <c r="P704" s="831">
        <v>1</v>
      </c>
      <c r="Q704" s="831">
        <v>38</v>
      </c>
      <c r="R704" s="827"/>
      <c r="S704" s="832">
        <v>38</v>
      </c>
    </row>
    <row r="705" spans="1:19" ht="14.45" customHeight="1" x14ac:dyDescent="0.2">
      <c r="A705" s="821" t="s">
        <v>5724</v>
      </c>
      <c r="B705" s="822" t="s">
        <v>5725</v>
      </c>
      <c r="C705" s="822" t="s">
        <v>614</v>
      </c>
      <c r="D705" s="822" t="s">
        <v>2222</v>
      </c>
      <c r="E705" s="822" t="s">
        <v>5726</v>
      </c>
      <c r="F705" s="822" t="s">
        <v>5740</v>
      </c>
      <c r="G705" s="822"/>
      <c r="H705" s="831">
        <v>18.8</v>
      </c>
      <c r="I705" s="831">
        <v>1023.6600000000001</v>
      </c>
      <c r="J705" s="822"/>
      <c r="K705" s="822">
        <v>54.45</v>
      </c>
      <c r="L705" s="831"/>
      <c r="M705" s="831"/>
      <c r="N705" s="822"/>
      <c r="O705" s="822"/>
      <c r="P705" s="831"/>
      <c r="Q705" s="831"/>
      <c r="R705" s="827"/>
      <c r="S705" s="832"/>
    </row>
    <row r="706" spans="1:19" ht="14.45" customHeight="1" x14ac:dyDescent="0.2">
      <c r="A706" s="821" t="s">
        <v>5724</v>
      </c>
      <c r="B706" s="822" t="s">
        <v>5725</v>
      </c>
      <c r="C706" s="822" t="s">
        <v>614</v>
      </c>
      <c r="D706" s="822" t="s">
        <v>2222</v>
      </c>
      <c r="E706" s="822" t="s">
        <v>5710</v>
      </c>
      <c r="F706" s="822" t="s">
        <v>5770</v>
      </c>
      <c r="G706" s="822" t="s">
        <v>5771</v>
      </c>
      <c r="H706" s="831">
        <v>96</v>
      </c>
      <c r="I706" s="831">
        <v>14112</v>
      </c>
      <c r="J706" s="822">
        <v>93.456953642384107</v>
      </c>
      <c r="K706" s="822">
        <v>147</v>
      </c>
      <c r="L706" s="831">
        <v>1</v>
      </c>
      <c r="M706" s="831">
        <v>151</v>
      </c>
      <c r="N706" s="822">
        <v>1</v>
      </c>
      <c r="O706" s="822">
        <v>151</v>
      </c>
      <c r="P706" s="831">
        <v>1</v>
      </c>
      <c r="Q706" s="831">
        <v>153</v>
      </c>
      <c r="R706" s="827">
        <v>1.0132450331125828</v>
      </c>
      <c r="S706" s="832">
        <v>153</v>
      </c>
    </row>
    <row r="707" spans="1:19" ht="14.45" customHeight="1" x14ac:dyDescent="0.2">
      <c r="A707" s="821" t="s">
        <v>5724</v>
      </c>
      <c r="B707" s="822" t="s">
        <v>5725</v>
      </c>
      <c r="C707" s="822" t="s">
        <v>614</v>
      </c>
      <c r="D707" s="822" t="s">
        <v>2222</v>
      </c>
      <c r="E707" s="822" t="s">
        <v>5710</v>
      </c>
      <c r="F707" s="822" t="s">
        <v>5774</v>
      </c>
      <c r="G707" s="822" t="s">
        <v>5775</v>
      </c>
      <c r="H707" s="831">
        <v>1</v>
      </c>
      <c r="I707" s="831">
        <v>37</v>
      </c>
      <c r="J707" s="822"/>
      <c r="K707" s="822">
        <v>37</v>
      </c>
      <c r="L707" s="831"/>
      <c r="M707" s="831"/>
      <c r="N707" s="822"/>
      <c r="O707" s="822"/>
      <c r="P707" s="831">
        <v>1</v>
      </c>
      <c r="Q707" s="831">
        <v>38</v>
      </c>
      <c r="R707" s="827"/>
      <c r="S707" s="832">
        <v>38</v>
      </c>
    </row>
    <row r="708" spans="1:19" ht="14.45" customHeight="1" x14ac:dyDescent="0.2">
      <c r="A708" s="821" t="s">
        <v>5724</v>
      </c>
      <c r="B708" s="822" t="s">
        <v>5725</v>
      </c>
      <c r="C708" s="822" t="s">
        <v>614</v>
      </c>
      <c r="D708" s="822" t="s">
        <v>2222</v>
      </c>
      <c r="E708" s="822" t="s">
        <v>5710</v>
      </c>
      <c r="F708" s="822" t="s">
        <v>5776</v>
      </c>
      <c r="G708" s="822" t="s">
        <v>5777</v>
      </c>
      <c r="H708" s="831">
        <v>53</v>
      </c>
      <c r="I708" s="831">
        <v>530</v>
      </c>
      <c r="J708" s="822">
        <v>1.8928571428571428</v>
      </c>
      <c r="K708" s="822">
        <v>10</v>
      </c>
      <c r="L708" s="831">
        <v>28</v>
      </c>
      <c r="M708" s="831">
        <v>280</v>
      </c>
      <c r="N708" s="822">
        <v>1</v>
      </c>
      <c r="O708" s="822">
        <v>10</v>
      </c>
      <c r="P708" s="831">
        <v>16</v>
      </c>
      <c r="Q708" s="831">
        <v>160</v>
      </c>
      <c r="R708" s="827">
        <v>0.5714285714285714</v>
      </c>
      <c r="S708" s="832">
        <v>10</v>
      </c>
    </row>
    <row r="709" spans="1:19" ht="14.45" customHeight="1" x14ac:dyDescent="0.2">
      <c r="A709" s="821" t="s">
        <v>5724</v>
      </c>
      <c r="B709" s="822" t="s">
        <v>5725</v>
      </c>
      <c r="C709" s="822" t="s">
        <v>614</v>
      </c>
      <c r="D709" s="822" t="s">
        <v>2222</v>
      </c>
      <c r="E709" s="822" t="s">
        <v>5710</v>
      </c>
      <c r="F709" s="822" t="s">
        <v>5782</v>
      </c>
      <c r="G709" s="822" t="s">
        <v>5783</v>
      </c>
      <c r="H709" s="831">
        <v>53</v>
      </c>
      <c r="I709" s="831">
        <v>4664</v>
      </c>
      <c r="J709" s="822"/>
      <c r="K709" s="822">
        <v>88</v>
      </c>
      <c r="L709" s="831"/>
      <c r="M709" s="831"/>
      <c r="N709" s="822"/>
      <c r="O709" s="822"/>
      <c r="P709" s="831"/>
      <c r="Q709" s="831"/>
      <c r="R709" s="827"/>
      <c r="S709" s="832"/>
    </row>
    <row r="710" spans="1:19" ht="14.45" customHeight="1" x14ac:dyDescent="0.2">
      <c r="A710" s="821" t="s">
        <v>5724</v>
      </c>
      <c r="B710" s="822" t="s">
        <v>5725</v>
      </c>
      <c r="C710" s="822" t="s">
        <v>614</v>
      </c>
      <c r="D710" s="822" t="s">
        <v>2222</v>
      </c>
      <c r="E710" s="822" t="s">
        <v>5710</v>
      </c>
      <c r="F710" s="822" t="s">
        <v>5784</v>
      </c>
      <c r="G710" s="822" t="s">
        <v>5785</v>
      </c>
      <c r="H710" s="831">
        <v>53</v>
      </c>
      <c r="I710" s="831">
        <v>33443</v>
      </c>
      <c r="J710" s="822"/>
      <c r="K710" s="822">
        <v>631</v>
      </c>
      <c r="L710" s="831"/>
      <c r="M710" s="831"/>
      <c r="N710" s="822"/>
      <c r="O710" s="822"/>
      <c r="P710" s="831"/>
      <c r="Q710" s="831"/>
      <c r="R710" s="827"/>
      <c r="S710" s="832"/>
    </row>
    <row r="711" spans="1:19" ht="14.45" customHeight="1" x14ac:dyDescent="0.2">
      <c r="A711" s="821" t="s">
        <v>5724</v>
      </c>
      <c r="B711" s="822" t="s">
        <v>5725</v>
      </c>
      <c r="C711" s="822" t="s">
        <v>614</v>
      </c>
      <c r="D711" s="822" t="s">
        <v>2222</v>
      </c>
      <c r="E711" s="822" t="s">
        <v>5710</v>
      </c>
      <c r="F711" s="822" t="s">
        <v>5786</v>
      </c>
      <c r="G711" s="822" t="s">
        <v>5787</v>
      </c>
      <c r="H711" s="831">
        <v>60</v>
      </c>
      <c r="I711" s="831">
        <v>23580</v>
      </c>
      <c r="J711" s="822"/>
      <c r="K711" s="822">
        <v>393</v>
      </c>
      <c r="L711" s="831"/>
      <c r="M711" s="831"/>
      <c r="N711" s="822"/>
      <c r="O711" s="822"/>
      <c r="P711" s="831"/>
      <c r="Q711" s="831"/>
      <c r="R711" s="827"/>
      <c r="S711" s="832"/>
    </row>
    <row r="712" spans="1:19" ht="14.45" customHeight="1" x14ac:dyDescent="0.2">
      <c r="A712" s="821" t="s">
        <v>5724</v>
      </c>
      <c r="B712" s="822" t="s">
        <v>5725</v>
      </c>
      <c r="C712" s="822" t="s">
        <v>614</v>
      </c>
      <c r="D712" s="822" t="s">
        <v>2222</v>
      </c>
      <c r="E712" s="822" t="s">
        <v>5710</v>
      </c>
      <c r="F712" s="822" t="s">
        <v>5788</v>
      </c>
      <c r="G712" s="822" t="s">
        <v>5789</v>
      </c>
      <c r="H712" s="831">
        <v>335</v>
      </c>
      <c r="I712" s="831">
        <v>13065</v>
      </c>
      <c r="J712" s="822"/>
      <c r="K712" s="822">
        <v>39</v>
      </c>
      <c r="L712" s="831"/>
      <c r="M712" s="831"/>
      <c r="N712" s="822"/>
      <c r="O712" s="822"/>
      <c r="P712" s="831"/>
      <c r="Q712" s="831"/>
      <c r="R712" s="827"/>
      <c r="S712" s="832"/>
    </row>
    <row r="713" spans="1:19" ht="14.45" customHeight="1" x14ac:dyDescent="0.2">
      <c r="A713" s="821" t="s">
        <v>5724</v>
      </c>
      <c r="B713" s="822" t="s">
        <v>5725</v>
      </c>
      <c r="C713" s="822" t="s">
        <v>614</v>
      </c>
      <c r="D713" s="822" t="s">
        <v>2222</v>
      </c>
      <c r="E713" s="822" t="s">
        <v>5710</v>
      </c>
      <c r="F713" s="822" t="s">
        <v>5790</v>
      </c>
      <c r="G713" s="822" t="s">
        <v>5791</v>
      </c>
      <c r="H713" s="831">
        <v>19</v>
      </c>
      <c r="I713" s="831">
        <v>84398</v>
      </c>
      <c r="J713" s="822"/>
      <c r="K713" s="822">
        <v>4442</v>
      </c>
      <c r="L713" s="831"/>
      <c r="M713" s="831"/>
      <c r="N713" s="822"/>
      <c r="O713" s="822"/>
      <c r="P713" s="831"/>
      <c r="Q713" s="831"/>
      <c r="R713" s="827"/>
      <c r="S713" s="832"/>
    </row>
    <row r="714" spans="1:19" ht="14.45" customHeight="1" x14ac:dyDescent="0.2">
      <c r="A714" s="821" t="s">
        <v>5724</v>
      </c>
      <c r="B714" s="822" t="s">
        <v>5725</v>
      </c>
      <c r="C714" s="822" t="s">
        <v>614</v>
      </c>
      <c r="D714" s="822" t="s">
        <v>2222</v>
      </c>
      <c r="E714" s="822" t="s">
        <v>5710</v>
      </c>
      <c r="F714" s="822" t="s">
        <v>5878</v>
      </c>
      <c r="G714" s="822" t="s">
        <v>5879</v>
      </c>
      <c r="H714" s="831">
        <v>2</v>
      </c>
      <c r="I714" s="831">
        <v>1440</v>
      </c>
      <c r="J714" s="822"/>
      <c r="K714" s="822">
        <v>720</v>
      </c>
      <c r="L714" s="831"/>
      <c r="M714" s="831"/>
      <c r="N714" s="822"/>
      <c r="O714" s="822"/>
      <c r="P714" s="831"/>
      <c r="Q714" s="831"/>
      <c r="R714" s="827"/>
      <c r="S714" s="832"/>
    </row>
    <row r="715" spans="1:19" ht="14.45" customHeight="1" x14ac:dyDescent="0.2">
      <c r="A715" s="821" t="s">
        <v>5724</v>
      </c>
      <c r="B715" s="822" t="s">
        <v>5725</v>
      </c>
      <c r="C715" s="822" t="s">
        <v>614</v>
      </c>
      <c r="D715" s="822" t="s">
        <v>2222</v>
      </c>
      <c r="E715" s="822" t="s">
        <v>5710</v>
      </c>
      <c r="F715" s="822" t="s">
        <v>5711</v>
      </c>
      <c r="G715" s="822" t="s">
        <v>5712</v>
      </c>
      <c r="H715" s="831">
        <v>191</v>
      </c>
      <c r="I715" s="831">
        <v>48132</v>
      </c>
      <c r="J715" s="822">
        <v>2.3109275974649512</v>
      </c>
      <c r="K715" s="822">
        <v>252</v>
      </c>
      <c r="L715" s="831">
        <v>82</v>
      </c>
      <c r="M715" s="831">
        <v>20828</v>
      </c>
      <c r="N715" s="822">
        <v>1</v>
      </c>
      <c r="O715" s="822">
        <v>254</v>
      </c>
      <c r="P715" s="831">
        <v>68</v>
      </c>
      <c r="Q715" s="831">
        <v>17340</v>
      </c>
      <c r="R715" s="827">
        <v>0.83253312848089112</v>
      </c>
      <c r="S715" s="832">
        <v>255</v>
      </c>
    </row>
    <row r="716" spans="1:19" ht="14.45" customHeight="1" x14ac:dyDescent="0.2">
      <c r="A716" s="821" t="s">
        <v>5724</v>
      </c>
      <c r="B716" s="822" t="s">
        <v>5725</v>
      </c>
      <c r="C716" s="822" t="s">
        <v>614</v>
      </c>
      <c r="D716" s="822" t="s">
        <v>2222</v>
      </c>
      <c r="E716" s="822" t="s">
        <v>5710</v>
      </c>
      <c r="F716" s="822" t="s">
        <v>5792</v>
      </c>
      <c r="G716" s="822" t="s">
        <v>5793</v>
      </c>
      <c r="H716" s="831">
        <v>72</v>
      </c>
      <c r="I716" s="831">
        <v>9144</v>
      </c>
      <c r="J716" s="822">
        <v>3.6285714285714286</v>
      </c>
      <c r="K716" s="822">
        <v>127</v>
      </c>
      <c r="L716" s="831">
        <v>20</v>
      </c>
      <c r="M716" s="831">
        <v>2520</v>
      </c>
      <c r="N716" s="822">
        <v>1</v>
      </c>
      <c r="O716" s="822">
        <v>126</v>
      </c>
      <c r="P716" s="831">
        <v>14</v>
      </c>
      <c r="Q716" s="831">
        <v>1778</v>
      </c>
      <c r="R716" s="827">
        <v>0.7055555555555556</v>
      </c>
      <c r="S716" s="832">
        <v>127</v>
      </c>
    </row>
    <row r="717" spans="1:19" ht="14.45" customHeight="1" x14ac:dyDescent="0.2">
      <c r="A717" s="821" t="s">
        <v>5724</v>
      </c>
      <c r="B717" s="822" t="s">
        <v>5725</v>
      </c>
      <c r="C717" s="822" t="s">
        <v>614</v>
      </c>
      <c r="D717" s="822" t="s">
        <v>2222</v>
      </c>
      <c r="E717" s="822" t="s">
        <v>5710</v>
      </c>
      <c r="F717" s="822" t="s">
        <v>5810</v>
      </c>
      <c r="G717" s="822" t="s">
        <v>5811</v>
      </c>
      <c r="H717" s="831">
        <v>244</v>
      </c>
      <c r="I717" s="831">
        <v>8133.33</v>
      </c>
      <c r="J717" s="822">
        <v>2.5684254072113837</v>
      </c>
      <c r="K717" s="822">
        <v>33.333319672131147</v>
      </c>
      <c r="L717" s="831">
        <v>95</v>
      </c>
      <c r="M717" s="831">
        <v>3166.66</v>
      </c>
      <c r="N717" s="822">
        <v>1</v>
      </c>
      <c r="O717" s="822">
        <v>33.333263157894734</v>
      </c>
      <c r="P717" s="831">
        <v>82</v>
      </c>
      <c r="Q717" s="831">
        <v>3026.67</v>
      </c>
      <c r="R717" s="827">
        <v>0.95579253851060741</v>
      </c>
      <c r="S717" s="832">
        <v>36.910609756097564</v>
      </c>
    </row>
    <row r="718" spans="1:19" ht="14.45" customHeight="1" x14ac:dyDescent="0.2">
      <c r="A718" s="821" t="s">
        <v>5724</v>
      </c>
      <c r="B718" s="822" t="s">
        <v>5725</v>
      </c>
      <c r="C718" s="822" t="s">
        <v>614</v>
      </c>
      <c r="D718" s="822" t="s">
        <v>2222</v>
      </c>
      <c r="E718" s="822" t="s">
        <v>5710</v>
      </c>
      <c r="F718" s="822" t="s">
        <v>5812</v>
      </c>
      <c r="G718" s="822" t="s">
        <v>5813</v>
      </c>
      <c r="H718" s="831">
        <v>95</v>
      </c>
      <c r="I718" s="831">
        <v>93290</v>
      </c>
      <c r="J718" s="822"/>
      <c r="K718" s="822">
        <v>982</v>
      </c>
      <c r="L718" s="831"/>
      <c r="M718" s="831"/>
      <c r="N718" s="822"/>
      <c r="O718" s="822"/>
      <c r="P718" s="831"/>
      <c r="Q718" s="831"/>
      <c r="R718" s="827"/>
      <c r="S718" s="832"/>
    </row>
    <row r="719" spans="1:19" ht="14.45" customHeight="1" x14ac:dyDescent="0.2">
      <c r="A719" s="821" t="s">
        <v>5724</v>
      </c>
      <c r="B719" s="822" t="s">
        <v>5725</v>
      </c>
      <c r="C719" s="822" t="s">
        <v>614</v>
      </c>
      <c r="D719" s="822" t="s">
        <v>2222</v>
      </c>
      <c r="E719" s="822" t="s">
        <v>5710</v>
      </c>
      <c r="F719" s="822" t="s">
        <v>5814</v>
      </c>
      <c r="G719" s="822" t="s">
        <v>5815</v>
      </c>
      <c r="H719" s="831">
        <v>90</v>
      </c>
      <c r="I719" s="831">
        <v>15480</v>
      </c>
      <c r="J719" s="822"/>
      <c r="K719" s="822">
        <v>172</v>
      </c>
      <c r="L719" s="831"/>
      <c r="M719" s="831"/>
      <c r="N719" s="822"/>
      <c r="O719" s="822"/>
      <c r="P719" s="831"/>
      <c r="Q719" s="831"/>
      <c r="R719" s="827"/>
      <c r="S719" s="832"/>
    </row>
    <row r="720" spans="1:19" ht="14.45" customHeight="1" x14ac:dyDescent="0.2">
      <c r="A720" s="821" t="s">
        <v>5724</v>
      </c>
      <c r="B720" s="822" t="s">
        <v>5725</v>
      </c>
      <c r="C720" s="822" t="s">
        <v>614</v>
      </c>
      <c r="D720" s="822" t="s">
        <v>2222</v>
      </c>
      <c r="E720" s="822" t="s">
        <v>5710</v>
      </c>
      <c r="F720" s="822" t="s">
        <v>5816</v>
      </c>
      <c r="G720" s="822" t="s">
        <v>5817</v>
      </c>
      <c r="H720" s="831">
        <v>4</v>
      </c>
      <c r="I720" s="831">
        <v>148</v>
      </c>
      <c r="J720" s="822"/>
      <c r="K720" s="822">
        <v>37</v>
      </c>
      <c r="L720" s="831"/>
      <c r="M720" s="831"/>
      <c r="N720" s="822"/>
      <c r="O720" s="822"/>
      <c r="P720" s="831">
        <v>1</v>
      </c>
      <c r="Q720" s="831">
        <v>38</v>
      </c>
      <c r="R720" s="827"/>
      <c r="S720" s="832">
        <v>38</v>
      </c>
    </row>
    <row r="721" spans="1:19" ht="14.45" customHeight="1" x14ac:dyDescent="0.2">
      <c r="A721" s="821" t="s">
        <v>5724</v>
      </c>
      <c r="B721" s="822" t="s">
        <v>5725</v>
      </c>
      <c r="C721" s="822" t="s">
        <v>614</v>
      </c>
      <c r="D721" s="822" t="s">
        <v>2222</v>
      </c>
      <c r="E721" s="822" t="s">
        <v>5710</v>
      </c>
      <c r="F721" s="822" t="s">
        <v>5820</v>
      </c>
      <c r="G721" s="822" t="s">
        <v>5821</v>
      </c>
      <c r="H721" s="831">
        <v>1</v>
      </c>
      <c r="I721" s="831">
        <v>32</v>
      </c>
      <c r="J721" s="822"/>
      <c r="K721" s="822">
        <v>32</v>
      </c>
      <c r="L721" s="831"/>
      <c r="M721" s="831"/>
      <c r="N721" s="822"/>
      <c r="O721" s="822"/>
      <c r="P721" s="831"/>
      <c r="Q721" s="831"/>
      <c r="R721" s="827"/>
      <c r="S721" s="832"/>
    </row>
    <row r="722" spans="1:19" ht="14.45" customHeight="1" x14ac:dyDescent="0.2">
      <c r="A722" s="821" t="s">
        <v>5724</v>
      </c>
      <c r="B722" s="822" t="s">
        <v>5725</v>
      </c>
      <c r="C722" s="822" t="s">
        <v>614</v>
      </c>
      <c r="D722" s="822" t="s">
        <v>2236</v>
      </c>
      <c r="E722" s="822" t="s">
        <v>5710</v>
      </c>
      <c r="F722" s="822" t="s">
        <v>5774</v>
      </c>
      <c r="G722" s="822" t="s">
        <v>5775</v>
      </c>
      <c r="H722" s="831"/>
      <c r="I722" s="831"/>
      <c r="J722" s="822"/>
      <c r="K722" s="822"/>
      <c r="L722" s="831">
        <v>1</v>
      </c>
      <c r="M722" s="831">
        <v>38</v>
      </c>
      <c r="N722" s="822">
        <v>1</v>
      </c>
      <c r="O722" s="822">
        <v>38</v>
      </c>
      <c r="P722" s="831"/>
      <c r="Q722" s="831"/>
      <c r="R722" s="827"/>
      <c r="S722" s="832"/>
    </row>
    <row r="723" spans="1:19" ht="14.45" customHeight="1" x14ac:dyDescent="0.2">
      <c r="A723" s="821" t="s">
        <v>5724</v>
      </c>
      <c r="B723" s="822" t="s">
        <v>5725</v>
      </c>
      <c r="C723" s="822" t="s">
        <v>614</v>
      </c>
      <c r="D723" s="822" t="s">
        <v>2240</v>
      </c>
      <c r="E723" s="822" t="s">
        <v>5710</v>
      </c>
      <c r="F723" s="822" t="s">
        <v>5774</v>
      </c>
      <c r="G723" s="822" t="s">
        <v>5775</v>
      </c>
      <c r="H723" s="831"/>
      <c r="I723" s="831"/>
      <c r="J723" s="822"/>
      <c r="K723" s="822"/>
      <c r="L723" s="831">
        <v>1</v>
      </c>
      <c r="M723" s="831">
        <v>38</v>
      </c>
      <c r="N723" s="822">
        <v>1</v>
      </c>
      <c r="O723" s="822">
        <v>38</v>
      </c>
      <c r="P723" s="831"/>
      <c r="Q723" s="831"/>
      <c r="R723" s="827"/>
      <c r="S723" s="832"/>
    </row>
    <row r="724" spans="1:19" ht="14.45" customHeight="1" x14ac:dyDescent="0.2">
      <c r="A724" s="821" t="s">
        <v>5724</v>
      </c>
      <c r="B724" s="822" t="s">
        <v>5725</v>
      </c>
      <c r="C724" s="822" t="s">
        <v>614</v>
      </c>
      <c r="D724" s="822" t="s">
        <v>2242</v>
      </c>
      <c r="E724" s="822" t="s">
        <v>5710</v>
      </c>
      <c r="F724" s="822" t="s">
        <v>5774</v>
      </c>
      <c r="G724" s="822" t="s">
        <v>5775</v>
      </c>
      <c r="H724" s="831">
        <v>2</v>
      </c>
      <c r="I724" s="831">
        <v>74</v>
      </c>
      <c r="J724" s="822"/>
      <c r="K724" s="822">
        <v>37</v>
      </c>
      <c r="L724" s="831"/>
      <c r="M724" s="831"/>
      <c r="N724" s="822"/>
      <c r="O724" s="822"/>
      <c r="P724" s="831"/>
      <c r="Q724" s="831"/>
      <c r="R724" s="827"/>
      <c r="S724" s="832"/>
    </row>
    <row r="725" spans="1:19" ht="14.45" customHeight="1" x14ac:dyDescent="0.2">
      <c r="A725" s="821" t="s">
        <v>5724</v>
      </c>
      <c r="B725" s="822" t="s">
        <v>5725</v>
      </c>
      <c r="C725" s="822" t="s">
        <v>614</v>
      </c>
      <c r="D725" s="822" t="s">
        <v>2246</v>
      </c>
      <c r="E725" s="822" t="s">
        <v>5726</v>
      </c>
      <c r="F725" s="822" t="s">
        <v>5729</v>
      </c>
      <c r="G725" s="822" t="s">
        <v>5730</v>
      </c>
      <c r="H725" s="831">
        <v>0.2</v>
      </c>
      <c r="I725" s="831">
        <v>10.82</v>
      </c>
      <c r="J725" s="822"/>
      <c r="K725" s="822">
        <v>54.1</v>
      </c>
      <c r="L725" s="831"/>
      <c r="M725" s="831"/>
      <c r="N725" s="822"/>
      <c r="O725" s="822"/>
      <c r="P725" s="831"/>
      <c r="Q725" s="831"/>
      <c r="R725" s="827"/>
      <c r="S725" s="832"/>
    </row>
    <row r="726" spans="1:19" ht="14.45" customHeight="1" x14ac:dyDescent="0.2">
      <c r="A726" s="821" t="s">
        <v>5724</v>
      </c>
      <c r="B726" s="822" t="s">
        <v>5725</v>
      </c>
      <c r="C726" s="822" t="s">
        <v>614</v>
      </c>
      <c r="D726" s="822" t="s">
        <v>2246</v>
      </c>
      <c r="E726" s="822" t="s">
        <v>5726</v>
      </c>
      <c r="F726" s="822" t="s">
        <v>5740</v>
      </c>
      <c r="G726" s="822"/>
      <c r="H726" s="831">
        <v>0.60000000000000009</v>
      </c>
      <c r="I726" s="831">
        <v>32.67</v>
      </c>
      <c r="J726" s="822"/>
      <c r="K726" s="822">
        <v>54.449999999999996</v>
      </c>
      <c r="L726" s="831"/>
      <c r="M726" s="831"/>
      <c r="N726" s="822"/>
      <c r="O726" s="822"/>
      <c r="P726" s="831"/>
      <c r="Q726" s="831"/>
      <c r="R726" s="827"/>
      <c r="S726" s="832"/>
    </row>
    <row r="727" spans="1:19" ht="14.45" customHeight="1" x14ac:dyDescent="0.2">
      <c r="A727" s="821" t="s">
        <v>5724</v>
      </c>
      <c r="B727" s="822" t="s">
        <v>5725</v>
      </c>
      <c r="C727" s="822" t="s">
        <v>614</v>
      </c>
      <c r="D727" s="822" t="s">
        <v>2246</v>
      </c>
      <c r="E727" s="822" t="s">
        <v>5726</v>
      </c>
      <c r="F727" s="822" t="s">
        <v>5742</v>
      </c>
      <c r="G727" s="822" t="s">
        <v>1180</v>
      </c>
      <c r="H727" s="831">
        <v>7</v>
      </c>
      <c r="I727" s="831">
        <v>485.45</v>
      </c>
      <c r="J727" s="822"/>
      <c r="K727" s="822">
        <v>69.349999999999994</v>
      </c>
      <c r="L727" s="831"/>
      <c r="M727" s="831"/>
      <c r="N727" s="822"/>
      <c r="O727" s="822"/>
      <c r="P727" s="831"/>
      <c r="Q727" s="831"/>
      <c r="R727" s="827"/>
      <c r="S727" s="832"/>
    </row>
    <row r="728" spans="1:19" ht="14.45" customHeight="1" x14ac:dyDescent="0.2">
      <c r="A728" s="821" t="s">
        <v>5724</v>
      </c>
      <c r="B728" s="822" t="s">
        <v>5725</v>
      </c>
      <c r="C728" s="822" t="s">
        <v>614</v>
      </c>
      <c r="D728" s="822" t="s">
        <v>2246</v>
      </c>
      <c r="E728" s="822" t="s">
        <v>5726</v>
      </c>
      <c r="F728" s="822" t="s">
        <v>5870</v>
      </c>
      <c r="G728" s="822" t="s">
        <v>3701</v>
      </c>
      <c r="H728" s="831">
        <v>2</v>
      </c>
      <c r="I728" s="831">
        <v>103.5</v>
      </c>
      <c r="J728" s="822"/>
      <c r="K728" s="822">
        <v>51.75</v>
      </c>
      <c r="L728" s="831"/>
      <c r="M728" s="831"/>
      <c r="N728" s="822"/>
      <c r="O728" s="822"/>
      <c r="P728" s="831"/>
      <c r="Q728" s="831"/>
      <c r="R728" s="827"/>
      <c r="S728" s="832"/>
    </row>
    <row r="729" spans="1:19" ht="14.45" customHeight="1" x14ac:dyDescent="0.2">
      <c r="A729" s="821" t="s">
        <v>5724</v>
      </c>
      <c r="B729" s="822" t="s">
        <v>5725</v>
      </c>
      <c r="C729" s="822" t="s">
        <v>614</v>
      </c>
      <c r="D729" s="822" t="s">
        <v>2246</v>
      </c>
      <c r="E729" s="822" t="s">
        <v>5726</v>
      </c>
      <c r="F729" s="822" t="s">
        <v>5871</v>
      </c>
      <c r="G729" s="822" t="s">
        <v>1180</v>
      </c>
      <c r="H729" s="831">
        <v>0.2</v>
      </c>
      <c r="I729" s="831">
        <v>13.87</v>
      </c>
      <c r="J729" s="822"/>
      <c r="K729" s="822">
        <v>69.349999999999994</v>
      </c>
      <c r="L729" s="831"/>
      <c r="M729" s="831"/>
      <c r="N729" s="822"/>
      <c r="O729" s="822"/>
      <c r="P729" s="831"/>
      <c r="Q729" s="831"/>
      <c r="R729" s="827"/>
      <c r="S729" s="832"/>
    </row>
    <row r="730" spans="1:19" ht="14.45" customHeight="1" x14ac:dyDescent="0.2">
      <c r="A730" s="821" t="s">
        <v>5724</v>
      </c>
      <c r="B730" s="822" t="s">
        <v>5725</v>
      </c>
      <c r="C730" s="822" t="s">
        <v>614</v>
      </c>
      <c r="D730" s="822" t="s">
        <v>2246</v>
      </c>
      <c r="E730" s="822" t="s">
        <v>5710</v>
      </c>
      <c r="F730" s="822" t="s">
        <v>5770</v>
      </c>
      <c r="G730" s="822" t="s">
        <v>5771</v>
      </c>
      <c r="H730" s="831">
        <v>37</v>
      </c>
      <c r="I730" s="831">
        <v>5439</v>
      </c>
      <c r="J730" s="822"/>
      <c r="K730" s="822">
        <v>147</v>
      </c>
      <c r="L730" s="831"/>
      <c r="M730" s="831"/>
      <c r="N730" s="822"/>
      <c r="O730" s="822"/>
      <c r="P730" s="831"/>
      <c r="Q730" s="831"/>
      <c r="R730" s="827"/>
      <c r="S730" s="832"/>
    </row>
    <row r="731" spans="1:19" ht="14.45" customHeight="1" x14ac:dyDescent="0.2">
      <c r="A731" s="821" t="s">
        <v>5724</v>
      </c>
      <c r="B731" s="822" t="s">
        <v>5725</v>
      </c>
      <c r="C731" s="822" t="s">
        <v>614</v>
      </c>
      <c r="D731" s="822" t="s">
        <v>2246</v>
      </c>
      <c r="E731" s="822" t="s">
        <v>5710</v>
      </c>
      <c r="F731" s="822" t="s">
        <v>5872</v>
      </c>
      <c r="G731" s="822" t="s">
        <v>5873</v>
      </c>
      <c r="H731" s="831"/>
      <c r="I731" s="831"/>
      <c r="J731" s="822"/>
      <c r="K731" s="822"/>
      <c r="L731" s="831">
        <v>1</v>
      </c>
      <c r="M731" s="831">
        <v>308</v>
      </c>
      <c r="N731" s="822">
        <v>1</v>
      </c>
      <c r="O731" s="822">
        <v>308</v>
      </c>
      <c r="P731" s="831"/>
      <c r="Q731" s="831"/>
      <c r="R731" s="827"/>
      <c r="S731" s="832"/>
    </row>
    <row r="732" spans="1:19" ht="14.45" customHeight="1" x14ac:dyDescent="0.2">
      <c r="A732" s="821" t="s">
        <v>5724</v>
      </c>
      <c r="B732" s="822" t="s">
        <v>5725</v>
      </c>
      <c r="C732" s="822" t="s">
        <v>614</v>
      </c>
      <c r="D732" s="822" t="s">
        <v>2246</v>
      </c>
      <c r="E732" s="822" t="s">
        <v>5710</v>
      </c>
      <c r="F732" s="822" t="s">
        <v>5774</v>
      </c>
      <c r="G732" s="822" t="s">
        <v>5775</v>
      </c>
      <c r="H732" s="831">
        <v>55</v>
      </c>
      <c r="I732" s="831">
        <v>2035</v>
      </c>
      <c r="J732" s="822">
        <v>2.8185595567867034</v>
      </c>
      <c r="K732" s="822">
        <v>37</v>
      </c>
      <c r="L732" s="831">
        <v>19</v>
      </c>
      <c r="M732" s="831">
        <v>722</v>
      </c>
      <c r="N732" s="822">
        <v>1</v>
      </c>
      <c r="O732" s="822">
        <v>38</v>
      </c>
      <c r="P732" s="831">
        <v>35</v>
      </c>
      <c r="Q732" s="831">
        <v>1330</v>
      </c>
      <c r="R732" s="827">
        <v>1.8421052631578947</v>
      </c>
      <c r="S732" s="832">
        <v>38</v>
      </c>
    </row>
    <row r="733" spans="1:19" ht="14.45" customHeight="1" x14ac:dyDescent="0.2">
      <c r="A733" s="821" t="s">
        <v>5724</v>
      </c>
      <c r="B733" s="822" t="s">
        <v>5725</v>
      </c>
      <c r="C733" s="822" t="s">
        <v>614</v>
      </c>
      <c r="D733" s="822" t="s">
        <v>2246</v>
      </c>
      <c r="E733" s="822" t="s">
        <v>5710</v>
      </c>
      <c r="F733" s="822" t="s">
        <v>5782</v>
      </c>
      <c r="G733" s="822" t="s">
        <v>5783</v>
      </c>
      <c r="H733" s="831">
        <v>57</v>
      </c>
      <c r="I733" s="831">
        <v>5016</v>
      </c>
      <c r="J733" s="822"/>
      <c r="K733" s="822">
        <v>88</v>
      </c>
      <c r="L733" s="831"/>
      <c r="M733" s="831"/>
      <c r="N733" s="822"/>
      <c r="O733" s="822"/>
      <c r="P733" s="831"/>
      <c r="Q733" s="831"/>
      <c r="R733" s="827"/>
      <c r="S733" s="832"/>
    </row>
    <row r="734" spans="1:19" ht="14.45" customHeight="1" x14ac:dyDescent="0.2">
      <c r="A734" s="821" t="s">
        <v>5724</v>
      </c>
      <c r="B734" s="822" t="s">
        <v>5725</v>
      </c>
      <c r="C734" s="822" t="s">
        <v>614</v>
      </c>
      <c r="D734" s="822" t="s">
        <v>2246</v>
      </c>
      <c r="E734" s="822" t="s">
        <v>5710</v>
      </c>
      <c r="F734" s="822" t="s">
        <v>5784</v>
      </c>
      <c r="G734" s="822" t="s">
        <v>5785</v>
      </c>
      <c r="H734" s="831">
        <v>64</v>
      </c>
      <c r="I734" s="831">
        <v>40384</v>
      </c>
      <c r="J734" s="822">
        <v>63.697160883280759</v>
      </c>
      <c r="K734" s="822">
        <v>631</v>
      </c>
      <c r="L734" s="831">
        <v>1</v>
      </c>
      <c r="M734" s="831">
        <v>634</v>
      </c>
      <c r="N734" s="822">
        <v>1</v>
      </c>
      <c r="O734" s="822">
        <v>634</v>
      </c>
      <c r="P734" s="831">
        <v>1</v>
      </c>
      <c r="Q734" s="831">
        <v>637</v>
      </c>
      <c r="R734" s="827">
        <v>1.0047318611987381</v>
      </c>
      <c r="S734" s="832">
        <v>637</v>
      </c>
    </row>
    <row r="735" spans="1:19" ht="14.45" customHeight="1" x14ac:dyDescent="0.2">
      <c r="A735" s="821" t="s">
        <v>5724</v>
      </c>
      <c r="B735" s="822" t="s">
        <v>5725</v>
      </c>
      <c r="C735" s="822" t="s">
        <v>614</v>
      </c>
      <c r="D735" s="822" t="s">
        <v>2246</v>
      </c>
      <c r="E735" s="822" t="s">
        <v>5710</v>
      </c>
      <c r="F735" s="822" t="s">
        <v>5786</v>
      </c>
      <c r="G735" s="822" t="s">
        <v>5787</v>
      </c>
      <c r="H735" s="831">
        <v>81</v>
      </c>
      <c r="I735" s="831">
        <v>31833</v>
      </c>
      <c r="J735" s="822"/>
      <c r="K735" s="822">
        <v>393</v>
      </c>
      <c r="L735" s="831"/>
      <c r="M735" s="831"/>
      <c r="N735" s="822"/>
      <c r="O735" s="822"/>
      <c r="P735" s="831">
        <v>1</v>
      </c>
      <c r="Q735" s="831">
        <v>394</v>
      </c>
      <c r="R735" s="827"/>
      <c r="S735" s="832">
        <v>394</v>
      </c>
    </row>
    <row r="736" spans="1:19" ht="14.45" customHeight="1" x14ac:dyDescent="0.2">
      <c r="A736" s="821" t="s">
        <v>5724</v>
      </c>
      <c r="B736" s="822" t="s">
        <v>5725</v>
      </c>
      <c r="C736" s="822" t="s">
        <v>614</v>
      </c>
      <c r="D736" s="822" t="s">
        <v>2246</v>
      </c>
      <c r="E736" s="822" t="s">
        <v>5710</v>
      </c>
      <c r="F736" s="822" t="s">
        <v>5788</v>
      </c>
      <c r="G736" s="822" t="s">
        <v>5789</v>
      </c>
      <c r="H736" s="831">
        <v>340</v>
      </c>
      <c r="I736" s="831">
        <v>13260</v>
      </c>
      <c r="J736" s="822">
        <v>170</v>
      </c>
      <c r="K736" s="822">
        <v>39</v>
      </c>
      <c r="L736" s="831">
        <v>2</v>
      </c>
      <c r="M736" s="831">
        <v>78</v>
      </c>
      <c r="N736" s="822">
        <v>1</v>
      </c>
      <c r="O736" s="822">
        <v>39</v>
      </c>
      <c r="P736" s="831">
        <v>3</v>
      </c>
      <c r="Q736" s="831">
        <v>117</v>
      </c>
      <c r="R736" s="827">
        <v>1.5</v>
      </c>
      <c r="S736" s="832">
        <v>39</v>
      </c>
    </row>
    <row r="737" spans="1:19" ht="14.45" customHeight="1" x14ac:dyDescent="0.2">
      <c r="A737" s="821" t="s">
        <v>5724</v>
      </c>
      <c r="B737" s="822" t="s">
        <v>5725</v>
      </c>
      <c r="C737" s="822" t="s">
        <v>614</v>
      </c>
      <c r="D737" s="822" t="s">
        <v>2246</v>
      </c>
      <c r="E737" s="822" t="s">
        <v>5710</v>
      </c>
      <c r="F737" s="822" t="s">
        <v>5874</v>
      </c>
      <c r="G737" s="822" t="s">
        <v>5875</v>
      </c>
      <c r="H737" s="831">
        <v>2</v>
      </c>
      <c r="I737" s="831">
        <v>35426</v>
      </c>
      <c r="J737" s="822"/>
      <c r="K737" s="822">
        <v>17713</v>
      </c>
      <c r="L737" s="831"/>
      <c r="M737" s="831"/>
      <c r="N737" s="822"/>
      <c r="O737" s="822"/>
      <c r="P737" s="831"/>
      <c r="Q737" s="831"/>
      <c r="R737" s="827"/>
      <c r="S737" s="832"/>
    </row>
    <row r="738" spans="1:19" ht="14.45" customHeight="1" x14ac:dyDescent="0.2">
      <c r="A738" s="821" t="s">
        <v>5724</v>
      </c>
      <c r="B738" s="822" t="s">
        <v>5725</v>
      </c>
      <c r="C738" s="822" t="s">
        <v>614</v>
      </c>
      <c r="D738" s="822" t="s">
        <v>2246</v>
      </c>
      <c r="E738" s="822" t="s">
        <v>5710</v>
      </c>
      <c r="F738" s="822" t="s">
        <v>5876</v>
      </c>
      <c r="G738" s="822" t="s">
        <v>5877</v>
      </c>
      <c r="H738" s="831"/>
      <c r="I738" s="831"/>
      <c r="J738" s="822"/>
      <c r="K738" s="822"/>
      <c r="L738" s="831">
        <v>1</v>
      </c>
      <c r="M738" s="831">
        <v>1703</v>
      </c>
      <c r="N738" s="822">
        <v>1</v>
      </c>
      <c r="O738" s="822">
        <v>1703</v>
      </c>
      <c r="P738" s="831">
        <v>1</v>
      </c>
      <c r="Q738" s="831">
        <v>1705</v>
      </c>
      <c r="R738" s="827">
        <v>1.0011743981209631</v>
      </c>
      <c r="S738" s="832">
        <v>1705</v>
      </c>
    </row>
    <row r="739" spans="1:19" ht="14.45" customHeight="1" x14ac:dyDescent="0.2">
      <c r="A739" s="821" t="s">
        <v>5724</v>
      </c>
      <c r="B739" s="822" t="s">
        <v>5725</v>
      </c>
      <c r="C739" s="822" t="s">
        <v>614</v>
      </c>
      <c r="D739" s="822" t="s">
        <v>2246</v>
      </c>
      <c r="E739" s="822" t="s">
        <v>5710</v>
      </c>
      <c r="F739" s="822" t="s">
        <v>5790</v>
      </c>
      <c r="G739" s="822" t="s">
        <v>5791</v>
      </c>
      <c r="H739" s="831">
        <v>16</v>
      </c>
      <c r="I739" s="831">
        <v>71072</v>
      </c>
      <c r="J739" s="822"/>
      <c r="K739" s="822">
        <v>4442</v>
      </c>
      <c r="L739" s="831"/>
      <c r="M739" s="831"/>
      <c r="N739" s="822"/>
      <c r="O739" s="822"/>
      <c r="P739" s="831"/>
      <c r="Q739" s="831"/>
      <c r="R739" s="827"/>
      <c r="S739" s="832"/>
    </row>
    <row r="740" spans="1:19" ht="14.45" customHeight="1" x14ac:dyDescent="0.2">
      <c r="A740" s="821" t="s">
        <v>5724</v>
      </c>
      <c r="B740" s="822" t="s">
        <v>5725</v>
      </c>
      <c r="C740" s="822" t="s">
        <v>614</v>
      </c>
      <c r="D740" s="822" t="s">
        <v>2246</v>
      </c>
      <c r="E740" s="822" t="s">
        <v>5710</v>
      </c>
      <c r="F740" s="822" t="s">
        <v>5711</v>
      </c>
      <c r="G740" s="822" t="s">
        <v>5712</v>
      </c>
      <c r="H740" s="831">
        <v>235</v>
      </c>
      <c r="I740" s="831">
        <v>59220</v>
      </c>
      <c r="J740" s="822">
        <v>7.2859251968503935</v>
      </c>
      <c r="K740" s="822">
        <v>252</v>
      </c>
      <c r="L740" s="831">
        <v>32</v>
      </c>
      <c r="M740" s="831">
        <v>8128</v>
      </c>
      <c r="N740" s="822">
        <v>1</v>
      </c>
      <c r="O740" s="822">
        <v>254</v>
      </c>
      <c r="P740" s="831">
        <v>20</v>
      </c>
      <c r="Q740" s="831">
        <v>5100</v>
      </c>
      <c r="R740" s="827">
        <v>0.62746062992125984</v>
      </c>
      <c r="S740" s="832">
        <v>255</v>
      </c>
    </row>
    <row r="741" spans="1:19" ht="14.45" customHeight="1" x14ac:dyDescent="0.2">
      <c r="A741" s="821" t="s">
        <v>5724</v>
      </c>
      <c r="B741" s="822" t="s">
        <v>5725</v>
      </c>
      <c r="C741" s="822" t="s">
        <v>614</v>
      </c>
      <c r="D741" s="822" t="s">
        <v>2246</v>
      </c>
      <c r="E741" s="822" t="s">
        <v>5710</v>
      </c>
      <c r="F741" s="822" t="s">
        <v>5792</v>
      </c>
      <c r="G741" s="822" t="s">
        <v>5793</v>
      </c>
      <c r="H741" s="831">
        <v>39</v>
      </c>
      <c r="I741" s="831">
        <v>4953</v>
      </c>
      <c r="J741" s="822">
        <v>39.30952380952381</v>
      </c>
      <c r="K741" s="822">
        <v>127</v>
      </c>
      <c r="L741" s="831">
        <v>1</v>
      </c>
      <c r="M741" s="831">
        <v>126</v>
      </c>
      <c r="N741" s="822">
        <v>1</v>
      </c>
      <c r="O741" s="822">
        <v>126</v>
      </c>
      <c r="P741" s="831">
        <v>4</v>
      </c>
      <c r="Q741" s="831">
        <v>508</v>
      </c>
      <c r="R741" s="827">
        <v>4.0317460317460316</v>
      </c>
      <c r="S741" s="832">
        <v>127</v>
      </c>
    </row>
    <row r="742" spans="1:19" ht="14.45" customHeight="1" x14ac:dyDescent="0.2">
      <c r="A742" s="821" t="s">
        <v>5724</v>
      </c>
      <c r="B742" s="822" t="s">
        <v>5725</v>
      </c>
      <c r="C742" s="822" t="s">
        <v>614</v>
      </c>
      <c r="D742" s="822" t="s">
        <v>2246</v>
      </c>
      <c r="E742" s="822" t="s">
        <v>5710</v>
      </c>
      <c r="F742" s="822" t="s">
        <v>5810</v>
      </c>
      <c r="G742" s="822" t="s">
        <v>5811</v>
      </c>
      <c r="H742" s="831">
        <v>245</v>
      </c>
      <c r="I742" s="831">
        <v>8166.65</v>
      </c>
      <c r="J742" s="822">
        <v>8.4483168849440329</v>
      </c>
      <c r="K742" s="822">
        <v>33.333265306122449</v>
      </c>
      <c r="L742" s="831">
        <v>29</v>
      </c>
      <c r="M742" s="831">
        <v>966.66000000000008</v>
      </c>
      <c r="N742" s="822">
        <v>1</v>
      </c>
      <c r="O742" s="822">
        <v>33.333103448275864</v>
      </c>
      <c r="P742" s="831">
        <v>23</v>
      </c>
      <c r="Q742" s="831">
        <v>791.1</v>
      </c>
      <c r="R742" s="827">
        <v>0.81838495437899572</v>
      </c>
      <c r="S742" s="832">
        <v>34.395652173913042</v>
      </c>
    </row>
    <row r="743" spans="1:19" ht="14.45" customHeight="1" x14ac:dyDescent="0.2">
      <c r="A743" s="821" t="s">
        <v>5724</v>
      </c>
      <c r="B743" s="822" t="s">
        <v>5725</v>
      </c>
      <c r="C743" s="822" t="s">
        <v>614</v>
      </c>
      <c r="D743" s="822" t="s">
        <v>2246</v>
      </c>
      <c r="E743" s="822" t="s">
        <v>5710</v>
      </c>
      <c r="F743" s="822" t="s">
        <v>5812</v>
      </c>
      <c r="G743" s="822" t="s">
        <v>5813</v>
      </c>
      <c r="H743" s="831">
        <v>76</v>
      </c>
      <c r="I743" s="831">
        <v>74632</v>
      </c>
      <c r="J743" s="822"/>
      <c r="K743" s="822">
        <v>982</v>
      </c>
      <c r="L743" s="831"/>
      <c r="M743" s="831"/>
      <c r="N743" s="822"/>
      <c r="O743" s="822"/>
      <c r="P743" s="831"/>
      <c r="Q743" s="831"/>
      <c r="R743" s="827"/>
      <c r="S743" s="832"/>
    </row>
    <row r="744" spans="1:19" ht="14.45" customHeight="1" x14ac:dyDescent="0.2">
      <c r="A744" s="821" t="s">
        <v>5724</v>
      </c>
      <c r="B744" s="822" t="s">
        <v>5725</v>
      </c>
      <c r="C744" s="822" t="s">
        <v>614</v>
      </c>
      <c r="D744" s="822" t="s">
        <v>2246</v>
      </c>
      <c r="E744" s="822" t="s">
        <v>5710</v>
      </c>
      <c r="F744" s="822" t="s">
        <v>5814</v>
      </c>
      <c r="G744" s="822" t="s">
        <v>5815</v>
      </c>
      <c r="H744" s="831">
        <v>73</v>
      </c>
      <c r="I744" s="831">
        <v>12556</v>
      </c>
      <c r="J744" s="822"/>
      <c r="K744" s="822">
        <v>172</v>
      </c>
      <c r="L744" s="831"/>
      <c r="M744" s="831"/>
      <c r="N744" s="822"/>
      <c r="O744" s="822"/>
      <c r="P744" s="831"/>
      <c r="Q744" s="831"/>
      <c r="R744" s="827"/>
      <c r="S744" s="832"/>
    </row>
    <row r="745" spans="1:19" ht="14.45" customHeight="1" x14ac:dyDescent="0.2">
      <c r="A745" s="821" t="s">
        <v>5724</v>
      </c>
      <c r="B745" s="822" t="s">
        <v>5725</v>
      </c>
      <c r="C745" s="822" t="s">
        <v>614</v>
      </c>
      <c r="D745" s="822" t="s">
        <v>2246</v>
      </c>
      <c r="E745" s="822" t="s">
        <v>5710</v>
      </c>
      <c r="F745" s="822" t="s">
        <v>5816</v>
      </c>
      <c r="G745" s="822" t="s">
        <v>5817</v>
      </c>
      <c r="H745" s="831">
        <v>4</v>
      </c>
      <c r="I745" s="831">
        <v>148</v>
      </c>
      <c r="J745" s="822">
        <v>3.8947368421052633</v>
      </c>
      <c r="K745" s="822">
        <v>37</v>
      </c>
      <c r="L745" s="831">
        <v>1</v>
      </c>
      <c r="M745" s="831">
        <v>38</v>
      </c>
      <c r="N745" s="822">
        <v>1</v>
      </c>
      <c r="O745" s="822">
        <v>38</v>
      </c>
      <c r="P745" s="831"/>
      <c r="Q745" s="831"/>
      <c r="R745" s="827"/>
      <c r="S745" s="832"/>
    </row>
    <row r="746" spans="1:19" ht="14.45" customHeight="1" x14ac:dyDescent="0.2">
      <c r="A746" s="821" t="s">
        <v>5724</v>
      </c>
      <c r="B746" s="822" t="s">
        <v>5725</v>
      </c>
      <c r="C746" s="822" t="s">
        <v>614</v>
      </c>
      <c r="D746" s="822" t="s">
        <v>2246</v>
      </c>
      <c r="E746" s="822" t="s">
        <v>5710</v>
      </c>
      <c r="F746" s="822" t="s">
        <v>5714</v>
      </c>
      <c r="G746" s="822" t="s">
        <v>5715</v>
      </c>
      <c r="H746" s="831">
        <v>2</v>
      </c>
      <c r="I746" s="831">
        <v>172</v>
      </c>
      <c r="J746" s="822">
        <v>1.9770114942528736</v>
      </c>
      <c r="K746" s="822">
        <v>86</v>
      </c>
      <c r="L746" s="831">
        <v>1</v>
      </c>
      <c r="M746" s="831">
        <v>87</v>
      </c>
      <c r="N746" s="822">
        <v>1</v>
      </c>
      <c r="O746" s="822">
        <v>87</v>
      </c>
      <c r="P746" s="831"/>
      <c r="Q746" s="831"/>
      <c r="R746" s="827"/>
      <c r="S746" s="832"/>
    </row>
    <row r="747" spans="1:19" ht="14.45" customHeight="1" x14ac:dyDescent="0.2">
      <c r="A747" s="821" t="s">
        <v>5724</v>
      </c>
      <c r="B747" s="822" t="s">
        <v>5725</v>
      </c>
      <c r="C747" s="822" t="s">
        <v>614</v>
      </c>
      <c r="D747" s="822" t="s">
        <v>2246</v>
      </c>
      <c r="E747" s="822" t="s">
        <v>5710</v>
      </c>
      <c r="F747" s="822" t="s">
        <v>5828</v>
      </c>
      <c r="G747" s="822" t="s">
        <v>5829</v>
      </c>
      <c r="H747" s="831">
        <v>14</v>
      </c>
      <c r="I747" s="831">
        <v>10556</v>
      </c>
      <c r="J747" s="822"/>
      <c r="K747" s="822">
        <v>754</v>
      </c>
      <c r="L747" s="831"/>
      <c r="M747" s="831"/>
      <c r="N747" s="822"/>
      <c r="O747" s="822"/>
      <c r="P747" s="831">
        <v>1</v>
      </c>
      <c r="Q747" s="831">
        <v>760</v>
      </c>
      <c r="R747" s="827"/>
      <c r="S747" s="832">
        <v>760</v>
      </c>
    </row>
    <row r="748" spans="1:19" ht="14.45" customHeight="1" x14ac:dyDescent="0.2">
      <c r="A748" s="821" t="s">
        <v>5724</v>
      </c>
      <c r="B748" s="822" t="s">
        <v>5725</v>
      </c>
      <c r="C748" s="822" t="s">
        <v>614</v>
      </c>
      <c r="D748" s="822" t="s">
        <v>2246</v>
      </c>
      <c r="E748" s="822" t="s">
        <v>5710</v>
      </c>
      <c r="F748" s="822" t="s">
        <v>5846</v>
      </c>
      <c r="G748" s="822" t="s">
        <v>5847</v>
      </c>
      <c r="H748" s="831"/>
      <c r="I748" s="831"/>
      <c r="J748" s="822"/>
      <c r="K748" s="822"/>
      <c r="L748" s="831"/>
      <c r="M748" s="831"/>
      <c r="N748" s="822"/>
      <c r="O748" s="822"/>
      <c r="P748" s="831">
        <v>1</v>
      </c>
      <c r="Q748" s="831">
        <v>993</v>
      </c>
      <c r="R748" s="827"/>
      <c r="S748" s="832">
        <v>993</v>
      </c>
    </row>
    <row r="749" spans="1:19" ht="14.45" customHeight="1" x14ac:dyDescent="0.2">
      <c r="A749" s="821" t="s">
        <v>5724</v>
      </c>
      <c r="B749" s="822" t="s">
        <v>5725</v>
      </c>
      <c r="C749" s="822" t="s">
        <v>614</v>
      </c>
      <c r="D749" s="822" t="s">
        <v>2253</v>
      </c>
      <c r="E749" s="822" t="s">
        <v>5726</v>
      </c>
      <c r="F749" s="822" t="s">
        <v>5740</v>
      </c>
      <c r="G749" s="822"/>
      <c r="H749" s="831">
        <v>0.4</v>
      </c>
      <c r="I749" s="831">
        <v>21.78</v>
      </c>
      <c r="J749" s="822"/>
      <c r="K749" s="822">
        <v>54.45</v>
      </c>
      <c r="L749" s="831"/>
      <c r="M749" s="831"/>
      <c r="N749" s="822"/>
      <c r="O749" s="822"/>
      <c r="P749" s="831"/>
      <c r="Q749" s="831"/>
      <c r="R749" s="827"/>
      <c r="S749" s="832"/>
    </row>
    <row r="750" spans="1:19" ht="14.45" customHeight="1" x14ac:dyDescent="0.2">
      <c r="A750" s="821" t="s">
        <v>5724</v>
      </c>
      <c r="B750" s="822" t="s">
        <v>5725</v>
      </c>
      <c r="C750" s="822" t="s">
        <v>614</v>
      </c>
      <c r="D750" s="822" t="s">
        <v>2253</v>
      </c>
      <c r="E750" s="822" t="s">
        <v>5726</v>
      </c>
      <c r="F750" s="822" t="s">
        <v>5742</v>
      </c>
      <c r="G750" s="822" t="s">
        <v>1180</v>
      </c>
      <c r="H750" s="831">
        <v>0.4</v>
      </c>
      <c r="I750" s="831">
        <v>27.74</v>
      </c>
      <c r="J750" s="822"/>
      <c r="K750" s="822">
        <v>69.349999999999994</v>
      </c>
      <c r="L750" s="831"/>
      <c r="M750" s="831"/>
      <c r="N750" s="822"/>
      <c r="O750" s="822"/>
      <c r="P750" s="831"/>
      <c r="Q750" s="831"/>
      <c r="R750" s="827"/>
      <c r="S750" s="832"/>
    </row>
    <row r="751" spans="1:19" ht="14.45" customHeight="1" x14ac:dyDescent="0.2">
      <c r="A751" s="821" t="s">
        <v>5724</v>
      </c>
      <c r="B751" s="822" t="s">
        <v>5725</v>
      </c>
      <c r="C751" s="822" t="s">
        <v>614</v>
      </c>
      <c r="D751" s="822" t="s">
        <v>2253</v>
      </c>
      <c r="E751" s="822" t="s">
        <v>5753</v>
      </c>
      <c r="F751" s="822" t="s">
        <v>5754</v>
      </c>
      <c r="G751" s="822" t="s">
        <v>5755</v>
      </c>
      <c r="H751" s="831">
        <v>1</v>
      </c>
      <c r="I751" s="831">
        <v>162.80000000000001</v>
      </c>
      <c r="J751" s="822"/>
      <c r="K751" s="822">
        <v>162.80000000000001</v>
      </c>
      <c r="L751" s="831"/>
      <c r="M751" s="831"/>
      <c r="N751" s="822"/>
      <c r="O751" s="822"/>
      <c r="P751" s="831"/>
      <c r="Q751" s="831"/>
      <c r="R751" s="827"/>
      <c r="S751" s="832"/>
    </row>
    <row r="752" spans="1:19" ht="14.45" customHeight="1" x14ac:dyDescent="0.2">
      <c r="A752" s="821" t="s">
        <v>5724</v>
      </c>
      <c r="B752" s="822" t="s">
        <v>5725</v>
      </c>
      <c r="C752" s="822" t="s">
        <v>614</v>
      </c>
      <c r="D752" s="822" t="s">
        <v>2253</v>
      </c>
      <c r="E752" s="822" t="s">
        <v>5710</v>
      </c>
      <c r="F752" s="822" t="s">
        <v>5786</v>
      </c>
      <c r="G752" s="822" t="s">
        <v>5787</v>
      </c>
      <c r="H752" s="831">
        <v>1</v>
      </c>
      <c r="I752" s="831">
        <v>393</v>
      </c>
      <c r="J752" s="822"/>
      <c r="K752" s="822">
        <v>393</v>
      </c>
      <c r="L752" s="831"/>
      <c r="M752" s="831"/>
      <c r="N752" s="822"/>
      <c r="O752" s="822"/>
      <c r="P752" s="831"/>
      <c r="Q752" s="831"/>
      <c r="R752" s="827"/>
      <c r="S752" s="832"/>
    </row>
    <row r="753" spans="1:19" ht="14.45" customHeight="1" x14ac:dyDescent="0.2">
      <c r="A753" s="821" t="s">
        <v>5724</v>
      </c>
      <c r="B753" s="822" t="s">
        <v>5725</v>
      </c>
      <c r="C753" s="822" t="s">
        <v>614</v>
      </c>
      <c r="D753" s="822" t="s">
        <v>2253</v>
      </c>
      <c r="E753" s="822" t="s">
        <v>5710</v>
      </c>
      <c r="F753" s="822" t="s">
        <v>5788</v>
      </c>
      <c r="G753" s="822" t="s">
        <v>5789</v>
      </c>
      <c r="H753" s="831">
        <v>5</v>
      </c>
      <c r="I753" s="831">
        <v>195</v>
      </c>
      <c r="J753" s="822"/>
      <c r="K753" s="822">
        <v>39</v>
      </c>
      <c r="L753" s="831"/>
      <c r="M753" s="831"/>
      <c r="N753" s="822"/>
      <c r="O753" s="822"/>
      <c r="P753" s="831"/>
      <c r="Q753" s="831"/>
      <c r="R753" s="827"/>
      <c r="S753" s="832"/>
    </row>
    <row r="754" spans="1:19" ht="14.45" customHeight="1" x14ac:dyDescent="0.2">
      <c r="A754" s="821" t="s">
        <v>5724</v>
      </c>
      <c r="B754" s="822" t="s">
        <v>5725</v>
      </c>
      <c r="C754" s="822" t="s">
        <v>614</v>
      </c>
      <c r="D754" s="822" t="s">
        <v>2253</v>
      </c>
      <c r="E754" s="822" t="s">
        <v>5710</v>
      </c>
      <c r="F754" s="822" t="s">
        <v>5711</v>
      </c>
      <c r="G754" s="822" t="s">
        <v>5712</v>
      </c>
      <c r="H754" s="831">
        <v>2</v>
      </c>
      <c r="I754" s="831">
        <v>504</v>
      </c>
      <c r="J754" s="822"/>
      <c r="K754" s="822">
        <v>252</v>
      </c>
      <c r="L754" s="831"/>
      <c r="M754" s="831"/>
      <c r="N754" s="822"/>
      <c r="O754" s="822"/>
      <c r="P754" s="831"/>
      <c r="Q754" s="831"/>
      <c r="R754" s="827"/>
      <c r="S754" s="832"/>
    </row>
    <row r="755" spans="1:19" ht="14.45" customHeight="1" x14ac:dyDescent="0.2">
      <c r="A755" s="821" t="s">
        <v>5724</v>
      </c>
      <c r="B755" s="822" t="s">
        <v>5725</v>
      </c>
      <c r="C755" s="822" t="s">
        <v>614</v>
      </c>
      <c r="D755" s="822" t="s">
        <v>2253</v>
      </c>
      <c r="E755" s="822" t="s">
        <v>5710</v>
      </c>
      <c r="F755" s="822" t="s">
        <v>5792</v>
      </c>
      <c r="G755" s="822" t="s">
        <v>5793</v>
      </c>
      <c r="H755" s="831">
        <v>3</v>
      </c>
      <c r="I755" s="831">
        <v>381</v>
      </c>
      <c r="J755" s="822"/>
      <c r="K755" s="822">
        <v>127</v>
      </c>
      <c r="L755" s="831"/>
      <c r="M755" s="831"/>
      <c r="N755" s="822"/>
      <c r="O755" s="822"/>
      <c r="P755" s="831"/>
      <c r="Q755" s="831"/>
      <c r="R755" s="827"/>
      <c r="S755" s="832"/>
    </row>
    <row r="756" spans="1:19" ht="14.45" customHeight="1" x14ac:dyDescent="0.2">
      <c r="A756" s="821" t="s">
        <v>5724</v>
      </c>
      <c r="B756" s="822" t="s">
        <v>5725</v>
      </c>
      <c r="C756" s="822" t="s">
        <v>614</v>
      </c>
      <c r="D756" s="822" t="s">
        <v>2253</v>
      </c>
      <c r="E756" s="822" t="s">
        <v>5710</v>
      </c>
      <c r="F756" s="822" t="s">
        <v>5810</v>
      </c>
      <c r="G756" s="822" t="s">
        <v>5811</v>
      </c>
      <c r="H756" s="831">
        <v>4</v>
      </c>
      <c r="I756" s="831">
        <v>133.32999999999998</v>
      </c>
      <c r="J756" s="822"/>
      <c r="K756" s="822">
        <v>33.332499999999996</v>
      </c>
      <c r="L756" s="831"/>
      <c r="M756" s="831"/>
      <c r="N756" s="822"/>
      <c r="O756" s="822"/>
      <c r="P756" s="831"/>
      <c r="Q756" s="831"/>
      <c r="R756" s="827"/>
      <c r="S756" s="832"/>
    </row>
    <row r="757" spans="1:19" ht="14.45" customHeight="1" x14ac:dyDescent="0.2">
      <c r="A757" s="821" t="s">
        <v>5724</v>
      </c>
      <c r="B757" s="822" t="s">
        <v>5725</v>
      </c>
      <c r="C757" s="822" t="s">
        <v>614</v>
      </c>
      <c r="D757" s="822" t="s">
        <v>2253</v>
      </c>
      <c r="E757" s="822" t="s">
        <v>5710</v>
      </c>
      <c r="F757" s="822" t="s">
        <v>5812</v>
      </c>
      <c r="G757" s="822" t="s">
        <v>5813</v>
      </c>
      <c r="H757" s="831">
        <v>1</v>
      </c>
      <c r="I757" s="831">
        <v>982</v>
      </c>
      <c r="J757" s="822"/>
      <c r="K757" s="822">
        <v>982</v>
      </c>
      <c r="L757" s="831"/>
      <c r="M757" s="831"/>
      <c r="N757" s="822"/>
      <c r="O757" s="822"/>
      <c r="P757" s="831"/>
      <c r="Q757" s="831"/>
      <c r="R757" s="827"/>
      <c r="S757" s="832"/>
    </row>
    <row r="758" spans="1:19" ht="14.45" customHeight="1" x14ac:dyDescent="0.2">
      <c r="A758" s="821" t="s">
        <v>5724</v>
      </c>
      <c r="B758" s="822" t="s">
        <v>5725</v>
      </c>
      <c r="C758" s="822" t="s">
        <v>614</v>
      </c>
      <c r="D758" s="822" t="s">
        <v>2253</v>
      </c>
      <c r="E758" s="822" t="s">
        <v>5710</v>
      </c>
      <c r="F758" s="822" t="s">
        <v>5814</v>
      </c>
      <c r="G758" s="822" t="s">
        <v>5815</v>
      </c>
      <c r="H758" s="831">
        <v>1</v>
      </c>
      <c r="I758" s="831">
        <v>172</v>
      </c>
      <c r="J758" s="822"/>
      <c r="K758" s="822">
        <v>172</v>
      </c>
      <c r="L758" s="831"/>
      <c r="M758" s="831"/>
      <c r="N758" s="822"/>
      <c r="O758" s="822"/>
      <c r="P758" s="831"/>
      <c r="Q758" s="831"/>
      <c r="R758" s="827"/>
      <c r="S758" s="832"/>
    </row>
    <row r="759" spans="1:19" ht="14.45" customHeight="1" x14ac:dyDescent="0.2">
      <c r="A759" s="821" t="s">
        <v>5724</v>
      </c>
      <c r="B759" s="822" t="s">
        <v>5725</v>
      </c>
      <c r="C759" s="822" t="s">
        <v>614</v>
      </c>
      <c r="D759" s="822" t="s">
        <v>2253</v>
      </c>
      <c r="E759" s="822" t="s">
        <v>5710</v>
      </c>
      <c r="F759" s="822" t="s">
        <v>5828</v>
      </c>
      <c r="G759" s="822" t="s">
        <v>5829</v>
      </c>
      <c r="H759" s="831">
        <v>1</v>
      </c>
      <c r="I759" s="831">
        <v>754</v>
      </c>
      <c r="J759" s="822"/>
      <c r="K759" s="822">
        <v>754</v>
      </c>
      <c r="L759" s="831"/>
      <c r="M759" s="831"/>
      <c r="N759" s="822"/>
      <c r="O759" s="822"/>
      <c r="P759" s="831"/>
      <c r="Q759" s="831"/>
      <c r="R759" s="827"/>
      <c r="S759" s="832"/>
    </row>
    <row r="760" spans="1:19" ht="14.45" customHeight="1" x14ac:dyDescent="0.2">
      <c r="A760" s="821" t="s">
        <v>5724</v>
      </c>
      <c r="B760" s="822" t="s">
        <v>5725</v>
      </c>
      <c r="C760" s="822" t="s">
        <v>614</v>
      </c>
      <c r="D760" s="822" t="s">
        <v>2253</v>
      </c>
      <c r="E760" s="822" t="s">
        <v>5710</v>
      </c>
      <c r="F760" s="822" t="s">
        <v>5862</v>
      </c>
      <c r="G760" s="822" t="s">
        <v>5863</v>
      </c>
      <c r="H760" s="831">
        <v>1</v>
      </c>
      <c r="I760" s="831">
        <v>201</v>
      </c>
      <c r="J760" s="822"/>
      <c r="K760" s="822">
        <v>201</v>
      </c>
      <c r="L760" s="831"/>
      <c r="M760" s="831"/>
      <c r="N760" s="822"/>
      <c r="O760" s="822"/>
      <c r="P760" s="831"/>
      <c r="Q760" s="831"/>
      <c r="R760" s="827"/>
      <c r="S760" s="832"/>
    </row>
    <row r="761" spans="1:19" ht="14.45" customHeight="1" x14ac:dyDescent="0.2">
      <c r="A761" s="821" t="s">
        <v>5724</v>
      </c>
      <c r="B761" s="822" t="s">
        <v>5725</v>
      </c>
      <c r="C761" s="822" t="s">
        <v>614</v>
      </c>
      <c r="D761" s="822" t="s">
        <v>2232</v>
      </c>
      <c r="E761" s="822" t="s">
        <v>5710</v>
      </c>
      <c r="F761" s="822" t="s">
        <v>5774</v>
      </c>
      <c r="G761" s="822" t="s">
        <v>5775</v>
      </c>
      <c r="H761" s="831">
        <v>2</v>
      </c>
      <c r="I761" s="831">
        <v>74</v>
      </c>
      <c r="J761" s="822"/>
      <c r="K761" s="822">
        <v>37</v>
      </c>
      <c r="L761" s="831"/>
      <c r="M761" s="831"/>
      <c r="N761" s="822"/>
      <c r="O761" s="822"/>
      <c r="P761" s="831"/>
      <c r="Q761" s="831"/>
      <c r="R761" s="827"/>
      <c r="S761" s="832"/>
    </row>
    <row r="762" spans="1:19" ht="14.45" customHeight="1" x14ac:dyDescent="0.2">
      <c r="A762" s="821" t="s">
        <v>5724</v>
      </c>
      <c r="B762" s="822" t="s">
        <v>5880</v>
      </c>
      <c r="C762" s="822" t="s">
        <v>605</v>
      </c>
      <c r="D762" s="822" t="s">
        <v>5671</v>
      </c>
      <c r="E762" s="822" t="s">
        <v>5710</v>
      </c>
      <c r="F762" s="822" t="s">
        <v>5885</v>
      </c>
      <c r="G762" s="822" t="s">
        <v>5886</v>
      </c>
      <c r="H762" s="831">
        <v>7</v>
      </c>
      <c r="I762" s="831">
        <v>812</v>
      </c>
      <c r="J762" s="822">
        <v>0.5</v>
      </c>
      <c r="K762" s="822">
        <v>116</v>
      </c>
      <c r="L762" s="831">
        <v>14</v>
      </c>
      <c r="M762" s="831">
        <v>1624</v>
      </c>
      <c r="N762" s="822">
        <v>1</v>
      </c>
      <c r="O762" s="822">
        <v>116</v>
      </c>
      <c r="P762" s="831">
        <v>20</v>
      </c>
      <c r="Q762" s="831">
        <v>2340</v>
      </c>
      <c r="R762" s="827">
        <v>1.4408866995073892</v>
      </c>
      <c r="S762" s="832">
        <v>117</v>
      </c>
    </row>
    <row r="763" spans="1:19" ht="14.45" customHeight="1" x14ac:dyDescent="0.2">
      <c r="A763" s="821" t="s">
        <v>5724</v>
      </c>
      <c r="B763" s="822" t="s">
        <v>5880</v>
      </c>
      <c r="C763" s="822" t="s">
        <v>605</v>
      </c>
      <c r="D763" s="822" t="s">
        <v>5680</v>
      </c>
      <c r="E763" s="822" t="s">
        <v>5710</v>
      </c>
      <c r="F763" s="822" t="s">
        <v>5881</v>
      </c>
      <c r="G763" s="822" t="s">
        <v>5882</v>
      </c>
      <c r="H763" s="831">
        <v>5</v>
      </c>
      <c r="I763" s="831">
        <v>1260</v>
      </c>
      <c r="J763" s="822"/>
      <c r="K763" s="822">
        <v>252</v>
      </c>
      <c r="L763" s="831"/>
      <c r="M763" s="831"/>
      <c r="N763" s="822"/>
      <c r="O763" s="822"/>
      <c r="P763" s="831"/>
      <c r="Q763" s="831"/>
      <c r="R763" s="827"/>
      <c r="S763" s="832"/>
    </row>
    <row r="764" spans="1:19" ht="14.45" customHeight="1" x14ac:dyDescent="0.2">
      <c r="A764" s="821" t="s">
        <v>5724</v>
      </c>
      <c r="B764" s="822" t="s">
        <v>5880</v>
      </c>
      <c r="C764" s="822" t="s">
        <v>605</v>
      </c>
      <c r="D764" s="822" t="s">
        <v>5680</v>
      </c>
      <c r="E764" s="822" t="s">
        <v>5710</v>
      </c>
      <c r="F764" s="822" t="s">
        <v>5885</v>
      </c>
      <c r="G764" s="822" t="s">
        <v>5886</v>
      </c>
      <c r="H764" s="831">
        <v>3</v>
      </c>
      <c r="I764" s="831">
        <v>348</v>
      </c>
      <c r="J764" s="822"/>
      <c r="K764" s="822">
        <v>116</v>
      </c>
      <c r="L764" s="831"/>
      <c r="M764" s="831"/>
      <c r="N764" s="822"/>
      <c r="O764" s="822"/>
      <c r="P764" s="831"/>
      <c r="Q764" s="831"/>
      <c r="R764" s="827"/>
      <c r="S764" s="832"/>
    </row>
    <row r="765" spans="1:19" ht="14.45" customHeight="1" x14ac:dyDescent="0.2">
      <c r="A765" s="821" t="s">
        <v>5724</v>
      </c>
      <c r="B765" s="822" t="s">
        <v>5880</v>
      </c>
      <c r="C765" s="822" t="s">
        <v>605</v>
      </c>
      <c r="D765" s="822" t="s">
        <v>5687</v>
      </c>
      <c r="E765" s="822" t="s">
        <v>5710</v>
      </c>
      <c r="F765" s="822" t="s">
        <v>5774</v>
      </c>
      <c r="G765" s="822" t="s">
        <v>5775</v>
      </c>
      <c r="H765" s="831">
        <v>1</v>
      </c>
      <c r="I765" s="831">
        <v>37</v>
      </c>
      <c r="J765" s="822"/>
      <c r="K765" s="822">
        <v>37</v>
      </c>
      <c r="L765" s="831"/>
      <c r="M765" s="831"/>
      <c r="N765" s="822"/>
      <c r="O765" s="822"/>
      <c r="P765" s="831"/>
      <c r="Q765" s="831"/>
      <c r="R765" s="827"/>
      <c r="S765" s="832"/>
    </row>
    <row r="766" spans="1:19" ht="14.45" customHeight="1" x14ac:dyDescent="0.2">
      <c r="A766" s="821" t="s">
        <v>5724</v>
      </c>
      <c r="B766" s="822" t="s">
        <v>5880</v>
      </c>
      <c r="C766" s="822" t="s">
        <v>605</v>
      </c>
      <c r="D766" s="822" t="s">
        <v>2233</v>
      </c>
      <c r="E766" s="822" t="s">
        <v>5710</v>
      </c>
      <c r="F766" s="822" t="s">
        <v>5772</v>
      </c>
      <c r="G766" s="822" t="s">
        <v>5773</v>
      </c>
      <c r="H766" s="831">
        <v>2</v>
      </c>
      <c r="I766" s="831">
        <v>166</v>
      </c>
      <c r="J766" s="822">
        <v>0.21957671957671956</v>
      </c>
      <c r="K766" s="822">
        <v>83</v>
      </c>
      <c r="L766" s="831">
        <v>9</v>
      </c>
      <c r="M766" s="831">
        <v>756</v>
      </c>
      <c r="N766" s="822">
        <v>1</v>
      </c>
      <c r="O766" s="822">
        <v>84</v>
      </c>
      <c r="P766" s="831">
        <v>7</v>
      </c>
      <c r="Q766" s="831">
        <v>595</v>
      </c>
      <c r="R766" s="827">
        <v>0.78703703703703709</v>
      </c>
      <c r="S766" s="832">
        <v>85</v>
      </c>
    </row>
    <row r="767" spans="1:19" ht="14.45" customHeight="1" x14ac:dyDescent="0.2">
      <c r="A767" s="821" t="s">
        <v>5724</v>
      </c>
      <c r="B767" s="822" t="s">
        <v>5880</v>
      </c>
      <c r="C767" s="822" t="s">
        <v>605</v>
      </c>
      <c r="D767" s="822" t="s">
        <v>2233</v>
      </c>
      <c r="E767" s="822" t="s">
        <v>5710</v>
      </c>
      <c r="F767" s="822" t="s">
        <v>5881</v>
      </c>
      <c r="G767" s="822" t="s">
        <v>5882</v>
      </c>
      <c r="H767" s="831">
        <v>320</v>
      </c>
      <c r="I767" s="831">
        <v>80640</v>
      </c>
      <c r="J767" s="822">
        <v>1.0274443849858574</v>
      </c>
      <c r="K767" s="822">
        <v>252</v>
      </c>
      <c r="L767" s="831">
        <v>309</v>
      </c>
      <c r="M767" s="831">
        <v>78486</v>
      </c>
      <c r="N767" s="822">
        <v>1</v>
      </c>
      <c r="O767" s="822">
        <v>254</v>
      </c>
      <c r="P767" s="831">
        <v>191</v>
      </c>
      <c r="Q767" s="831">
        <v>48705</v>
      </c>
      <c r="R767" s="827">
        <v>0.6205565323752007</v>
      </c>
      <c r="S767" s="832">
        <v>255</v>
      </c>
    </row>
    <row r="768" spans="1:19" ht="14.45" customHeight="1" x14ac:dyDescent="0.2">
      <c r="A768" s="821" t="s">
        <v>5724</v>
      </c>
      <c r="B768" s="822" t="s">
        <v>5880</v>
      </c>
      <c r="C768" s="822" t="s">
        <v>605</v>
      </c>
      <c r="D768" s="822" t="s">
        <v>2233</v>
      </c>
      <c r="E768" s="822" t="s">
        <v>5710</v>
      </c>
      <c r="F768" s="822" t="s">
        <v>5883</v>
      </c>
      <c r="G768" s="822" t="s">
        <v>5884</v>
      </c>
      <c r="H768" s="831"/>
      <c r="I768" s="831"/>
      <c r="J768" s="822"/>
      <c r="K768" s="822"/>
      <c r="L768" s="831"/>
      <c r="M768" s="831"/>
      <c r="N768" s="822"/>
      <c r="O768" s="822"/>
      <c r="P768" s="831">
        <v>3</v>
      </c>
      <c r="Q768" s="831">
        <v>381</v>
      </c>
      <c r="R768" s="827"/>
      <c r="S768" s="832">
        <v>127</v>
      </c>
    </row>
    <row r="769" spans="1:19" ht="14.45" customHeight="1" x14ac:dyDescent="0.2">
      <c r="A769" s="821" t="s">
        <v>5724</v>
      </c>
      <c r="B769" s="822" t="s">
        <v>5880</v>
      </c>
      <c r="C769" s="822" t="s">
        <v>605</v>
      </c>
      <c r="D769" s="822" t="s">
        <v>2233</v>
      </c>
      <c r="E769" s="822" t="s">
        <v>5710</v>
      </c>
      <c r="F769" s="822" t="s">
        <v>5810</v>
      </c>
      <c r="G769" s="822" t="s">
        <v>5811</v>
      </c>
      <c r="H769" s="831">
        <v>2</v>
      </c>
      <c r="I769" s="831">
        <v>66.66</v>
      </c>
      <c r="J769" s="822">
        <v>2</v>
      </c>
      <c r="K769" s="822">
        <v>33.33</v>
      </c>
      <c r="L769" s="831">
        <v>1</v>
      </c>
      <c r="M769" s="831">
        <v>33.33</v>
      </c>
      <c r="N769" s="822">
        <v>1</v>
      </c>
      <c r="O769" s="822">
        <v>33.33</v>
      </c>
      <c r="P769" s="831">
        <v>1</v>
      </c>
      <c r="Q769" s="831">
        <v>33.33</v>
      </c>
      <c r="R769" s="827">
        <v>1</v>
      </c>
      <c r="S769" s="832">
        <v>33.33</v>
      </c>
    </row>
    <row r="770" spans="1:19" ht="14.45" customHeight="1" x14ac:dyDescent="0.2">
      <c r="A770" s="821" t="s">
        <v>5724</v>
      </c>
      <c r="B770" s="822" t="s">
        <v>5880</v>
      </c>
      <c r="C770" s="822" t="s">
        <v>605</v>
      </c>
      <c r="D770" s="822" t="s">
        <v>2233</v>
      </c>
      <c r="E770" s="822" t="s">
        <v>5710</v>
      </c>
      <c r="F770" s="822" t="s">
        <v>5885</v>
      </c>
      <c r="G770" s="822" t="s">
        <v>5886</v>
      </c>
      <c r="H770" s="831">
        <v>212</v>
      </c>
      <c r="I770" s="831">
        <v>24592</v>
      </c>
      <c r="J770" s="822">
        <v>0.99065420560747663</v>
      </c>
      <c r="K770" s="822">
        <v>116</v>
      </c>
      <c r="L770" s="831">
        <v>214</v>
      </c>
      <c r="M770" s="831">
        <v>24824</v>
      </c>
      <c r="N770" s="822">
        <v>1</v>
      </c>
      <c r="O770" s="822">
        <v>116</v>
      </c>
      <c r="P770" s="831">
        <v>128</v>
      </c>
      <c r="Q770" s="831">
        <v>14976</v>
      </c>
      <c r="R770" s="827">
        <v>0.60328714147599094</v>
      </c>
      <c r="S770" s="832">
        <v>117</v>
      </c>
    </row>
    <row r="771" spans="1:19" ht="14.45" customHeight="1" x14ac:dyDescent="0.2">
      <c r="A771" s="821" t="s">
        <v>5724</v>
      </c>
      <c r="B771" s="822" t="s">
        <v>5880</v>
      </c>
      <c r="C771" s="822" t="s">
        <v>605</v>
      </c>
      <c r="D771" s="822" t="s">
        <v>2233</v>
      </c>
      <c r="E771" s="822" t="s">
        <v>5710</v>
      </c>
      <c r="F771" s="822" t="s">
        <v>5887</v>
      </c>
      <c r="G771" s="822" t="s">
        <v>5888</v>
      </c>
      <c r="H771" s="831"/>
      <c r="I771" s="831"/>
      <c r="J771" s="822"/>
      <c r="K771" s="822"/>
      <c r="L771" s="831">
        <v>4</v>
      </c>
      <c r="M771" s="831">
        <v>1504</v>
      </c>
      <c r="N771" s="822">
        <v>1</v>
      </c>
      <c r="O771" s="822">
        <v>376</v>
      </c>
      <c r="P771" s="831"/>
      <c r="Q771" s="831"/>
      <c r="R771" s="827"/>
      <c r="S771" s="832"/>
    </row>
    <row r="772" spans="1:19" ht="14.45" customHeight="1" x14ac:dyDescent="0.2">
      <c r="A772" s="821" t="s">
        <v>5724</v>
      </c>
      <c r="B772" s="822" t="s">
        <v>5880</v>
      </c>
      <c r="C772" s="822" t="s">
        <v>605</v>
      </c>
      <c r="D772" s="822" t="s">
        <v>2236</v>
      </c>
      <c r="E772" s="822" t="s">
        <v>5710</v>
      </c>
      <c r="F772" s="822" t="s">
        <v>5772</v>
      </c>
      <c r="G772" s="822" t="s">
        <v>5773</v>
      </c>
      <c r="H772" s="831"/>
      <c r="I772" s="831"/>
      <c r="J772" s="822"/>
      <c r="K772" s="822"/>
      <c r="L772" s="831">
        <v>27</v>
      </c>
      <c r="M772" s="831">
        <v>2268</v>
      </c>
      <c r="N772" s="822">
        <v>1</v>
      </c>
      <c r="O772" s="822">
        <v>84</v>
      </c>
      <c r="P772" s="831">
        <v>41</v>
      </c>
      <c r="Q772" s="831">
        <v>3485</v>
      </c>
      <c r="R772" s="827">
        <v>1.5365961199294533</v>
      </c>
      <c r="S772" s="832">
        <v>85</v>
      </c>
    </row>
    <row r="773" spans="1:19" ht="14.45" customHeight="1" x14ac:dyDescent="0.2">
      <c r="A773" s="821" t="s">
        <v>5724</v>
      </c>
      <c r="B773" s="822" t="s">
        <v>5880</v>
      </c>
      <c r="C773" s="822" t="s">
        <v>605</v>
      </c>
      <c r="D773" s="822" t="s">
        <v>2236</v>
      </c>
      <c r="E773" s="822" t="s">
        <v>5710</v>
      </c>
      <c r="F773" s="822" t="s">
        <v>5774</v>
      </c>
      <c r="G773" s="822" t="s">
        <v>5775</v>
      </c>
      <c r="H773" s="831">
        <v>4</v>
      </c>
      <c r="I773" s="831">
        <v>148</v>
      </c>
      <c r="J773" s="822">
        <v>1.9473684210526316</v>
      </c>
      <c r="K773" s="822">
        <v>37</v>
      </c>
      <c r="L773" s="831">
        <v>2</v>
      </c>
      <c r="M773" s="831">
        <v>76</v>
      </c>
      <c r="N773" s="822">
        <v>1</v>
      </c>
      <c r="O773" s="822">
        <v>38</v>
      </c>
      <c r="P773" s="831">
        <v>13</v>
      </c>
      <c r="Q773" s="831">
        <v>494</v>
      </c>
      <c r="R773" s="827">
        <v>6.5</v>
      </c>
      <c r="S773" s="832">
        <v>38</v>
      </c>
    </row>
    <row r="774" spans="1:19" ht="14.45" customHeight="1" x14ac:dyDescent="0.2">
      <c r="A774" s="821" t="s">
        <v>5724</v>
      </c>
      <c r="B774" s="822" t="s">
        <v>5880</v>
      </c>
      <c r="C774" s="822" t="s">
        <v>605</v>
      </c>
      <c r="D774" s="822" t="s">
        <v>2236</v>
      </c>
      <c r="E774" s="822" t="s">
        <v>5710</v>
      </c>
      <c r="F774" s="822" t="s">
        <v>5881</v>
      </c>
      <c r="G774" s="822" t="s">
        <v>5882</v>
      </c>
      <c r="H774" s="831">
        <v>349</v>
      </c>
      <c r="I774" s="831">
        <v>87948</v>
      </c>
      <c r="J774" s="822">
        <v>1.1278565749313909</v>
      </c>
      <c r="K774" s="822">
        <v>252</v>
      </c>
      <c r="L774" s="831">
        <v>307</v>
      </c>
      <c r="M774" s="831">
        <v>77978</v>
      </c>
      <c r="N774" s="822">
        <v>1</v>
      </c>
      <c r="O774" s="822">
        <v>254</v>
      </c>
      <c r="P774" s="831">
        <v>235</v>
      </c>
      <c r="Q774" s="831">
        <v>59925</v>
      </c>
      <c r="R774" s="827">
        <v>0.76848598322603812</v>
      </c>
      <c r="S774" s="832">
        <v>255</v>
      </c>
    </row>
    <row r="775" spans="1:19" ht="14.45" customHeight="1" x14ac:dyDescent="0.2">
      <c r="A775" s="821" t="s">
        <v>5724</v>
      </c>
      <c r="B775" s="822" t="s">
        <v>5880</v>
      </c>
      <c r="C775" s="822" t="s">
        <v>605</v>
      </c>
      <c r="D775" s="822" t="s">
        <v>2236</v>
      </c>
      <c r="E775" s="822" t="s">
        <v>5710</v>
      </c>
      <c r="F775" s="822" t="s">
        <v>5883</v>
      </c>
      <c r="G775" s="822" t="s">
        <v>5884</v>
      </c>
      <c r="H775" s="831">
        <v>1</v>
      </c>
      <c r="I775" s="831">
        <v>127</v>
      </c>
      <c r="J775" s="822">
        <v>0.50396825396825395</v>
      </c>
      <c r="K775" s="822">
        <v>127</v>
      </c>
      <c r="L775" s="831">
        <v>2</v>
      </c>
      <c r="M775" s="831">
        <v>252</v>
      </c>
      <c r="N775" s="822">
        <v>1</v>
      </c>
      <c r="O775" s="822">
        <v>126</v>
      </c>
      <c r="P775" s="831">
        <v>1</v>
      </c>
      <c r="Q775" s="831">
        <v>127</v>
      </c>
      <c r="R775" s="827">
        <v>0.50396825396825395</v>
      </c>
      <c r="S775" s="832">
        <v>127</v>
      </c>
    </row>
    <row r="776" spans="1:19" ht="14.45" customHeight="1" x14ac:dyDescent="0.2">
      <c r="A776" s="821" t="s">
        <v>5724</v>
      </c>
      <c r="B776" s="822" t="s">
        <v>5880</v>
      </c>
      <c r="C776" s="822" t="s">
        <v>605</v>
      </c>
      <c r="D776" s="822" t="s">
        <v>2236</v>
      </c>
      <c r="E776" s="822" t="s">
        <v>5710</v>
      </c>
      <c r="F776" s="822" t="s">
        <v>5810</v>
      </c>
      <c r="G776" s="822" t="s">
        <v>5811</v>
      </c>
      <c r="H776" s="831">
        <v>15</v>
      </c>
      <c r="I776" s="831">
        <v>500</v>
      </c>
      <c r="J776" s="822">
        <v>1.3636239670548449</v>
      </c>
      <c r="K776" s="822">
        <v>33.333333333333336</v>
      </c>
      <c r="L776" s="831">
        <v>11</v>
      </c>
      <c r="M776" s="831">
        <v>366.67</v>
      </c>
      <c r="N776" s="822">
        <v>1</v>
      </c>
      <c r="O776" s="822">
        <v>33.333636363636366</v>
      </c>
      <c r="P776" s="831">
        <v>6</v>
      </c>
      <c r="Q776" s="831">
        <v>224.45</v>
      </c>
      <c r="R776" s="827">
        <v>0.61213079881091981</v>
      </c>
      <c r="S776" s="832">
        <v>37.408333333333331</v>
      </c>
    </row>
    <row r="777" spans="1:19" ht="14.45" customHeight="1" x14ac:dyDescent="0.2">
      <c r="A777" s="821" t="s">
        <v>5724</v>
      </c>
      <c r="B777" s="822" t="s">
        <v>5880</v>
      </c>
      <c r="C777" s="822" t="s">
        <v>605</v>
      </c>
      <c r="D777" s="822" t="s">
        <v>2236</v>
      </c>
      <c r="E777" s="822" t="s">
        <v>5710</v>
      </c>
      <c r="F777" s="822" t="s">
        <v>5885</v>
      </c>
      <c r="G777" s="822" t="s">
        <v>5886</v>
      </c>
      <c r="H777" s="831">
        <v>168</v>
      </c>
      <c r="I777" s="831">
        <v>19488</v>
      </c>
      <c r="J777" s="822">
        <v>1.05</v>
      </c>
      <c r="K777" s="822">
        <v>116</v>
      </c>
      <c r="L777" s="831">
        <v>160</v>
      </c>
      <c r="M777" s="831">
        <v>18560</v>
      </c>
      <c r="N777" s="822">
        <v>1</v>
      </c>
      <c r="O777" s="822">
        <v>116</v>
      </c>
      <c r="P777" s="831">
        <v>125</v>
      </c>
      <c r="Q777" s="831">
        <v>14625</v>
      </c>
      <c r="R777" s="827">
        <v>0.78798491379310343</v>
      </c>
      <c r="S777" s="832">
        <v>117</v>
      </c>
    </row>
    <row r="778" spans="1:19" ht="14.45" customHeight="1" x14ac:dyDescent="0.2">
      <c r="A778" s="821" t="s">
        <v>5724</v>
      </c>
      <c r="B778" s="822" t="s">
        <v>5880</v>
      </c>
      <c r="C778" s="822" t="s">
        <v>605</v>
      </c>
      <c r="D778" s="822" t="s">
        <v>2232</v>
      </c>
      <c r="E778" s="822" t="s">
        <v>5710</v>
      </c>
      <c r="F778" s="822" t="s">
        <v>5772</v>
      </c>
      <c r="G778" s="822" t="s">
        <v>5773</v>
      </c>
      <c r="H778" s="831"/>
      <c r="I778" s="831"/>
      <c r="J778" s="822"/>
      <c r="K778" s="822"/>
      <c r="L778" s="831"/>
      <c r="M778" s="831"/>
      <c r="N778" s="822"/>
      <c r="O778" s="822"/>
      <c r="P778" s="831">
        <v>1</v>
      </c>
      <c r="Q778" s="831">
        <v>85</v>
      </c>
      <c r="R778" s="827"/>
      <c r="S778" s="832">
        <v>85</v>
      </c>
    </row>
    <row r="779" spans="1:19" ht="14.45" customHeight="1" x14ac:dyDescent="0.2">
      <c r="A779" s="821" t="s">
        <v>5724</v>
      </c>
      <c r="B779" s="822" t="s">
        <v>5880</v>
      </c>
      <c r="C779" s="822" t="s">
        <v>605</v>
      </c>
      <c r="D779" s="822" t="s">
        <v>2232</v>
      </c>
      <c r="E779" s="822" t="s">
        <v>5710</v>
      </c>
      <c r="F779" s="822" t="s">
        <v>5881</v>
      </c>
      <c r="G779" s="822" t="s">
        <v>5882</v>
      </c>
      <c r="H779" s="831"/>
      <c r="I779" s="831"/>
      <c r="J779" s="822"/>
      <c r="K779" s="822"/>
      <c r="L779" s="831"/>
      <c r="M779" s="831"/>
      <c r="N779" s="822"/>
      <c r="O779" s="822"/>
      <c r="P779" s="831">
        <v>4</v>
      </c>
      <c r="Q779" s="831">
        <v>1020</v>
      </c>
      <c r="R779" s="827"/>
      <c r="S779" s="832">
        <v>255</v>
      </c>
    </row>
    <row r="780" spans="1:19" ht="14.45" customHeight="1" thickBot="1" x14ac:dyDescent="0.25">
      <c r="A780" s="813" t="s">
        <v>5724</v>
      </c>
      <c r="B780" s="814" t="s">
        <v>5880</v>
      </c>
      <c r="C780" s="814" t="s">
        <v>605</v>
      </c>
      <c r="D780" s="814" t="s">
        <v>2232</v>
      </c>
      <c r="E780" s="814" t="s">
        <v>5710</v>
      </c>
      <c r="F780" s="814" t="s">
        <v>5883</v>
      </c>
      <c r="G780" s="814" t="s">
        <v>5884</v>
      </c>
      <c r="H780" s="833"/>
      <c r="I780" s="833"/>
      <c r="J780" s="814"/>
      <c r="K780" s="814"/>
      <c r="L780" s="833"/>
      <c r="M780" s="833"/>
      <c r="N780" s="814"/>
      <c r="O780" s="814"/>
      <c r="P780" s="833">
        <v>5</v>
      </c>
      <c r="Q780" s="833">
        <v>635</v>
      </c>
      <c r="R780" s="819"/>
      <c r="S780" s="834">
        <v>127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703DF729-E41E-4DA8-B9B9-101C9D783EE6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39242782.629999995</v>
      </c>
      <c r="C3" s="344">
        <f t="shared" ref="C3:R3" si="0">SUBTOTAL(9,C6:C1048576)</f>
        <v>56.517228066669865</v>
      </c>
      <c r="D3" s="344">
        <f t="shared" si="0"/>
        <v>38366631.329999998</v>
      </c>
      <c r="E3" s="344">
        <f t="shared" si="0"/>
        <v>25</v>
      </c>
      <c r="F3" s="344">
        <f t="shared" si="0"/>
        <v>34178768.800000004</v>
      </c>
      <c r="G3" s="347">
        <f>IF(D3&lt;&gt;0,F3/D3,"")</f>
        <v>0.89084622796358515</v>
      </c>
      <c r="H3" s="343">
        <f t="shared" si="0"/>
        <v>13359762.919999998</v>
      </c>
      <c r="I3" s="344">
        <f t="shared" si="0"/>
        <v>1.0659743917503854</v>
      </c>
      <c r="J3" s="344">
        <f t="shared" si="0"/>
        <v>12543842.400000056</v>
      </c>
      <c r="K3" s="344">
        <f t="shared" si="0"/>
        <v>5</v>
      </c>
      <c r="L3" s="344">
        <f t="shared" si="0"/>
        <v>10337183.380000014</v>
      </c>
      <c r="M3" s="345">
        <f>IF(J3&lt;&gt;0,L3/J3,"")</f>
        <v>0.8240842837757566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5891</v>
      </c>
      <c r="B6" s="863">
        <v>4282</v>
      </c>
      <c r="C6" s="807">
        <v>3.6660958904109591</v>
      </c>
      <c r="D6" s="863">
        <v>1168</v>
      </c>
      <c r="E6" s="807">
        <v>1</v>
      </c>
      <c r="F6" s="863">
        <v>4027</v>
      </c>
      <c r="G6" s="812">
        <v>3.4477739726027399</v>
      </c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5892</v>
      </c>
      <c r="B7" s="865">
        <v>17951.32</v>
      </c>
      <c r="C7" s="822">
        <v>0.77859646079111722</v>
      </c>
      <c r="D7" s="865">
        <v>23056</v>
      </c>
      <c r="E7" s="822">
        <v>1</v>
      </c>
      <c r="F7" s="865">
        <v>22850.12</v>
      </c>
      <c r="G7" s="827">
        <v>0.99107043719639132</v>
      </c>
      <c r="H7" s="865">
        <v>162.80000000000001</v>
      </c>
      <c r="I7" s="822"/>
      <c r="J7" s="865"/>
      <c r="K7" s="822"/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5893</v>
      </c>
      <c r="B8" s="865">
        <v>15972.32</v>
      </c>
      <c r="C8" s="822">
        <v>1.1233872555915037</v>
      </c>
      <c r="D8" s="865">
        <v>14218</v>
      </c>
      <c r="E8" s="822">
        <v>1</v>
      </c>
      <c r="F8" s="865">
        <v>17498</v>
      </c>
      <c r="G8" s="827">
        <v>1.2306934871289914</v>
      </c>
      <c r="H8" s="865"/>
      <c r="I8" s="822"/>
      <c r="J8" s="865">
        <v>34.85</v>
      </c>
      <c r="K8" s="822">
        <v>1</v>
      </c>
      <c r="L8" s="865"/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2194</v>
      </c>
      <c r="B9" s="865">
        <v>38724099</v>
      </c>
      <c r="C9" s="822">
        <v>1.0203806844991463</v>
      </c>
      <c r="D9" s="865">
        <v>37950639</v>
      </c>
      <c r="E9" s="822">
        <v>1</v>
      </c>
      <c r="F9" s="865">
        <v>33785233.560000002</v>
      </c>
      <c r="G9" s="827">
        <v>0.89024149395745356</v>
      </c>
      <c r="H9" s="865">
        <v>13359600.119999997</v>
      </c>
      <c r="I9" s="822">
        <v>1.0659743917503854</v>
      </c>
      <c r="J9" s="865">
        <v>12532758.970000057</v>
      </c>
      <c r="K9" s="822">
        <v>1</v>
      </c>
      <c r="L9" s="865">
        <v>10337183.380000014</v>
      </c>
      <c r="M9" s="827">
        <v>0.82481306827525835</v>
      </c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5894</v>
      </c>
      <c r="B10" s="865">
        <v>1980</v>
      </c>
      <c r="C10" s="822"/>
      <c r="D10" s="865"/>
      <c r="E10" s="822"/>
      <c r="F10" s="865"/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5895</v>
      </c>
      <c r="B11" s="865">
        <v>756</v>
      </c>
      <c r="C11" s="822">
        <v>1.4881889763779528</v>
      </c>
      <c r="D11" s="865">
        <v>508</v>
      </c>
      <c r="E11" s="822">
        <v>1</v>
      </c>
      <c r="F11" s="865">
        <v>38</v>
      </c>
      <c r="G11" s="827">
        <v>7.4803149606299218E-2</v>
      </c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5896</v>
      </c>
      <c r="B12" s="865">
        <v>74620.33</v>
      </c>
      <c r="C12" s="822">
        <v>1.9015424799959229</v>
      </c>
      <c r="D12" s="865">
        <v>39242</v>
      </c>
      <c r="E12" s="822">
        <v>1</v>
      </c>
      <c r="F12" s="865">
        <v>42112</v>
      </c>
      <c r="G12" s="827">
        <v>1.0731359257937925</v>
      </c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5897</v>
      </c>
      <c r="B13" s="865">
        <v>2379.33</v>
      </c>
      <c r="C13" s="822">
        <v>0.54646991272393197</v>
      </c>
      <c r="D13" s="865">
        <v>4354</v>
      </c>
      <c r="E13" s="822">
        <v>1</v>
      </c>
      <c r="F13" s="865">
        <v>5326</v>
      </c>
      <c r="G13" s="827">
        <v>1.223242994947175</v>
      </c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5898</v>
      </c>
      <c r="B14" s="865">
        <v>8316</v>
      </c>
      <c r="C14" s="822">
        <v>2.9763779527559056</v>
      </c>
      <c r="D14" s="865">
        <v>2794</v>
      </c>
      <c r="E14" s="822">
        <v>1</v>
      </c>
      <c r="F14" s="865">
        <v>5100</v>
      </c>
      <c r="G14" s="827">
        <v>1.8253400143163923</v>
      </c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5899</v>
      </c>
      <c r="B15" s="865">
        <v>117246</v>
      </c>
      <c r="C15" s="822">
        <v>0.91625638861537018</v>
      </c>
      <c r="D15" s="865">
        <v>127962</v>
      </c>
      <c r="E15" s="822">
        <v>1</v>
      </c>
      <c r="F15" s="865">
        <v>98679</v>
      </c>
      <c r="G15" s="827">
        <v>0.77115862521686129</v>
      </c>
      <c r="H15" s="865"/>
      <c r="I15" s="822"/>
      <c r="J15" s="865">
        <v>11013.73</v>
      </c>
      <c r="K15" s="822">
        <v>1</v>
      </c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5900</v>
      </c>
      <c r="B16" s="865">
        <v>504</v>
      </c>
      <c r="C16" s="822">
        <v>0.66141732283464572</v>
      </c>
      <c r="D16" s="865">
        <v>762</v>
      </c>
      <c r="E16" s="822">
        <v>1</v>
      </c>
      <c r="F16" s="865">
        <v>510</v>
      </c>
      <c r="G16" s="827">
        <v>0.6692913385826772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5901</v>
      </c>
      <c r="B17" s="865">
        <v>4527</v>
      </c>
      <c r="C17" s="822">
        <v>0.93071546052631582</v>
      </c>
      <c r="D17" s="865">
        <v>4864</v>
      </c>
      <c r="E17" s="822">
        <v>1</v>
      </c>
      <c r="F17" s="865">
        <v>1530</v>
      </c>
      <c r="G17" s="827">
        <v>0.31455592105263158</v>
      </c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5902</v>
      </c>
      <c r="B18" s="865">
        <v>1678</v>
      </c>
      <c r="C18" s="822">
        <v>0.94481981981981977</v>
      </c>
      <c r="D18" s="865">
        <v>1776</v>
      </c>
      <c r="E18" s="822">
        <v>1</v>
      </c>
      <c r="F18" s="865">
        <v>892</v>
      </c>
      <c r="G18" s="827">
        <v>0.50225225225225223</v>
      </c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5903</v>
      </c>
      <c r="B19" s="865">
        <v>414.33</v>
      </c>
      <c r="C19" s="822">
        <v>2.6004518922990023</v>
      </c>
      <c r="D19" s="865">
        <v>159.32999999999998</v>
      </c>
      <c r="E19" s="822">
        <v>1</v>
      </c>
      <c r="F19" s="865">
        <v>255</v>
      </c>
      <c r="G19" s="827">
        <v>1.6004518922990023</v>
      </c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5904</v>
      </c>
      <c r="B20" s="865">
        <v>9333</v>
      </c>
      <c r="C20" s="822">
        <v>1.9180024660912454</v>
      </c>
      <c r="D20" s="865">
        <v>4866</v>
      </c>
      <c r="E20" s="822">
        <v>1</v>
      </c>
      <c r="F20" s="865">
        <v>5498</v>
      </c>
      <c r="G20" s="827">
        <v>1.1298808055898069</v>
      </c>
      <c r="H20" s="865"/>
      <c r="I20" s="822"/>
      <c r="J20" s="865"/>
      <c r="K20" s="822"/>
      <c r="L20" s="865"/>
      <c r="M20" s="827"/>
      <c r="N20" s="865"/>
      <c r="O20" s="822"/>
      <c r="P20" s="865"/>
      <c r="Q20" s="822"/>
      <c r="R20" s="865"/>
      <c r="S20" s="828"/>
    </row>
    <row r="21" spans="1:19" ht="14.45" customHeight="1" x14ac:dyDescent="0.2">
      <c r="A21" s="836" t="s">
        <v>5905</v>
      </c>
      <c r="B21" s="865">
        <v>5087</v>
      </c>
      <c r="C21" s="822">
        <v>2.109038142620232</v>
      </c>
      <c r="D21" s="865">
        <v>2412</v>
      </c>
      <c r="E21" s="822">
        <v>1</v>
      </c>
      <c r="F21" s="865">
        <v>1557</v>
      </c>
      <c r="G21" s="827">
        <v>0.64552238805970152</v>
      </c>
      <c r="H21" s="865"/>
      <c r="I21" s="822"/>
      <c r="J21" s="865"/>
      <c r="K21" s="822"/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5906</v>
      </c>
      <c r="B22" s="865">
        <v>3381</v>
      </c>
      <c r="C22" s="822">
        <v>8.088516746411484</v>
      </c>
      <c r="D22" s="865">
        <v>418</v>
      </c>
      <c r="E22" s="822">
        <v>1</v>
      </c>
      <c r="F22" s="865">
        <v>1414</v>
      </c>
      <c r="G22" s="827">
        <v>3.3827751196172251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5907</v>
      </c>
      <c r="B23" s="865">
        <v>3806</v>
      </c>
      <c r="C23" s="822">
        <v>0.65093210193261497</v>
      </c>
      <c r="D23" s="865">
        <v>5847</v>
      </c>
      <c r="E23" s="822">
        <v>1</v>
      </c>
      <c r="F23" s="865">
        <v>4937</v>
      </c>
      <c r="G23" s="827">
        <v>0.84436463143492391</v>
      </c>
      <c r="H23" s="865"/>
      <c r="I23" s="822"/>
      <c r="J23" s="865">
        <v>13.94</v>
      </c>
      <c r="K23" s="822">
        <v>1</v>
      </c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5908</v>
      </c>
      <c r="B24" s="865">
        <v>8287</v>
      </c>
      <c r="C24" s="822">
        <v>0.80557985807329635</v>
      </c>
      <c r="D24" s="865">
        <v>10287</v>
      </c>
      <c r="E24" s="822">
        <v>1</v>
      </c>
      <c r="F24" s="865">
        <v>8666.56</v>
      </c>
      <c r="G24" s="827">
        <v>0.84247691260814617</v>
      </c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5909</v>
      </c>
      <c r="B25" s="865">
        <v>2650</v>
      </c>
      <c r="C25" s="822">
        <v>5.2165354330708658</v>
      </c>
      <c r="D25" s="865">
        <v>508</v>
      </c>
      <c r="E25" s="822">
        <v>1</v>
      </c>
      <c r="F25" s="865">
        <v>1196</v>
      </c>
      <c r="G25" s="827">
        <v>2.3543307086614171</v>
      </c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5910</v>
      </c>
      <c r="B26" s="865">
        <v>889</v>
      </c>
      <c r="C26" s="822">
        <v>11.697368421052632</v>
      </c>
      <c r="D26" s="865">
        <v>76</v>
      </c>
      <c r="E26" s="822">
        <v>1</v>
      </c>
      <c r="F26" s="865">
        <v>1289</v>
      </c>
      <c r="G26" s="827">
        <v>16.960526315789473</v>
      </c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5911</v>
      </c>
      <c r="B27" s="865">
        <v>5343</v>
      </c>
      <c r="C27" s="822">
        <v>1.8329331046312178</v>
      </c>
      <c r="D27" s="865">
        <v>2915</v>
      </c>
      <c r="E27" s="822">
        <v>1</v>
      </c>
      <c r="F27" s="865">
        <v>2203</v>
      </c>
      <c r="G27" s="827">
        <v>0.75574614065180101</v>
      </c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5912</v>
      </c>
      <c r="B28" s="865">
        <v>3907</v>
      </c>
      <c r="C28" s="822">
        <v>2.3678787878787877</v>
      </c>
      <c r="D28" s="865">
        <v>1650</v>
      </c>
      <c r="E28" s="822">
        <v>1</v>
      </c>
      <c r="F28" s="865">
        <v>2539</v>
      </c>
      <c r="G28" s="827">
        <v>1.5387878787878788</v>
      </c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5913</v>
      </c>
      <c r="B29" s="865">
        <v>871</v>
      </c>
      <c r="C29" s="822">
        <v>0.13117469879518073</v>
      </c>
      <c r="D29" s="865">
        <v>6640</v>
      </c>
      <c r="E29" s="822">
        <v>1</v>
      </c>
      <c r="F29" s="865">
        <v>5661.56</v>
      </c>
      <c r="G29" s="827">
        <v>0.85264457831325302</v>
      </c>
      <c r="H29" s="865"/>
      <c r="I29" s="822"/>
      <c r="J29" s="865">
        <v>20.91</v>
      </c>
      <c r="K29" s="822">
        <v>1</v>
      </c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5914</v>
      </c>
      <c r="B30" s="865">
        <v>1297</v>
      </c>
      <c r="C30" s="822">
        <v>0.72947131608548932</v>
      </c>
      <c r="D30" s="865">
        <v>1778</v>
      </c>
      <c r="E30" s="822">
        <v>1</v>
      </c>
      <c r="F30" s="865">
        <v>2932</v>
      </c>
      <c r="G30" s="827">
        <v>1.6490438695163105</v>
      </c>
      <c r="H30" s="865"/>
      <c r="I30" s="822"/>
      <c r="J30" s="865"/>
      <c r="K30" s="822"/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thickBot="1" x14ac:dyDescent="0.25">
      <c r="A31" s="869" t="s">
        <v>5915</v>
      </c>
      <c r="B31" s="867">
        <v>223206</v>
      </c>
      <c r="C31" s="814">
        <v>1.4150964927852308</v>
      </c>
      <c r="D31" s="867">
        <v>157732</v>
      </c>
      <c r="E31" s="814">
        <v>1</v>
      </c>
      <c r="F31" s="867">
        <v>156825</v>
      </c>
      <c r="G31" s="819">
        <v>0.99424974006542743</v>
      </c>
      <c r="H31" s="867"/>
      <c r="I31" s="814"/>
      <c r="J31" s="867"/>
      <c r="K31" s="814"/>
      <c r="L31" s="867"/>
      <c r="M31" s="819"/>
      <c r="N31" s="867"/>
      <c r="O31" s="814"/>
      <c r="P31" s="867"/>
      <c r="Q31" s="814"/>
      <c r="R31" s="867"/>
      <c r="S31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90AD57FF-1507-4CA9-99F4-CC36BBB13445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99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7026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38628.930000000022</v>
      </c>
      <c r="G3" s="208">
        <f t="shared" si="0"/>
        <v>52602545.550000004</v>
      </c>
      <c r="H3" s="208"/>
      <c r="I3" s="208"/>
      <c r="J3" s="208">
        <f t="shared" si="0"/>
        <v>37909.19999999999</v>
      </c>
      <c r="K3" s="208">
        <f t="shared" si="0"/>
        <v>50910473.729999997</v>
      </c>
      <c r="L3" s="208"/>
      <c r="M3" s="208"/>
      <c r="N3" s="208">
        <f t="shared" si="0"/>
        <v>31393.45</v>
      </c>
      <c r="O3" s="208">
        <f t="shared" si="0"/>
        <v>44515952.179999992</v>
      </c>
      <c r="P3" s="79">
        <f>IF(K3=0,0,O3/K3)</f>
        <v>0.87439673840175036</v>
      </c>
      <c r="Q3" s="209">
        <f>IF(N3=0,0,O3/N3)</f>
        <v>1418.0012766994387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5916</v>
      </c>
      <c r="B6" s="807" t="s">
        <v>5725</v>
      </c>
      <c r="C6" s="807" t="s">
        <v>5710</v>
      </c>
      <c r="D6" s="807" t="s">
        <v>5774</v>
      </c>
      <c r="E6" s="807" t="s">
        <v>5775</v>
      </c>
      <c r="F6" s="225"/>
      <c r="G6" s="225"/>
      <c r="H6" s="225"/>
      <c r="I6" s="225"/>
      <c r="J6" s="225">
        <v>1</v>
      </c>
      <c r="K6" s="225">
        <v>38</v>
      </c>
      <c r="L6" s="225">
        <v>1</v>
      </c>
      <c r="M6" s="225">
        <v>38</v>
      </c>
      <c r="N6" s="225"/>
      <c r="O6" s="225"/>
      <c r="P6" s="812"/>
      <c r="Q6" s="830"/>
    </row>
    <row r="7" spans="1:17" ht="14.45" customHeight="1" x14ac:dyDescent="0.2">
      <c r="A7" s="821" t="s">
        <v>5916</v>
      </c>
      <c r="B7" s="822" t="s">
        <v>5725</v>
      </c>
      <c r="C7" s="822" t="s">
        <v>5710</v>
      </c>
      <c r="D7" s="822" t="s">
        <v>5788</v>
      </c>
      <c r="E7" s="822" t="s">
        <v>5789</v>
      </c>
      <c r="F7" s="831">
        <v>3</v>
      </c>
      <c r="G7" s="831">
        <v>117</v>
      </c>
      <c r="H7" s="831"/>
      <c r="I7" s="831">
        <v>39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5916</v>
      </c>
      <c r="B8" s="822" t="s">
        <v>5725</v>
      </c>
      <c r="C8" s="822" t="s">
        <v>5710</v>
      </c>
      <c r="D8" s="822" t="s">
        <v>5711</v>
      </c>
      <c r="E8" s="822" t="s">
        <v>5712</v>
      </c>
      <c r="F8" s="831">
        <v>10</v>
      </c>
      <c r="G8" s="831">
        <v>2520</v>
      </c>
      <c r="H8" s="831">
        <v>3.3070866141732282</v>
      </c>
      <c r="I8" s="831">
        <v>252</v>
      </c>
      <c r="J8" s="831">
        <v>3</v>
      </c>
      <c r="K8" s="831">
        <v>762</v>
      </c>
      <c r="L8" s="831">
        <v>1</v>
      </c>
      <c r="M8" s="831">
        <v>254</v>
      </c>
      <c r="N8" s="831">
        <v>8</v>
      </c>
      <c r="O8" s="831">
        <v>2040</v>
      </c>
      <c r="P8" s="827">
        <v>2.6771653543307088</v>
      </c>
      <c r="Q8" s="832">
        <v>255</v>
      </c>
    </row>
    <row r="9" spans="1:17" ht="14.45" customHeight="1" x14ac:dyDescent="0.2">
      <c r="A9" s="821" t="s">
        <v>5916</v>
      </c>
      <c r="B9" s="822" t="s">
        <v>5725</v>
      </c>
      <c r="C9" s="822" t="s">
        <v>5710</v>
      </c>
      <c r="D9" s="822" t="s">
        <v>5792</v>
      </c>
      <c r="E9" s="822" t="s">
        <v>5793</v>
      </c>
      <c r="F9" s="831"/>
      <c r="G9" s="831"/>
      <c r="H9" s="831"/>
      <c r="I9" s="831"/>
      <c r="J9" s="831">
        <v>2</v>
      </c>
      <c r="K9" s="831">
        <v>252</v>
      </c>
      <c r="L9" s="831">
        <v>1</v>
      </c>
      <c r="M9" s="831">
        <v>126</v>
      </c>
      <c r="N9" s="831">
        <v>9</v>
      </c>
      <c r="O9" s="831">
        <v>1143</v>
      </c>
      <c r="P9" s="827">
        <v>4.5357142857142856</v>
      </c>
      <c r="Q9" s="832">
        <v>127</v>
      </c>
    </row>
    <row r="10" spans="1:17" ht="14.45" customHeight="1" x14ac:dyDescent="0.2">
      <c r="A10" s="821" t="s">
        <v>5916</v>
      </c>
      <c r="B10" s="822" t="s">
        <v>5725</v>
      </c>
      <c r="C10" s="822" t="s">
        <v>5710</v>
      </c>
      <c r="D10" s="822" t="s">
        <v>5812</v>
      </c>
      <c r="E10" s="822" t="s">
        <v>5813</v>
      </c>
      <c r="F10" s="831">
        <v>1</v>
      </c>
      <c r="G10" s="831">
        <v>982</v>
      </c>
      <c r="H10" s="831"/>
      <c r="I10" s="831">
        <v>982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5916</v>
      </c>
      <c r="B11" s="822" t="s">
        <v>5725</v>
      </c>
      <c r="C11" s="822" t="s">
        <v>5710</v>
      </c>
      <c r="D11" s="822" t="s">
        <v>5814</v>
      </c>
      <c r="E11" s="822" t="s">
        <v>5815</v>
      </c>
      <c r="F11" s="831">
        <v>1</v>
      </c>
      <c r="G11" s="831">
        <v>172</v>
      </c>
      <c r="H11" s="831"/>
      <c r="I11" s="831">
        <v>172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5916</v>
      </c>
      <c r="B12" s="822" t="s">
        <v>5725</v>
      </c>
      <c r="C12" s="822" t="s">
        <v>5710</v>
      </c>
      <c r="D12" s="822" t="s">
        <v>5714</v>
      </c>
      <c r="E12" s="822" t="s">
        <v>5715</v>
      </c>
      <c r="F12" s="831"/>
      <c r="G12" s="831"/>
      <c r="H12" s="831"/>
      <c r="I12" s="831"/>
      <c r="J12" s="831"/>
      <c r="K12" s="831"/>
      <c r="L12" s="831"/>
      <c r="M12" s="831"/>
      <c r="N12" s="831">
        <v>1</v>
      </c>
      <c r="O12" s="831">
        <v>88</v>
      </c>
      <c r="P12" s="827"/>
      <c r="Q12" s="832">
        <v>88</v>
      </c>
    </row>
    <row r="13" spans="1:17" ht="14.45" customHeight="1" x14ac:dyDescent="0.2">
      <c r="A13" s="821" t="s">
        <v>5916</v>
      </c>
      <c r="B13" s="822" t="s">
        <v>5725</v>
      </c>
      <c r="C13" s="822" t="s">
        <v>5710</v>
      </c>
      <c r="D13" s="822" t="s">
        <v>5836</v>
      </c>
      <c r="E13" s="822" t="s">
        <v>5837</v>
      </c>
      <c r="F13" s="831"/>
      <c r="G13" s="831"/>
      <c r="H13" s="831"/>
      <c r="I13" s="831"/>
      <c r="J13" s="831"/>
      <c r="K13" s="831"/>
      <c r="L13" s="831"/>
      <c r="M13" s="831"/>
      <c r="N13" s="831">
        <v>1</v>
      </c>
      <c r="O13" s="831">
        <v>379</v>
      </c>
      <c r="P13" s="827"/>
      <c r="Q13" s="832">
        <v>379</v>
      </c>
    </row>
    <row r="14" spans="1:17" ht="14.45" customHeight="1" x14ac:dyDescent="0.2">
      <c r="A14" s="821" t="s">
        <v>5916</v>
      </c>
      <c r="B14" s="822" t="s">
        <v>5725</v>
      </c>
      <c r="C14" s="822" t="s">
        <v>5710</v>
      </c>
      <c r="D14" s="822" t="s">
        <v>5840</v>
      </c>
      <c r="E14" s="822" t="s">
        <v>5841</v>
      </c>
      <c r="F14" s="831">
        <v>1</v>
      </c>
      <c r="G14" s="831">
        <v>116</v>
      </c>
      <c r="H14" s="831">
        <v>1</v>
      </c>
      <c r="I14" s="831">
        <v>116</v>
      </c>
      <c r="J14" s="831">
        <v>1</v>
      </c>
      <c r="K14" s="831">
        <v>116</v>
      </c>
      <c r="L14" s="831">
        <v>1</v>
      </c>
      <c r="M14" s="831">
        <v>116</v>
      </c>
      <c r="N14" s="831"/>
      <c r="O14" s="831"/>
      <c r="P14" s="827"/>
      <c r="Q14" s="832"/>
    </row>
    <row r="15" spans="1:17" ht="14.45" customHeight="1" x14ac:dyDescent="0.2">
      <c r="A15" s="821" t="s">
        <v>5916</v>
      </c>
      <c r="B15" s="822" t="s">
        <v>5725</v>
      </c>
      <c r="C15" s="822" t="s">
        <v>5710</v>
      </c>
      <c r="D15" s="822" t="s">
        <v>5844</v>
      </c>
      <c r="E15" s="822" t="s">
        <v>5845</v>
      </c>
      <c r="F15" s="831">
        <v>1</v>
      </c>
      <c r="G15" s="831">
        <v>375</v>
      </c>
      <c r="H15" s="831"/>
      <c r="I15" s="831">
        <v>375</v>
      </c>
      <c r="J15" s="831"/>
      <c r="K15" s="831"/>
      <c r="L15" s="831"/>
      <c r="M15" s="831"/>
      <c r="N15" s="831">
        <v>1</v>
      </c>
      <c r="O15" s="831">
        <v>377</v>
      </c>
      <c r="P15" s="827"/>
      <c r="Q15" s="832">
        <v>377</v>
      </c>
    </row>
    <row r="16" spans="1:17" ht="14.45" customHeight="1" x14ac:dyDescent="0.2">
      <c r="A16" s="821" t="s">
        <v>5917</v>
      </c>
      <c r="B16" s="822" t="s">
        <v>5725</v>
      </c>
      <c r="C16" s="822" t="s">
        <v>5753</v>
      </c>
      <c r="D16" s="822" t="s">
        <v>5754</v>
      </c>
      <c r="E16" s="822" t="s">
        <v>5755</v>
      </c>
      <c r="F16" s="831">
        <v>1</v>
      </c>
      <c r="G16" s="831">
        <v>162.80000000000001</v>
      </c>
      <c r="H16" s="831"/>
      <c r="I16" s="831">
        <v>162.80000000000001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5917</v>
      </c>
      <c r="B17" s="822" t="s">
        <v>5725</v>
      </c>
      <c r="C17" s="822" t="s">
        <v>5710</v>
      </c>
      <c r="D17" s="822" t="s">
        <v>5774</v>
      </c>
      <c r="E17" s="822" t="s">
        <v>5775</v>
      </c>
      <c r="F17" s="831"/>
      <c r="G17" s="831"/>
      <c r="H17" s="831"/>
      <c r="I17" s="831"/>
      <c r="J17" s="831">
        <v>3</v>
      </c>
      <c r="K17" s="831">
        <v>114</v>
      </c>
      <c r="L17" s="831">
        <v>1</v>
      </c>
      <c r="M17" s="831">
        <v>38</v>
      </c>
      <c r="N17" s="831">
        <v>2</v>
      </c>
      <c r="O17" s="831">
        <v>76</v>
      </c>
      <c r="P17" s="827">
        <v>0.66666666666666663</v>
      </c>
      <c r="Q17" s="832">
        <v>38</v>
      </c>
    </row>
    <row r="18" spans="1:17" ht="14.45" customHeight="1" x14ac:dyDescent="0.2">
      <c r="A18" s="821" t="s">
        <v>5917</v>
      </c>
      <c r="B18" s="822" t="s">
        <v>5725</v>
      </c>
      <c r="C18" s="822" t="s">
        <v>5710</v>
      </c>
      <c r="D18" s="822" t="s">
        <v>5711</v>
      </c>
      <c r="E18" s="822" t="s">
        <v>5712</v>
      </c>
      <c r="F18" s="831">
        <v>54</v>
      </c>
      <c r="G18" s="831">
        <v>13608</v>
      </c>
      <c r="H18" s="831">
        <v>0.68685645063597822</v>
      </c>
      <c r="I18" s="831">
        <v>252</v>
      </c>
      <c r="J18" s="831">
        <v>78</v>
      </c>
      <c r="K18" s="831">
        <v>19812</v>
      </c>
      <c r="L18" s="831">
        <v>1</v>
      </c>
      <c r="M18" s="831">
        <v>254</v>
      </c>
      <c r="N18" s="831">
        <v>64</v>
      </c>
      <c r="O18" s="831">
        <v>16320</v>
      </c>
      <c r="P18" s="827">
        <v>0.82374318594791041</v>
      </c>
      <c r="Q18" s="832">
        <v>255</v>
      </c>
    </row>
    <row r="19" spans="1:17" ht="14.45" customHeight="1" x14ac:dyDescent="0.2">
      <c r="A19" s="821" t="s">
        <v>5917</v>
      </c>
      <c r="B19" s="822" t="s">
        <v>5725</v>
      </c>
      <c r="C19" s="822" t="s">
        <v>5710</v>
      </c>
      <c r="D19" s="822" t="s">
        <v>5792</v>
      </c>
      <c r="E19" s="822" t="s">
        <v>5793</v>
      </c>
      <c r="F19" s="831">
        <v>21</v>
      </c>
      <c r="G19" s="831">
        <v>2667</v>
      </c>
      <c r="H19" s="831">
        <v>0.92028985507246375</v>
      </c>
      <c r="I19" s="831">
        <v>127</v>
      </c>
      <c r="J19" s="831">
        <v>23</v>
      </c>
      <c r="K19" s="831">
        <v>2898</v>
      </c>
      <c r="L19" s="831">
        <v>1</v>
      </c>
      <c r="M19" s="831">
        <v>126</v>
      </c>
      <c r="N19" s="831">
        <v>44</v>
      </c>
      <c r="O19" s="831">
        <v>5588</v>
      </c>
      <c r="P19" s="827">
        <v>1.9282263630089718</v>
      </c>
      <c r="Q19" s="832">
        <v>127</v>
      </c>
    </row>
    <row r="20" spans="1:17" ht="14.45" customHeight="1" x14ac:dyDescent="0.2">
      <c r="A20" s="821" t="s">
        <v>5917</v>
      </c>
      <c r="B20" s="822" t="s">
        <v>5725</v>
      </c>
      <c r="C20" s="822" t="s">
        <v>5710</v>
      </c>
      <c r="D20" s="822" t="s">
        <v>5810</v>
      </c>
      <c r="E20" s="822" t="s">
        <v>5811</v>
      </c>
      <c r="F20" s="831">
        <v>4</v>
      </c>
      <c r="G20" s="831">
        <v>133.32</v>
      </c>
      <c r="H20" s="831"/>
      <c r="I20" s="831">
        <v>33.33</v>
      </c>
      <c r="J20" s="831"/>
      <c r="K20" s="831"/>
      <c r="L20" s="831"/>
      <c r="M20" s="831"/>
      <c r="N20" s="831">
        <v>2</v>
      </c>
      <c r="O20" s="831">
        <v>91.12</v>
      </c>
      <c r="P20" s="827"/>
      <c r="Q20" s="832">
        <v>45.56</v>
      </c>
    </row>
    <row r="21" spans="1:17" ht="14.45" customHeight="1" x14ac:dyDescent="0.2">
      <c r="A21" s="821" t="s">
        <v>5917</v>
      </c>
      <c r="B21" s="822" t="s">
        <v>5725</v>
      </c>
      <c r="C21" s="822" t="s">
        <v>5710</v>
      </c>
      <c r="D21" s="822" t="s">
        <v>5714</v>
      </c>
      <c r="E21" s="822" t="s">
        <v>5715</v>
      </c>
      <c r="F21" s="831">
        <v>1</v>
      </c>
      <c r="G21" s="831">
        <v>86</v>
      </c>
      <c r="H21" s="831"/>
      <c r="I21" s="831">
        <v>86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5917</v>
      </c>
      <c r="B22" s="822" t="s">
        <v>5725</v>
      </c>
      <c r="C22" s="822" t="s">
        <v>5710</v>
      </c>
      <c r="D22" s="822" t="s">
        <v>5836</v>
      </c>
      <c r="E22" s="822" t="s">
        <v>5837</v>
      </c>
      <c r="F22" s="831">
        <v>1</v>
      </c>
      <c r="G22" s="831">
        <v>374</v>
      </c>
      <c r="H22" s="831"/>
      <c r="I22" s="831">
        <v>374</v>
      </c>
      <c r="J22" s="831"/>
      <c r="K22" s="831"/>
      <c r="L22" s="831"/>
      <c r="M22" s="831"/>
      <c r="N22" s="831">
        <v>1</v>
      </c>
      <c r="O22" s="831">
        <v>379</v>
      </c>
      <c r="P22" s="827"/>
      <c r="Q22" s="832">
        <v>379</v>
      </c>
    </row>
    <row r="23" spans="1:17" ht="14.45" customHeight="1" x14ac:dyDescent="0.2">
      <c r="A23" s="821" t="s">
        <v>5917</v>
      </c>
      <c r="B23" s="822" t="s">
        <v>5725</v>
      </c>
      <c r="C23" s="822" t="s">
        <v>5710</v>
      </c>
      <c r="D23" s="822" t="s">
        <v>5840</v>
      </c>
      <c r="E23" s="822" t="s">
        <v>5841</v>
      </c>
      <c r="F23" s="831">
        <v>1</v>
      </c>
      <c r="G23" s="831">
        <v>116</v>
      </c>
      <c r="H23" s="831">
        <v>0.5</v>
      </c>
      <c r="I23" s="831">
        <v>116</v>
      </c>
      <c r="J23" s="831">
        <v>2</v>
      </c>
      <c r="K23" s="831">
        <v>232</v>
      </c>
      <c r="L23" s="831">
        <v>1</v>
      </c>
      <c r="M23" s="831">
        <v>116</v>
      </c>
      <c r="N23" s="831"/>
      <c r="O23" s="831"/>
      <c r="P23" s="827"/>
      <c r="Q23" s="832"/>
    </row>
    <row r="24" spans="1:17" ht="14.45" customHeight="1" x14ac:dyDescent="0.2">
      <c r="A24" s="821" t="s">
        <v>5917</v>
      </c>
      <c r="B24" s="822" t="s">
        <v>5725</v>
      </c>
      <c r="C24" s="822" t="s">
        <v>5710</v>
      </c>
      <c r="D24" s="822" t="s">
        <v>5844</v>
      </c>
      <c r="E24" s="822" t="s">
        <v>5845</v>
      </c>
      <c r="F24" s="831">
        <v>1</v>
      </c>
      <c r="G24" s="831">
        <v>375</v>
      </c>
      <c r="H24" s="831"/>
      <c r="I24" s="831">
        <v>375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5917</v>
      </c>
      <c r="B25" s="822" t="s">
        <v>5725</v>
      </c>
      <c r="C25" s="822" t="s">
        <v>5710</v>
      </c>
      <c r="D25" s="822" t="s">
        <v>5850</v>
      </c>
      <c r="E25" s="822" t="s">
        <v>5851</v>
      </c>
      <c r="F25" s="831">
        <v>1</v>
      </c>
      <c r="G25" s="831">
        <v>391</v>
      </c>
      <c r="H25" s="831"/>
      <c r="I25" s="831">
        <v>391</v>
      </c>
      <c r="J25" s="831"/>
      <c r="K25" s="831"/>
      <c r="L25" s="831"/>
      <c r="M25" s="831"/>
      <c r="N25" s="831">
        <v>1</v>
      </c>
      <c r="O25" s="831">
        <v>396</v>
      </c>
      <c r="P25" s="827"/>
      <c r="Q25" s="832">
        <v>396</v>
      </c>
    </row>
    <row r="26" spans="1:17" ht="14.45" customHeight="1" x14ac:dyDescent="0.2">
      <c r="A26" s="821" t="s">
        <v>5917</v>
      </c>
      <c r="B26" s="822" t="s">
        <v>5725</v>
      </c>
      <c r="C26" s="822" t="s">
        <v>5710</v>
      </c>
      <c r="D26" s="822" t="s">
        <v>5862</v>
      </c>
      <c r="E26" s="822" t="s">
        <v>5863</v>
      </c>
      <c r="F26" s="831">
        <v>1</v>
      </c>
      <c r="G26" s="831">
        <v>201</v>
      </c>
      <c r="H26" s="831"/>
      <c r="I26" s="831">
        <v>201</v>
      </c>
      <c r="J26" s="831"/>
      <c r="K26" s="831"/>
      <c r="L26" s="831"/>
      <c r="M26" s="831"/>
      <c r="N26" s="831"/>
      <c r="O26" s="831"/>
      <c r="P26" s="827"/>
      <c r="Q26" s="832"/>
    </row>
    <row r="27" spans="1:17" ht="14.45" customHeight="1" x14ac:dyDescent="0.2">
      <c r="A27" s="821" t="s">
        <v>5918</v>
      </c>
      <c r="B27" s="822" t="s">
        <v>5725</v>
      </c>
      <c r="C27" s="822" t="s">
        <v>5726</v>
      </c>
      <c r="D27" s="822" t="s">
        <v>5731</v>
      </c>
      <c r="E27" s="822" t="s">
        <v>5732</v>
      </c>
      <c r="F27" s="831"/>
      <c r="G27" s="831"/>
      <c r="H27" s="831"/>
      <c r="I27" s="831"/>
      <c r="J27" s="831">
        <v>0.5</v>
      </c>
      <c r="K27" s="831">
        <v>34.85</v>
      </c>
      <c r="L27" s="831">
        <v>1</v>
      </c>
      <c r="M27" s="831">
        <v>69.7</v>
      </c>
      <c r="N27" s="831"/>
      <c r="O27" s="831"/>
      <c r="P27" s="827"/>
      <c r="Q27" s="832"/>
    </row>
    <row r="28" spans="1:17" ht="14.45" customHeight="1" x14ac:dyDescent="0.2">
      <c r="A28" s="821" t="s">
        <v>5918</v>
      </c>
      <c r="B28" s="822" t="s">
        <v>5725</v>
      </c>
      <c r="C28" s="822" t="s">
        <v>5710</v>
      </c>
      <c r="D28" s="822" t="s">
        <v>5774</v>
      </c>
      <c r="E28" s="822" t="s">
        <v>5775</v>
      </c>
      <c r="F28" s="831">
        <v>1</v>
      </c>
      <c r="G28" s="831">
        <v>37</v>
      </c>
      <c r="H28" s="831">
        <v>0.48684210526315791</v>
      </c>
      <c r="I28" s="831">
        <v>37</v>
      </c>
      <c r="J28" s="831">
        <v>2</v>
      </c>
      <c r="K28" s="831">
        <v>76</v>
      </c>
      <c r="L28" s="831">
        <v>1</v>
      </c>
      <c r="M28" s="831">
        <v>38</v>
      </c>
      <c r="N28" s="831">
        <v>1</v>
      </c>
      <c r="O28" s="831">
        <v>38</v>
      </c>
      <c r="P28" s="827">
        <v>0.5</v>
      </c>
      <c r="Q28" s="832">
        <v>38</v>
      </c>
    </row>
    <row r="29" spans="1:17" ht="14.45" customHeight="1" x14ac:dyDescent="0.2">
      <c r="A29" s="821" t="s">
        <v>5918</v>
      </c>
      <c r="B29" s="822" t="s">
        <v>5725</v>
      </c>
      <c r="C29" s="822" t="s">
        <v>5710</v>
      </c>
      <c r="D29" s="822" t="s">
        <v>5711</v>
      </c>
      <c r="E29" s="822" t="s">
        <v>5712</v>
      </c>
      <c r="F29" s="831">
        <v>35</v>
      </c>
      <c r="G29" s="831">
        <v>8820</v>
      </c>
      <c r="H29" s="831">
        <v>1.388976377952756</v>
      </c>
      <c r="I29" s="831">
        <v>252</v>
      </c>
      <c r="J29" s="831">
        <v>25</v>
      </c>
      <c r="K29" s="831">
        <v>6350</v>
      </c>
      <c r="L29" s="831">
        <v>1</v>
      </c>
      <c r="M29" s="831">
        <v>254</v>
      </c>
      <c r="N29" s="831">
        <v>27</v>
      </c>
      <c r="O29" s="831">
        <v>6885</v>
      </c>
      <c r="P29" s="827">
        <v>1.0842519685039369</v>
      </c>
      <c r="Q29" s="832">
        <v>255</v>
      </c>
    </row>
    <row r="30" spans="1:17" ht="14.45" customHeight="1" x14ac:dyDescent="0.2">
      <c r="A30" s="821" t="s">
        <v>5918</v>
      </c>
      <c r="B30" s="822" t="s">
        <v>5725</v>
      </c>
      <c r="C30" s="822" t="s">
        <v>5710</v>
      </c>
      <c r="D30" s="822" t="s">
        <v>5792</v>
      </c>
      <c r="E30" s="822" t="s">
        <v>5793</v>
      </c>
      <c r="F30" s="831">
        <v>22</v>
      </c>
      <c r="G30" s="831">
        <v>2794</v>
      </c>
      <c r="H30" s="831">
        <v>2.2174603174603176</v>
      </c>
      <c r="I30" s="831">
        <v>127</v>
      </c>
      <c r="J30" s="831">
        <v>10</v>
      </c>
      <c r="K30" s="831">
        <v>1260</v>
      </c>
      <c r="L30" s="831">
        <v>1</v>
      </c>
      <c r="M30" s="831">
        <v>126</v>
      </c>
      <c r="N30" s="831">
        <v>16</v>
      </c>
      <c r="O30" s="831">
        <v>2032</v>
      </c>
      <c r="P30" s="827">
        <v>1.6126984126984127</v>
      </c>
      <c r="Q30" s="832">
        <v>127</v>
      </c>
    </row>
    <row r="31" spans="1:17" ht="14.45" customHeight="1" x14ac:dyDescent="0.2">
      <c r="A31" s="821" t="s">
        <v>5918</v>
      </c>
      <c r="B31" s="822" t="s">
        <v>5725</v>
      </c>
      <c r="C31" s="822" t="s">
        <v>5710</v>
      </c>
      <c r="D31" s="822" t="s">
        <v>5804</v>
      </c>
      <c r="E31" s="822" t="s">
        <v>5805</v>
      </c>
      <c r="F31" s="831"/>
      <c r="G31" s="831"/>
      <c r="H31" s="831"/>
      <c r="I31" s="831"/>
      <c r="J31" s="831">
        <v>1</v>
      </c>
      <c r="K31" s="831">
        <v>685</v>
      </c>
      <c r="L31" s="831">
        <v>1</v>
      </c>
      <c r="M31" s="831">
        <v>685</v>
      </c>
      <c r="N31" s="831">
        <v>3</v>
      </c>
      <c r="O31" s="831">
        <v>2064</v>
      </c>
      <c r="P31" s="827">
        <v>3.0131386861313869</v>
      </c>
      <c r="Q31" s="832">
        <v>688</v>
      </c>
    </row>
    <row r="32" spans="1:17" ht="14.45" customHeight="1" x14ac:dyDescent="0.2">
      <c r="A32" s="821" t="s">
        <v>5918</v>
      </c>
      <c r="B32" s="822" t="s">
        <v>5725</v>
      </c>
      <c r="C32" s="822" t="s">
        <v>5710</v>
      </c>
      <c r="D32" s="822" t="s">
        <v>5810</v>
      </c>
      <c r="E32" s="822" t="s">
        <v>5811</v>
      </c>
      <c r="F32" s="831">
        <v>4</v>
      </c>
      <c r="G32" s="831">
        <v>133.32</v>
      </c>
      <c r="H32" s="831"/>
      <c r="I32" s="831">
        <v>33.33</v>
      </c>
      <c r="J32" s="831"/>
      <c r="K32" s="831"/>
      <c r="L32" s="831"/>
      <c r="M32" s="831"/>
      <c r="N32" s="831"/>
      <c r="O32" s="831"/>
      <c r="P32" s="827"/>
      <c r="Q32" s="832"/>
    </row>
    <row r="33" spans="1:17" ht="14.45" customHeight="1" x14ac:dyDescent="0.2">
      <c r="A33" s="821" t="s">
        <v>5918</v>
      </c>
      <c r="B33" s="822" t="s">
        <v>5725</v>
      </c>
      <c r="C33" s="822" t="s">
        <v>5710</v>
      </c>
      <c r="D33" s="822" t="s">
        <v>5714</v>
      </c>
      <c r="E33" s="822" t="s">
        <v>5715</v>
      </c>
      <c r="F33" s="831">
        <v>3</v>
      </c>
      <c r="G33" s="831">
        <v>258</v>
      </c>
      <c r="H33" s="831">
        <v>0.32950191570881227</v>
      </c>
      <c r="I33" s="831">
        <v>86</v>
      </c>
      <c r="J33" s="831">
        <v>9</v>
      </c>
      <c r="K33" s="831">
        <v>783</v>
      </c>
      <c r="L33" s="831">
        <v>1</v>
      </c>
      <c r="M33" s="831">
        <v>87</v>
      </c>
      <c r="N33" s="831">
        <v>7</v>
      </c>
      <c r="O33" s="831">
        <v>616</v>
      </c>
      <c r="P33" s="827">
        <v>0.78671775223499363</v>
      </c>
      <c r="Q33" s="832">
        <v>88</v>
      </c>
    </row>
    <row r="34" spans="1:17" ht="14.45" customHeight="1" x14ac:dyDescent="0.2">
      <c r="A34" s="821" t="s">
        <v>5918</v>
      </c>
      <c r="B34" s="822" t="s">
        <v>5725</v>
      </c>
      <c r="C34" s="822" t="s">
        <v>5710</v>
      </c>
      <c r="D34" s="822" t="s">
        <v>5844</v>
      </c>
      <c r="E34" s="822" t="s">
        <v>5845</v>
      </c>
      <c r="F34" s="831"/>
      <c r="G34" s="831"/>
      <c r="H34" s="831"/>
      <c r="I34" s="831"/>
      <c r="J34" s="831">
        <v>2</v>
      </c>
      <c r="K34" s="831">
        <v>752</v>
      </c>
      <c r="L34" s="831">
        <v>1</v>
      </c>
      <c r="M34" s="831">
        <v>376</v>
      </c>
      <c r="N34" s="831"/>
      <c r="O34" s="831"/>
      <c r="P34" s="827"/>
      <c r="Q34" s="832"/>
    </row>
    <row r="35" spans="1:17" ht="14.45" customHeight="1" x14ac:dyDescent="0.2">
      <c r="A35" s="821" t="s">
        <v>5918</v>
      </c>
      <c r="B35" s="822" t="s">
        <v>5725</v>
      </c>
      <c r="C35" s="822" t="s">
        <v>5710</v>
      </c>
      <c r="D35" s="822" t="s">
        <v>5848</v>
      </c>
      <c r="E35" s="822" t="s">
        <v>5849</v>
      </c>
      <c r="F35" s="831">
        <v>3</v>
      </c>
      <c r="G35" s="831">
        <v>3930</v>
      </c>
      <c r="H35" s="831">
        <v>0.99544072948328266</v>
      </c>
      <c r="I35" s="831">
        <v>1310</v>
      </c>
      <c r="J35" s="831">
        <v>3</v>
      </c>
      <c r="K35" s="831">
        <v>3948</v>
      </c>
      <c r="L35" s="831">
        <v>1</v>
      </c>
      <c r="M35" s="831">
        <v>1316</v>
      </c>
      <c r="N35" s="831">
        <v>4</v>
      </c>
      <c r="O35" s="831">
        <v>5284</v>
      </c>
      <c r="P35" s="827">
        <v>1.3383991894630192</v>
      </c>
      <c r="Q35" s="832">
        <v>1321</v>
      </c>
    </row>
    <row r="36" spans="1:17" ht="14.45" customHeight="1" x14ac:dyDescent="0.2">
      <c r="A36" s="821" t="s">
        <v>5918</v>
      </c>
      <c r="B36" s="822" t="s">
        <v>5725</v>
      </c>
      <c r="C36" s="822" t="s">
        <v>5710</v>
      </c>
      <c r="D36" s="822" t="s">
        <v>5850</v>
      </c>
      <c r="E36" s="822" t="s">
        <v>5851</v>
      </c>
      <c r="F36" s="831"/>
      <c r="G36" s="831"/>
      <c r="H36" s="831"/>
      <c r="I36" s="831"/>
      <c r="J36" s="831"/>
      <c r="K36" s="831"/>
      <c r="L36" s="831"/>
      <c r="M36" s="831"/>
      <c r="N36" s="831">
        <v>1</v>
      </c>
      <c r="O36" s="831">
        <v>396</v>
      </c>
      <c r="P36" s="827"/>
      <c r="Q36" s="832">
        <v>396</v>
      </c>
    </row>
    <row r="37" spans="1:17" ht="14.45" customHeight="1" x14ac:dyDescent="0.2">
      <c r="A37" s="821" t="s">
        <v>5918</v>
      </c>
      <c r="B37" s="822" t="s">
        <v>5725</v>
      </c>
      <c r="C37" s="822" t="s">
        <v>5710</v>
      </c>
      <c r="D37" s="822" t="s">
        <v>5856</v>
      </c>
      <c r="E37" s="822" t="s">
        <v>5857</v>
      </c>
      <c r="F37" s="831"/>
      <c r="G37" s="831"/>
      <c r="H37" s="831"/>
      <c r="I37" s="831"/>
      <c r="J37" s="831">
        <v>2</v>
      </c>
      <c r="K37" s="831">
        <v>364</v>
      </c>
      <c r="L37" s="831">
        <v>1</v>
      </c>
      <c r="M37" s="831">
        <v>182</v>
      </c>
      <c r="N37" s="831">
        <v>1</v>
      </c>
      <c r="O37" s="831">
        <v>183</v>
      </c>
      <c r="P37" s="827">
        <v>0.50274725274725274</v>
      </c>
      <c r="Q37" s="832">
        <v>183</v>
      </c>
    </row>
    <row r="38" spans="1:17" ht="14.45" customHeight="1" x14ac:dyDescent="0.2">
      <c r="A38" s="821" t="s">
        <v>581</v>
      </c>
      <c r="B38" s="822" t="s">
        <v>5725</v>
      </c>
      <c r="C38" s="822" t="s">
        <v>5726</v>
      </c>
      <c r="D38" s="822" t="s">
        <v>5731</v>
      </c>
      <c r="E38" s="822" t="s">
        <v>5732</v>
      </c>
      <c r="F38" s="831"/>
      <c r="G38" s="831"/>
      <c r="H38" s="831"/>
      <c r="I38" s="831"/>
      <c r="J38" s="831">
        <v>0.1</v>
      </c>
      <c r="K38" s="831">
        <v>6.97</v>
      </c>
      <c r="L38" s="831">
        <v>1</v>
      </c>
      <c r="M38" s="831">
        <v>69.699999999999989</v>
      </c>
      <c r="N38" s="831"/>
      <c r="O38" s="831"/>
      <c r="P38" s="827"/>
      <c r="Q38" s="832"/>
    </row>
    <row r="39" spans="1:17" ht="14.45" customHeight="1" x14ac:dyDescent="0.2">
      <c r="A39" s="821" t="s">
        <v>581</v>
      </c>
      <c r="B39" s="822" t="s">
        <v>5725</v>
      </c>
      <c r="C39" s="822" t="s">
        <v>5753</v>
      </c>
      <c r="D39" s="822" t="s">
        <v>5754</v>
      </c>
      <c r="E39" s="822" t="s">
        <v>5755</v>
      </c>
      <c r="F39" s="831">
        <v>2</v>
      </c>
      <c r="G39" s="831">
        <v>325.60000000000002</v>
      </c>
      <c r="H39" s="831">
        <v>2</v>
      </c>
      <c r="I39" s="831">
        <v>162.80000000000001</v>
      </c>
      <c r="J39" s="831">
        <v>1</v>
      </c>
      <c r="K39" s="831">
        <v>162.80000000000001</v>
      </c>
      <c r="L39" s="831">
        <v>1</v>
      </c>
      <c r="M39" s="831">
        <v>162.80000000000001</v>
      </c>
      <c r="N39" s="831"/>
      <c r="O39" s="831"/>
      <c r="P39" s="827"/>
      <c r="Q39" s="832"/>
    </row>
    <row r="40" spans="1:17" ht="14.45" customHeight="1" x14ac:dyDescent="0.2">
      <c r="A40" s="821" t="s">
        <v>581</v>
      </c>
      <c r="B40" s="822" t="s">
        <v>5725</v>
      </c>
      <c r="C40" s="822" t="s">
        <v>5710</v>
      </c>
      <c r="D40" s="822" t="s">
        <v>5774</v>
      </c>
      <c r="E40" s="822" t="s">
        <v>5775</v>
      </c>
      <c r="F40" s="831">
        <v>181</v>
      </c>
      <c r="G40" s="831">
        <v>6697</v>
      </c>
      <c r="H40" s="831">
        <v>0.69658830871645516</v>
      </c>
      <c r="I40" s="831">
        <v>37</v>
      </c>
      <c r="J40" s="831">
        <v>253</v>
      </c>
      <c r="K40" s="831">
        <v>9614</v>
      </c>
      <c r="L40" s="831">
        <v>1</v>
      </c>
      <c r="M40" s="831">
        <v>38</v>
      </c>
      <c r="N40" s="831">
        <v>242</v>
      </c>
      <c r="O40" s="831">
        <v>9196</v>
      </c>
      <c r="P40" s="827">
        <v>0.95652173913043481</v>
      </c>
      <c r="Q40" s="832">
        <v>38</v>
      </c>
    </row>
    <row r="41" spans="1:17" ht="14.45" customHeight="1" x14ac:dyDescent="0.2">
      <c r="A41" s="821" t="s">
        <v>581</v>
      </c>
      <c r="B41" s="822" t="s">
        <v>5725</v>
      </c>
      <c r="C41" s="822" t="s">
        <v>5710</v>
      </c>
      <c r="D41" s="822" t="s">
        <v>5778</v>
      </c>
      <c r="E41" s="822" t="s">
        <v>5779</v>
      </c>
      <c r="F41" s="831">
        <v>306</v>
      </c>
      <c r="G41" s="831">
        <v>1530</v>
      </c>
      <c r="H41" s="831">
        <v>0.99029126213592233</v>
      </c>
      <c r="I41" s="831">
        <v>5</v>
      </c>
      <c r="J41" s="831">
        <v>309</v>
      </c>
      <c r="K41" s="831">
        <v>1545</v>
      </c>
      <c r="L41" s="831">
        <v>1</v>
      </c>
      <c r="M41" s="831">
        <v>5</v>
      </c>
      <c r="N41" s="831">
        <v>80</v>
      </c>
      <c r="O41" s="831">
        <v>400</v>
      </c>
      <c r="P41" s="827">
        <v>0.25889967637540451</v>
      </c>
      <c r="Q41" s="832">
        <v>5</v>
      </c>
    </row>
    <row r="42" spans="1:17" ht="14.45" customHeight="1" x14ac:dyDescent="0.2">
      <c r="A42" s="821" t="s">
        <v>581</v>
      </c>
      <c r="B42" s="822" t="s">
        <v>5725</v>
      </c>
      <c r="C42" s="822" t="s">
        <v>5710</v>
      </c>
      <c r="D42" s="822" t="s">
        <v>5782</v>
      </c>
      <c r="E42" s="822" t="s">
        <v>5783</v>
      </c>
      <c r="F42" s="831">
        <v>10</v>
      </c>
      <c r="G42" s="831">
        <v>880</v>
      </c>
      <c r="H42" s="831"/>
      <c r="I42" s="831">
        <v>88</v>
      </c>
      <c r="J42" s="831"/>
      <c r="K42" s="831"/>
      <c r="L42" s="831"/>
      <c r="M42" s="831"/>
      <c r="N42" s="831"/>
      <c r="O42" s="831"/>
      <c r="P42" s="827"/>
      <c r="Q42" s="832"/>
    </row>
    <row r="43" spans="1:17" ht="14.45" customHeight="1" x14ac:dyDescent="0.2">
      <c r="A43" s="821" t="s">
        <v>581</v>
      </c>
      <c r="B43" s="822" t="s">
        <v>5725</v>
      </c>
      <c r="C43" s="822" t="s">
        <v>5710</v>
      </c>
      <c r="D43" s="822" t="s">
        <v>5784</v>
      </c>
      <c r="E43" s="822" t="s">
        <v>5785</v>
      </c>
      <c r="F43" s="831">
        <v>36</v>
      </c>
      <c r="G43" s="831">
        <v>22716</v>
      </c>
      <c r="H43" s="831"/>
      <c r="I43" s="831">
        <v>631</v>
      </c>
      <c r="J43" s="831"/>
      <c r="K43" s="831"/>
      <c r="L43" s="831"/>
      <c r="M43" s="831"/>
      <c r="N43" s="831"/>
      <c r="O43" s="831"/>
      <c r="P43" s="827"/>
      <c r="Q43" s="832"/>
    </row>
    <row r="44" spans="1:17" ht="14.45" customHeight="1" x14ac:dyDescent="0.2">
      <c r="A44" s="821" t="s">
        <v>581</v>
      </c>
      <c r="B44" s="822" t="s">
        <v>5725</v>
      </c>
      <c r="C44" s="822" t="s">
        <v>5710</v>
      </c>
      <c r="D44" s="822" t="s">
        <v>5786</v>
      </c>
      <c r="E44" s="822" t="s">
        <v>5787</v>
      </c>
      <c r="F44" s="831">
        <v>20</v>
      </c>
      <c r="G44" s="831">
        <v>7860</v>
      </c>
      <c r="H44" s="831"/>
      <c r="I44" s="831">
        <v>393</v>
      </c>
      <c r="J44" s="831"/>
      <c r="K44" s="831"/>
      <c r="L44" s="831"/>
      <c r="M44" s="831"/>
      <c r="N44" s="831"/>
      <c r="O44" s="831"/>
      <c r="P44" s="827"/>
      <c r="Q44" s="832"/>
    </row>
    <row r="45" spans="1:17" ht="14.45" customHeight="1" x14ac:dyDescent="0.2">
      <c r="A45" s="821" t="s">
        <v>581</v>
      </c>
      <c r="B45" s="822" t="s">
        <v>5725</v>
      </c>
      <c r="C45" s="822" t="s">
        <v>5710</v>
      </c>
      <c r="D45" s="822" t="s">
        <v>5788</v>
      </c>
      <c r="E45" s="822" t="s">
        <v>5789</v>
      </c>
      <c r="F45" s="831">
        <v>69</v>
      </c>
      <c r="G45" s="831">
        <v>2691</v>
      </c>
      <c r="H45" s="831">
        <v>69</v>
      </c>
      <c r="I45" s="831">
        <v>39</v>
      </c>
      <c r="J45" s="831">
        <v>1</v>
      </c>
      <c r="K45" s="831">
        <v>39</v>
      </c>
      <c r="L45" s="831">
        <v>1</v>
      </c>
      <c r="M45" s="831">
        <v>39</v>
      </c>
      <c r="N45" s="831"/>
      <c r="O45" s="831"/>
      <c r="P45" s="827"/>
      <c r="Q45" s="832"/>
    </row>
    <row r="46" spans="1:17" ht="14.45" customHeight="1" x14ac:dyDescent="0.2">
      <c r="A46" s="821" t="s">
        <v>581</v>
      </c>
      <c r="B46" s="822" t="s">
        <v>5725</v>
      </c>
      <c r="C46" s="822" t="s">
        <v>5710</v>
      </c>
      <c r="D46" s="822" t="s">
        <v>5874</v>
      </c>
      <c r="E46" s="822" t="s">
        <v>5875</v>
      </c>
      <c r="F46" s="831">
        <v>1</v>
      </c>
      <c r="G46" s="831">
        <v>17713</v>
      </c>
      <c r="H46" s="831"/>
      <c r="I46" s="831">
        <v>17713</v>
      </c>
      <c r="J46" s="831"/>
      <c r="K46" s="831"/>
      <c r="L46" s="831"/>
      <c r="M46" s="831"/>
      <c r="N46" s="831"/>
      <c r="O46" s="831"/>
      <c r="P46" s="827"/>
      <c r="Q46" s="832"/>
    </row>
    <row r="47" spans="1:17" ht="14.45" customHeight="1" x14ac:dyDescent="0.2">
      <c r="A47" s="821" t="s">
        <v>581</v>
      </c>
      <c r="B47" s="822" t="s">
        <v>5725</v>
      </c>
      <c r="C47" s="822" t="s">
        <v>5710</v>
      </c>
      <c r="D47" s="822" t="s">
        <v>5919</v>
      </c>
      <c r="E47" s="822" t="s">
        <v>5920</v>
      </c>
      <c r="F47" s="831">
        <v>2</v>
      </c>
      <c r="G47" s="831">
        <v>1420</v>
      </c>
      <c r="H47" s="831"/>
      <c r="I47" s="831">
        <v>710</v>
      </c>
      <c r="J47" s="831"/>
      <c r="K47" s="831"/>
      <c r="L47" s="831"/>
      <c r="M47" s="831"/>
      <c r="N47" s="831"/>
      <c r="O47" s="831"/>
      <c r="P47" s="827"/>
      <c r="Q47" s="832"/>
    </row>
    <row r="48" spans="1:17" ht="14.45" customHeight="1" x14ac:dyDescent="0.2">
      <c r="A48" s="821" t="s">
        <v>581</v>
      </c>
      <c r="B48" s="822" t="s">
        <v>5725</v>
      </c>
      <c r="C48" s="822" t="s">
        <v>5710</v>
      </c>
      <c r="D48" s="822" t="s">
        <v>5790</v>
      </c>
      <c r="E48" s="822" t="s">
        <v>5791</v>
      </c>
      <c r="F48" s="831">
        <v>4</v>
      </c>
      <c r="G48" s="831">
        <v>17768</v>
      </c>
      <c r="H48" s="831"/>
      <c r="I48" s="831">
        <v>4442</v>
      </c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581</v>
      </c>
      <c r="B49" s="822" t="s">
        <v>5725</v>
      </c>
      <c r="C49" s="822" t="s">
        <v>5710</v>
      </c>
      <c r="D49" s="822" t="s">
        <v>5711</v>
      </c>
      <c r="E49" s="822" t="s">
        <v>5712</v>
      </c>
      <c r="F49" s="831">
        <v>23</v>
      </c>
      <c r="G49" s="831">
        <v>5796</v>
      </c>
      <c r="H49" s="831">
        <v>2.5354330708661417</v>
      </c>
      <c r="I49" s="831">
        <v>252</v>
      </c>
      <c r="J49" s="831">
        <v>9</v>
      </c>
      <c r="K49" s="831">
        <v>2286</v>
      </c>
      <c r="L49" s="831">
        <v>1</v>
      </c>
      <c r="M49" s="831">
        <v>254</v>
      </c>
      <c r="N49" s="831">
        <v>4</v>
      </c>
      <c r="O49" s="831">
        <v>1020</v>
      </c>
      <c r="P49" s="827">
        <v>0.4461942257217848</v>
      </c>
      <c r="Q49" s="832">
        <v>255</v>
      </c>
    </row>
    <row r="50" spans="1:17" ht="14.45" customHeight="1" x14ac:dyDescent="0.2">
      <c r="A50" s="821" t="s">
        <v>581</v>
      </c>
      <c r="B50" s="822" t="s">
        <v>5725</v>
      </c>
      <c r="C50" s="822" t="s">
        <v>5710</v>
      </c>
      <c r="D50" s="822" t="s">
        <v>5792</v>
      </c>
      <c r="E50" s="822" t="s">
        <v>5793</v>
      </c>
      <c r="F50" s="831">
        <v>15</v>
      </c>
      <c r="G50" s="831">
        <v>1905</v>
      </c>
      <c r="H50" s="831">
        <v>1.1630036630036631</v>
      </c>
      <c r="I50" s="831">
        <v>127</v>
      </c>
      <c r="J50" s="831">
        <v>13</v>
      </c>
      <c r="K50" s="831">
        <v>1638</v>
      </c>
      <c r="L50" s="831">
        <v>1</v>
      </c>
      <c r="M50" s="831">
        <v>126</v>
      </c>
      <c r="N50" s="831">
        <v>4</v>
      </c>
      <c r="O50" s="831">
        <v>508</v>
      </c>
      <c r="P50" s="827">
        <v>0.31013431013431014</v>
      </c>
      <c r="Q50" s="832">
        <v>127</v>
      </c>
    </row>
    <row r="51" spans="1:17" ht="14.45" customHeight="1" x14ac:dyDescent="0.2">
      <c r="A51" s="821" t="s">
        <v>581</v>
      </c>
      <c r="B51" s="822" t="s">
        <v>5725</v>
      </c>
      <c r="C51" s="822" t="s">
        <v>5710</v>
      </c>
      <c r="D51" s="822" t="s">
        <v>5796</v>
      </c>
      <c r="E51" s="822" t="s">
        <v>5797</v>
      </c>
      <c r="F51" s="831">
        <v>15</v>
      </c>
      <c r="G51" s="831">
        <v>2940</v>
      </c>
      <c r="H51" s="831"/>
      <c r="I51" s="831">
        <v>196</v>
      </c>
      <c r="J51" s="831"/>
      <c r="K51" s="831"/>
      <c r="L51" s="831"/>
      <c r="M51" s="831"/>
      <c r="N51" s="831">
        <v>5</v>
      </c>
      <c r="O51" s="831">
        <v>990</v>
      </c>
      <c r="P51" s="827"/>
      <c r="Q51" s="832">
        <v>198</v>
      </c>
    </row>
    <row r="52" spans="1:17" ht="14.45" customHeight="1" x14ac:dyDescent="0.2">
      <c r="A52" s="821" t="s">
        <v>581</v>
      </c>
      <c r="B52" s="822" t="s">
        <v>5725</v>
      </c>
      <c r="C52" s="822" t="s">
        <v>5710</v>
      </c>
      <c r="D52" s="822" t="s">
        <v>5804</v>
      </c>
      <c r="E52" s="822" t="s">
        <v>5805</v>
      </c>
      <c r="F52" s="831">
        <v>1</v>
      </c>
      <c r="G52" s="831">
        <v>680</v>
      </c>
      <c r="H52" s="831"/>
      <c r="I52" s="831">
        <v>680</v>
      </c>
      <c r="J52" s="831"/>
      <c r="K52" s="831"/>
      <c r="L52" s="831"/>
      <c r="M52" s="831"/>
      <c r="N52" s="831"/>
      <c r="O52" s="831"/>
      <c r="P52" s="827"/>
      <c r="Q52" s="832"/>
    </row>
    <row r="53" spans="1:17" ht="14.45" customHeight="1" x14ac:dyDescent="0.2">
      <c r="A53" s="821" t="s">
        <v>581</v>
      </c>
      <c r="B53" s="822" t="s">
        <v>5725</v>
      </c>
      <c r="C53" s="822" t="s">
        <v>5710</v>
      </c>
      <c r="D53" s="822" t="s">
        <v>5810</v>
      </c>
      <c r="E53" s="822" t="s">
        <v>5811</v>
      </c>
      <c r="F53" s="831"/>
      <c r="G53" s="831"/>
      <c r="H53" s="831"/>
      <c r="I53" s="831"/>
      <c r="J53" s="831"/>
      <c r="K53" s="831"/>
      <c r="L53" s="831"/>
      <c r="M53" s="831"/>
      <c r="N53" s="831">
        <v>1</v>
      </c>
      <c r="O53" s="831">
        <v>45.56</v>
      </c>
      <c r="P53" s="827"/>
      <c r="Q53" s="832">
        <v>45.56</v>
      </c>
    </row>
    <row r="54" spans="1:17" ht="14.45" customHeight="1" x14ac:dyDescent="0.2">
      <c r="A54" s="821" t="s">
        <v>581</v>
      </c>
      <c r="B54" s="822" t="s">
        <v>5725</v>
      </c>
      <c r="C54" s="822" t="s">
        <v>5710</v>
      </c>
      <c r="D54" s="822" t="s">
        <v>5812</v>
      </c>
      <c r="E54" s="822" t="s">
        <v>5813</v>
      </c>
      <c r="F54" s="831">
        <v>8</v>
      </c>
      <c r="G54" s="831">
        <v>7856</v>
      </c>
      <c r="H54" s="831"/>
      <c r="I54" s="831">
        <v>982</v>
      </c>
      <c r="J54" s="831"/>
      <c r="K54" s="831"/>
      <c r="L54" s="831"/>
      <c r="M54" s="831"/>
      <c r="N54" s="831"/>
      <c r="O54" s="831"/>
      <c r="P54" s="827"/>
      <c r="Q54" s="832"/>
    </row>
    <row r="55" spans="1:17" ht="14.45" customHeight="1" x14ac:dyDescent="0.2">
      <c r="A55" s="821" t="s">
        <v>581</v>
      </c>
      <c r="B55" s="822" t="s">
        <v>5725</v>
      </c>
      <c r="C55" s="822" t="s">
        <v>5710</v>
      </c>
      <c r="D55" s="822" t="s">
        <v>5814</v>
      </c>
      <c r="E55" s="822" t="s">
        <v>5815</v>
      </c>
      <c r="F55" s="831">
        <v>8</v>
      </c>
      <c r="G55" s="831">
        <v>1376</v>
      </c>
      <c r="H55" s="831">
        <v>2.6209523809523811</v>
      </c>
      <c r="I55" s="831">
        <v>172</v>
      </c>
      <c r="J55" s="831">
        <v>3</v>
      </c>
      <c r="K55" s="831">
        <v>525</v>
      </c>
      <c r="L55" s="831">
        <v>1</v>
      </c>
      <c r="M55" s="831">
        <v>175</v>
      </c>
      <c r="N55" s="831">
        <v>1</v>
      </c>
      <c r="O55" s="831">
        <v>177</v>
      </c>
      <c r="P55" s="827">
        <v>0.33714285714285713</v>
      </c>
      <c r="Q55" s="832">
        <v>177</v>
      </c>
    </row>
    <row r="56" spans="1:17" ht="14.45" customHeight="1" x14ac:dyDescent="0.2">
      <c r="A56" s="821" t="s">
        <v>581</v>
      </c>
      <c r="B56" s="822" t="s">
        <v>5725</v>
      </c>
      <c r="C56" s="822" t="s">
        <v>5710</v>
      </c>
      <c r="D56" s="822" t="s">
        <v>5714</v>
      </c>
      <c r="E56" s="822" t="s">
        <v>5715</v>
      </c>
      <c r="F56" s="831">
        <v>3</v>
      </c>
      <c r="G56" s="831">
        <v>258</v>
      </c>
      <c r="H56" s="831">
        <v>0.9885057471264368</v>
      </c>
      <c r="I56" s="831">
        <v>86</v>
      </c>
      <c r="J56" s="831">
        <v>3</v>
      </c>
      <c r="K56" s="831">
        <v>261</v>
      </c>
      <c r="L56" s="831">
        <v>1</v>
      </c>
      <c r="M56" s="831">
        <v>87</v>
      </c>
      <c r="N56" s="831"/>
      <c r="O56" s="831"/>
      <c r="P56" s="827"/>
      <c r="Q56" s="832"/>
    </row>
    <row r="57" spans="1:17" ht="14.45" customHeight="1" x14ac:dyDescent="0.2">
      <c r="A57" s="821" t="s">
        <v>581</v>
      </c>
      <c r="B57" s="822" t="s">
        <v>5725</v>
      </c>
      <c r="C57" s="822" t="s">
        <v>5710</v>
      </c>
      <c r="D57" s="822" t="s">
        <v>5828</v>
      </c>
      <c r="E57" s="822" t="s">
        <v>5829</v>
      </c>
      <c r="F57" s="831">
        <v>2</v>
      </c>
      <c r="G57" s="831">
        <v>1508</v>
      </c>
      <c r="H57" s="831">
        <v>1.9920739762219286</v>
      </c>
      <c r="I57" s="831">
        <v>754</v>
      </c>
      <c r="J57" s="831">
        <v>1</v>
      </c>
      <c r="K57" s="831">
        <v>757</v>
      </c>
      <c r="L57" s="831">
        <v>1</v>
      </c>
      <c r="M57" s="831">
        <v>757</v>
      </c>
      <c r="N57" s="831"/>
      <c r="O57" s="831"/>
      <c r="P57" s="827"/>
      <c r="Q57" s="832"/>
    </row>
    <row r="58" spans="1:17" ht="14.45" customHeight="1" x14ac:dyDescent="0.2">
      <c r="A58" s="821" t="s">
        <v>581</v>
      </c>
      <c r="B58" s="822" t="s">
        <v>5725</v>
      </c>
      <c r="C58" s="822" t="s">
        <v>5710</v>
      </c>
      <c r="D58" s="822" t="s">
        <v>5832</v>
      </c>
      <c r="E58" s="822" t="s">
        <v>5833</v>
      </c>
      <c r="F58" s="831"/>
      <c r="G58" s="831"/>
      <c r="H58" s="831"/>
      <c r="I58" s="831"/>
      <c r="J58" s="831">
        <v>2</v>
      </c>
      <c r="K58" s="831">
        <v>2138</v>
      </c>
      <c r="L58" s="831">
        <v>1</v>
      </c>
      <c r="M58" s="831">
        <v>1069</v>
      </c>
      <c r="N58" s="831"/>
      <c r="O58" s="831"/>
      <c r="P58" s="827"/>
      <c r="Q58" s="832"/>
    </row>
    <row r="59" spans="1:17" ht="14.45" customHeight="1" x14ac:dyDescent="0.2">
      <c r="A59" s="821" t="s">
        <v>581</v>
      </c>
      <c r="B59" s="822" t="s">
        <v>5725</v>
      </c>
      <c r="C59" s="822" t="s">
        <v>5710</v>
      </c>
      <c r="D59" s="822" t="s">
        <v>5836</v>
      </c>
      <c r="E59" s="822" t="s">
        <v>5837</v>
      </c>
      <c r="F59" s="831">
        <v>1</v>
      </c>
      <c r="G59" s="831">
        <v>374</v>
      </c>
      <c r="H59" s="831">
        <v>0.11052009456264776</v>
      </c>
      <c r="I59" s="831">
        <v>374</v>
      </c>
      <c r="J59" s="831">
        <v>9</v>
      </c>
      <c r="K59" s="831">
        <v>3384</v>
      </c>
      <c r="L59" s="831">
        <v>1</v>
      </c>
      <c r="M59" s="831">
        <v>376</v>
      </c>
      <c r="N59" s="831">
        <v>2</v>
      </c>
      <c r="O59" s="831">
        <v>758</v>
      </c>
      <c r="P59" s="827">
        <v>0.22399527186761228</v>
      </c>
      <c r="Q59" s="832">
        <v>379</v>
      </c>
    </row>
    <row r="60" spans="1:17" ht="14.45" customHeight="1" x14ac:dyDescent="0.2">
      <c r="A60" s="821" t="s">
        <v>581</v>
      </c>
      <c r="B60" s="822" t="s">
        <v>5725</v>
      </c>
      <c r="C60" s="822" t="s">
        <v>5710</v>
      </c>
      <c r="D60" s="822" t="s">
        <v>5840</v>
      </c>
      <c r="E60" s="822" t="s">
        <v>5841</v>
      </c>
      <c r="F60" s="831">
        <v>26</v>
      </c>
      <c r="G60" s="831">
        <v>3016</v>
      </c>
      <c r="H60" s="831">
        <v>1.2380952380952381</v>
      </c>
      <c r="I60" s="831">
        <v>116</v>
      </c>
      <c r="J60" s="831">
        <v>21</v>
      </c>
      <c r="K60" s="831">
        <v>2436</v>
      </c>
      <c r="L60" s="831">
        <v>1</v>
      </c>
      <c r="M60" s="831">
        <v>116</v>
      </c>
      <c r="N60" s="831">
        <v>27</v>
      </c>
      <c r="O60" s="831">
        <v>3159</v>
      </c>
      <c r="P60" s="827">
        <v>1.2967980295566504</v>
      </c>
      <c r="Q60" s="832">
        <v>117</v>
      </c>
    </row>
    <row r="61" spans="1:17" ht="14.45" customHeight="1" x14ac:dyDescent="0.2">
      <c r="A61" s="821" t="s">
        <v>581</v>
      </c>
      <c r="B61" s="822" t="s">
        <v>5725</v>
      </c>
      <c r="C61" s="822" t="s">
        <v>5710</v>
      </c>
      <c r="D61" s="822" t="s">
        <v>5844</v>
      </c>
      <c r="E61" s="822" t="s">
        <v>5845</v>
      </c>
      <c r="F61" s="831">
        <v>4</v>
      </c>
      <c r="G61" s="831">
        <v>1500</v>
      </c>
      <c r="H61" s="831">
        <v>3.9893617021276597</v>
      </c>
      <c r="I61" s="831">
        <v>375</v>
      </c>
      <c r="J61" s="831">
        <v>1</v>
      </c>
      <c r="K61" s="831">
        <v>376</v>
      </c>
      <c r="L61" s="831">
        <v>1</v>
      </c>
      <c r="M61" s="831">
        <v>376</v>
      </c>
      <c r="N61" s="831">
        <v>1</v>
      </c>
      <c r="O61" s="831">
        <v>377</v>
      </c>
      <c r="P61" s="827">
        <v>1.0026595744680851</v>
      </c>
      <c r="Q61" s="832">
        <v>377</v>
      </c>
    </row>
    <row r="62" spans="1:17" ht="14.45" customHeight="1" x14ac:dyDescent="0.2">
      <c r="A62" s="821" t="s">
        <v>581</v>
      </c>
      <c r="B62" s="822" t="s">
        <v>5725</v>
      </c>
      <c r="C62" s="822" t="s">
        <v>5710</v>
      </c>
      <c r="D62" s="822" t="s">
        <v>5856</v>
      </c>
      <c r="E62" s="822" t="s">
        <v>5857</v>
      </c>
      <c r="F62" s="831">
        <v>1</v>
      </c>
      <c r="G62" s="831">
        <v>181</v>
      </c>
      <c r="H62" s="831"/>
      <c r="I62" s="831">
        <v>181</v>
      </c>
      <c r="J62" s="831"/>
      <c r="K62" s="831"/>
      <c r="L62" s="831"/>
      <c r="M62" s="831"/>
      <c r="N62" s="831"/>
      <c r="O62" s="831"/>
      <c r="P62" s="827"/>
      <c r="Q62" s="832"/>
    </row>
    <row r="63" spans="1:17" ht="14.45" customHeight="1" x14ac:dyDescent="0.2">
      <c r="A63" s="821" t="s">
        <v>581</v>
      </c>
      <c r="B63" s="822" t="s">
        <v>5725</v>
      </c>
      <c r="C63" s="822" t="s">
        <v>5710</v>
      </c>
      <c r="D63" s="822" t="s">
        <v>5862</v>
      </c>
      <c r="E63" s="822" t="s">
        <v>5863</v>
      </c>
      <c r="F63" s="831">
        <v>2</v>
      </c>
      <c r="G63" s="831">
        <v>402</v>
      </c>
      <c r="H63" s="831">
        <v>1.9900990099009901</v>
      </c>
      <c r="I63" s="831">
        <v>201</v>
      </c>
      <c r="J63" s="831">
        <v>1</v>
      </c>
      <c r="K63" s="831">
        <v>202</v>
      </c>
      <c r="L63" s="831">
        <v>1</v>
      </c>
      <c r="M63" s="831">
        <v>202</v>
      </c>
      <c r="N63" s="831"/>
      <c r="O63" s="831"/>
      <c r="P63" s="827"/>
      <c r="Q63" s="832"/>
    </row>
    <row r="64" spans="1:17" ht="14.45" customHeight="1" x14ac:dyDescent="0.2">
      <c r="A64" s="821" t="s">
        <v>581</v>
      </c>
      <c r="B64" s="822" t="s">
        <v>5709</v>
      </c>
      <c r="C64" s="822" t="s">
        <v>5726</v>
      </c>
      <c r="D64" s="822" t="s">
        <v>5921</v>
      </c>
      <c r="E64" s="822" t="s">
        <v>1413</v>
      </c>
      <c r="F64" s="831">
        <v>0.3</v>
      </c>
      <c r="G64" s="831">
        <v>2139.63</v>
      </c>
      <c r="H64" s="831"/>
      <c r="I64" s="831">
        <v>7132.1</v>
      </c>
      <c r="J64" s="831"/>
      <c r="K64" s="831"/>
      <c r="L64" s="831"/>
      <c r="M64" s="831"/>
      <c r="N64" s="831">
        <v>3.6</v>
      </c>
      <c r="O64" s="831">
        <v>4085.59</v>
      </c>
      <c r="P64" s="827"/>
      <c r="Q64" s="832">
        <v>1134.8861111111112</v>
      </c>
    </row>
    <row r="65" spans="1:17" ht="14.45" customHeight="1" x14ac:dyDescent="0.2">
      <c r="A65" s="821" t="s">
        <v>581</v>
      </c>
      <c r="B65" s="822" t="s">
        <v>5709</v>
      </c>
      <c r="C65" s="822" t="s">
        <v>5726</v>
      </c>
      <c r="D65" s="822" t="s">
        <v>5922</v>
      </c>
      <c r="E65" s="822" t="s">
        <v>1057</v>
      </c>
      <c r="F65" s="831">
        <v>9</v>
      </c>
      <c r="G65" s="831">
        <v>38748.6</v>
      </c>
      <c r="H65" s="831">
        <v>0.74889024950252558</v>
      </c>
      <c r="I65" s="831">
        <v>4305.3999999999996</v>
      </c>
      <c r="J65" s="831">
        <v>12</v>
      </c>
      <c r="K65" s="831">
        <v>51741.36</v>
      </c>
      <c r="L65" s="831">
        <v>1</v>
      </c>
      <c r="M65" s="831">
        <v>4311.78</v>
      </c>
      <c r="N65" s="831"/>
      <c r="O65" s="831"/>
      <c r="P65" s="827"/>
      <c r="Q65" s="832"/>
    </row>
    <row r="66" spans="1:17" ht="14.45" customHeight="1" x14ac:dyDescent="0.2">
      <c r="A66" s="821" t="s">
        <v>581</v>
      </c>
      <c r="B66" s="822" t="s">
        <v>5709</v>
      </c>
      <c r="C66" s="822" t="s">
        <v>5726</v>
      </c>
      <c r="D66" s="822" t="s">
        <v>5923</v>
      </c>
      <c r="E66" s="822" t="s">
        <v>2923</v>
      </c>
      <c r="F66" s="831">
        <v>60</v>
      </c>
      <c r="G66" s="831">
        <v>4567.7999999999993</v>
      </c>
      <c r="H66" s="831"/>
      <c r="I66" s="831">
        <v>76.129999999999981</v>
      </c>
      <c r="J66" s="831"/>
      <c r="K66" s="831"/>
      <c r="L66" s="831"/>
      <c r="M66" s="831"/>
      <c r="N66" s="831"/>
      <c r="O66" s="831"/>
      <c r="P66" s="827"/>
      <c r="Q66" s="832"/>
    </row>
    <row r="67" spans="1:17" ht="14.45" customHeight="1" x14ac:dyDescent="0.2">
      <c r="A67" s="821" t="s">
        <v>581</v>
      </c>
      <c r="B67" s="822" t="s">
        <v>5709</v>
      </c>
      <c r="C67" s="822" t="s">
        <v>5726</v>
      </c>
      <c r="D67" s="822" t="s">
        <v>5924</v>
      </c>
      <c r="E67" s="822" t="s">
        <v>1888</v>
      </c>
      <c r="F67" s="831"/>
      <c r="G67" s="831"/>
      <c r="H67" s="831"/>
      <c r="I67" s="831"/>
      <c r="J67" s="831">
        <v>254.39999999999986</v>
      </c>
      <c r="K67" s="831">
        <v>94503.17</v>
      </c>
      <c r="L67" s="831">
        <v>1</v>
      </c>
      <c r="M67" s="831">
        <v>371.4747248427675</v>
      </c>
      <c r="N67" s="831"/>
      <c r="O67" s="831"/>
      <c r="P67" s="827"/>
      <c r="Q67" s="832"/>
    </row>
    <row r="68" spans="1:17" ht="14.45" customHeight="1" x14ac:dyDescent="0.2">
      <c r="A68" s="821" t="s">
        <v>581</v>
      </c>
      <c r="B68" s="822" t="s">
        <v>5709</v>
      </c>
      <c r="C68" s="822" t="s">
        <v>5726</v>
      </c>
      <c r="D68" s="822" t="s">
        <v>5925</v>
      </c>
      <c r="E68" s="822" t="s">
        <v>1175</v>
      </c>
      <c r="F68" s="831">
        <v>18.899999999999999</v>
      </c>
      <c r="G68" s="831">
        <v>5118.7</v>
      </c>
      <c r="H68" s="831">
        <v>2.2218894329270409</v>
      </c>
      <c r="I68" s="831">
        <v>270.83068783068785</v>
      </c>
      <c r="J68" s="831">
        <v>7.4</v>
      </c>
      <c r="K68" s="831">
        <v>2303.7600000000002</v>
      </c>
      <c r="L68" s="831">
        <v>1</v>
      </c>
      <c r="M68" s="831">
        <v>311.31891891891894</v>
      </c>
      <c r="N68" s="831">
        <v>15.500000000000002</v>
      </c>
      <c r="O68" s="831">
        <v>4825.4500000000007</v>
      </c>
      <c r="P68" s="827">
        <v>2.0945975275202278</v>
      </c>
      <c r="Q68" s="832">
        <v>311.31935483870967</v>
      </c>
    </row>
    <row r="69" spans="1:17" ht="14.45" customHeight="1" x14ac:dyDescent="0.2">
      <c r="A69" s="821" t="s">
        <v>581</v>
      </c>
      <c r="B69" s="822" t="s">
        <v>5709</v>
      </c>
      <c r="C69" s="822" t="s">
        <v>5726</v>
      </c>
      <c r="D69" s="822" t="s">
        <v>5926</v>
      </c>
      <c r="E69" s="822" t="s">
        <v>3794</v>
      </c>
      <c r="F69" s="831">
        <v>974</v>
      </c>
      <c r="G69" s="831">
        <v>46417.10000000002</v>
      </c>
      <c r="H69" s="831">
        <v>1.0881001245931385</v>
      </c>
      <c r="I69" s="831">
        <v>47.656160164271071</v>
      </c>
      <c r="J69" s="831">
        <v>1087</v>
      </c>
      <c r="K69" s="831">
        <v>42658.850000000013</v>
      </c>
      <c r="L69" s="831">
        <v>1</v>
      </c>
      <c r="M69" s="831">
        <v>39.244572217111326</v>
      </c>
      <c r="N69" s="831"/>
      <c r="O69" s="831"/>
      <c r="P69" s="827"/>
      <c r="Q69" s="832"/>
    </row>
    <row r="70" spans="1:17" ht="14.45" customHeight="1" x14ac:dyDescent="0.2">
      <c r="A70" s="821" t="s">
        <v>581</v>
      </c>
      <c r="B70" s="822" t="s">
        <v>5709</v>
      </c>
      <c r="C70" s="822" t="s">
        <v>5726</v>
      </c>
      <c r="D70" s="822" t="s">
        <v>5927</v>
      </c>
      <c r="E70" s="822" t="s">
        <v>5928</v>
      </c>
      <c r="F70" s="831">
        <v>8.4500000000000011</v>
      </c>
      <c r="G70" s="831">
        <v>5627.57</v>
      </c>
      <c r="H70" s="831">
        <v>1.3548623968066329</v>
      </c>
      <c r="I70" s="831">
        <v>665.98461538461527</v>
      </c>
      <c r="J70" s="831">
        <v>6</v>
      </c>
      <c r="K70" s="831">
        <v>4153.6100000000006</v>
      </c>
      <c r="L70" s="831">
        <v>1</v>
      </c>
      <c r="M70" s="831">
        <v>692.26833333333343</v>
      </c>
      <c r="N70" s="831">
        <v>1.7</v>
      </c>
      <c r="O70" s="831">
        <v>1176.8500000000001</v>
      </c>
      <c r="P70" s="827">
        <v>0.28333184868102684</v>
      </c>
      <c r="Q70" s="832">
        <v>692.26470588235304</v>
      </c>
    </row>
    <row r="71" spans="1:17" ht="14.45" customHeight="1" x14ac:dyDescent="0.2">
      <c r="A71" s="821" t="s">
        <v>581</v>
      </c>
      <c r="B71" s="822" t="s">
        <v>5709</v>
      </c>
      <c r="C71" s="822" t="s">
        <v>5726</v>
      </c>
      <c r="D71" s="822" t="s">
        <v>5929</v>
      </c>
      <c r="E71" s="822" t="s">
        <v>1847</v>
      </c>
      <c r="F71" s="831">
        <v>25.400000000000002</v>
      </c>
      <c r="G71" s="831">
        <v>305140.36000000004</v>
      </c>
      <c r="H71" s="831">
        <v>3.2541012408845766</v>
      </c>
      <c r="I71" s="831">
        <v>12013.400000000001</v>
      </c>
      <c r="J71" s="831">
        <v>30.499999999999993</v>
      </c>
      <c r="K71" s="831">
        <v>93771.01</v>
      </c>
      <c r="L71" s="831">
        <v>1</v>
      </c>
      <c r="M71" s="831">
        <v>3074.4593442622954</v>
      </c>
      <c r="N71" s="831">
        <v>38.9</v>
      </c>
      <c r="O71" s="831">
        <v>87060.839999999982</v>
      </c>
      <c r="P71" s="827">
        <v>0.92844089020689857</v>
      </c>
      <c r="Q71" s="832">
        <v>2238.0678663239069</v>
      </c>
    </row>
    <row r="72" spans="1:17" ht="14.45" customHeight="1" x14ac:dyDescent="0.2">
      <c r="A72" s="821" t="s">
        <v>581</v>
      </c>
      <c r="B72" s="822" t="s">
        <v>5709</v>
      </c>
      <c r="C72" s="822" t="s">
        <v>5726</v>
      </c>
      <c r="D72" s="822" t="s">
        <v>5930</v>
      </c>
      <c r="E72" s="822" t="s">
        <v>5931</v>
      </c>
      <c r="F72" s="831"/>
      <c r="G72" s="831"/>
      <c r="H72" s="831"/>
      <c r="I72" s="831"/>
      <c r="J72" s="831"/>
      <c r="K72" s="831"/>
      <c r="L72" s="831"/>
      <c r="M72" s="831"/>
      <c r="N72" s="831">
        <v>30</v>
      </c>
      <c r="O72" s="831">
        <v>10017</v>
      </c>
      <c r="P72" s="827"/>
      <c r="Q72" s="832">
        <v>333.9</v>
      </c>
    </row>
    <row r="73" spans="1:17" ht="14.45" customHeight="1" x14ac:dyDescent="0.2">
      <c r="A73" s="821" t="s">
        <v>581</v>
      </c>
      <c r="B73" s="822" t="s">
        <v>5709</v>
      </c>
      <c r="C73" s="822" t="s">
        <v>5726</v>
      </c>
      <c r="D73" s="822" t="s">
        <v>5932</v>
      </c>
      <c r="E73" s="822"/>
      <c r="F73" s="831">
        <v>12.9</v>
      </c>
      <c r="G73" s="831">
        <v>4926.47</v>
      </c>
      <c r="H73" s="831"/>
      <c r="I73" s="831">
        <v>381.89689922480619</v>
      </c>
      <c r="J73" s="831"/>
      <c r="K73" s="831"/>
      <c r="L73" s="831"/>
      <c r="M73" s="831"/>
      <c r="N73" s="831"/>
      <c r="O73" s="831"/>
      <c r="P73" s="827"/>
      <c r="Q73" s="832"/>
    </row>
    <row r="74" spans="1:17" ht="14.45" customHeight="1" x14ac:dyDescent="0.2">
      <c r="A74" s="821" t="s">
        <v>581</v>
      </c>
      <c r="B74" s="822" t="s">
        <v>5709</v>
      </c>
      <c r="C74" s="822" t="s">
        <v>5726</v>
      </c>
      <c r="D74" s="822" t="s">
        <v>5933</v>
      </c>
      <c r="E74" s="822" t="s">
        <v>3965</v>
      </c>
      <c r="F74" s="831">
        <v>32</v>
      </c>
      <c r="G74" s="831">
        <v>1235.52</v>
      </c>
      <c r="H74" s="831"/>
      <c r="I74" s="831">
        <v>38.61</v>
      </c>
      <c r="J74" s="831"/>
      <c r="K74" s="831"/>
      <c r="L74" s="831"/>
      <c r="M74" s="831"/>
      <c r="N74" s="831"/>
      <c r="O74" s="831"/>
      <c r="P74" s="827"/>
      <c r="Q74" s="832"/>
    </row>
    <row r="75" spans="1:17" ht="14.45" customHeight="1" x14ac:dyDescent="0.2">
      <c r="A75" s="821" t="s">
        <v>581</v>
      </c>
      <c r="B75" s="822" t="s">
        <v>5709</v>
      </c>
      <c r="C75" s="822" t="s">
        <v>5726</v>
      </c>
      <c r="D75" s="822" t="s">
        <v>5934</v>
      </c>
      <c r="E75" s="822" t="s">
        <v>1863</v>
      </c>
      <c r="F75" s="831">
        <v>5.9</v>
      </c>
      <c r="G75" s="831">
        <v>2511.15</v>
      </c>
      <c r="H75" s="831">
        <v>1.5450378391681538</v>
      </c>
      <c r="I75" s="831">
        <v>425.61864406779659</v>
      </c>
      <c r="J75" s="831">
        <v>7.3000000000000007</v>
      </c>
      <c r="K75" s="831">
        <v>1625.2999999999997</v>
      </c>
      <c r="L75" s="831">
        <v>1</v>
      </c>
      <c r="M75" s="831">
        <v>222.64383561643831</v>
      </c>
      <c r="N75" s="831">
        <v>24.73</v>
      </c>
      <c r="O75" s="831">
        <v>4893.7</v>
      </c>
      <c r="P75" s="827">
        <v>3.0109518242785951</v>
      </c>
      <c r="Q75" s="832">
        <v>197.88515972503032</v>
      </c>
    </row>
    <row r="76" spans="1:17" ht="14.45" customHeight="1" x14ac:dyDescent="0.2">
      <c r="A76" s="821" t="s">
        <v>581</v>
      </c>
      <c r="B76" s="822" t="s">
        <v>5709</v>
      </c>
      <c r="C76" s="822" t="s">
        <v>5726</v>
      </c>
      <c r="D76" s="822" t="s">
        <v>5935</v>
      </c>
      <c r="E76" s="822" t="s">
        <v>5936</v>
      </c>
      <c r="F76" s="831">
        <v>527</v>
      </c>
      <c r="G76" s="831">
        <v>22597.759999999998</v>
      </c>
      <c r="H76" s="831"/>
      <c r="I76" s="831">
        <v>42.879999999999995</v>
      </c>
      <c r="J76" s="831"/>
      <c r="K76" s="831"/>
      <c r="L76" s="831"/>
      <c r="M76" s="831"/>
      <c r="N76" s="831"/>
      <c r="O76" s="831"/>
      <c r="P76" s="827"/>
      <c r="Q76" s="832"/>
    </row>
    <row r="77" spans="1:17" ht="14.45" customHeight="1" x14ac:dyDescent="0.2">
      <c r="A77" s="821" t="s">
        <v>581</v>
      </c>
      <c r="B77" s="822" t="s">
        <v>5709</v>
      </c>
      <c r="C77" s="822" t="s">
        <v>5726</v>
      </c>
      <c r="D77" s="822" t="s">
        <v>5937</v>
      </c>
      <c r="E77" s="822" t="s">
        <v>2945</v>
      </c>
      <c r="F77" s="831">
        <v>41</v>
      </c>
      <c r="G77" s="831">
        <v>3127.46</v>
      </c>
      <c r="H77" s="831">
        <v>5.2256717016441652</v>
      </c>
      <c r="I77" s="831">
        <v>76.279512195121953</v>
      </c>
      <c r="J77" s="831">
        <v>8</v>
      </c>
      <c r="K77" s="831">
        <v>598.48</v>
      </c>
      <c r="L77" s="831">
        <v>1</v>
      </c>
      <c r="M77" s="831">
        <v>74.81</v>
      </c>
      <c r="N77" s="831"/>
      <c r="O77" s="831"/>
      <c r="P77" s="827"/>
      <c r="Q77" s="832"/>
    </row>
    <row r="78" spans="1:17" ht="14.45" customHeight="1" x14ac:dyDescent="0.2">
      <c r="A78" s="821" t="s">
        <v>581</v>
      </c>
      <c r="B78" s="822" t="s">
        <v>5709</v>
      </c>
      <c r="C78" s="822" t="s">
        <v>5726</v>
      </c>
      <c r="D78" s="822" t="s">
        <v>5938</v>
      </c>
      <c r="E78" s="822" t="s">
        <v>4175</v>
      </c>
      <c r="F78" s="831">
        <v>777.63</v>
      </c>
      <c r="G78" s="831">
        <v>192020.72</v>
      </c>
      <c r="H78" s="831">
        <v>1.2451351432143198</v>
      </c>
      <c r="I78" s="831">
        <v>246.93069969008397</v>
      </c>
      <c r="J78" s="831">
        <v>849.22999999999979</v>
      </c>
      <c r="K78" s="831">
        <v>154216.77000000014</v>
      </c>
      <c r="L78" s="831">
        <v>1</v>
      </c>
      <c r="M78" s="831">
        <v>181.59599872825993</v>
      </c>
      <c r="N78" s="831">
        <v>472.02999999999992</v>
      </c>
      <c r="O78" s="831">
        <v>96163.620000000024</v>
      </c>
      <c r="P78" s="827">
        <v>0.62356136754777014</v>
      </c>
      <c r="Q78" s="832">
        <v>203.72353452111105</v>
      </c>
    </row>
    <row r="79" spans="1:17" ht="14.45" customHeight="1" x14ac:dyDescent="0.2">
      <c r="A79" s="821" t="s">
        <v>581</v>
      </c>
      <c r="B79" s="822" t="s">
        <v>5709</v>
      </c>
      <c r="C79" s="822" t="s">
        <v>5726</v>
      </c>
      <c r="D79" s="822" t="s">
        <v>5939</v>
      </c>
      <c r="E79" s="822" t="s">
        <v>5940</v>
      </c>
      <c r="F79" s="831"/>
      <c r="G79" s="831"/>
      <c r="H79" s="831"/>
      <c r="I79" s="831"/>
      <c r="J79" s="831">
        <v>32</v>
      </c>
      <c r="K79" s="831">
        <v>2104</v>
      </c>
      <c r="L79" s="831">
        <v>1</v>
      </c>
      <c r="M79" s="831">
        <v>65.75</v>
      </c>
      <c r="N79" s="831">
        <v>21</v>
      </c>
      <c r="O79" s="831">
        <v>618.87</v>
      </c>
      <c r="P79" s="827">
        <v>0.29413973384030417</v>
      </c>
      <c r="Q79" s="832">
        <v>29.47</v>
      </c>
    </row>
    <row r="80" spans="1:17" ht="14.45" customHeight="1" x14ac:dyDescent="0.2">
      <c r="A80" s="821" t="s">
        <v>581</v>
      </c>
      <c r="B80" s="822" t="s">
        <v>5709</v>
      </c>
      <c r="C80" s="822" t="s">
        <v>5726</v>
      </c>
      <c r="D80" s="822" t="s">
        <v>5941</v>
      </c>
      <c r="E80" s="822" t="s">
        <v>5940</v>
      </c>
      <c r="F80" s="831"/>
      <c r="G80" s="831"/>
      <c r="H80" s="831"/>
      <c r="I80" s="831"/>
      <c r="J80" s="831">
        <v>74</v>
      </c>
      <c r="K80" s="831">
        <v>9729.5199999999986</v>
      </c>
      <c r="L80" s="831">
        <v>1</v>
      </c>
      <c r="M80" s="831">
        <v>131.47999999999999</v>
      </c>
      <c r="N80" s="831">
        <v>30</v>
      </c>
      <c r="O80" s="831">
        <v>1767.9</v>
      </c>
      <c r="P80" s="827">
        <v>0.18170475008016843</v>
      </c>
      <c r="Q80" s="832">
        <v>58.93</v>
      </c>
    </row>
    <row r="81" spans="1:17" ht="14.45" customHeight="1" x14ac:dyDescent="0.2">
      <c r="A81" s="821" t="s">
        <v>581</v>
      </c>
      <c r="B81" s="822" t="s">
        <v>5709</v>
      </c>
      <c r="C81" s="822" t="s">
        <v>5726</v>
      </c>
      <c r="D81" s="822" t="s">
        <v>5942</v>
      </c>
      <c r="E81" s="822" t="s">
        <v>5943</v>
      </c>
      <c r="F81" s="831">
        <v>39.599999999999994</v>
      </c>
      <c r="G81" s="831">
        <v>129243.97</v>
      </c>
      <c r="H81" s="831"/>
      <c r="I81" s="831">
        <v>3263.7366161616164</v>
      </c>
      <c r="J81" s="831"/>
      <c r="K81" s="831"/>
      <c r="L81" s="831"/>
      <c r="M81" s="831"/>
      <c r="N81" s="831"/>
      <c r="O81" s="831"/>
      <c r="P81" s="827"/>
      <c r="Q81" s="832"/>
    </row>
    <row r="82" spans="1:17" ht="14.45" customHeight="1" x14ac:dyDescent="0.2">
      <c r="A82" s="821" t="s">
        <v>581</v>
      </c>
      <c r="B82" s="822" t="s">
        <v>5709</v>
      </c>
      <c r="C82" s="822" t="s">
        <v>5726</v>
      </c>
      <c r="D82" s="822" t="s">
        <v>5944</v>
      </c>
      <c r="E82" s="822" t="s">
        <v>5945</v>
      </c>
      <c r="F82" s="831">
        <v>7</v>
      </c>
      <c r="G82" s="831">
        <v>29768.53</v>
      </c>
      <c r="H82" s="831">
        <v>0.68989920994875908</v>
      </c>
      <c r="I82" s="831">
        <v>4252.6471428571431</v>
      </c>
      <c r="J82" s="831">
        <v>10</v>
      </c>
      <c r="K82" s="831">
        <v>43149.1</v>
      </c>
      <c r="L82" s="831">
        <v>1</v>
      </c>
      <c r="M82" s="831">
        <v>4314.91</v>
      </c>
      <c r="N82" s="831"/>
      <c r="O82" s="831"/>
      <c r="P82" s="827"/>
      <c r="Q82" s="832"/>
    </row>
    <row r="83" spans="1:17" ht="14.45" customHeight="1" x14ac:dyDescent="0.2">
      <c r="A83" s="821" t="s">
        <v>581</v>
      </c>
      <c r="B83" s="822" t="s">
        <v>5709</v>
      </c>
      <c r="C83" s="822" t="s">
        <v>5726</v>
      </c>
      <c r="D83" s="822" t="s">
        <v>5946</v>
      </c>
      <c r="E83" s="822" t="s">
        <v>5945</v>
      </c>
      <c r="F83" s="831">
        <v>10</v>
      </c>
      <c r="G83" s="831">
        <v>85053.9</v>
      </c>
      <c r="H83" s="831">
        <v>0.54754458276312123</v>
      </c>
      <c r="I83" s="831">
        <v>8505.39</v>
      </c>
      <c r="J83" s="831">
        <v>18</v>
      </c>
      <c r="K83" s="831">
        <v>155336.94</v>
      </c>
      <c r="L83" s="831">
        <v>1</v>
      </c>
      <c r="M83" s="831">
        <v>8629.83</v>
      </c>
      <c r="N83" s="831"/>
      <c r="O83" s="831"/>
      <c r="P83" s="827"/>
      <c r="Q83" s="832"/>
    </row>
    <row r="84" spans="1:17" ht="14.45" customHeight="1" x14ac:dyDescent="0.2">
      <c r="A84" s="821" t="s">
        <v>581</v>
      </c>
      <c r="B84" s="822" t="s">
        <v>5709</v>
      </c>
      <c r="C84" s="822" t="s">
        <v>5726</v>
      </c>
      <c r="D84" s="822" t="s">
        <v>5947</v>
      </c>
      <c r="E84" s="822" t="s">
        <v>926</v>
      </c>
      <c r="F84" s="831"/>
      <c r="G84" s="831"/>
      <c r="H84" s="831"/>
      <c r="I84" s="831"/>
      <c r="J84" s="831"/>
      <c r="K84" s="831"/>
      <c r="L84" s="831"/>
      <c r="M84" s="831"/>
      <c r="N84" s="831">
        <v>3.3</v>
      </c>
      <c r="O84" s="831">
        <v>4051.41</v>
      </c>
      <c r="P84" s="827"/>
      <c r="Q84" s="832">
        <v>1227.7</v>
      </c>
    </row>
    <row r="85" spans="1:17" ht="14.45" customHeight="1" x14ac:dyDescent="0.2">
      <c r="A85" s="821" t="s">
        <v>581</v>
      </c>
      <c r="B85" s="822" t="s">
        <v>5709</v>
      </c>
      <c r="C85" s="822" t="s">
        <v>5726</v>
      </c>
      <c r="D85" s="822" t="s">
        <v>5948</v>
      </c>
      <c r="E85" s="822" t="s">
        <v>5949</v>
      </c>
      <c r="F85" s="831">
        <v>83</v>
      </c>
      <c r="G85" s="831">
        <v>18193.599999999999</v>
      </c>
      <c r="H85" s="831"/>
      <c r="I85" s="831">
        <v>219.2</v>
      </c>
      <c r="J85" s="831"/>
      <c r="K85" s="831"/>
      <c r="L85" s="831"/>
      <c r="M85" s="831"/>
      <c r="N85" s="831"/>
      <c r="O85" s="831"/>
      <c r="P85" s="827"/>
      <c r="Q85" s="832"/>
    </row>
    <row r="86" spans="1:17" ht="14.45" customHeight="1" x14ac:dyDescent="0.2">
      <c r="A86" s="821" t="s">
        <v>581</v>
      </c>
      <c r="B86" s="822" t="s">
        <v>5709</v>
      </c>
      <c r="C86" s="822" t="s">
        <v>5726</v>
      </c>
      <c r="D86" s="822" t="s">
        <v>5950</v>
      </c>
      <c r="E86" s="822" t="s">
        <v>3649</v>
      </c>
      <c r="F86" s="831">
        <v>22.400000000000002</v>
      </c>
      <c r="G86" s="831">
        <v>9147.739999999998</v>
      </c>
      <c r="H86" s="831">
        <v>0.93085545890809607</v>
      </c>
      <c r="I86" s="831">
        <v>408.38124999999985</v>
      </c>
      <c r="J86" s="831">
        <v>30.599999999999991</v>
      </c>
      <c r="K86" s="831">
        <v>9827.24</v>
      </c>
      <c r="L86" s="831">
        <v>1</v>
      </c>
      <c r="M86" s="831">
        <v>321.15163398692818</v>
      </c>
      <c r="N86" s="831">
        <v>1.3</v>
      </c>
      <c r="O86" s="831">
        <v>557.95999999999992</v>
      </c>
      <c r="P86" s="827">
        <v>5.677687733280147E-2</v>
      </c>
      <c r="Q86" s="832">
        <v>429.19999999999993</v>
      </c>
    </row>
    <row r="87" spans="1:17" ht="14.45" customHeight="1" x14ac:dyDescent="0.2">
      <c r="A87" s="821" t="s">
        <v>581</v>
      </c>
      <c r="B87" s="822" t="s">
        <v>5709</v>
      </c>
      <c r="C87" s="822" t="s">
        <v>5726</v>
      </c>
      <c r="D87" s="822" t="s">
        <v>5951</v>
      </c>
      <c r="E87" s="822" t="s">
        <v>5952</v>
      </c>
      <c r="F87" s="831">
        <v>171</v>
      </c>
      <c r="G87" s="831">
        <v>12233.02</v>
      </c>
      <c r="H87" s="831">
        <v>12.706594787739036</v>
      </c>
      <c r="I87" s="831">
        <v>71.538128654970762</v>
      </c>
      <c r="J87" s="831">
        <v>16.400000000000002</v>
      </c>
      <c r="K87" s="831">
        <v>962.7299999999999</v>
      </c>
      <c r="L87" s="831">
        <v>1</v>
      </c>
      <c r="M87" s="831">
        <v>58.703048780487791</v>
      </c>
      <c r="N87" s="831">
        <v>4</v>
      </c>
      <c r="O87" s="831">
        <v>236.5</v>
      </c>
      <c r="P87" s="827">
        <v>0.24565558360080192</v>
      </c>
      <c r="Q87" s="832">
        <v>59.125</v>
      </c>
    </row>
    <row r="88" spans="1:17" ht="14.45" customHeight="1" x14ac:dyDescent="0.2">
      <c r="A88" s="821" t="s">
        <v>581</v>
      </c>
      <c r="B88" s="822" t="s">
        <v>5709</v>
      </c>
      <c r="C88" s="822" t="s">
        <v>5726</v>
      </c>
      <c r="D88" s="822" t="s">
        <v>5953</v>
      </c>
      <c r="E88" s="822" t="s">
        <v>5954</v>
      </c>
      <c r="F88" s="831">
        <v>2311</v>
      </c>
      <c r="G88" s="831">
        <v>101984.43000000001</v>
      </c>
      <c r="H88" s="831"/>
      <c r="I88" s="831">
        <v>44.13</v>
      </c>
      <c r="J88" s="831"/>
      <c r="K88" s="831"/>
      <c r="L88" s="831"/>
      <c r="M88" s="831"/>
      <c r="N88" s="831"/>
      <c r="O88" s="831"/>
      <c r="P88" s="827"/>
      <c r="Q88" s="832"/>
    </row>
    <row r="89" spans="1:17" ht="14.45" customHeight="1" x14ac:dyDescent="0.2">
      <c r="A89" s="821" t="s">
        <v>581</v>
      </c>
      <c r="B89" s="822" t="s">
        <v>5709</v>
      </c>
      <c r="C89" s="822" t="s">
        <v>5726</v>
      </c>
      <c r="D89" s="822" t="s">
        <v>5955</v>
      </c>
      <c r="E89" s="822" t="s">
        <v>5956</v>
      </c>
      <c r="F89" s="831"/>
      <c r="G89" s="831"/>
      <c r="H89" s="831"/>
      <c r="I89" s="831"/>
      <c r="J89" s="831">
        <v>22.500000000000014</v>
      </c>
      <c r="K89" s="831">
        <v>15392.759999999991</v>
      </c>
      <c r="L89" s="831">
        <v>1</v>
      </c>
      <c r="M89" s="831">
        <v>684.12266666666585</v>
      </c>
      <c r="N89" s="831">
        <v>19.760000000000016</v>
      </c>
      <c r="O89" s="831">
        <v>14118.070000000009</v>
      </c>
      <c r="P89" s="827">
        <v>0.91718899014861643</v>
      </c>
      <c r="Q89" s="832">
        <v>714.47722672064765</v>
      </c>
    </row>
    <row r="90" spans="1:17" ht="14.45" customHeight="1" x14ac:dyDescent="0.2">
      <c r="A90" s="821" t="s">
        <v>581</v>
      </c>
      <c r="B90" s="822" t="s">
        <v>5709</v>
      </c>
      <c r="C90" s="822" t="s">
        <v>5726</v>
      </c>
      <c r="D90" s="822" t="s">
        <v>5957</v>
      </c>
      <c r="E90" s="822" t="s">
        <v>5958</v>
      </c>
      <c r="F90" s="831"/>
      <c r="G90" s="831"/>
      <c r="H90" s="831"/>
      <c r="I90" s="831"/>
      <c r="J90" s="831">
        <v>1.3</v>
      </c>
      <c r="K90" s="831">
        <v>1149.1099999999999</v>
      </c>
      <c r="L90" s="831">
        <v>1</v>
      </c>
      <c r="M90" s="831">
        <v>883.9307692307691</v>
      </c>
      <c r="N90" s="831"/>
      <c r="O90" s="831"/>
      <c r="P90" s="827"/>
      <c r="Q90" s="832"/>
    </row>
    <row r="91" spans="1:17" ht="14.45" customHeight="1" x14ac:dyDescent="0.2">
      <c r="A91" s="821" t="s">
        <v>581</v>
      </c>
      <c r="B91" s="822" t="s">
        <v>5709</v>
      </c>
      <c r="C91" s="822" t="s">
        <v>5726</v>
      </c>
      <c r="D91" s="822" t="s">
        <v>5959</v>
      </c>
      <c r="E91" s="822" t="s">
        <v>5958</v>
      </c>
      <c r="F91" s="831"/>
      <c r="G91" s="831"/>
      <c r="H91" s="831"/>
      <c r="I91" s="831"/>
      <c r="J91" s="831">
        <v>0.2</v>
      </c>
      <c r="K91" s="831">
        <v>74.8</v>
      </c>
      <c r="L91" s="831">
        <v>1</v>
      </c>
      <c r="M91" s="831">
        <v>373.99999999999994</v>
      </c>
      <c r="N91" s="831"/>
      <c r="O91" s="831"/>
      <c r="P91" s="827"/>
      <c r="Q91" s="832"/>
    </row>
    <row r="92" spans="1:17" ht="14.45" customHeight="1" x14ac:dyDescent="0.2">
      <c r="A92" s="821" t="s">
        <v>581</v>
      </c>
      <c r="B92" s="822" t="s">
        <v>5709</v>
      </c>
      <c r="C92" s="822" t="s">
        <v>5726</v>
      </c>
      <c r="D92" s="822" t="s">
        <v>5960</v>
      </c>
      <c r="E92" s="822" t="s">
        <v>5961</v>
      </c>
      <c r="F92" s="831">
        <v>7.6000000000000005</v>
      </c>
      <c r="G92" s="831">
        <v>5597.59</v>
      </c>
      <c r="H92" s="831"/>
      <c r="I92" s="831">
        <v>736.52499999999998</v>
      </c>
      <c r="J92" s="831"/>
      <c r="K92" s="831"/>
      <c r="L92" s="831"/>
      <c r="M92" s="831"/>
      <c r="N92" s="831"/>
      <c r="O92" s="831"/>
      <c r="P92" s="827"/>
      <c r="Q92" s="832"/>
    </row>
    <row r="93" spans="1:17" ht="14.45" customHeight="1" x14ac:dyDescent="0.2">
      <c r="A93" s="821" t="s">
        <v>581</v>
      </c>
      <c r="B93" s="822" t="s">
        <v>5709</v>
      </c>
      <c r="C93" s="822" t="s">
        <v>5726</v>
      </c>
      <c r="D93" s="822" t="s">
        <v>5962</v>
      </c>
      <c r="E93" s="822"/>
      <c r="F93" s="831">
        <v>5</v>
      </c>
      <c r="G93" s="831">
        <v>462.45</v>
      </c>
      <c r="H93" s="831"/>
      <c r="I93" s="831">
        <v>92.49</v>
      </c>
      <c r="J93" s="831"/>
      <c r="K93" s="831"/>
      <c r="L93" s="831"/>
      <c r="M93" s="831"/>
      <c r="N93" s="831"/>
      <c r="O93" s="831"/>
      <c r="P93" s="827"/>
      <c r="Q93" s="832"/>
    </row>
    <row r="94" spans="1:17" ht="14.45" customHeight="1" x14ac:dyDescent="0.2">
      <c r="A94" s="821" t="s">
        <v>581</v>
      </c>
      <c r="B94" s="822" t="s">
        <v>5709</v>
      </c>
      <c r="C94" s="822" t="s">
        <v>5726</v>
      </c>
      <c r="D94" s="822" t="s">
        <v>5963</v>
      </c>
      <c r="E94" s="822" t="s">
        <v>5964</v>
      </c>
      <c r="F94" s="831">
        <v>26</v>
      </c>
      <c r="G94" s="831">
        <v>33465.24</v>
      </c>
      <c r="H94" s="831">
        <v>1.6646789155116222</v>
      </c>
      <c r="I94" s="831">
        <v>1287.1246153846153</v>
      </c>
      <c r="J94" s="831">
        <v>18</v>
      </c>
      <c r="K94" s="831">
        <v>20103.12</v>
      </c>
      <c r="L94" s="831">
        <v>1</v>
      </c>
      <c r="M94" s="831">
        <v>1116.8399999999999</v>
      </c>
      <c r="N94" s="831"/>
      <c r="O94" s="831"/>
      <c r="P94" s="827"/>
      <c r="Q94" s="832"/>
    </row>
    <row r="95" spans="1:17" ht="14.45" customHeight="1" x14ac:dyDescent="0.2">
      <c r="A95" s="821" t="s">
        <v>581</v>
      </c>
      <c r="B95" s="822" t="s">
        <v>5709</v>
      </c>
      <c r="C95" s="822" t="s">
        <v>5726</v>
      </c>
      <c r="D95" s="822" t="s">
        <v>5965</v>
      </c>
      <c r="E95" s="822" t="s">
        <v>5966</v>
      </c>
      <c r="F95" s="831">
        <v>2.5</v>
      </c>
      <c r="G95" s="831">
        <v>3949.25</v>
      </c>
      <c r="H95" s="831">
        <v>4.1666666666666661</v>
      </c>
      <c r="I95" s="831">
        <v>1579.7</v>
      </c>
      <c r="J95" s="831">
        <v>0.6</v>
      </c>
      <c r="K95" s="831">
        <v>947.82</v>
      </c>
      <c r="L95" s="831">
        <v>1</v>
      </c>
      <c r="M95" s="831">
        <v>1579.7</v>
      </c>
      <c r="N95" s="831">
        <v>0.99999999999999989</v>
      </c>
      <c r="O95" s="831">
        <v>1579.7</v>
      </c>
      <c r="P95" s="827">
        <v>1.6666666666666665</v>
      </c>
      <c r="Q95" s="832">
        <v>1579.7000000000003</v>
      </c>
    </row>
    <row r="96" spans="1:17" ht="14.45" customHeight="1" x14ac:dyDescent="0.2">
      <c r="A96" s="821" t="s">
        <v>581</v>
      </c>
      <c r="B96" s="822" t="s">
        <v>5709</v>
      </c>
      <c r="C96" s="822" t="s">
        <v>5726</v>
      </c>
      <c r="D96" s="822" t="s">
        <v>5967</v>
      </c>
      <c r="E96" s="822" t="s">
        <v>5968</v>
      </c>
      <c r="F96" s="831">
        <v>24.9</v>
      </c>
      <c r="G96" s="831">
        <v>40633.56</v>
      </c>
      <c r="H96" s="831">
        <v>1.1369879035981405</v>
      </c>
      <c r="I96" s="831">
        <v>1631.8698795180724</v>
      </c>
      <c r="J96" s="831">
        <v>21.900000000000002</v>
      </c>
      <c r="K96" s="831">
        <v>35737.900000000009</v>
      </c>
      <c r="L96" s="831">
        <v>1</v>
      </c>
      <c r="M96" s="831">
        <v>1631.8675799086761</v>
      </c>
      <c r="N96" s="831">
        <v>5.9</v>
      </c>
      <c r="O96" s="831">
        <v>9628.01</v>
      </c>
      <c r="P96" s="827">
        <v>0.26940614865450957</v>
      </c>
      <c r="Q96" s="832">
        <v>1631.8661016949152</v>
      </c>
    </row>
    <row r="97" spans="1:17" ht="14.45" customHeight="1" x14ac:dyDescent="0.2">
      <c r="A97" s="821" t="s">
        <v>581</v>
      </c>
      <c r="B97" s="822" t="s">
        <v>5709</v>
      </c>
      <c r="C97" s="822" t="s">
        <v>5726</v>
      </c>
      <c r="D97" s="822" t="s">
        <v>5969</v>
      </c>
      <c r="E97" s="822" t="s">
        <v>5970</v>
      </c>
      <c r="F97" s="831">
        <v>4.0999999999999996</v>
      </c>
      <c r="G97" s="831">
        <v>1606.38</v>
      </c>
      <c r="H97" s="831"/>
      <c r="I97" s="831">
        <v>391.80000000000007</v>
      </c>
      <c r="J97" s="831"/>
      <c r="K97" s="831"/>
      <c r="L97" s="831"/>
      <c r="M97" s="831"/>
      <c r="N97" s="831"/>
      <c r="O97" s="831"/>
      <c r="P97" s="827"/>
      <c r="Q97" s="832"/>
    </row>
    <row r="98" spans="1:17" ht="14.45" customHeight="1" x14ac:dyDescent="0.2">
      <c r="A98" s="821" t="s">
        <v>581</v>
      </c>
      <c r="B98" s="822" t="s">
        <v>5709</v>
      </c>
      <c r="C98" s="822" t="s">
        <v>5726</v>
      </c>
      <c r="D98" s="822" t="s">
        <v>5971</v>
      </c>
      <c r="E98" s="822" t="s">
        <v>5972</v>
      </c>
      <c r="F98" s="831">
        <v>2</v>
      </c>
      <c r="G98" s="831">
        <v>438.4</v>
      </c>
      <c r="H98" s="831"/>
      <c r="I98" s="831">
        <v>219.2</v>
      </c>
      <c r="J98" s="831"/>
      <c r="K98" s="831"/>
      <c r="L98" s="831"/>
      <c r="M98" s="831"/>
      <c r="N98" s="831"/>
      <c r="O98" s="831"/>
      <c r="P98" s="827"/>
      <c r="Q98" s="832"/>
    </row>
    <row r="99" spans="1:17" ht="14.45" customHeight="1" x14ac:dyDescent="0.2">
      <c r="A99" s="821" t="s">
        <v>581</v>
      </c>
      <c r="B99" s="822" t="s">
        <v>5709</v>
      </c>
      <c r="C99" s="822" t="s">
        <v>5726</v>
      </c>
      <c r="D99" s="822" t="s">
        <v>5973</v>
      </c>
      <c r="E99" s="822" t="s">
        <v>5974</v>
      </c>
      <c r="F99" s="831"/>
      <c r="G99" s="831"/>
      <c r="H99" s="831"/>
      <c r="I99" s="831"/>
      <c r="J99" s="831">
        <v>3.3</v>
      </c>
      <c r="K99" s="831">
        <v>504.57</v>
      </c>
      <c r="L99" s="831">
        <v>1</v>
      </c>
      <c r="M99" s="831">
        <v>152.9</v>
      </c>
      <c r="N99" s="831">
        <v>1</v>
      </c>
      <c r="O99" s="831">
        <v>341.00000000000006</v>
      </c>
      <c r="P99" s="827">
        <v>0.67582297798125146</v>
      </c>
      <c r="Q99" s="832">
        <v>341.00000000000006</v>
      </c>
    </row>
    <row r="100" spans="1:17" ht="14.45" customHeight="1" x14ac:dyDescent="0.2">
      <c r="A100" s="821" t="s">
        <v>581</v>
      </c>
      <c r="B100" s="822" t="s">
        <v>5709</v>
      </c>
      <c r="C100" s="822" t="s">
        <v>5726</v>
      </c>
      <c r="D100" s="822" t="s">
        <v>5975</v>
      </c>
      <c r="E100" s="822" t="s">
        <v>5974</v>
      </c>
      <c r="F100" s="831">
        <v>19</v>
      </c>
      <c r="G100" s="831">
        <v>11462.25</v>
      </c>
      <c r="H100" s="831">
        <v>3.5843165337144183</v>
      </c>
      <c r="I100" s="831">
        <v>603.27631578947364</v>
      </c>
      <c r="J100" s="831">
        <v>10.6</v>
      </c>
      <c r="K100" s="831">
        <v>3197.89</v>
      </c>
      <c r="L100" s="831">
        <v>1</v>
      </c>
      <c r="M100" s="831">
        <v>301.68773584905659</v>
      </c>
      <c r="N100" s="831">
        <v>22.400000000000002</v>
      </c>
      <c r="O100" s="831">
        <v>15284.820000000002</v>
      </c>
      <c r="P100" s="827">
        <v>4.7796578368861979</v>
      </c>
      <c r="Q100" s="832">
        <v>682.35803571428573</v>
      </c>
    </row>
    <row r="101" spans="1:17" ht="14.45" customHeight="1" x14ac:dyDescent="0.2">
      <c r="A101" s="821" t="s">
        <v>581</v>
      </c>
      <c r="B101" s="822" t="s">
        <v>5709</v>
      </c>
      <c r="C101" s="822" t="s">
        <v>5726</v>
      </c>
      <c r="D101" s="822" t="s">
        <v>5976</v>
      </c>
      <c r="E101" s="822" t="s">
        <v>1895</v>
      </c>
      <c r="F101" s="831"/>
      <c r="G101" s="831"/>
      <c r="H101" s="831"/>
      <c r="I101" s="831"/>
      <c r="J101" s="831">
        <v>38.120000000000012</v>
      </c>
      <c r="K101" s="831">
        <v>5786.2599999999984</v>
      </c>
      <c r="L101" s="831">
        <v>1</v>
      </c>
      <c r="M101" s="831">
        <v>151.79066107030422</v>
      </c>
      <c r="N101" s="831">
        <v>61.6</v>
      </c>
      <c r="O101" s="831">
        <v>19650.399999999994</v>
      </c>
      <c r="P101" s="827">
        <v>3.396045113769516</v>
      </c>
      <c r="Q101" s="832">
        <v>318.99999999999989</v>
      </c>
    </row>
    <row r="102" spans="1:17" ht="14.45" customHeight="1" x14ac:dyDescent="0.2">
      <c r="A102" s="821" t="s">
        <v>581</v>
      </c>
      <c r="B102" s="822" t="s">
        <v>5709</v>
      </c>
      <c r="C102" s="822" t="s">
        <v>5726</v>
      </c>
      <c r="D102" s="822" t="s">
        <v>5977</v>
      </c>
      <c r="E102" s="822" t="s">
        <v>1884</v>
      </c>
      <c r="F102" s="831"/>
      <c r="G102" s="831"/>
      <c r="H102" s="831"/>
      <c r="I102" s="831"/>
      <c r="J102" s="831">
        <v>118.5</v>
      </c>
      <c r="K102" s="831">
        <v>6266.28</v>
      </c>
      <c r="L102" s="831">
        <v>1</v>
      </c>
      <c r="M102" s="831">
        <v>52.879999999999995</v>
      </c>
      <c r="N102" s="831">
        <v>50</v>
      </c>
      <c r="O102" s="831">
        <v>2644.0000000000005</v>
      </c>
      <c r="P102" s="827">
        <v>0.42194092827004226</v>
      </c>
      <c r="Q102" s="832">
        <v>52.88000000000001</v>
      </c>
    </row>
    <row r="103" spans="1:17" ht="14.45" customHeight="1" x14ac:dyDescent="0.2">
      <c r="A103" s="821" t="s">
        <v>581</v>
      </c>
      <c r="B103" s="822" t="s">
        <v>5709</v>
      </c>
      <c r="C103" s="822" t="s">
        <v>5726</v>
      </c>
      <c r="D103" s="822" t="s">
        <v>5978</v>
      </c>
      <c r="E103" s="822" t="s">
        <v>5979</v>
      </c>
      <c r="F103" s="831">
        <v>8</v>
      </c>
      <c r="G103" s="831">
        <v>65248.959999999999</v>
      </c>
      <c r="H103" s="831">
        <v>0.82453761973361639</v>
      </c>
      <c r="I103" s="831">
        <v>8156.12</v>
      </c>
      <c r="J103" s="831">
        <v>21.8</v>
      </c>
      <c r="K103" s="831">
        <v>79134</v>
      </c>
      <c r="L103" s="831">
        <v>1</v>
      </c>
      <c r="M103" s="831">
        <v>3630</v>
      </c>
      <c r="N103" s="831">
        <v>36</v>
      </c>
      <c r="O103" s="831">
        <v>130680</v>
      </c>
      <c r="P103" s="827">
        <v>1.6513761467889909</v>
      </c>
      <c r="Q103" s="832">
        <v>3630</v>
      </c>
    </row>
    <row r="104" spans="1:17" ht="14.45" customHeight="1" x14ac:dyDescent="0.2">
      <c r="A104" s="821" t="s">
        <v>581</v>
      </c>
      <c r="B104" s="822" t="s">
        <v>5709</v>
      </c>
      <c r="C104" s="822" t="s">
        <v>5726</v>
      </c>
      <c r="D104" s="822" t="s">
        <v>5980</v>
      </c>
      <c r="E104" s="822" t="s">
        <v>5981</v>
      </c>
      <c r="F104" s="831"/>
      <c r="G104" s="831"/>
      <c r="H104" s="831"/>
      <c r="I104" s="831"/>
      <c r="J104" s="831"/>
      <c r="K104" s="831"/>
      <c r="L104" s="831"/>
      <c r="M104" s="831"/>
      <c r="N104" s="831">
        <v>90.899999999999963</v>
      </c>
      <c r="O104" s="831">
        <v>43267.170000000006</v>
      </c>
      <c r="P104" s="827"/>
      <c r="Q104" s="832">
        <v>475.98646864686492</v>
      </c>
    </row>
    <row r="105" spans="1:17" ht="14.45" customHeight="1" x14ac:dyDescent="0.2">
      <c r="A105" s="821" t="s">
        <v>581</v>
      </c>
      <c r="B105" s="822" t="s">
        <v>5709</v>
      </c>
      <c r="C105" s="822" t="s">
        <v>5726</v>
      </c>
      <c r="D105" s="822" t="s">
        <v>5982</v>
      </c>
      <c r="E105" s="822" t="s">
        <v>5983</v>
      </c>
      <c r="F105" s="831">
        <v>159</v>
      </c>
      <c r="G105" s="831">
        <v>306322.49000000005</v>
      </c>
      <c r="H105" s="831"/>
      <c r="I105" s="831">
        <v>1926.5565408805035</v>
      </c>
      <c r="J105" s="831"/>
      <c r="K105" s="831"/>
      <c r="L105" s="831"/>
      <c r="M105" s="831"/>
      <c r="N105" s="831"/>
      <c r="O105" s="831"/>
      <c r="P105" s="827"/>
      <c r="Q105" s="832"/>
    </row>
    <row r="106" spans="1:17" ht="14.45" customHeight="1" x14ac:dyDescent="0.2">
      <c r="A106" s="821" t="s">
        <v>581</v>
      </c>
      <c r="B106" s="822" t="s">
        <v>5709</v>
      </c>
      <c r="C106" s="822" t="s">
        <v>5726</v>
      </c>
      <c r="D106" s="822" t="s">
        <v>5984</v>
      </c>
      <c r="E106" s="822" t="s">
        <v>1867</v>
      </c>
      <c r="F106" s="831">
        <v>4</v>
      </c>
      <c r="G106" s="831">
        <v>107.2</v>
      </c>
      <c r="H106" s="831">
        <v>1.9280575539568345</v>
      </c>
      <c r="I106" s="831">
        <v>26.8</v>
      </c>
      <c r="J106" s="831">
        <v>2</v>
      </c>
      <c r="K106" s="831">
        <v>55.6</v>
      </c>
      <c r="L106" s="831">
        <v>1</v>
      </c>
      <c r="M106" s="831">
        <v>27.8</v>
      </c>
      <c r="N106" s="831">
        <v>121</v>
      </c>
      <c r="O106" s="831">
        <v>3565.87</v>
      </c>
      <c r="P106" s="827">
        <v>64.134352517985604</v>
      </c>
      <c r="Q106" s="832">
        <v>29.47</v>
      </c>
    </row>
    <row r="107" spans="1:17" ht="14.45" customHeight="1" x14ac:dyDescent="0.2">
      <c r="A107" s="821" t="s">
        <v>581</v>
      </c>
      <c r="B107" s="822" t="s">
        <v>5709</v>
      </c>
      <c r="C107" s="822" t="s">
        <v>5726</v>
      </c>
      <c r="D107" s="822" t="s">
        <v>5985</v>
      </c>
      <c r="E107" s="822" t="s">
        <v>5966</v>
      </c>
      <c r="F107" s="831"/>
      <c r="G107" s="831"/>
      <c r="H107" s="831"/>
      <c r="I107" s="831"/>
      <c r="J107" s="831"/>
      <c r="K107" s="831"/>
      <c r="L107" s="831"/>
      <c r="M107" s="831"/>
      <c r="N107" s="831">
        <v>0.5</v>
      </c>
      <c r="O107" s="831">
        <v>394.91999999999996</v>
      </c>
      <c r="P107" s="827"/>
      <c r="Q107" s="832">
        <v>789.83999999999992</v>
      </c>
    </row>
    <row r="108" spans="1:17" ht="14.45" customHeight="1" x14ac:dyDescent="0.2">
      <c r="A108" s="821" t="s">
        <v>581</v>
      </c>
      <c r="B108" s="822" t="s">
        <v>5709</v>
      </c>
      <c r="C108" s="822" t="s">
        <v>5726</v>
      </c>
      <c r="D108" s="822" t="s">
        <v>5986</v>
      </c>
      <c r="E108" s="822" t="s">
        <v>1851</v>
      </c>
      <c r="F108" s="831"/>
      <c r="G108" s="831"/>
      <c r="H108" s="831"/>
      <c r="I108" s="831"/>
      <c r="J108" s="831"/>
      <c r="K108" s="831"/>
      <c r="L108" s="831"/>
      <c r="M108" s="831"/>
      <c r="N108" s="831">
        <v>171.99999999999977</v>
      </c>
      <c r="O108" s="831">
        <v>71685.08</v>
      </c>
      <c r="P108" s="827"/>
      <c r="Q108" s="832">
        <v>416.77372093023314</v>
      </c>
    </row>
    <row r="109" spans="1:17" ht="14.45" customHeight="1" x14ac:dyDescent="0.2">
      <c r="A109" s="821" t="s">
        <v>581</v>
      </c>
      <c r="B109" s="822" t="s">
        <v>5709</v>
      </c>
      <c r="C109" s="822" t="s">
        <v>5726</v>
      </c>
      <c r="D109" s="822" t="s">
        <v>5987</v>
      </c>
      <c r="E109" s="822" t="s">
        <v>1863</v>
      </c>
      <c r="F109" s="831"/>
      <c r="G109" s="831"/>
      <c r="H109" s="831"/>
      <c r="I109" s="831"/>
      <c r="J109" s="831">
        <v>1.7</v>
      </c>
      <c r="K109" s="831">
        <v>244.23</v>
      </c>
      <c r="L109" s="831">
        <v>1</v>
      </c>
      <c r="M109" s="831">
        <v>143.66470588235293</v>
      </c>
      <c r="N109" s="831"/>
      <c r="O109" s="831"/>
      <c r="P109" s="827"/>
      <c r="Q109" s="832"/>
    </row>
    <row r="110" spans="1:17" ht="14.45" customHeight="1" x14ac:dyDescent="0.2">
      <c r="A110" s="821" t="s">
        <v>581</v>
      </c>
      <c r="B110" s="822" t="s">
        <v>5709</v>
      </c>
      <c r="C110" s="822" t="s">
        <v>5726</v>
      </c>
      <c r="D110" s="822" t="s">
        <v>5988</v>
      </c>
      <c r="E110" s="822" t="s">
        <v>1860</v>
      </c>
      <c r="F110" s="831"/>
      <c r="G110" s="831"/>
      <c r="H110" s="831"/>
      <c r="I110" s="831"/>
      <c r="J110" s="831">
        <v>151.29999999999993</v>
      </c>
      <c r="K110" s="831">
        <v>69448.390000000014</v>
      </c>
      <c r="L110" s="831">
        <v>1</v>
      </c>
      <c r="M110" s="831">
        <v>459.0111698612032</v>
      </c>
      <c r="N110" s="831">
        <v>145.50000000000006</v>
      </c>
      <c r="O110" s="831">
        <v>253448.51000000013</v>
      </c>
      <c r="P110" s="827">
        <v>3.649451196780805</v>
      </c>
      <c r="Q110" s="832">
        <v>1741.9141580756016</v>
      </c>
    </row>
    <row r="111" spans="1:17" ht="14.45" customHeight="1" x14ac:dyDescent="0.2">
      <c r="A111" s="821" t="s">
        <v>581</v>
      </c>
      <c r="B111" s="822" t="s">
        <v>5709</v>
      </c>
      <c r="C111" s="822" t="s">
        <v>5726</v>
      </c>
      <c r="D111" s="822" t="s">
        <v>5989</v>
      </c>
      <c r="E111" s="822" t="s">
        <v>1904</v>
      </c>
      <c r="F111" s="831">
        <v>12</v>
      </c>
      <c r="G111" s="831">
        <v>97873.44</v>
      </c>
      <c r="H111" s="831">
        <v>19.919697154719749</v>
      </c>
      <c r="I111" s="831">
        <v>8156.12</v>
      </c>
      <c r="J111" s="831">
        <v>4</v>
      </c>
      <c r="K111" s="831">
        <v>4913.3999999999996</v>
      </c>
      <c r="L111" s="831">
        <v>1</v>
      </c>
      <c r="M111" s="831">
        <v>1228.3499999999999</v>
      </c>
      <c r="N111" s="831">
        <v>17</v>
      </c>
      <c r="O111" s="831">
        <v>18720.57</v>
      </c>
      <c r="P111" s="827">
        <v>3.81010501892783</v>
      </c>
      <c r="Q111" s="832">
        <v>1101.21</v>
      </c>
    </row>
    <row r="112" spans="1:17" ht="14.45" customHeight="1" x14ac:dyDescent="0.2">
      <c r="A112" s="821" t="s">
        <v>581</v>
      </c>
      <c r="B112" s="822" t="s">
        <v>5709</v>
      </c>
      <c r="C112" s="822" t="s">
        <v>5726</v>
      </c>
      <c r="D112" s="822" t="s">
        <v>5990</v>
      </c>
      <c r="E112" s="822" t="s">
        <v>5991</v>
      </c>
      <c r="F112" s="831"/>
      <c r="G112" s="831"/>
      <c r="H112" s="831"/>
      <c r="I112" s="831"/>
      <c r="J112" s="831">
        <v>12.300000000000002</v>
      </c>
      <c r="K112" s="831">
        <v>13732.960000000001</v>
      </c>
      <c r="L112" s="831">
        <v>1</v>
      </c>
      <c r="M112" s="831">
        <v>1116.5008130081299</v>
      </c>
      <c r="N112" s="831"/>
      <c r="O112" s="831"/>
      <c r="P112" s="827"/>
      <c r="Q112" s="832"/>
    </row>
    <row r="113" spans="1:17" ht="14.45" customHeight="1" x14ac:dyDescent="0.2">
      <c r="A113" s="821" t="s">
        <v>581</v>
      </c>
      <c r="B113" s="822" t="s">
        <v>5709</v>
      </c>
      <c r="C113" s="822" t="s">
        <v>5726</v>
      </c>
      <c r="D113" s="822" t="s">
        <v>5992</v>
      </c>
      <c r="E113" s="822" t="s">
        <v>1874</v>
      </c>
      <c r="F113" s="831"/>
      <c r="G113" s="831"/>
      <c r="H113" s="831"/>
      <c r="I113" s="831"/>
      <c r="J113" s="831">
        <v>13.899999999999999</v>
      </c>
      <c r="K113" s="831">
        <v>2140.6</v>
      </c>
      <c r="L113" s="831">
        <v>1</v>
      </c>
      <c r="M113" s="831">
        <v>154</v>
      </c>
      <c r="N113" s="831">
        <v>5.7</v>
      </c>
      <c r="O113" s="831">
        <v>859.34999999999991</v>
      </c>
      <c r="P113" s="827">
        <v>0.40145286368307947</v>
      </c>
      <c r="Q113" s="832">
        <v>150.76315789473682</v>
      </c>
    </row>
    <row r="114" spans="1:17" ht="14.45" customHeight="1" x14ac:dyDescent="0.2">
      <c r="A114" s="821" t="s">
        <v>581</v>
      </c>
      <c r="B114" s="822" t="s">
        <v>5709</v>
      </c>
      <c r="C114" s="822" t="s">
        <v>5726</v>
      </c>
      <c r="D114" s="822" t="s">
        <v>5993</v>
      </c>
      <c r="E114" s="822" t="s">
        <v>1874</v>
      </c>
      <c r="F114" s="831"/>
      <c r="G114" s="831"/>
      <c r="H114" s="831"/>
      <c r="I114" s="831"/>
      <c r="J114" s="831">
        <v>7.2</v>
      </c>
      <c r="K114" s="831">
        <v>1892.8799999999999</v>
      </c>
      <c r="L114" s="831">
        <v>1</v>
      </c>
      <c r="M114" s="831">
        <v>262.89999999999998</v>
      </c>
      <c r="N114" s="831">
        <v>12.999999999999996</v>
      </c>
      <c r="O114" s="831">
        <v>3432.0000000000009</v>
      </c>
      <c r="P114" s="827">
        <v>1.8131101813110186</v>
      </c>
      <c r="Q114" s="832">
        <v>264.00000000000011</v>
      </c>
    </row>
    <row r="115" spans="1:17" ht="14.45" customHeight="1" x14ac:dyDescent="0.2">
      <c r="A115" s="821" t="s">
        <v>581</v>
      </c>
      <c r="B115" s="822" t="s">
        <v>5709</v>
      </c>
      <c r="C115" s="822" t="s">
        <v>5726</v>
      </c>
      <c r="D115" s="822" t="s">
        <v>5994</v>
      </c>
      <c r="E115" s="822" t="s">
        <v>1884</v>
      </c>
      <c r="F115" s="831"/>
      <c r="G115" s="831"/>
      <c r="H115" s="831"/>
      <c r="I115" s="831"/>
      <c r="J115" s="831">
        <v>1.3</v>
      </c>
      <c r="K115" s="831">
        <v>43.41</v>
      </c>
      <c r="L115" s="831">
        <v>1</v>
      </c>
      <c r="M115" s="831">
        <v>33.392307692307689</v>
      </c>
      <c r="N115" s="831"/>
      <c r="O115" s="831"/>
      <c r="P115" s="827"/>
      <c r="Q115" s="832"/>
    </row>
    <row r="116" spans="1:17" ht="14.45" customHeight="1" x14ac:dyDescent="0.2">
      <c r="A116" s="821" t="s">
        <v>581</v>
      </c>
      <c r="B116" s="822" t="s">
        <v>5709</v>
      </c>
      <c r="C116" s="822" t="s">
        <v>5726</v>
      </c>
      <c r="D116" s="822" t="s">
        <v>5995</v>
      </c>
      <c r="E116" s="822" t="s">
        <v>5996</v>
      </c>
      <c r="F116" s="831">
        <v>14.600000000000001</v>
      </c>
      <c r="G116" s="831">
        <v>4426.66</v>
      </c>
      <c r="H116" s="831">
        <v>0.83988896752319009</v>
      </c>
      <c r="I116" s="831">
        <v>303.19589041095884</v>
      </c>
      <c r="J116" s="831">
        <v>39.600000000000016</v>
      </c>
      <c r="K116" s="831">
        <v>5270.5300000000007</v>
      </c>
      <c r="L116" s="831">
        <v>1</v>
      </c>
      <c r="M116" s="831">
        <v>133.09419191919187</v>
      </c>
      <c r="N116" s="831">
        <v>33.4</v>
      </c>
      <c r="O116" s="831">
        <v>4396.4899999999989</v>
      </c>
      <c r="P116" s="827">
        <v>0.83416468552498479</v>
      </c>
      <c r="Q116" s="832">
        <v>131.63143712574848</v>
      </c>
    </row>
    <row r="117" spans="1:17" ht="14.45" customHeight="1" x14ac:dyDescent="0.2">
      <c r="A117" s="821" t="s">
        <v>581</v>
      </c>
      <c r="B117" s="822" t="s">
        <v>5709</v>
      </c>
      <c r="C117" s="822" t="s">
        <v>5726</v>
      </c>
      <c r="D117" s="822" t="s">
        <v>5997</v>
      </c>
      <c r="E117" s="822" t="s">
        <v>5998</v>
      </c>
      <c r="F117" s="831"/>
      <c r="G117" s="831"/>
      <c r="H117" s="831"/>
      <c r="I117" s="831"/>
      <c r="J117" s="831">
        <v>60</v>
      </c>
      <c r="K117" s="831">
        <v>9895.92</v>
      </c>
      <c r="L117" s="831">
        <v>1</v>
      </c>
      <c r="M117" s="831">
        <v>164.93199999999999</v>
      </c>
      <c r="N117" s="831"/>
      <c r="O117" s="831"/>
      <c r="P117" s="827"/>
      <c r="Q117" s="832"/>
    </row>
    <row r="118" spans="1:17" ht="14.45" customHeight="1" x14ac:dyDescent="0.2">
      <c r="A118" s="821" t="s">
        <v>581</v>
      </c>
      <c r="B118" s="822" t="s">
        <v>5709</v>
      </c>
      <c r="C118" s="822" t="s">
        <v>5726</v>
      </c>
      <c r="D118" s="822" t="s">
        <v>5999</v>
      </c>
      <c r="E118" s="822" t="s">
        <v>2174</v>
      </c>
      <c r="F118" s="831"/>
      <c r="G118" s="831"/>
      <c r="H118" s="831"/>
      <c r="I118" s="831"/>
      <c r="J118" s="831">
        <v>4.5</v>
      </c>
      <c r="K118" s="831">
        <v>2600.85</v>
      </c>
      <c r="L118" s="831">
        <v>1</v>
      </c>
      <c r="M118" s="831">
        <v>577.9666666666667</v>
      </c>
      <c r="N118" s="831"/>
      <c r="O118" s="831"/>
      <c r="P118" s="827"/>
      <c r="Q118" s="832"/>
    </row>
    <row r="119" spans="1:17" ht="14.45" customHeight="1" x14ac:dyDescent="0.2">
      <c r="A119" s="821" t="s">
        <v>581</v>
      </c>
      <c r="B119" s="822" t="s">
        <v>5709</v>
      </c>
      <c r="C119" s="822" t="s">
        <v>5726</v>
      </c>
      <c r="D119" s="822" t="s">
        <v>6000</v>
      </c>
      <c r="E119" s="822" t="s">
        <v>2054</v>
      </c>
      <c r="F119" s="831">
        <v>24</v>
      </c>
      <c r="G119" s="831">
        <v>17117.04</v>
      </c>
      <c r="H119" s="831"/>
      <c r="I119" s="831">
        <v>713.21</v>
      </c>
      <c r="J119" s="831"/>
      <c r="K119" s="831"/>
      <c r="L119" s="831"/>
      <c r="M119" s="831"/>
      <c r="N119" s="831"/>
      <c r="O119" s="831"/>
      <c r="P119" s="827"/>
      <c r="Q119" s="832"/>
    </row>
    <row r="120" spans="1:17" ht="14.45" customHeight="1" x14ac:dyDescent="0.2">
      <c r="A120" s="821" t="s">
        <v>581</v>
      </c>
      <c r="B120" s="822" t="s">
        <v>5709</v>
      </c>
      <c r="C120" s="822" t="s">
        <v>5726</v>
      </c>
      <c r="D120" s="822" t="s">
        <v>6001</v>
      </c>
      <c r="E120" s="822" t="s">
        <v>6002</v>
      </c>
      <c r="F120" s="831"/>
      <c r="G120" s="831"/>
      <c r="H120" s="831"/>
      <c r="I120" s="831"/>
      <c r="J120" s="831">
        <v>1.6</v>
      </c>
      <c r="K120" s="831">
        <v>862.4</v>
      </c>
      <c r="L120" s="831">
        <v>1</v>
      </c>
      <c r="M120" s="831">
        <v>539</v>
      </c>
      <c r="N120" s="831"/>
      <c r="O120" s="831"/>
      <c r="P120" s="827"/>
      <c r="Q120" s="832"/>
    </row>
    <row r="121" spans="1:17" ht="14.45" customHeight="1" x14ac:dyDescent="0.2">
      <c r="A121" s="821" t="s">
        <v>581</v>
      </c>
      <c r="B121" s="822" t="s">
        <v>5709</v>
      </c>
      <c r="C121" s="822" t="s">
        <v>5726</v>
      </c>
      <c r="D121" s="822" t="s">
        <v>6003</v>
      </c>
      <c r="E121" s="822" t="s">
        <v>6002</v>
      </c>
      <c r="F121" s="831">
        <v>17.100000000000001</v>
      </c>
      <c r="G121" s="831">
        <v>48774.32</v>
      </c>
      <c r="H121" s="831">
        <v>0.54607877504677971</v>
      </c>
      <c r="I121" s="831">
        <v>2852.2994152046781</v>
      </c>
      <c r="J121" s="831">
        <v>66.700000000000017</v>
      </c>
      <c r="K121" s="831">
        <v>89317.37000000001</v>
      </c>
      <c r="L121" s="831">
        <v>1</v>
      </c>
      <c r="M121" s="831">
        <v>1339.0910044977509</v>
      </c>
      <c r="N121" s="831">
        <v>18.7</v>
      </c>
      <c r="O121" s="831">
        <v>59414.29</v>
      </c>
      <c r="P121" s="827">
        <v>0.66520420384075341</v>
      </c>
      <c r="Q121" s="832">
        <v>3177.234759358289</v>
      </c>
    </row>
    <row r="122" spans="1:17" ht="14.45" customHeight="1" x14ac:dyDescent="0.2">
      <c r="A122" s="821" t="s">
        <v>581</v>
      </c>
      <c r="B122" s="822" t="s">
        <v>5709</v>
      </c>
      <c r="C122" s="822" t="s">
        <v>5726</v>
      </c>
      <c r="D122" s="822" t="s">
        <v>6004</v>
      </c>
      <c r="E122" s="822" t="s">
        <v>1395</v>
      </c>
      <c r="F122" s="831"/>
      <c r="G122" s="831"/>
      <c r="H122" s="831"/>
      <c r="I122" s="831"/>
      <c r="J122" s="831"/>
      <c r="K122" s="831"/>
      <c r="L122" s="831"/>
      <c r="M122" s="831"/>
      <c r="N122" s="831">
        <v>0.1</v>
      </c>
      <c r="O122" s="831">
        <v>27.01</v>
      </c>
      <c r="P122" s="827"/>
      <c r="Q122" s="832">
        <v>270.10000000000002</v>
      </c>
    </row>
    <row r="123" spans="1:17" ht="14.45" customHeight="1" x14ac:dyDescent="0.2">
      <c r="A123" s="821" t="s">
        <v>581</v>
      </c>
      <c r="B123" s="822" t="s">
        <v>5709</v>
      </c>
      <c r="C123" s="822" t="s">
        <v>5726</v>
      </c>
      <c r="D123" s="822" t="s">
        <v>6005</v>
      </c>
      <c r="E123" s="822" t="s">
        <v>4558</v>
      </c>
      <c r="F123" s="831"/>
      <c r="G123" s="831"/>
      <c r="H123" s="831"/>
      <c r="I123" s="831"/>
      <c r="J123" s="831">
        <v>2</v>
      </c>
      <c r="K123" s="831">
        <v>4667.3999999999996</v>
      </c>
      <c r="L123" s="831">
        <v>1</v>
      </c>
      <c r="M123" s="831">
        <v>2333.6999999999998</v>
      </c>
      <c r="N123" s="831"/>
      <c r="O123" s="831"/>
      <c r="P123" s="827"/>
      <c r="Q123" s="832"/>
    </row>
    <row r="124" spans="1:17" ht="14.45" customHeight="1" x14ac:dyDescent="0.2">
      <c r="A124" s="821" t="s">
        <v>581</v>
      </c>
      <c r="B124" s="822" t="s">
        <v>5709</v>
      </c>
      <c r="C124" s="822" t="s">
        <v>5726</v>
      </c>
      <c r="D124" s="822" t="s">
        <v>6006</v>
      </c>
      <c r="E124" s="822" t="s">
        <v>6007</v>
      </c>
      <c r="F124" s="831"/>
      <c r="G124" s="831"/>
      <c r="H124" s="831"/>
      <c r="I124" s="831"/>
      <c r="J124" s="831">
        <v>12</v>
      </c>
      <c r="K124" s="831">
        <v>77567.520000000004</v>
      </c>
      <c r="L124" s="831">
        <v>1</v>
      </c>
      <c r="M124" s="831">
        <v>6463.96</v>
      </c>
      <c r="N124" s="831"/>
      <c r="O124" s="831"/>
      <c r="P124" s="827"/>
      <c r="Q124" s="832"/>
    </row>
    <row r="125" spans="1:17" ht="14.45" customHeight="1" x14ac:dyDescent="0.2">
      <c r="A125" s="821" t="s">
        <v>581</v>
      </c>
      <c r="B125" s="822" t="s">
        <v>5709</v>
      </c>
      <c r="C125" s="822" t="s">
        <v>5726</v>
      </c>
      <c r="D125" s="822" t="s">
        <v>6008</v>
      </c>
      <c r="E125" s="822" t="s">
        <v>1057</v>
      </c>
      <c r="F125" s="831">
        <v>9</v>
      </c>
      <c r="G125" s="831">
        <v>64581</v>
      </c>
      <c r="H125" s="831">
        <v>0.61119693940631714</v>
      </c>
      <c r="I125" s="831">
        <v>7175.666666666667</v>
      </c>
      <c r="J125" s="831">
        <v>11</v>
      </c>
      <c r="K125" s="831">
        <v>105663.16</v>
      </c>
      <c r="L125" s="831">
        <v>1</v>
      </c>
      <c r="M125" s="831">
        <v>9605.7418181818193</v>
      </c>
      <c r="N125" s="831"/>
      <c r="O125" s="831"/>
      <c r="P125" s="827"/>
      <c r="Q125" s="832"/>
    </row>
    <row r="126" spans="1:17" ht="14.45" customHeight="1" x14ac:dyDescent="0.2">
      <c r="A126" s="821" t="s">
        <v>581</v>
      </c>
      <c r="B126" s="822" t="s">
        <v>5709</v>
      </c>
      <c r="C126" s="822" t="s">
        <v>5726</v>
      </c>
      <c r="D126" s="822" t="s">
        <v>6009</v>
      </c>
      <c r="E126" s="822" t="s">
        <v>6010</v>
      </c>
      <c r="F126" s="831"/>
      <c r="G126" s="831"/>
      <c r="H126" s="831"/>
      <c r="I126" s="831"/>
      <c r="J126" s="831">
        <v>14</v>
      </c>
      <c r="K126" s="831">
        <v>5221.16</v>
      </c>
      <c r="L126" s="831">
        <v>1</v>
      </c>
      <c r="M126" s="831">
        <v>372.94</v>
      </c>
      <c r="N126" s="831"/>
      <c r="O126" s="831"/>
      <c r="P126" s="827"/>
      <c r="Q126" s="832"/>
    </row>
    <row r="127" spans="1:17" ht="14.45" customHeight="1" x14ac:dyDescent="0.2">
      <c r="A127" s="821" t="s">
        <v>581</v>
      </c>
      <c r="B127" s="822" t="s">
        <v>5709</v>
      </c>
      <c r="C127" s="822" t="s">
        <v>5726</v>
      </c>
      <c r="D127" s="822" t="s">
        <v>6011</v>
      </c>
      <c r="E127" s="822" t="s">
        <v>6012</v>
      </c>
      <c r="F127" s="831"/>
      <c r="G127" s="831"/>
      <c r="H127" s="831"/>
      <c r="I127" s="831"/>
      <c r="J127" s="831"/>
      <c r="K127" s="831"/>
      <c r="L127" s="831"/>
      <c r="M127" s="831"/>
      <c r="N127" s="831">
        <v>1.5</v>
      </c>
      <c r="O127" s="831">
        <v>31903.200000000001</v>
      </c>
      <c r="P127" s="827"/>
      <c r="Q127" s="832">
        <v>21268.799999999999</v>
      </c>
    </row>
    <row r="128" spans="1:17" ht="14.45" customHeight="1" x14ac:dyDescent="0.2">
      <c r="A128" s="821" t="s">
        <v>581</v>
      </c>
      <c r="B128" s="822" t="s">
        <v>5709</v>
      </c>
      <c r="C128" s="822" t="s">
        <v>5726</v>
      </c>
      <c r="D128" s="822" t="s">
        <v>6013</v>
      </c>
      <c r="E128" s="822" t="s">
        <v>1061</v>
      </c>
      <c r="F128" s="831"/>
      <c r="G128" s="831"/>
      <c r="H128" s="831"/>
      <c r="I128" s="831"/>
      <c r="J128" s="831">
        <v>34</v>
      </c>
      <c r="K128" s="831">
        <v>35908.47</v>
      </c>
      <c r="L128" s="831">
        <v>1</v>
      </c>
      <c r="M128" s="831">
        <v>1056.1314705882353</v>
      </c>
      <c r="N128" s="831">
        <v>32</v>
      </c>
      <c r="O128" s="831">
        <v>41195.520000000004</v>
      </c>
      <c r="P128" s="827">
        <v>1.1472368496903378</v>
      </c>
      <c r="Q128" s="832">
        <v>1287.3600000000001</v>
      </c>
    </row>
    <row r="129" spans="1:17" ht="14.45" customHeight="1" x14ac:dyDescent="0.2">
      <c r="A129" s="821" t="s">
        <v>581</v>
      </c>
      <c r="B129" s="822" t="s">
        <v>5709</v>
      </c>
      <c r="C129" s="822" t="s">
        <v>5726</v>
      </c>
      <c r="D129" s="822" t="s">
        <v>6014</v>
      </c>
      <c r="E129" s="822" t="s">
        <v>1057</v>
      </c>
      <c r="F129" s="831"/>
      <c r="G129" s="831"/>
      <c r="H129" s="831"/>
      <c r="I129" s="831"/>
      <c r="J129" s="831">
        <v>3</v>
      </c>
      <c r="K129" s="831">
        <v>27811.16</v>
      </c>
      <c r="L129" s="831">
        <v>1</v>
      </c>
      <c r="M129" s="831">
        <v>9270.3866666666672</v>
      </c>
      <c r="N129" s="831">
        <v>14</v>
      </c>
      <c r="O129" s="831">
        <v>135697.79999999999</v>
      </c>
      <c r="P129" s="827">
        <v>4.8792571039827175</v>
      </c>
      <c r="Q129" s="832">
        <v>9692.6999999999989</v>
      </c>
    </row>
    <row r="130" spans="1:17" ht="14.45" customHeight="1" x14ac:dyDescent="0.2">
      <c r="A130" s="821" t="s">
        <v>581</v>
      </c>
      <c r="B130" s="822" t="s">
        <v>5709</v>
      </c>
      <c r="C130" s="822" t="s">
        <v>5726</v>
      </c>
      <c r="D130" s="822" t="s">
        <v>6015</v>
      </c>
      <c r="E130" s="822" t="s">
        <v>6016</v>
      </c>
      <c r="F130" s="831"/>
      <c r="G130" s="831"/>
      <c r="H130" s="831"/>
      <c r="I130" s="831"/>
      <c r="J130" s="831"/>
      <c r="K130" s="831"/>
      <c r="L130" s="831"/>
      <c r="M130" s="831"/>
      <c r="N130" s="831">
        <v>3.1</v>
      </c>
      <c r="O130" s="831">
        <v>2114.9799999999996</v>
      </c>
      <c r="P130" s="827"/>
      <c r="Q130" s="832">
        <v>682.25161290322569</v>
      </c>
    </row>
    <row r="131" spans="1:17" ht="14.45" customHeight="1" x14ac:dyDescent="0.2">
      <c r="A131" s="821" t="s">
        <v>581</v>
      </c>
      <c r="B131" s="822" t="s">
        <v>5709</v>
      </c>
      <c r="C131" s="822" t="s">
        <v>5726</v>
      </c>
      <c r="D131" s="822" t="s">
        <v>6017</v>
      </c>
      <c r="E131" s="822" t="s">
        <v>1057</v>
      </c>
      <c r="F131" s="831"/>
      <c r="G131" s="831"/>
      <c r="H131" s="831"/>
      <c r="I131" s="831"/>
      <c r="J131" s="831">
        <v>2</v>
      </c>
      <c r="K131" s="831">
        <v>9976.18</v>
      </c>
      <c r="L131" s="831">
        <v>1</v>
      </c>
      <c r="M131" s="831">
        <v>4988.09</v>
      </c>
      <c r="N131" s="831">
        <v>13</v>
      </c>
      <c r="O131" s="831">
        <v>60996.159999999996</v>
      </c>
      <c r="P131" s="827">
        <v>6.1141799767045093</v>
      </c>
      <c r="Q131" s="832">
        <v>4692.0123076923073</v>
      </c>
    </row>
    <row r="132" spans="1:17" ht="14.45" customHeight="1" x14ac:dyDescent="0.2">
      <c r="A132" s="821" t="s">
        <v>581</v>
      </c>
      <c r="B132" s="822" t="s">
        <v>5709</v>
      </c>
      <c r="C132" s="822" t="s">
        <v>5726</v>
      </c>
      <c r="D132" s="822" t="s">
        <v>6018</v>
      </c>
      <c r="E132" s="822" t="s">
        <v>1103</v>
      </c>
      <c r="F132" s="831"/>
      <c r="G132" s="831"/>
      <c r="H132" s="831"/>
      <c r="I132" s="831"/>
      <c r="J132" s="831"/>
      <c r="K132" s="831"/>
      <c r="L132" s="831"/>
      <c r="M132" s="831"/>
      <c r="N132" s="831">
        <v>32</v>
      </c>
      <c r="O132" s="831">
        <v>2959.68</v>
      </c>
      <c r="P132" s="827"/>
      <c r="Q132" s="832">
        <v>92.49</v>
      </c>
    </row>
    <row r="133" spans="1:17" ht="14.45" customHeight="1" x14ac:dyDescent="0.2">
      <c r="A133" s="821" t="s">
        <v>581</v>
      </c>
      <c r="B133" s="822" t="s">
        <v>5709</v>
      </c>
      <c r="C133" s="822" t="s">
        <v>5726</v>
      </c>
      <c r="D133" s="822" t="s">
        <v>6019</v>
      </c>
      <c r="E133" s="822" t="s">
        <v>1113</v>
      </c>
      <c r="F133" s="831"/>
      <c r="G133" s="831"/>
      <c r="H133" s="831"/>
      <c r="I133" s="831"/>
      <c r="J133" s="831"/>
      <c r="K133" s="831"/>
      <c r="L133" s="831"/>
      <c r="M133" s="831"/>
      <c r="N133" s="831">
        <v>38.200000000000003</v>
      </c>
      <c r="O133" s="831">
        <v>14398.700000000015</v>
      </c>
      <c r="P133" s="827"/>
      <c r="Q133" s="832">
        <v>376.92931937172813</v>
      </c>
    </row>
    <row r="134" spans="1:17" ht="14.45" customHeight="1" x14ac:dyDescent="0.2">
      <c r="A134" s="821" t="s">
        <v>581</v>
      </c>
      <c r="B134" s="822" t="s">
        <v>5709</v>
      </c>
      <c r="C134" s="822" t="s">
        <v>5726</v>
      </c>
      <c r="D134" s="822" t="s">
        <v>6020</v>
      </c>
      <c r="E134" s="822" t="s">
        <v>1109</v>
      </c>
      <c r="F134" s="831"/>
      <c r="G134" s="831"/>
      <c r="H134" s="831"/>
      <c r="I134" s="831"/>
      <c r="J134" s="831"/>
      <c r="K134" s="831"/>
      <c r="L134" s="831"/>
      <c r="M134" s="831"/>
      <c r="N134" s="831">
        <v>60.000000000000028</v>
      </c>
      <c r="O134" s="831">
        <v>49506.729999999989</v>
      </c>
      <c r="P134" s="827"/>
      <c r="Q134" s="832">
        <v>825.1121666666661</v>
      </c>
    </row>
    <row r="135" spans="1:17" ht="14.45" customHeight="1" x14ac:dyDescent="0.2">
      <c r="A135" s="821" t="s">
        <v>581</v>
      </c>
      <c r="B135" s="822" t="s">
        <v>5709</v>
      </c>
      <c r="C135" s="822" t="s">
        <v>5726</v>
      </c>
      <c r="D135" s="822" t="s">
        <v>6021</v>
      </c>
      <c r="E135" s="822" t="s">
        <v>1113</v>
      </c>
      <c r="F135" s="831"/>
      <c r="G135" s="831"/>
      <c r="H135" s="831"/>
      <c r="I135" s="831"/>
      <c r="J135" s="831"/>
      <c r="K135" s="831"/>
      <c r="L135" s="831"/>
      <c r="M135" s="831"/>
      <c r="N135" s="831">
        <v>224.79999999999984</v>
      </c>
      <c r="O135" s="831">
        <v>42367.339999999982</v>
      </c>
      <c r="P135" s="827"/>
      <c r="Q135" s="832">
        <v>188.46681494661928</v>
      </c>
    </row>
    <row r="136" spans="1:17" ht="14.45" customHeight="1" x14ac:dyDescent="0.2">
      <c r="A136" s="821" t="s">
        <v>581</v>
      </c>
      <c r="B136" s="822" t="s">
        <v>5709</v>
      </c>
      <c r="C136" s="822" t="s">
        <v>5726</v>
      </c>
      <c r="D136" s="822" t="s">
        <v>6022</v>
      </c>
      <c r="E136" s="822" t="s">
        <v>805</v>
      </c>
      <c r="F136" s="831"/>
      <c r="G136" s="831"/>
      <c r="H136" s="831"/>
      <c r="I136" s="831"/>
      <c r="J136" s="831"/>
      <c r="K136" s="831"/>
      <c r="L136" s="831"/>
      <c r="M136" s="831"/>
      <c r="N136" s="831">
        <v>11.2</v>
      </c>
      <c r="O136" s="831">
        <v>14392.689999999999</v>
      </c>
      <c r="P136" s="827"/>
      <c r="Q136" s="832">
        <v>1285.0616071428572</v>
      </c>
    </row>
    <row r="137" spans="1:17" ht="14.45" customHeight="1" x14ac:dyDescent="0.2">
      <c r="A137" s="821" t="s">
        <v>581</v>
      </c>
      <c r="B137" s="822" t="s">
        <v>5709</v>
      </c>
      <c r="C137" s="822" t="s">
        <v>6023</v>
      </c>
      <c r="D137" s="822" t="s">
        <v>6024</v>
      </c>
      <c r="E137" s="822" t="s">
        <v>6025</v>
      </c>
      <c r="F137" s="831">
        <v>1</v>
      </c>
      <c r="G137" s="831">
        <v>1370</v>
      </c>
      <c r="H137" s="831">
        <v>0.48194635972194866</v>
      </c>
      <c r="I137" s="831">
        <v>1370</v>
      </c>
      <c r="J137" s="831">
        <v>2</v>
      </c>
      <c r="K137" s="831">
        <v>2842.64</v>
      </c>
      <c r="L137" s="831">
        <v>1</v>
      </c>
      <c r="M137" s="831">
        <v>1421.32</v>
      </c>
      <c r="N137" s="831">
        <v>1</v>
      </c>
      <c r="O137" s="831">
        <v>1448.84</v>
      </c>
      <c r="P137" s="827">
        <v>0.50968114147412269</v>
      </c>
      <c r="Q137" s="832">
        <v>1448.84</v>
      </c>
    </row>
    <row r="138" spans="1:17" ht="14.45" customHeight="1" x14ac:dyDescent="0.2">
      <c r="A138" s="821" t="s">
        <v>581</v>
      </c>
      <c r="B138" s="822" t="s">
        <v>5709</v>
      </c>
      <c r="C138" s="822" t="s">
        <v>6023</v>
      </c>
      <c r="D138" s="822" t="s">
        <v>6026</v>
      </c>
      <c r="E138" s="822" t="s">
        <v>6027</v>
      </c>
      <c r="F138" s="831">
        <v>129</v>
      </c>
      <c r="G138" s="831">
        <v>270959.57</v>
      </c>
      <c r="H138" s="831">
        <v>1.2072318632015575</v>
      </c>
      <c r="I138" s="831">
        <v>2100.4617829457366</v>
      </c>
      <c r="J138" s="831">
        <v>103</v>
      </c>
      <c r="K138" s="831">
        <v>224447.00000000003</v>
      </c>
      <c r="L138" s="831">
        <v>1</v>
      </c>
      <c r="M138" s="831">
        <v>2179.0970873786409</v>
      </c>
      <c r="N138" s="831">
        <v>94</v>
      </c>
      <c r="O138" s="831">
        <v>207801.62000000002</v>
      </c>
      <c r="P138" s="827">
        <v>0.92583826025743265</v>
      </c>
      <c r="Q138" s="832">
        <v>2210.6555319148938</v>
      </c>
    </row>
    <row r="139" spans="1:17" ht="14.45" customHeight="1" x14ac:dyDescent="0.2">
      <c r="A139" s="821" t="s">
        <v>581</v>
      </c>
      <c r="B139" s="822" t="s">
        <v>5709</v>
      </c>
      <c r="C139" s="822" t="s">
        <v>6023</v>
      </c>
      <c r="D139" s="822" t="s">
        <v>6028</v>
      </c>
      <c r="E139" s="822" t="s">
        <v>6029</v>
      </c>
      <c r="F139" s="831">
        <v>91</v>
      </c>
      <c r="G139" s="831">
        <v>235690</v>
      </c>
      <c r="H139" s="831">
        <v>0.65545145446037634</v>
      </c>
      <c r="I139" s="831">
        <v>2590</v>
      </c>
      <c r="J139" s="831">
        <v>135</v>
      </c>
      <c r="K139" s="831">
        <v>359584.22000000009</v>
      </c>
      <c r="L139" s="831">
        <v>1</v>
      </c>
      <c r="M139" s="831">
        <v>2663.5868148148156</v>
      </c>
      <c r="N139" s="831">
        <v>116</v>
      </c>
      <c r="O139" s="831">
        <v>313733.37999999989</v>
      </c>
      <c r="P139" s="827">
        <v>0.87248928776685419</v>
      </c>
      <c r="Q139" s="832">
        <v>2704.5981034482747</v>
      </c>
    </row>
    <row r="140" spans="1:17" ht="14.45" customHeight="1" x14ac:dyDescent="0.2">
      <c r="A140" s="821" t="s">
        <v>581</v>
      </c>
      <c r="B140" s="822" t="s">
        <v>5709</v>
      </c>
      <c r="C140" s="822" t="s">
        <v>6023</v>
      </c>
      <c r="D140" s="822" t="s">
        <v>6030</v>
      </c>
      <c r="E140" s="822" t="s">
        <v>6029</v>
      </c>
      <c r="F140" s="831"/>
      <c r="G140" s="831"/>
      <c r="H140" s="831"/>
      <c r="I140" s="831"/>
      <c r="J140" s="831"/>
      <c r="K140" s="831"/>
      <c r="L140" s="831"/>
      <c r="M140" s="831"/>
      <c r="N140" s="831">
        <v>1</v>
      </c>
      <c r="O140" s="831">
        <v>2217.73</v>
      </c>
      <c r="P140" s="827"/>
      <c r="Q140" s="832">
        <v>2217.73</v>
      </c>
    </row>
    <row r="141" spans="1:17" ht="14.45" customHeight="1" x14ac:dyDescent="0.2">
      <c r="A141" s="821" t="s">
        <v>581</v>
      </c>
      <c r="B141" s="822" t="s">
        <v>5709</v>
      </c>
      <c r="C141" s="822" t="s">
        <v>6023</v>
      </c>
      <c r="D141" s="822" t="s">
        <v>6031</v>
      </c>
      <c r="E141" s="822" t="s">
        <v>6029</v>
      </c>
      <c r="F141" s="831"/>
      <c r="G141" s="831"/>
      <c r="H141" s="831"/>
      <c r="I141" s="831"/>
      <c r="J141" s="831"/>
      <c r="K141" s="831"/>
      <c r="L141" s="831"/>
      <c r="M141" s="831"/>
      <c r="N141" s="831">
        <v>1</v>
      </c>
      <c r="O141" s="831">
        <v>1700.09</v>
      </c>
      <c r="P141" s="827"/>
      <c r="Q141" s="832">
        <v>1700.09</v>
      </c>
    </row>
    <row r="142" spans="1:17" ht="14.45" customHeight="1" x14ac:dyDescent="0.2">
      <c r="A142" s="821" t="s">
        <v>581</v>
      </c>
      <c r="B142" s="822" t="s">
        <v>5709</v>
      </c>
      <c r="C142" s="822" t="s">
        <v>6023</v>
      </c>
      <c r="D142" s="822" t="s">
        <v>6032</v>
      </c>
      <c r="E142" s="822" t="s">
        <v>6033</v>
      </c>
      <c r="F142" s="831"/>
      <c r="G142" s="831"/>
      <c r="H142" s="831"/>
      <c r="I142" s="831"/>
      <c r="J142" s="831">
        <v>2</v>
      </c>
      <c r="K142" s="831">
        <v>4355.6000000000004</v>
      </c>
      <c r="L142" s="831">
        <v>1</v>
      </c>
      <c r="M142" s="831">
        <v>2177.8000000000002</v>
      </c>
      <c r="N142" s="831">
        <v>4</v>
      </c>
      <c r="O142" s="831">
        <v>8870.92</v>
      </c>
      <c r="P142" s="827">
        <v>2.0366700339792452</v>
      </c>
      <c r="Q142" s="832">
        <v>2217.73</v>
      </c>
    </row>
    <row r="143" spans="1:17" ht="14.45" customHeight="1" x14ac:dyDescent="0.2">
      <c r="A143" s="821" t="s">
        <v>581</v>
      </c>
      <c r="B143" s="822" t="s">
        <v>5709</v>
      </c>
      <c r="C143" s="822" t="s">
        <v>6023</v>
      </c>
      <c r="D143" s="822" t="s">
        <v>6034</v>
      </c>
      <c r="E143" s="822" t="s">
        <v>6035</v>
      </c>
      <c r="F143" s="831"/>
      <c r="G143" s="831"/>
      <c r="H143" s="831"/>
      <c r="I143" s="831"/>
      <c r="J143" s="831">
        <v>2</v>
      </c>
      <c r="K143" s="831">
        <v>17947.23</v>
      </c>
      <c r="L143" s="831">
        <v>1</v>
      </c>
      <c r="M143" s="831">
        <v>8973.6149999999998</v>
      </c>
      <c r="N143" s="831">
        <v>1</v>
      </c>
      <c r="O143" s="831">
        <v>9095.51</v>
      </c>
      <c r="P143" s="827">
        <v>0.50679185590199716</v>
      </c>
      <c r="Q143" s="832">
        <v>9095.51</v>
      </c>
    </row>
    <row r="144" spans="1:17" ht="14.45" customHeight="1" x14ac:dyDescent="0.2">
      <c r="A144" s="821" t="s">
        <v>581</v>
      </c>
      <c r="B144" s="822" t="s">
        <v>5709</v>
      </c>
      <c r="C144" s="822" t="s">
        <v>6023</v>
      </c>
      <c r="D144" s="822" t="s">
        <v>6036</v>
      </c>
      <c r="E144" s="822" t="s">
        <v>6037</v>
      </c>
      <c r="F144" s="831">
        <v>10</v>
      </c>
      <c r="G144" s="831">
        <v>101300</v>
      </c>
      <c r="H144" s="831">
        <v>1.6317904349373906</v>
      </c>
      <c r="I144" s="831">
        <v>10130</v>
      </c>
      <c r="J144" s="831">
        <v>6</v>
      </c>
      <c r="K144" s="831">
        <v>62079.049999999988</v>
      </c>
      <c r="L144" s="831">
        <v>1</v>
      </c>
      <c r="M144" s="831">
        <v>10346.508333333331</v>
      </c>
      <c r="N144" s="831">
        <v>3</v>
      </c>
      <c r="O144" s="831">
        <v>31218.93</v>
      </c>
      <c r="P144" s="827">
        <v>0.50288994435320777</v>
      </c>
      <c r="Q144" s="832">
        <v>10406.31</v>
      </c>
    </row>
    <row r="145" spans="1:17" ht="14.45" customHeight="1" x14ac:dyDescent="0.2">
      <c r="A145" s="821" t="s">
        <v>581</v>
      </c>
      <c r="B145" s="822" t="s">
        <v>5709</v>
      </c>
      <c r="C145" s="822" t="s">
        <v>6023</v>
      </c>
      <c r="D145" s="822" t="s">
        <v>6038</v>
      </c>
      <c r="E145" s="822" t="s">
        <v>6039</v>
      </c>
      <c r="F145" s="831">
        <v>128</v>
      </c>
      <c r="G145" s="831">
        <v>112449.99999999999</v>
      </c>
      <c r="H145" s="831">
        <v>0.95553275986072417</v>
      </c>
      <c r="I145" s="831">
        <v>878.51562499999989</v>
      </c>
      <c r="J145" s="831">
        <v>96</v>
      </c>
      <c r="K145" s="831">
        <v>117683.04</v>
      </c>
      <c r="L145" s="831">
        <v>1</v>
      </c>
      <c r="M145" s="831">
        <v>1225.865</v>
      </c>
      <c r="N145" s="831">
        <v>83</v>
      </c>
      <c r="O145" s="831">
        <v>103319.27000000003</v>
      </c>
      <c r="P145" s="827">
        <v>0.8779452842142762</v>
      </c>
      <c r="Q145" s="832">
        <v>1244.8104819277112</v>
      </c>
    </row>
    <row r="146" spans="1:17" ht="14.45" customHeight="1" x14ac:dyDescent="0.2">
      <c r="A146" s="821" t="s">
        <v>581</v>
      </c>
      <c r="B146" s="822" t="s">
        <v>5709</v>
      </c>
      <c r="C146" s="822" t="s">
        <v>6023</v>
      </c>
      <c r="D146" s="822" t="s">
        <v>6040</v>
      </c>
      <c r="E146" s="822" t="s">
        <v>6041</v>
      </c>
      <c r="F146" s="831"/>
      <c r="G146" s="831"/>
      <c r="H146" s="831"/>
      <c r="I146" s="831"/>
      <c r="J146" s="831">
        <v>5</v>
      </c>
      <c r="K146" s="831">
        <v>1249.8</v>
      </c>
      <c r="L146" s="831">
        <v>1</v>
      </c>
      <c r="M146" s="831">
        <v>249.95999999999998</v>
      </c>
      <c r="N146" s="831">
        <v>1</v>
      </c>
      <c r="O146" s="831">
        <v>253.18</v>
      </c>
      <c r="P146" s="827">
        <v>0.20257641222595615</v>
      </c>
      <c r="Q146" s="832">
        <v>253.18</v>
      </c>
    </row>
    <row r="147" spans="1:17" ht="14.45" customHeight="1" x14ac:dyDescent="0.2">
      <c r="A147" s="821" t="s">
        <v>581</v>
      </c>
      <c r="B147" s="822" t="s">
        <v>5709</v>
      </c>
      <c r="C147" s="822" t="s">
        <v>5753</v>
      </c>
      <c r="D147" s="822" t="s">
        <v>6042</v>
      </c>
      <c r="E147" s="822" t="s">
        <v>6043</v>
      </c>
      <c r="F147" s="831"/>
      <c r="G147" s="831"/>
      <c r="H147" s="831"/>
      <c r="I147" s="831"/>
      <c r="J147" s="831">
        <v>6</v>
      </c>
      <c r="K147" s="831">
        <v>1979.88</v>
      </c>
      <c r="L147" s="831">
        <v>1</v>
      </c>
      <c r="M147" s="831">
        <v>329.98</v>
      </c>
      <c r="N147" s="831"/>
      <c r="O147" s="831"/>
      <c r="P147" s="827"/>
      <c r="Q147" s="832"/>
    </row>
    <row r="148" spans="1:17" ht="14.45" customHeight="1" x14ac:dyDescent="0.2">
      <c r="A148" s="821" t="s">
        <v>581</v>
      </c>
      <c r="B148" s="822" t="s">
        <v>5709</v>
      </c>
      <c r="C148" s="822" t="s">
        <v>5753</v>
      </c>
      <c r="D148" s="822" t="s">
        <v>6044</v>
      </c>
      <c r="E148" s="822" t="s">
        <v>6045</v>
      </c>
      <c r="F148" s="831"/>
      <c r="G148" s="831"/>
      <c r="H148" s="831"/>
      <c r="I148" s="831"/>
      <c r="J148" s="831">
        <v>9</v>
      </c>
      <c r="K148" s="831">
        <v>129108.15000000001</v>
      </c>
      <c r="L148" s="831">
        <v>1</v>
      </c>
      <c r="M148" s="831">
        <v>14345.35</v>
      </c>
      <c r="N148" s="831">
        <v>15</v>
      </c>
      <c r="O148" s="831">
        <v>161378.09999999998</v>
      </c>
      <c r="P148" s="827">
        <v>1.2499451041626726</v>
      </c>
      <c r="Q148" s="832">
        <v>10758.539999999999</v>
      </c>
    </row>
    <row r="149" spans="1:17" ht="14.45" customHeight="1" x14ac:dyDescent="0.2">
      <c r="A149" s="821" t="s">
        <v>581</v>
      </c>
      <c r="B149" s="822" t="s">
        <v>5709</v>
      </c>
      <c r="C149" s="822" t="s">
        <v>5753</v>
      </c>
      <c r="D149" s="822" t="s">
        <v>6046</v>
      </c>
      <c r="E149" s="822" t="s">
        <v>6047</v>
      </c>
      <c r="F149" s="831">
        <v>2</v>
      </c>
      <c r="G149" s="831">
        <v>12172.8</v>
      </c>
      <c r="H149" s="831">
        <v>1</v>
      </c>
      <c r="I149" s="831">
        <v>6086.4</v>
      </c>
      <c r="J149" s="831">
        <v>2</v>
      </c>
      <c r="K149" s="831">
        <v>12172.8</v>
      </c>
      <c r="L149" s="831">
        <v>1</v>
      </c>
      <c r="M149" s="831">
        <v>6086.4</v>
      </c>
      <c r="N149" s="831"/>
      <c r="O149" s="831"/>
      <c r="P149" s="827"/>
      <c r="Q149" s="832"/>
    </row>
    <row r="150" spans="1:17" ht="14.45" customHeight="1" x14ac:dyDescent="0.2">
      <c r="A150" s="821" t="s">
        <v>581</v>
      </c>
      <c r="B150" s="822" t="s">
        <v>5709</v>
      </c>
      <c r="C150" s="822" t="s">
        <v>5753</v>
      </c>
      <c r="D150" s="822" t="s">
        <v>6048</v>
      </c>
      <c r="E150" s="822" t="s">
        <v>6049</v>
      </c>
      <c r="F150" s="831">
        <v>2</v>
      </c>
      <c r="G150" s="831">
        <v>7851.26</v>
      </c>
      <c r="H150" s="831">
        <v>2</v>
      </c>
      <c r="I150" s="831">
        <v>3925.63</v>
      </c>
      <c r="J150" s="831">
        <v>1</v>
      </c>
      <c r="K150" s="831">
        <v>3925.63</v>
      </c>
      <c r="L150" s="831">
        <v>1</v>
      </c>
      <c r="M150" s="831">
        <v>3925.63</v>
      </c>
      <c r="N150" s="831">
        <v>2</v>
      </c>
      <c r="O150" s="831">
        <v>5887.93</v>
      </c>
      <c r="P150" s="827">
        <v>1.4998688108660265</v>
      </c>
      <c r="Q150" s="832">
        <v>2943.9650000000001</v>
      </c>
    </row>
    <row r="151" spans="1:17" ht="14.45" customHeight="1" x14ac:dyDescent="0.2">
      <c r="A151" s="821" t="s">
        <v>581</v>
      </c>
      <c r="B151" s="822" t="s">
        <v>5709</v>
      </c>
      <c r="C151" s="822" t="s">
        <v>5753</v>
      </c>
      <c r="D151" s="822" t="s">
        <v>6050</v>
      </c>
      <c r="E151" s="822" t="s">
        <v>6051</v>
      </c>
      <c r="F151" s="831">
        <v>10</v>
      </c>
      <c r="G151" s="831">
        <v>52233.000000000007</v>
      </c>
      <c r="H151" s="831">
        <v>1.1111111111111114</v>
      </c>
      <c r="I151" s="831">
        <v>5223.3000000000011</v>
      </c>
      <c r="J151" s="831">
        <v>9</v>
      </c>
      <c r="K151" s="831">
        <v>47009.7</v>
      </c>
      <c r="L151" s="831">
        <v>1</v>
      </c>
      <c r="M151" s="831">
        <v>5223.2999999999993</v>
      </c>
      <c r="N151" s="831">
        <v>10</v>
      </c>
      <c r="O151" s="831">
        <v>39172.300000000003</v>
      </c>
      <c r="P151" s="827">
        <v>0.8332812164298008</v>
      </c>
      <c r="Q151" s="832">
        <v>3917.2300000000005</v>
      </c>
    </row>
    <row r="152" spans="1:17" ht="14.45" customHeight="1" x14ac:dyDescent="0.2">
      <c r="A152" s="821" t="s">
        <v>581</v>
      </c>
      <c r="B152" s="822" t="s">
        <v>5709</v>
      </c>
      <c r="C152" s="822" t="s">
        <v>5753</v>
      </c>
      <c r="D152" s="822" t="s">
        <v>6052</v>
      </c>
      <c r="E152" s="822" t="s">
        <v>6053</v>
      </c>
      <c r="F152" s="831">
        <v>23</v>
      </c>
      <c r="G152" s="831">
        <v>150866.19999999998</v>
      </c>
      <c r="H152" s="831">
        <v>0.71875000000000011</v>
      </c>
      <c r="I152" s="831">
        <v>6559.4</v>
      </c>
      <c r="J152" s="831">
        <v>32</v>
      </c>
      <c r="K152" s="831">
        <v>209900.79999999993</v>
      </c>
      <c r="L152" s="831">
        <v>1</v>
      </c>
      <c r="M152" s="831">
        <v>6559.3999999999978</v>
      </c>
      <c r="N152" s="831">
        <v>41</v>
      </c>
      <c r="O152" s="831">
        <v>201705.95999999993</v>
      </c>
      <c r="P152" s="827">
        <v>0.96095850992468823</v>
      </c>
      <c r="Q152" s="832">
        <v>4919.6575609756082</v>
      </c>
    </row>
    <row r="153" spans="1:17" ht="14.45" customHeight="1" x14ac:dyDescent="0.2">
      <c r="A153" s="821" t="s">
        <v>581</v>
      </c>
      <c r="B153" s="822" t="s">
        <v>5709</v>
      </c>
      <c r="C153" s="822" t="s">
        <v>5753</v>
      </c>
      <c r="D153" s="822" t="s">
        <v>6054</v>
      </c>
      <c r="E153" s="822" t="s">
        <v>6055</v>
      </c>
      <c r="F153" s="831">
        <v>4</v>
      </c>
      <c r="G153" s="831">
        <v>19520</v>
      </c>
      <c r="H153" s="831"/>
      <c r="I153" s="831">
        <v>4880</v>
      </c>
      <c r="J153" s="831"/>
      <c r="K153" s="831"/>
      <c r="L153" s="831"/>
      <c r="M153" s="831"/>
      <c r="N153" s="831">
        <v>1</v>
      </c>
      <c r="O153" s="831">
        <v>3660.01</v>
      </c>
      <c r="P153" s="827"/>
      <c r="Q153" s="832">
        <v>3660.01</v>
      </c>
    </row>
    <row r="154" spans="1:17" ht="14.45" customHeight="1" x14ac:dyDescent="0.2">
      <c r="A154" s="821" t="s">
        <v>581</v>
      </c>
      <c r="B154" s="822" t="s">
        <v>5709</v>
      </c>
      <c r="C154" s="822" t="s">
        <v>5753</v>
      </c>
      <c r="D154" s="822" t="s">
        <v>6056</v>
      </c>
      <c r="E154" s="822" t="s">
        <v>6057</v>
      </c>
      <c r="F154" s="831">
        <v>11</v>
      </c>
      <c r="G154" s="831">
        <v>69384.7</v>
      </c>
      <c r="H154" s="831">
        <v>11</v>
      </c>
      <c r="I154" s="831">
        <v>6307.7</v>
      </c>
      <c r="J154" s="831">
        <v>1</v>
      </c>
      <c r="K154" s="831">
        <v>6307.7</v>
      </c>
      <c r="L154" s="831">
        <v>1</v>
      </c>
      <c r="M154" s="831">
        <v>6307.7</v>
      </c>
      <c r="N154" s="831">
        <v>4</v>
      </c>
      <c r="O154" s="831">
        <v>18923.439999999999</v>
      </c>
      <c r="P154" s="827">
        <v>3.0000539023732897</v>
      </c>
      <c r="Q154" s="832">
        <v>4730.8599999999997</v>
      </c>
    </row>
    <row r="155" spans="1:17" ht="14.45" customHeight="1" x14ac:dyDescent="0.2">
      <c r="A155" s="821" t="s">
        <v>581</v>
      </c>
      <c r="B155" s="822" t="s">
        <v>5709</v>
      </c>
      <c r="C155" s="822" t="s">
        <v>5753</v>
      </c>
      <c r="D155" s="822" t="s">
        <v>6058</v>
      </c>
      <c r="E155" s="822" t="s">
        <v>6059</v>
      </c>
      <c r="F155" s="831"/>
      <c r="G155" s="831"/>
      <c r="H155" s="831"/>
      <c r="I155" s="831"/>
      <c r="J155" s="831">
        <v>1</v>
      </c>
      <c r="K155" s="831">
        <v>1486.15</v>
      </c>
      <c r="L155" s="831">
        <v>1</v>
      </c>
      <c r="M155" s="831">
        <v>1486.15</v>
      </c>
      <c r="N155" s="831"/>
      <c r="O155" s="831"/>
      <c r="P155" s="827"/>
      <c r="Q155" s="832"/>
    </row>
    <row r="156" spans="1:17" ht="14.45" customHeight="1" x14ac:dyDescent="0.2">
      <c r="A156" s="821" t="s">
        <v>581</v>
      </c>
      <c r="B156" s="822" t="s">
        <v>5709</v>
      </c>
      <c r="C156" s="822" t="s">
        <v>5753</v>
      </c>
      <c r="D156" s="822" t="s">
        <v>6060</v>
      </c>
      <c r="E156" s="822" t="s">
        <v>6061</v>
      </c>
      <c r="F156" s="831">
        <v>1</v>
      </c>
      <c r="G156" s="831">
        <v>1732.8</v>
      </c>
      <c r="H156" s="831"/>
      <c r="I156" s="831">
        <v>1732.8</v>
      </c>
      <c r="J156" s="831"/>
      <c r="K156" s="831"/>
      <c r="L156" s="831"/>
      <c r="M156" s="831"/>
      <c r="N156" s="831"/>
      <c r="O156" s="831"/>
      <c r="P156" s="827"/>
      <c r="Q156" s="832"/>
    </row>
    <row r="157" spans="1:17" ht="14.45" customHeight="1" x14ac:dyDescent="0.2">
      <c r="A157" s="821" t="s">
        <v>581</v>
      </c>
      <c r="B157" s="822" t="s">
        <v>5709</v>
      </c>
      <c r="C157" s="822" t="s">
        <v>5753</v>
      </c>
      <c r="D157" s="822" t="s">
        <v>6062</v>
      </c>
      <c r="E157" s="822" t="s">
        <v>6063</v>
      </c>
      <c r="F157" s="831">
        <v>5</v>
      </c>
      <c r="G157" s="831">
        <v>24173.200000000004</v>
      </c>
      <c r="H157" s="831"/>
      <c r="I157" s="831">
        <v>4834.6400000000012</v>
      </c>
      <c r="J157" s="831"/>
      <c r="K157" s="831"/>
      <c r="L157" s="831"/>
      <c r="M157" s="831"/>
      <c r="N157" s="831"/>
      <c r="O157" s="831"/>
      <c r="P157" s="827"/>
      <c r="Q157" s="832"/>
    </row>
    <row r="158" spans="1:17" ht="14.45" customHeight="1" x14ac:dyDescent="0.2">
      <c r="A158" s="821" t="s">
        <v>581</v>
      </c>
      <c r="B158" s="822" t="s">
        <v>5709</v>
      </c>
      <c r="C158" s="822" t="s">
        <v>5753</v>
      </c>
      <c r="D158" s="822" t="s">
        <v>6064</v>
      </c>
      <c r="E158" s="822" t="s">
        <v>6065</v>
      </c>
      <c r="F158" s="831">
        <v>1</v>
      </c>
      <c r="G158" s="831">
        <v>5082.22</v>
      </c>
      <c r="H158" s="831"/>
      <c r="I158" s="831">
        <v>5082.22</v>
      </c>
      <c r="J158" s="831"/>
      <c r="K158" s="831"/>
      <c r="L158" s="831"/>
      <c r="M158" s="831"/>
      <c r="N158" s="831"/>
      <c r="O158" s="831"/>
      <c r="P158" s="827"/>
      <c r="Q158" s="832"/>
    </row>
    <row r="159" spans="1:17" ht="14.45" customHeight="1" x14ac:dyDescent="0.2">
      <c r="A159" s="821" t="s">
        <v>581</v>
      </c>
      <c r="B159" s="822" t="s">
        <v>5709</v>
      </c>
      <c r="C159" s="822" t="s">
        <v>5753</v>
      </c>
      <c r="D159" s="822" t="s">
        <v>6066</v>
      </c>
      <c r="E159" s="822" t="s">
        <v>6067</v>
      </c>
      <c r="F159" s="831">
        <v>1</v>
      </c>
      <c r="G159" s="831">
        <v>7809.52</v>
      </c>
      <c r="H159" s="831">
        <v>0.25</v>
      </c>
      <c r="I159" s="831">
        <v>7809.52</v>
      </c>
      <c r="J159" s="831">
        <v>4</v>
      </c>
      <c r="K159" s="831">
        <v>31238.080000000002</v>
      </c>
      <c r="L159" s="831">
        <v>1</v>
      </c>
      <c r="M159" s="831">
        <v>7809.52</v>
      </c>
      <c r="N159" s="831">
        <v>6</v>
      </c>
      <c r="O159" s="831">
        <v>43900.520000000004</v>
      </c>
      <c r="P159" s="827">
        <v>1.4053526977330233</v>
      </c>
      <c r="Q159" s="832">
        <v>7316.753333333334</v>
      </c>
    </row>
    <row r="160" spans="1:17" ht="14.45" customHeight="1" x14ac:dyDescent="0.2">
      <c r="A160" s="821" t="s">
        <v>581</v>
      </c>
      <c r="B160" s="822" t="s">
        <v>5709</v>
      </c>
      <c r="C160" s="822" t="s">
        <v>5753</v>
      </c>
      <c r="D160" s="822" t="s">
        <v>6068</v>
      </c>
      <c r="E160" s="822" t="s">
        <v>6069</v>
      </c>
      <c r="F160" s="831">
        <v>61</v>
      </c>
      <c r="G160" s="831">
        <v>113850.15000000001</v>
      </c>
      <c r="H160" s="831">
        <v>1.2040040139759458</v>
      </c>
      <c r="I160" s="831">
        <v>1866.3959016393444</v>
      </c>
      <c r="J160" s="831">
        <v>51</v>
      </c>
      <c r="K160" s="831">
        <v>94559.610000000015</v>
      </c>
      <c r="L160" s="831">
        <v>1</v>
      </c>
      <c r="M160" s="831">
        <v>1854.1100000000004</v>
      </c>
      <c r="N160" s="831">
        <v>53</v>
      </c>
      <c r="O160" s="831">
        <v>15237.5</v>
      </c>
      <c r="P160" s="827">
        <v>0.16114173905751089</v>
      </c>
      <c r="Q160" s="832">
        <v>287.5</v>
      </c>
    </row>
    <row r="161" spans="1:17" ht="14.45" customHeight="1" x14ac:dyDescent="0.2">
      <c r="A161" s="821" t="s">
        <v>581</v>
      </c>
      <c r="B161" s="822" t="s">
        <v>5709</v>
      </c>
      <c r="C161" s="822" t="s">
        <v>5753</v>
      </c>
      <c r="D161" s="822" t="s">
        <v>6070</v>
      </c>
      <c r="E161" s="822" t="s">
        <v>6069</v>
      </c>
      <c r="F161" s="831">
        <v>8</v>
      </c>
      <c r="G161" s="831">
        <v>66740.960000000006</v>
      </c>
      <c r="H161" s="831">
        <v>0.47058823529411775</v>
      </c>
      <c r="I161" s="831">
        <v>8342.6200000000008</v>
      </c>
      <c r="J161" s="831">
        <v>17</v>
      </c>
      <c r="K161" s="831">
        <v>141824.53999999998</v>
      </c>
      <c r="L161" s="831">
        <v>1</v>
      </c>
      <c r="M161" s="831">
        <v>8342.619999999999</v>
      </c>
      <c r="N161" s="831">
        <v>8</v>
      </c>
      <c r="O161" s="831">
        <v>13708</v>
      </c>
      <c r="P161" s="827">
        <v>9.6654641009235792E-2</v>
      </c>
      <c r="Q161" s="832">
        <v>1713.5</v>
      </c>
    </row>
    <row r="162" spans="1:17" ht="14.45" customHeight="1" x14ac:dyDescent="0.2">
      <c r="A162" s="821" t="s">
        <v>581</v>
      </c>
      <c r="B162" s="822" t="s">
        <v>5709</v>
      </c>
      <c r="C162" s="822" t="s">
        <v>5753</v>
      </c>
      <c r="D162" s="822" t="s">
        <v>6071</v>
      </c>
      <c r="E162" s="822" t="s">
        <v>6072</v>
      </c>
      <c r="F162" s="831">
        <v>11</v>
      </c>
      <c r="G162" s="831">
        <v>18022.29</v>
      </c>
      <c r="H162" s="831">
        <v>0.6470588235294118</v>
      </c>
      <c r="I162" s="831">
        <v>1638.39</v>
      </c>
      <c r="J162" s="831">
        <v>17</v>
      </c>
      <c r="K162" s="831">
        <v>27852.63</v>
      </c>
      <c r="L162" s="831">
        <v>1</v>
      </c>
      <c r="M162" s="831">
        <v>1638.39</v>
      </c>
      <c r="N162" s="831"/>
      <c r="O162" s="831"/>
      <c r="P162" s="827"/>
      <c r="Q162" s="832"/>
    </row>
    <row r="163" spans="1:17" ht="14.45" customHeight="1" x14ac:dyDescent="0.2">
      <c r="A163" s="821" t="s">
        <v>581</v>
      </c>
      <c r="B163" s="822" t="s">
        <v>5709</v>
      </c>
      <c r="C163" s="822" t="s">
        <v>5753</v>
      </c>
      <c r="D163" s="822" t="s">
        <v>6073</v>
      </c>
      <c r="E163" s="822" t="s">
        <v>6074</v>
      </c>
      <c r="F163" s="831">
        <v>27</v>
      </c>
      <c r="G163" s="831">
        <v>253151.46</v>
      </c>
      <c r="H163" s="831">
        <v>0.65853658536585391</v>
      </c>
      <c r="I163" s="831">
        <v>9375.98</v>
      </c>
      <c r="J163" s="831">
        <v>41</v>
      </c>
      <c r="K163" s="831">
        <v>384415.17999999982</v>
      </c>
      <c r="L163" s="831">
        <v>1</v>
      </c>
      <c r="M163" s="831">
        <v>9375.9799999999959</v>
      </c>
      <c r="N163" s="831">
        <v>31</v>
      </c>
      <c r="O163" s="831">
        <v>219830.95999999996</v>
      </c>
      <c r="P163" s="827">
        <v>0.57185816647511178</v>
      </c>
      <c r="Q163" s="832">
        <v>7091.3212903225794</v>
      </c>
    </row>
    <row r="164" spans="1:17" ht="14.45" customHeight="1" x14ac:dyDescent="0.2">
      <c r="A164" s="821" t="s">
        <v>581</v>
      </c>
      <c r="B164" s="822" t="s">
        <v>5709</v>
      </c>
      <c r="C164" s="822" t="s">
        <v>5753</v>
      </c>
      <c r="D164" s="822" t="s">
        <v>6075</v>
      </c>
      <c r="E164" s="822" t="s">
        <v>6076</v>
      </c>
      <c r="F164" s="831">
        <v>64</v>
      </c>
      <c r="G164" s="831">
        <v>422213.11999999994</v>
      </c>
      <c r="H164" s="831">
        <v>0.92654316652855984</v>
      </c>
      <c r="I164" s="831">
        <v>6597.079999999999</v>
      </c>
      <c r="J164" s="831">
        <v>90</v>
      </c>
      <c r="K164" s="831">
        <v>455686.40000000002</v>
      </c>
      <c r="L164" s="831">
        <v>1</v>
      </c>
      <c r="M164" s="831">
        <v>5063.1822222222227</v>
      </c>
      <c r="N164" s="831">
        <v>79</v>
      </c>
      <c r="O164" s="831">
        <v>399022.34</v>
      </c>
      <c r="P164" s="827">
        <v>0.87565119345233922</v>
      </c>
      <c r="Q164" s="832">
        <v>5050.9156962025318</v>
      </c>
    </row>
    <row r="165" spans="1:17" ht="14.45" customHeight="1" x14ac:dyDescent="0.2">
      <c r="A165" s="821" t="s">
        <v>581</v>
      </c>
      <c r="B165" s="822" t="s">
        <v>5709</v>
      </c>
      <c r="C165" s="822" t="s">
        <v>5753</v>
      </c>
      <c r="D165" s="822" t="s">
        <v>6077</v>
      </c>
      <c r="E165" s="822" t="s">
        <v>6078</v>
      </c>
      <c r="F165" s="831">
        <v>2</v>
      </c>
      <c r="G165" s="831">
        <v>7074.64</v>
      </c>
      <c r="H165" s="831">
        <v>0.88890117428878013</v>
      </c>
      <c r="I165" s="831">
        <v>3537.32</v>
      </c>
      <c r="J165" s="831">
        <v>3</v>
      </c>
      <c r="K165" s="831">
        <v>7958.86</v>
      </c>
      <c r="L165" s="831">
        <v>1</v>
      </c>
      <c r="M165" s="831">
        <v>2652.9533333333334</v>
      </c>
      <c r="N165" s="831"/>
      <c r="O165" s="831"/>
      <c r="P165" s="827"/>
      <c r="Q165" s="832"/>
    </row>
    <row r="166" spans="1:17" ht="14.45" customHeight="1" x14ac:dyDescent="0.2">
      <c r="A166" s="821" t="s">
        <v>581</v>
      </c>
      <c r="B166" s="822" t="s">
        <v>5709</v>
      </c>
      <c r="C166" s="822" t="s">
        <v>5753</v>
      </c>
      <c r="D166" s="822" t="s">
        <v>6079</v>
      </c>
      <c r="E166" s="822" t="s">
        <v>6080</v>
      </c>
      <c r="F166" s="831">
        <v>3</v>
      </c>
      <c r="G166" s="831">
        <v>18298.53</v>
      </c>
      <c r="H166" s="831">
        <v>2.9999999999999996</v>
      </c>
      <c r="I166" s="831">
        <v>6099.5099999999993</v>
      </c>
      <c r="J166" s="831">
        <v>1</v>
      </c>
      <c r="K166" s="831">
        <v>6099.51</v>
      </c>
      <c r="L166" s="831">
        <v>1</v>
      </c>
      <c r="M166" s="831">
        <v>6099.51</v>
      </c>
      <c r="N166" s="831">
        <v>1</v>
      </c>
      <c r="O166" s="831">
        <v>6099.51</v>
      </c>
      <c r="P166" s="827">
        <v>1</v>
      </c>
      <c r="Q166" s="832">
        <v>6099.51</v>
      </c>
    </row>
    <row r="167" spans="1:17" ht="14.45" customHeight="1" x14ac:dyDescent="0.2">
      <c r="A167" s="821" t="s">
        <v>581</v>
      </c>
      <c r="B167" s="822" t="s">
        <v>5709</v>
      </c>
      <c r="C167" s="822" t="s">
        <v>5753</v>
      </c>
      <c r="D167" s="822" t="s">
        <v>6081</v>
      </c>
      <c r="E167" s="822" t="s">
        <v>6082</v>
      </c>
      <c r="F167" s="831">
        <v>72</v>
      </c>
      <c r="G167" s="831">
        <v>328320</v>
      </c>
      <c r="H167" s="831">
        <v>2.4360669686918794</v>
      </c>
      <c r="I167" s="831">
        <v>4560</v>
      </c>
      <c r="J167" s="831">
        <v>65</v>
      </c>
      <c r="K167" s="831">
        <v>134774.62000000002</v>
      </c>
      <c r="L167" s="831">
        <v>1</v>
      </c>
      <c r="M167" s="831">
        <v>2073.4556923076925</v>
      </c>
      <c r="N167" s="831">
        <v>44</v>
      </c>
      <c r="O167" s="831">
        <v>61600</v>
      </c>
      <c r="P167" s="827">
        <v>0.45705934841441209</v>
      </c>
      <c r="Q167" s="832">
        <v>1400</v>
      </c>
    </row>
    <row r="168" spans="1:17" ht="14.45" customHeight="1" x14ac:dyDescent="0.2">
      <c r="A168" s="821" t="s">
        <v>581</v>
      </c>
      <c r="B168" s="822" t="s">
        <v>5709</v>
      </c>
      <c r="C168" s="822" t="s">
        <v>5753</v>
      </c>
      <c r="D168" s="822" t="s">
        <v>6083</v>
      </c>
      <c r="E168" s="822" t="s">
        <v>6069</v>
      </c>
      <c r="F168" s="831">
        <v>13</v>
      </c>
      <c r="G168" s="831">
        <v>53323.659999999996</v>
      </c>
      <c r="H168" s="831">
        <v>0.54166666666666652</v>
      </c>
      <c r="I168" s="831">
        <v>4101.82</v>
      </c>
      <c r="J168" s="831">
        <v>24</v>
      </c>
      <c r="K168" s="831">
        <v>98443.680000000022</v>
      </c>
      <c r="L168" s="831">
        <v>1</v>
      </c>
      <c r="M168" s="831">
        <v>4101.8200000000006</v>
      </c>
      <c r="N168" s="831">
        <v>9</v>
      </c>
      <c r="O168" s="831">
        <v>29701.739999999998</v>
      </c>
      <c r="P168" s="827">
        <v>0.30171302007401585</v>
      </c>
      <c r="Q168" s="832">
        <v>3300.1933333333332</v>
      </c>
    </row>
    <row r="169" spans="1:17" ht="14.45" customHeight="1" x14ac:dyDescent="0.2">
      <c r="A169" s="821" t="s">
        <v>581</v>
      </c>
      <c r="B169" s="822" t="s">
        <v>5709</v>
      </c>
      <c r="C169" s="822" t="s">
        <v>5753</v>
      </c>
      <c r="D169" s="822" t="s">
        <v>6084</v>
      </c>
      <c r="E169" s="822" t="s">
        <v>6085</v>
      </c>
      <c r="F169" s="831">
        <v>42</v>
      </c>
      <c r="G169" s="831">
        <v>408210.6</v>
      </c>
      <c r="H169" s="831">
        <v>1.1586539209340567</v>
      </c>
      <c r="I169" s="831">
        <v>9719.2999999999993</v>
      </c>
      <c r="J169" s="831">
        <v>47</v>
      </c>
      <c r="K169" s="831">
        <v>352314.51999999984</v>
      </c>
      <c r="L169" s="831">
        <v>1</v>
      </c>
      <c r="M169" s="831">
        <v>7496.0536170212736</v>
      </c>
      <c r="N169" s="831">
        <v>21</v>
      </c>
      <c r="O169" s="831">
        <v>153077.6</v>
      </c>
      <c r="P169" s="827">
        <v>0.43449131758747855</v>
      </c>
      <c r="Q169" s="832">
        <v>7289.4095238095242</v>
      </c>
    </row>
    <row r="170" spans="1:17" ht="14.45" customHeight="1" x14ac:dyDescent="0.2">
      <c r="A170" s="821" t="s">
        <v>581</v>
      </c>
      <c r="B170" s="822" t="s">
        <v>5709</v>
      </c>
      <c r="C170" s="822" t="s">
        <v>5753</v>
      </c>
      <c r="D170" s="822" t="s">
        <v>6086</v>
      </c>
      <c r="E170" s="822" t="s">
        <v>6087</v>
      </c>
      <c r="F170" s="831">
        <v>25</v>
      </c>
      <c r="G170" s="831">
        <v>159930.00000000003</v>
      </c>
      <c r="H170" s="831">
        <v>0.7142857142857143</v>
      </c>
      <c r="I170" s="831">
        <v>6397.2000000000007</v>
      </c>
      <c r="J170" s="831">
        <v>35</v>
      </c>
      <c r="K170" s="831">
        <v>223902.00000000003</v>
      </c>
      <c r="L170" s="831">
        <v>1</v>
      </c>
      <c r="M170" s="831">
        <v>6397.2000000000007</v>
      </c>
      <c r="N170" s="831">
        <v>26</v>
      </c>
      <c r="O170" s="831">
        <v>124745.93000000001</v>
      </c>
      <c r="P170" s="827">
        <v>0.55714522424989499</v>
      </c>
      <c r="Q170" s="832">
        <v>4797.920384615385</v>
      </c>
    </row>
    <row r="171" spans="1:17" ht="14.45" customHeight="1" x14ac:dyDescent="0.2">
      <c r="A171" s="821" t="s">
        <v>581</v>
      </c>
      <c r="B171" s="822" t="s">
        <v>5709</v>
      </c>
      <c r="C171" s="822" t="s">
        <v>5753</v>
      </c>
      <c r="D171" s="822" t="s">
        <v>6088</v>
      </c>
      <c r="E171" s="822" t="s">
        <v>6089</v>
      </c>
      <c r="F171" s="831">
        <v>55</v>
      </c>
      <c r="G171" s="831">
        <v>808830</v>
      </c>
      <c r="H171" s="831">
        <v>1.5074671651610567</v>
      </c>
      <c r="I171" s="831">
        <v>14706</v>
      </c>
      <c r="J171" s="831">
        <v>42</v>
      </c>
      <c r="K171" s="831">
        <v>536549.00000000012</v>
      </c>
      <c r="L171" s="831">
        <v>1</v>
      </c>
      <c r="M171" s="831">
        <v>12774.976190476193</v>
      </c>
      <c r="N171" s="831">
        <v>53</v>
      </c>
      <c r="O171" s="831">
        <v>662476.9</v>
      </c>
      <c r="P171" s="827">
        <v>1.2346997198764695</v>
      </c>
      <c r="Q171" s="832">
        <v>12499.564150943397</v>
      </c>
    </row>
    <row r="172" spans="1:17" ht="14.45" customHeight="1" x14ac:dyDescent="0.2">
      <c r="A172" s="821" t="s">
        <v>581</v>
      </c>
      <c r="B172" s="822" t="s">
        <v>5709</v>
      </c>
      <c r="C172" s="822" t="s">
        <v>5753</v>
      </c>
      <c r="D172" s="822" t="s">
        <v>6090</v>
      </c>
      <c r="E172" s="822" t="s">
        <v>6091</v>
      </c>
      <c r="F172" s="831">
        <v>1</v>
      </c>
      <c r="G172" s="831">
        <v>9100</v>
      </c>
      <c r="H172" s="831"/>
      <c r="I172" s="831">
        <v>9100</v>
      </c>
      <c r="J172" s="831"/>
      <c r="K172" s="831"/>
      <c r="L172" s="831"/>
      <c r="M172" s="831"/>
      <c r="N172" s="831"/>
      <c r="O172" s="831"/>
      <c r="P172" s="827"/>
      <c r="Q172" s="832"/>
    </row>
    <row r="173" spans="1:17" ht="14.45" customHeight="1" x14ac:dyDescent="0.2">
      <c r="A173" s="821" t="s">
        <v>581</v>
      </c>
      <c r="B173" s="822" t="s">
        <v>5709</v>
      </c>
      <c r="C173" s="822" t="s">
        <v>5753</v>
      </c>
      <c r="D173" s="822" t="s">
        <v>6092</v>
      </c>
      <c r="E173" s="822" t="s">
        <v>6093</v>
      </c>
      <c r="F173" s="831"/>
      <c r="G173" s="831"/>
      <c r="H173" s="831"/>
      <c r="I173" s="831"/>
      <c r="J173" s="831">
        <v>3</v>
      </c>
      <c r="K173" s="831">
        <v>16248.119999999999</v>
      </c>
      <c r="L173" s="831">
        <v>1</v>
      </c>
      <c r="M173" s="831">
        <v>5416.04</v>
      </c>
      <c r="N173" s="831"/>
      <c r="O173" s="831"/>
      <c r="P173" s="827"/>
      <c r="Q173" s="832"/>
    </row>
    <row r="174" spans="1:17" ht="14.45" customHeight="1" x14ac:dyDescent="0.2">
      <c r="A174" s="821" t="s">
        <v>581</v>
      </c>
      <c r="B174" s="822" t="s">
        <v>5709</v>
      </c>
      <c r="C174" s="822" t="s">
        <v>5753</v>
      </c>
      <c r="D174" s="822" t="s">
        <v>6094</v>
      </c>
      <c r="E174" s="822" t="s">
        <v>6095</v>
      </c>
      <c r="F174" s="831">
        <v>10</v>
      </c>
      <c r="G174" s="831">
        <v>56280</v>
      </c>
      <c r="H174" s="831">
        <v>2.5</v>
      </c>
      <c r="I174" s="831">
        <v>5628</v>
      </c>
      <c r="J174" s="831">
        <v>4</v>
      </c>
      <c r="K174" s="831">
        <v>22512</v>
      </c>
      <c r="L174" s="831">
        <v>1</v>
      </c>
      <c r="M174" s="831">
        <v>5628</v>
      </c>
      <c r="N174" s="831">
        <v>8</v>
      </c>
      <c r="O174" s="831">
        <v>45024</v>
      </c>
      <c r="P174" s="827">
        <v>2</v>
      </c>
      <c r="Q174" s="832">
        <v>5628</v>
      </c>
    </row>
    <row r="175" spans="1:17" ht="14.45" customHeight="1" x14ac:dyDescent="0.2">
      <c r="A175" s="821" t="s">
        <v>581</v>
      </c>
      <c r="B175" s="822" t="s">
        <v>5709</v>
      </c>
      <c r="C175" s="822" t="s">
        <v>5753</v>
      </c>
      <c r="D175" s="822" t="s">
        <v>6096</v>
      </c>
      <c r="E175" s="822" t="s">
        <v>6097</v>
      </c>
      <c r="F175" s="831">
        <v>9</v>
      </c>
      <c r="G175" s="831">
        <v>78572.700000000012</v>
      </c>
      <c r="H175" s="831">
        <v>0.50000000000000011</v>
      </c>
      <c r="I175" s="831">
        <v>8730.3000000000011</v>
      </c>
      <c r="J175" s="831">
        <v>18</v>
      </c>
      <c r="K175" s="831">
        <v>157145.4</v>
      </c>
      <c r="L175" s="831">
        <v>1</v>
      </c>
      <c r="M175" s="831">
        <v>8730.2999999999993</v>
      </c>
      <c r="N175" s="831">
        <v>19</v>
      </c>
      <c r="O175" s="831">
        <v>165875.69999999998</v>
      </c>
      <c r="P175" s="827">
        <v>1.0555555555555556</v>
      </c>
      <c r="Q175" s="832">
        <v>8730.2999999999993</v>
      </c>
    </row>
    <row r="176" spans="1:17" ht="14.45" customHeight="1" x14ac:dyDescent="0.2">
      <c r="A176" s="821" t="s">
        <v>581</v>
      </c>
      <c r="B176" s="822" t="s">
        <v>5709</v>
      </c>
      <c r="C176" s="822" t="s">
        <v>5753</v>
      </c>
      <c r="D176" s="822" t="s">
        <v>6098</v>
      </c>
      <c r="E176" s="822" t="s">
        <v>6099</v>
      </c>
      <c r="F176" s="831">
        <v>150</v>
      </c>
      <c r="G176" s="831">
        <v>1802879.9999999998</v>
      </c>
      <c r="H176" s="831">
        <v>1.1111111111111114</v>
      </c>
      <c r="I176" s="831">
        <v>12019.199999999999</v>
      </c>
      <c r="J176" s="831">
        <v>135</v>
      </c>
      <c r="K176" s="831">
        <v>1622591.9999999993</v>
      </c>
      <c r="L176" s="831">
        <v>1</v>
      </c>
      <c r="M176" s="831">
        <v>12019.199999999995</v>
      </c>
      <c r="N176" s="831">
        <v>121</v>
      </c>
      <c r="O176" s="831">
        <v>1454323.1999999988</v>
      </c>
      <c r="P176" s="827">
        <v>0.89629629629629592</v>
      </c>
      <c r="Q176" s="832">
        <v>12019.19999999999</v>
      </c>
    </row>
    <row r="177" spans="1:17" ht="14.45" customHeight="1" x14ac:dyDescent="0.2">
      <c r="A177" s="821" t="s">
        <v>581</v>
      </c>
      <c r="B177" s="822" t="s">
        <v>5709</v>
      </c>
      <c r="C177" s="822" t="s">
        <v>5753</v>
      </c>
      <c r="D177" s="822" t="s">
        <v>6100</v>
      </c>
      <c r="E177" s="822" t="s">
        <v>6101</v>
      </c>
      <c r="F177" s="831">
        <v>19</v>
      </c>
      <c r="G177" s="831">
        <v>404331.4</v>
      </c>
      <c r="H177" s="831">
        <v>0.70370370370370383</v>
      </c>
      <c r="I177" s="831">
        <v>21280.600000000002</v>
      </c>
      <c r="J177" s="831">
        <v>27</v>
      </c>
      <c r="K177" s="831">
        <v>574576.19999999995</v>
      </c>
      <c r="L177" s="831">
        <v>1</v>
      </c>
      <c r="M177" s="831">
        <v>21280.6</v>
      </c>
      <c r="N177" s="831">
        <v>17</v>
      </c>
      <c r="O177" s="831">
        <v>361770.2</v>
      </c>
      <c r="P177" s="827">
        <v>0.62962962962962965</v>
      </c>
      <c r="Q177" s="832">
        <v>21280.600000000002</v>
      </c>
    </row>
    <row r="178" spans="1:17" ht="14.45" customHeight="1" x14ac:dyDescent="0.2">
      <c r="A178" s="821" t="s">
        <v>581</v>
      </c>
      <c r="B178" s="822" t="s">
        <v>5709</v>
      </c>
      <c r="C178" s="822" t="s">
        <v>5753</v>
      </c>
      <c r="D178" s="822" t="s">
        <v>6102</v>
      </c>
      <c r="E178" s="822" t="s">
        <v>6103</v>
      </c>
      <c r="F178" s="831">
        <v>7</v>
      </c>
      <c r="G178" s="831">
        <v>76864.900000000009</v>
      </c>
      <c r="H178" s="831">
        <v>3.5</v>
      </c>
      <c r="I178" s="831">
        <v>10980.7</v>
      </c>
      <c r="J178" s="831">
        <v>2</v>
      </c>
      <c r="K178" s="831">
        <v>21961.4</v>
      </c>
      <c r="L178" s="831">
        <v>1</v>
      </c>
      <c r="M178" s="831">
        <v>10980.7</v>
      </c>
      <c r="N178" s="831">
        <v>3</v>
      </c>
      <c r="O178" s="831">
        <v>32942.100000000006</v>
      </c>
      <c r="P178" s="827">
        <v>1.5000000000000002</v>
      </c>
      <c r="Q178" s="832">
        <v>10980.700000000003</v>
      </c>
    </row>
    <row r="179" spans="1:17" ht="14.45" customHeight="1" x14ac:dyDescent="0.2">
      <c r="A179" s="821" t="s">
        <v>581</v>
      </c>
      <c r="B179" s="822" t="s">
        <v>5709</v>
      </c>
      <c r="C179" s="822" t="s">
        <v>5753</v>
      </c>
      <c r="D179" s="822" t="s">
        <v>6104</v>
      </c>
      <c r="E179" s="822" t="s">
        <v>6105</v>
      </c>
      <c r="F179" s="831">
        <v>4</v>
      </c>
      <c r="G179" s="831">
        <v>43922.8</v>
      </c>
      <c r="H179" s="831">
        <v>2</v>
      </c>
      <c r="I179" s="831">
        <v>10980.7</v>
      </c>
      <c r="J179" s="831">
        <v>2</v>
      </c>
      <c r="K179" s="831">
        <v>21961.4</v>
      </c>
      <c r="L179" s="831">
        <v>1</v>
      </c>
      <c r="M179" s="831">
        <v>10980.7</v>
      </c>
      <c r="N179" s="831">
        <v>2</v>
      </c>
      <c r="O179" s="831">
        <v>21961.4</v>
      </c>
      <c r="P179" s="827">
        <v>1</v>
      </c>
      <c r="Q179" s="832">
        <v>10980.7</v>
      </c>
    </row>
    <row r="180" spans="1:17" ht="14.45" customHeight="1" x14ac:dyDescent="0.2">
      <c r="A180" s="821" t="s">
        <v>581</v>
      </c>
      <c r="B180" s="822" t="s">
        <v>5709</v>
      </c>
      <c r="C180" s="822" t="s">
        <v>5753</v>
      </c>
      <c r="D180" s="822" t="s">
        <v>6106</v>
      </c>
      <c r="E180" s="822" t="s">
        <v>6107</v>
      </c>
      <c r="F180" s="831">
        <v>12</v>
      </c>
      <c r="G180" s="831">
        <v>255364.8</v>
      </c>
      <c r="H180" s="831">
        <v>1</v>
      </c>
      <c r="I180" s="831">
        <v>21280.399999999998</v>
      </c>
      <c r="J180" s="831">
        <v>12</v>
      </c>
      <c r="K180" s="831">
        <v>255364.8</v>
      </c>
      <c r="L180" s="831">
        <v>1</v>
      </c>
      <c r="M180" s="831">
        <v>21280.399999999998</v>
      </c>
      <c r="N180" s="831">
        <v>3</v>
      </c>
      <c r="O180" s="831">
        <v>63841.200000000004</v>
      </c>
      <c r="P180" s="827">
        <v>0.25000000000000006</v>
      </c>
      <c r="Q180" s="832">
        <v>21280.400000000001</v>
      </c>
    </row>
    <row r="181" spans="1:17" ht="14.45" customHeight="1" x14ac:dyDescent="0.2">
      <c r="A181" s="821" t="s">
        <v>581</v>
      </c>
      <c r="B181" s="822" t="s">
        <v>5709</v>
      </c>
      <c r="C181" s="822" t="s">
        <v>5753</v>
      </c>
      <c r="D181" s="822" t="s">
        <v>6108</v>
      </c>
      <c r="E181" s="822" t="s">
        <v>6109</v>
      </c>
      <c r="F181" s="831">
        <v>3</v>
      </c>
      <c r="G181" s="831">
        <v>42300</v>
      </c>
      <c r="H181" s="831">
        <v>0.33333333333333331</v>
      </c>
      <c r="I181" s="831">
        <v>14100</v>
      </c>
      <c r="J181" s="831">
        <v>9</v>
      </c>
      <c r="K181" s="831">
        <v>126900</v>
      </c>
      <c r="L181" s="831">
        <v>1</v>
      </c>
      <c r="M181" s="831">
        <v>14100</v>
      </c>
      <c r="N181" s="831">
        <v>1</v>
      </c>
      <c r="O181" s="831">
        <v>14100</v>
      </c>
      <c r="P181" s="827">
        <v>0.1111111111111111</v>
      </c>
      <c r="Q181" s="832">
        <v>14100</v>
      </c>
    </row>
    <row r="182" spans="1:17" ht="14.45" customHeight="1" x14ac:dyDescent="0.2">
      <c r="A182" s="821" t="s">
        <v>581</v>
      </c>
      <c r="B182" s="822" t="s">
        <v>5709</v>
      </c>
      <c r="C182" s="822" t="s">
        <v>5753</v>
      </c>
      <c r="D182" s="822" t="s">
        <v>6110</v>
      </c>
      <c r="E182" s="822" t="s">
        <v>6111</v>
      </c>
      <c r="F182" s="831">
        <v>2</v>
      </c>
      <c r="G182" s="831">
        <v>21250</v>
      </c>
      <c r="H182" s="831">
        <v>0.66666666666666663</v>
      </c>
      <c r="I182" s="831">
        <v>10625</v>
      </c>
      <c r="J182" s="831">
        <v>3</v>
      </c>
      <c r="K182" s="831">
        <v>31875</v>
      </c>
      <c r="L182" s="831">
        <v>1</v>
      </c>
      <c r="M182" s="831">
        <v>10625</v>
      </c>
      <c r="N182" s="831"/>
      <c r="O182" s="831"/>
      <c r="P182" s="827"/>
      <c r="Q182" s="832"/>
    </row>
    <row r="183" spans="1:17" ht="14.45" customHeight="1" x14ac:dyDescent="0.2">
      <c r="A183" s="821" t="s">
        <v>581</v>
      </c>
      <c r="B183" s="822" t="s">
        <v>5709</v>
      </c>
      <c r="C183" s="822" t="s">
        <v>5753</v>
      </c>
      <c r="D183" s="822" t="s">
        <v>6112</v>
      </c>
      <c r="E183" s="822" t="s">
        <v>6113</v>
      </c>
      <c r="F183" s="831">
        <v>8</v>
      </c>
      <c r="G183" s="831">
        <v>74480</v>
      </c>
      <c r="H183" s="831">
        <v>1.1428571428571428</v>
      </c>
      <c r="I183" s="831">
        <v>9310</v>
      </c>
      <c r="J183" s="831">
        <v>7</v>
      </c>
      <c r="K183" s="831">
        <v>65170</v>
      </c>
      <c r="L183" s="831">
        <v>1</v>
      </c>
      <c r="M183" s="831">
        <v>9310</v>
      </c>
      <c r="N183" s="831">
        <v>8</v>
      </c>
      <c r="O183" s="831">
        <v>74480</v>
      </c>
      <c r="P183" s="827">
        <v>1.1428571428571428</v>
      </c>
      <c r="Q183" s="832">
        <v>9310</v>
      </c>
    </row>
    <row r="184" spans="1:17" ht="14.45" customHeight="1" x14ac:dyDescent="0.2">
      <c r="A184" s="821" t="s">
        <v>581</v>
      </c>
      <c r="B184" s="822" t="s">
        <v>5709</v>
      </c>
      <c r="C184" s="822" t="s">
        <v>5753</v>
      </c>
      <c r="D184" s="822" t="s">
        <v>6114</v>
      </c>
      <c r="E184" s="822" t="s">
        <v>6115</v>
      </c>
      <c r="F184" s="831">
        <v>8</v>
      </c>
      <c r="G184" s="831">
        <v>119011.2</v>
      </c>
      <c r="H184" s="831">
        <v>0.79999999999999993</v>
      </c>
      <c r="I184" s="831">
        <v>14876.4</v>
      </c>
      <c r="J184" s="831">
        <v>10</v>
      </c>
      <c r="K184" s="831">
        <v>148764</v>
      </c>
      <c r="L184" s="831">
        <v>1</v>
      </c>
      <c r="M184" s="831">
        <v>14876.4</v>
      </c>
      <c r="N184" s="831">
        <v>7</v>
      </c>
      <c r="O184" s="831">
        <v>104134.79999999999</v>
      </c>
      <c r="P184" s="827">
        <v>0.7</v>
      </c>
      <c r="Q184" s="832">
        <v>14876.399999999998</v>
      </c>
    </row>
    <row r="185" spans="1:17" ht="14.45" customHeight="1" x14ac:dyDescent="0.2">
      <c r="A185" s="821" t="s">
        <v>581</v>
      </c>
      <c r="B185" s="822" t="s">
        <v>5709</v>
      </c>
      <c r="C185" s="822" t="s">
        <v>5753</v>
      </c>
      <c r="D185" s="822" t="s">
        <v>6116</v>
      </c>
      <c r="E185" s="822" t="s">
        <v>6117</v>
      </c>
      <c r="F185" s="831">
        <v>2</v>
      </c>
      <c r="G185" s="831">
        <v>18523.400000000001</v>
      </c>
      <c r="H185" s="831">
        <v>2</v>
      </c>
      <c r="I185" s="831">
        <v>9261.7000000000007</v>
      </c>
      <c r="J185" s="831">
        <v>1</v>
      </c>
      <c r="K185" s="831">
        <v>9261.7000000000007</v>
      </c>
      <c r="L185" s="831">
        <v>1</v>
      </c>
      <c r="M185" s="831">
        <v>9261.7000000000007</v>
      </c>
      <c r="N185" s="831">
        <v>1</v>
      </c>
      <c r="O185" s="831">
        <v>9261.7000000000007</v>
      </c>
      <c r="P185" s="827">
        <v>1</v>
      </c>
      <c r="Q185" s="832">
        <v>9261.7000000000007</v>
      </c>
    </row>
    <row r="186" spans="1:17" ht="14.45" customHeight="1" x14ac:dyDescent="0.2">
      <c r="A186" s="821" t="s">
        <v>581</v>
      </c>
      <c r="B186" s="822" t="s">
        <v>5709</v>
      </c>
      <c r="C186" s="822" t="s">
        <v>5753</v>
      </c>
      <c r="D186" s="822" t="s">
        <v>6118</v>
      </c>
      <c r="E186" s="822" t="s">
        <v>6119</v>
      </c>
      <c r="F186" s="831">
        <v>1</v>
      </c>
      <c r="G186" s="831">
        <v>9261.7000000000007</v>
      </c>
      <c r="H186" s="831"/>
      <c r="I186" s="831">
        <v>9261.7000000000007</v>
      </c>
      <c r="J186" s="831"/>
      <c r="K186" s="831"/>
      <c r="L186" s="831"/>
      <c r="M186" s="831"/>
      <c r="N186" s="831"/>
      <c r="O186" s="831"/>
      <c r="P186" s="827"/>
      <c r="Q186" s="832"/>
    </row>
    <row r="187" spans="1:17" ht="14.45" customHeight="1" x14ac:dyDescent="0.2">
      <c r="A187" s="821" t="s">
        <v>581</v>
      </c>
      <c r="B187" s="822" t="s">
        <v>5709</v>
      </c>
      <c r="C187" s="822" t="s">
        <v>5753</v>
      </c>
      <c r="D187" s="822" t="s">
        <v>6120</v>
      </c>
      <c r="E187" s="822" t="s">
        <v>6121</v>
      </c>
      <c r="F187" s="831"/>
      <c r="G187" s="831"/>
      <c r="H187" s="831"/>
      <c r="I187" s="831"/>
      <c r="J187" s="831"/>
      <c r="K187" s="831"/>
      <c r="L187" s="831"/>
      <c r="M187" s="831"/>
      <c r="N187" s="831">
        <v>1</v>
      </c>
      <c r="O187" s="831">
        <v>8498.2999999999993</v>
      </c>
      <c r="P187" s="827"/>
      <c r="Q187" s="832">
        <v>8498.2999999999993</v>
      </c>
    </row>
    <row r="188" spans="1:17" ht="14.45" customHeight="1" x14ac:dyDescent="0.2">
      <c r="A188" s="821" t="s">
        <v>581</v>
      </c>
      <c r="B188" s="822" t="s">
        <v>5709</v>
      </c>
      <c r="C188" s="822" t="s">
        <v>5753</v>
      </c>
      <c r="D188" s="822" t="s">
        <v>6122</v>
      </c>
      <c r="E188" s="822" t="s">
        <v>6123</v>
      </c>
      <c r="F188" s="831">
        <v>10</v>
      </c>
      <c r="G188" s="831">
        <v>92617</v>
      </c>
      <c r="H188" s="831">
        <v>1.2500000000000002</v>
      </c>
      <c r="I188" s="831">
        <v>9261.7000000000007</v>
      </c>
      <c r="J188" s="831">
        <v>8</v>
      </c>
      <c r="K188" s="831">
        <v>74093.599999999991</v>
      </c>
      <c r="L188" s="831">
        <v>1</v>
      </c>
      <c r="M188" s="831">
        <v>9261.6999999999989</v>
      </c>
      <c r="N188" s="831">
        <v>5</v>
      </c>
      <c r="O188" s="831">
        <v>46308.5</v>
      </c>
      <c r="P188" s="827">
        <v>0.62500000000000011</v>
      </c>
      <c r="Q188" s="832">
        <v>9261.7000000000007</v>
      </c>
    </row>
    <row r="189" spans="1:17" ht="14.45" customHeight="1" x14ac:dyDescent="0.2">
      <c r="A189" s="821" t="s">
        <v>581</v>
      </c>
      <c r="B189" s="822" t="s">
        <v>5709</v>
      </c>
      <c r="C189" s="822" t="s">
        <v>5753</v>
      </c>
      <c r="D189" s="822" t="s">
        <v>6124</v>
      </c>
      <c r="E189" s="822" t="s">
        <v>6125</v>
      </c>
      <c r="F189" s="831">
        <v>7</v>
      </c>
      <c r="G189" s="831">
        <v>64831.9</v>
      </c>
      <c r="H189" s="831">
        <v>2.333333333333333</v>
      </c>
      <c r="I189" s="831">
        <v>9261.7000000000007</v>
      </c>
      <c r="J189" s="831">
        <v>3</v>
      </c>
      <c r="K189" s="831">
        <v>27785.100000000002</v>
      </c>
      <c r="L189" s="831">
        <v>1</v>
      </c>
      <c r="M189" s="831">
        <v>9261.7000000000007</v>
      </c>
      <c r="N189" s="831">
        <v>1</v>
      </c>
      <c r="O189" s="831">
        <v>9261.7000000000007</v>
      </c>
      <c r="P189" s="827">
        <v>0.33333333333333331</v>
      </c>
      <c r="Q189" s="832">
        <v>9261.7000000000007</v>
      </c>
    </row>
    <row r="190" spans="1:17" ht="14.45" customHeight="1" x14ac:dyDescent="0.2">
      <c r="A190" s="821" t="s">
        <v>581</v>
      </c>
      <c r="B190" s="822" t="s">
        <v>5709</v>
      </c>
      <c r="C190" s="822" t="s">
        <v>5753</v>
      </c>
      <c r="D190" s="822" t="s">
        <v>6126</v>
      </c>
      <c r="E190" s="822" t="s">
        <v>6127</v>
      </c>
      <c r="F190" s="831">
        <v>8</v>
      </c>
      <c r="G190" s="831">
        <v>63557.279999999999</v>
      </c>
      <c r="H190" s="831"/>
      <c r="I190" s="831">
        <v>7944.66</v>
      </c>
      <c r="J190" s="831"/>
      <c r="K190" s="831"/>
      <c r="L190" s="831"/>
      <c r="M190" s="831"/>
      <c r="N190" s="831">
        <v>1</v>
      </c>
      <c r="O190" s="831">
        <v>7944.66</v>
      </c>
      <c r="P190" s="827"/>
      <c r="Q190" s="832">
        <v>7944.66</v>
      </c>
    </row>
    <row r="191" spans="1:17" ht="14.45" customHeight="1" x14ac:dyDescent="0.2">
      <c r="A191" s="821" t="s">
        <v>581</v>
      </c>
      <c r="B191" s="822" t="s">
        <v>5709</v>
      </c>
      <c r="C191" s="822" t="s">
        <v>5753</v>
      </c>
      <c r="D191" s="822" t="s">
        <v>6128</v>
      </c>
      <c r="E191" s="822" t="s">
        <v>6129</v>
      </c>
      <c r="F191" s="831">
        <v>9</v>
      </c>
      <c r="G191" s="831">
        <v>76150.62</v>
      </c>
      <c r="H191" s="831"/>
      <c r="I191" s="831">
        <v>8461.18</v>
      </c>
      <c r="J191" s="831"/>
      <c r="K191" s="831"/>
      <c r="L191" s="831"/>
      <c r="M191" s="831"/>
      <c r="N191" s="831"/>
      <c r="O191" s="831"/>
      <c r="P191" s="827"/>
      <c r="Q191" s="832"/>
    </row>
    <row r="192" spans="1:17" ht="14.45" customHeight="1" x14ac:dyDescent="0.2">
      <c r="A192" s="821" t="s">
        <v>581</v>
      </c>
      <c r="B192" s="822" t="s">
        <v>5709</v>
      </c>
      <c r="C192" s="822" t="s">
        <v>5753</v>
      </c>
      <c r="D192" s="822" t="s">
        <v>6130</v>
      </c>
      <c r="E192" s="822" t="s">
        <v>6131</v>
      </c>
      <c r="F192" s="831">
        <v>17</v>
      </c>
      <c r="G192" s="831">
        <v>99630.87999999999</v>
      </c>
      <c r="H192" s="831">
        <v>0.94444444444444442</v>
      </c>
      <c r="I192" s="831">
        <v>5860.6399999999994</v>
      </c>
      <c r="J192" s="831">
        <v>18</v>
      </c>
      <c r="K192" s="831">
        <v>105491.51999999999</v>
      </c>
      <c r="L192" s="831">
        <v>1</v>
      </c>
      <c r="M192" s="831">
        <v>5860.6399999999994</v>
      </c>
      <c r="N192" s="831">
        <v>15</v>
      </c>
      <c r="O192" s="831">
        <v>86743.040000000008</v>
      </c>
      <c r="P192" s="827">
        <v>0.82227500371593865</v>
      </c>
      <c r="Q192" s="832">
        <v>5782.869333333334</v>
      </c>
    </row>
    <row r="193" spans="1:17" ht="14.45" customHeight="1" x14ac:dyDescent="0.2">
      <c r="A193" s="821" t="s">
        <v>581</v>
      </c>
      <c r="B193" s="822" t="s">
        <v>5709</v>
      </c>
      <c r="C193" s="822" t="s">
        <v>5753</v>
      </c>
      <c r="D193" s="822" t="s">
        <v>6132</v>
      </c>
      <c r="E193" s="822" t="s">
        <v>6133</v>
      </c>
      <c r="F193" s="831"/>
      <c r="G193" s="831"/>
      <c r="H193" s="831"/>
      <c r="I193" s="831"/>
      <c r="J193" s="831">
        <v>2</v>
      </c>
      <c r="K193" s="831">
        <v>14875.48</v>
      </c>
      <c r="L193" s="831">
        <v>1</v>
      </c>
      <c r="M193" s="831">
        <v>7437.74</v>
      </c>
      <c r="N193" s="831">
        <v>5</v>
      </c>
      <c r="O193" s="831">
        <v>32441.25</v>
      </c>
      <c r="P193" s="827">
        <v>2.1808539959718947</v>
      </c>
      <c r="Q193" s="832">
        <v>6488.25</v>
      </c>
    </row>
    <row r="194" spans="1:17" ht="14.45" customHeight="1" x14ac:dyDescent="0.2">
      <c r="A194" s="821" t="s">
        <v>581</v>
      </c>
      <c r="B194" s="822" t="s">
        <v>5709</v>
      </c>
      <c r="C194" s="822" t="s">
        <v>5753</v>
      </c>
      <c r="D194" s="822" t="s">
        <v>6134</v>
      </c>
      <c r="E194" s="822" t="s">
        <v>6135</v>
      </c>
      <c r="F194" s="831"/>
      <c r="G194" s="831"/>
      <c r="H194" s="831"/>
      <c r="I194" s="831"/>
      <c r="J194" s="831">
        <v>10</v>
      </c>
      <c r="K194" s="831">
        <v>966</v>
      </c>
      <c r="L194" s="831">
        <v>1</v>
      </c>
      <c r="M194" s="831">
        <v>96.6</v>
      </c>
      <c r="N194" s="831">
        <v>1</v>
      </c>
      <c r="O194" s="831">
        <v>96.6</v>
      </c>
      <c r="P194" s="827">
        <v>9.9999999999999992E-2</v>
      </c>
      <c r="Q194" s="832">
        <v>96.6</v>
      </c>
    </row>
    <row r="195" spans="1:17" ht="14.45" customHeight="1" x14ac:dyDescent="0.2">
      <c r="A195" s="821" t="s">
        <v>581</v>
      </c>
      <c r="B195" s="822" t="s">
        <v>5709</v>
      </c>
      <c r="C195" s="822" t="s">
        <v>5753</v>
      </c>
      <c r="D195" s="822" t="s">
        <v>6136</v>
      </c>
      <c r="E195" s="822" t="s">
        <v>6137</v>
      </c>
      <c r="F195" s="831">
        <v>2</v>
      </c>
      <c r="G195" s="831">
        <v>11849.78</v>
      </c>
      <c r="H195" s="831">
        <v>0.4</v>
      </c>
      <c r="I195" s="831">
        <v>5924.89</v>
      </c>
      <c r="J195" s="831">
        <v>5</v>
      </c>
      <c r="K195" s="831">
        <v>29624.45</v>
      </c>
      <c r="L195" s="831">
        <v>1</v>
      </c>
      <c r="M195" s="831">
        <v>5924.89</v>
      </c>
      <c r="N195" s="831">
        <v>2</v>
      </c>
      <c r="O195" s="831">
        <v>9806.14</v>
      </c>
      <c r="P195" s="827">
        <v>0.3310150905755212</v>
      </c>
      <c r="Q195" s="832">
        <v>4903.07</v>
      </c>
    </row>
    <row r="196" spans="1:17" ht="14.45" customHeight="1" x14ac:dyDescent="0.2">
      <c r="A196" s="821" t="s">
        <v>581</v>
      </c>
      <c r="B196" s="822" t="s">
        <v>5709</v>
      </c>
      <c r="C196" s="822" t="s">
        <v>5753</v>
      </c>
      <c r="D196" s="822" t="s">
        <v>6138</v>
      </c>
      <c r="E196" s="822" t="s">
        <v>6139</v>
      </c>
      <c r="F196" s="831">
        <v>44</v>
      </c>
      <c r="G196" s="831">
        <v>601322.48</v>
      </c>
      <c r="H196" s="831">
        <v>1.4308961986794944</v>
      </c>
      <c r="I196" s="831">
        <v>13666.42</v>
      </c>
      <c r="J196" s="831">
        <v>40</v>
      </c>
      <c r="K196" s="831">
        <v>420241.85999999981</v>
      </c>
      <c r="L196" s="831">
        <v>1</v>
      </c>
      <c r="M196" s="831">
        <v>10506.046499999995</v>
      </c>
      <c r="N196" s="831">
        <v>31</v>
      </c>
      <c r="O196" s="831">
        <v>317740.59999999986</v>
      </c>
      <c r="P196" s="827">
        <v>0.75608983836117616</v>
      </c>
      <c r="Q196" s="832">
        <v>10249.696774193544</v>
      </c>
    </row>
    <row r="197" spans="1:17" ht="14.45" customHeight="1" x14ac:dyDescent="0.2">
      <c r="A197" s="821" t="s">
        <v>581</v>
      </c>
      <c r="B197" s="822" t="s">
        <v>5709</v>
      </c>
      <c r="C197" s="822" t="s">
        <v>5753</v>
      </c>
      <c r="D197" s="822" t="s">
        <v>6140</v>
      </c>
      <c r="E197" s="822" t="s">
        <v>6141</v>
      </c>
      <c r="F197" s="831"/>
      <c r="G197" s="831"/>
      <c r="H197" s="831"/>
      <c r="I197" s="831"/>
      <c r="J197" s="831">
        <v>4</v>
      </c>
      <c r="K197" s="831">
        <v>27020.92</v>
      </c>
      <c r="L197" s="831">
        <v>1</v>
      </c>
      <c r="M197" s="831">
        <v>6755.23</v>
      </c>
      <c r="N197" s="831"/>
      <c r="O197" s="831"/>
      <c r="P197" s="827"/>
      <c r="Q197" s="832"/>
    </row>
    <row r="198" spans="1:17" ht="14.45" customHeight="1" x14ac:dyDescent="0.2">
      <c r="A198" s="821" t="s">
        <v>581</v>
      </c>
      <c r="B198" s="822" t="s">
        <v>5709</v>
      </c>
      <c r="C198" s="822" t="s">
        <v>5753</v>
      </c>
      <c r="D198" s="822" t="s">
        <v>6142</v>
      </c>
      <c r="E198" s="822" t="s">
        <v>6143</v>
      </c>
      <c r="F198" s="831">
        <v>3</v>
      </c>
      <c r="G198" s="831">
        <v>19959.75</v>
      </c>
      <c r="H198" s="831">
        <v>0.6</v>
      </c>
      <c r="I198" s="831">
        <v>6653.25</v>
      </c>
      <c r="J198" s="831">
        <v>5</v>
      </c>
      <c r="K198" s="831">
        <v>33266.25</v>
      </c>
      <c r="L198" s="831">
        <v>1</v>
      </c>
      <c r="M198" s="831">
        <v>6653.25</v>
      </c>
      <c r="N198" s="831">
        <v>2</v>
      </c>
      <c r="O198" s="831">
        <v>13306.5</v>
      </c>
      <c r="P198" s="827">
        <v>0.4</v>
      </c>
      <c r="Q198" s="832">
        <v>6653.25</v>
      </c>
    </row>
    <row r="199" spans="1:17" ht="14.45" customHeight="1" x14ac:dyDescent="0.2">
      <c r="A199" s="821" t="s">
        <v>581</v>
      </c>
      <c r="B199" s="822" t="s">
        <v>5709</v>
      </c>
      <c r="C199" s="822" t="s">
        <v>5753</v>
      </c>
      <c r="D199" s="822" t="s">
        <v>6144</v>
      </c>
      <c r="E199" s="822" t="s">
        <v>6145</v>
      </c>
      <c r="F199" s="831">
        <v>6</v>
      </c>
      <c r="G199" s="831">
        <v>65448.84</v>
      </c>
      <c r="H199" s="831">
        <v>1.5</v>
      </c>
      <c r="I199" s="831">
        <v>10908.14</v>
      </c>
      <c r="J199" s="831">
        <v>4</v>
      </c>
      <c r="K199" s="831">
        <v>43632.56</v>
      </c>
      <c r="L199" s="831">
        <v>1</v>
      </c>
      <c r="M199" s="831">
        <v>10908.14</v>
      </c>
      <c r="N199" s="831">
        <v>8</v>
      </c>
      <c r="O199" s="831">
        <v>87265.12</v>
      </c>
      <c r="P199" s="827">
        <v>2</v>
      </c>
      <c r="Q199" s="832">
        <v>10908.14</v>
      </c>
    </row>
    <row r="200" spans="1:17" ht="14.45" customHeight="1" x14ac:dyDescent="0.2">
      <c r="A200" s="821" t="s">
        <v>581</v>
      </c>
      <c r="B200" s="822" t="s">
        <v>5709</v>
      </c>
      <c r="C200" s="822" t="s">
        <v>5753</v>
      </c>
      <c r="D200" s="822" t="s">
        <v>5951</v>
      </c>
      <c r="E200" s="822" t="s">
        <v>6146</v>
      </c>
      <c r="F200" s="831">
        <v>0.3</v>
      </c>
      <c r="G200" s="831">
        <v>7069.44</v>
      </c>
      <c r="H200" s="831"/>
      <c r="I200" s="831">
        <v>23564.799999999999</v>
      </c>
      <c r="J200" s="831"/>
      <c r="K200" s="831"/>
      <c r="L200" s="831"/>
      <c r="M200" s="831"/>
      <c r="N200" s="831"/>
      <c r="O200" s="831"/>
      <c r="P200" s="827"/>
      <c r="Q200" s="832"/>
    </row>
    <row r="201" spans="1:17" ht="14.45" customHeight="1" x14ac:dyDescent="0.2">
      <c r="A201" s="821" t="s">
        <v>581</v>
      </c>
      <c r="B201" s="822" t="s">
        <v>5709</v>
      </c>
      <c r="C201" s="822" t="s">
        <v>5753</v>
      </c>
      <c r="D201" s="822" t="s">
        <v>5754</v>
      </c>
      <c r="E201" s="822" t="s">
        <v>5755</v>
      </c>
      <c r="F201" s="831"/>
      <c r="G201" s="831"/>
      <c r="H201" s="831"/>
      <c r="I201" s="831"/>
      <c r="J201" s="831">
        <v>1</v>
      </c>
      <c r="K201" s="831">
        <v>162.80000000000001</v>
      </c>
      <c r="L201" s="831">
        <v>1</v>
      </c>
      <c r="M201" s="831">
        <v>162.80000000000001</v>
      </c>
      <c r="N201" s="831">
        <v>2</v>
      </c>
      <c r="O201" s="831">
        <v>325.60000000000002</v>
      </c>
      <c r="P201" s="827">
        <v>2</v>
      </c>
      <c r="Q201" s="832">
        <v>162.80000000000001</v>
      </c>
    </row>
    <row r="202" spans="1:17" ht="14.45" customHeight="1" x14ac:dyDescent="0.2">
      <c r="A202" s="821" t="s">
        <v>581</v>
      </c>
      <c r="B202" s="822" t="s">
        <v>5709</v>
      </c>
      <c r="C202" s="822" t="s">
        <v>5753</v>
      </c>
      <c r="D202" s="822" t="s">
        <v>5756</v>
      </c>
      <c r="E202" s="822" t="s">
        <v>5757</v>
      </c>
      <c r="F202" s="831"/>
      <c r="G202" s="831"/>
      <c r="H202" s="831"/>
      <c r="I202" s="831"/>
      <c r="J202" s="831"/>
      <c r="K202" s="831"/>
      <c r="L202" s="831"/>
      <c r="M202" s="831"/>
      <c r="N202" s="831">
        <v>1</v>
      </c>
      <c r="O202" s="831">
        <v>108.6</v>
      </c>
      <c r="P202" s="827"/>
      <c r="Q202" s="832">
        <v>108.6</v>
      </c>
    </row>
    <row r="203" spans="1:17" ht="14.45" customHeight="1" x14ac:dyDescent="0.2">
      <c r="A203" s="821" t="s">
        <v>581</v>
      </c>
      <c r="B203" s="822" t="s">
        <v>5709</v>
      </c>
      <c r="C203" s="822" t="s">
        <v>5753</v>
      </c>
      <c r="D203" s="822" t="s">
        <v>6147</v>
      </c>
      <c r="E203" s="822" t="s">
        <v>6148</v>
      </c>
      <c r="F203" s="831">
        <v>3</v>
      </c>
      <c r="G203" s="831">
        <v>8120.01</v>
      </c>
      <c r="H203" s="831">
        <v>0.75</v>
      </c>
      <c r="I203" s="831">
        <v>2706.67</v>
      </c>
      <c r="J203" s="831">
        <v>4</v>
      </c>
      <c r="K203" s="831">
        <v>10826.68</v>
      </c>
      <c r="L203" s="831">
        <v>1</v>
      </c>
      <c r="M203" s="831">
        <v>2706.67</v>
      </c>
      <c r="N203" s="831">
        <v>5</v>
      </c>
      <c r="O203" s="831">
        <v>13533.35</v>
      </c>
      <c r="P203" s="827">
        <v>1.25</v>
      </c>
      <c r="Q203" s="832">
        <v>2706.67</v>
      </c>
    </row>
    <row r="204" spans="1:17" ht="14.45" customHeight="1" x14ac:dyDescent="0.2">
      <c r="A204" s="821" t="s">
        <v>581</v>
      </c>
      <c r="B204" s="822" t="s">
        <v>5709</v>
      </c>
      <c r="C204" s="822" t="s">
        <v>5753</v>
      </c>
      <c r="D204" s="822" t="s">
        <v>6149</v>
      </c>
      <c r="E204" s="822" t="s">
        <v>6150</v>
      </c>
      <c r="F204" s="831">
        <v>283</v>
      </c>
      <c r="G204" s="831">
        <v>159329</v>
      </c>
      <c r="H204" s="831">
        <v>0.72010178117048351</v>
      </c>
      <c r="I204" s="831">
        <v>563</v>
      </c>
      <c r="J204" s="831">
        <v>393</v>
      </c>
      <c r="K204" s="831">
        <v>221259</v>
      </c>
      <c r="L204" s="831">
        <v>1</v>
      </c>
      <c r="M204" s="831">
        <v>563</v>
      </c>
      <c r="N204" s="831">
        <v>441</v>
      </c>
      <c r="O204" s="831">
        <v>248283</v>
      </c>
      <c r="P204" s="827">
        <v>1.1221374045801527</v>
      </c>
      <c r="Q204" s="832">
        <v>563</v>
      </c>
    </row>
    <row r="205" spans="1:17" ht="14.45" customHeight="1" x14ac:dyDescent="0.2">
      <c r="A205" s="821" t="s">
        <v>581</v>
      </c>
      <c r="B205" s="822" t="s">
        <v>5709</v>
      </c>
      <c r="C205" s="822" t="s">
        <v>5753</v>
      </c>
      <c r="D205" s="822" t="s">
        <v>6151</v>
      </c>
      <c r="E205" s="822" t="s">
        <v>6152</v>
      </c>
      <c r="F205" s="831">
        <v>3</v>
      </c>
      <c r="G205" s="831">
        <v>59289</v>
      </c>
      <c r="H205" s="831">
        <v>1.5</v>
      </c>
      <c r="I205" s="831">
        <v>19763</v>
      </c>
      <c r="J205" s="831">
        <v>2</v>
      </c>
      <c r="K205" s="831">
        <v>39526</v>
      </c>
      <c r="L205" s="831">
        <v>1</v>
      </c>
      <c r="M205" s="831">
        <v>19763</v>
      </c>
      <c r="N205" s="831">
        <v>5</v>
      </c>
      <c r="O205" s="831">
        <v>98815</v>
      </c>
      <c r="P205" s="827">
        <v>2.5</v>
      </c>
      <c r="Q205" s="832">
        <v>19763</v>
      </c>
    </row>
    <row r="206" spans="1:17" ht="14.45" customHeight="1" x14ac:dyDescent="0.2">
      <c r="A206" s="821" t="s">
        <v>581</v>
      </c>
      <c r="B206" s="822" t="s">
        <v>5709</v>
      </c>
      <c r="C206" s="822" t="s">
        <v>5753</v>
      </c>
      <c r="D206" s="822" t="s">
        <v>6153</v>
      </c>
      <c r="E206" s="822" t="s">
        <v>6154</v>
      </c>
      <c r="F206" s="831">
        <v>1</v>
      </c>
      <c r="G206" s="831">
        <v>3416</v>
      </c>
      <c r="H206" s="831"/>
      <c r="I206" s="831">
        <v>3416</v>
      </c>
      <c r="J206" s="831"/>
      <c r="K206" s="831"/>
      <c r="L206" s="831"/>
      <c r="M206" s="831"/>
      <c r="N206" s="831">
        <v>1</v>
      </c>
      <c r="O206" s="831">
        <v>2903.18</v>
      </c>
      <c r="P206" s="827"/>
      <c r="Q206" s="832">
        <v>2903.18</v>
      </c>
    </row>
    <row r="207" spans="1:17" ht="14.45" customHeight="1" x14ac:dyDescent="0.2">
      <c r="A207" s="821" t="s">
        <v>581</v>
      </c>
      <c r="B207" s="822" t="s">
        <v>5709</v>
      </c>
      <c r="C207" s="822" t="s">
        <v>5753</v>
      </c>
      <c r="D207" s="822" t="s">
        <v>6155</v>
      </c>
      <c r="E207" s="822" t="s">
        <v>6156</v>
      </c>
      <c r="F207" s="831"/>
      <c r="G207" s="831"/>
      <c r="H207" s="831"/>
      <c r="I207" s="831"/>
      <c r="J207" s="831">
        <v>5</v>
      </c>
      <c r="K207" s="831">
        <v>28529</v>
      </c>
      <c r="L207" s="831">
        <v>1</v>
      </c>
      <c r="M207" s="831">
        <v>5705.8</v>
      </c>
      <c r="N207" s="831">
        <v>2</v>
      </c>
      <c r="O207" s="831">
        <v>11411.6</v>
      </c>
      <c r="P207" s="827">
        <v>0.4</v>
      </c>
      <c r="Q207" s="832">
        <v>5705.8</v>
      </c>
    </row>
    <row r="208" spans="1:17" ht="14.45" customHeight="1" x14ac:dyDescent="0.2">
      <c r="A208" s="821" t="s">
        <v>581</v>
      </c>
      <c r="B208" s="822" t="s">
        <v>5709</v>
      </c>
      <c r="C208" s="822" t="s">
        <v>5753</v>
      </c>
      <c r="D208" s="822" t="s">
        <v>6157</v>
      </c>
      <c r="E208" s="822" t="s">
        <v>6158</v>
      </c>
      <c r="F208" s="831">
        <v>2</v>
      </c>
      <c r="G208" s="831">
        <v>16320</v>
      </c>
      <c r="H208" s="831"/>
      <c r="I208" s="831">
        <v>8160</v>
      </c>
      <c r="J208" s="831"/>
      <c r="K208" s="831"/>
      <c r="L208" s="831"/>
      <c r="M208" s="831"/>
      <c r="N208" s="831"/>
      <c r="O208" s="831"/>
      <c r="P208" s="827"/>
      <c r="Q208" s="832"/>
    </row>
    <row r="209" spans="1:17" ht="14.45" customHeight="1" x14ac:dyDescent="0.2">
      <c r="A209" s="821" t="s">
        <v>581</v>
      </c>
      <c r="B209" s="822" t="s">
        <v>5709</v>
      </c>
      <c r="C209" s="822" t="s">
        <v>5753</v>
      </c>
      <c r="D209" s="822" t="s">
        <v>6159</v>
      </c>
      <c r="E209" s="822" t="s">
        <v>6160</v>
      </c>
      <c r="F209" s="831"/>
      <c r="G209" s="831"/>
      <c r="H209" s="831"/>
      <c r="I209" s="831"/>
      <c r="J209" s="831">
        <v>2</v>
      </c>
      <c r="K209" s="831">
        <v>932.94</v>
      </c>
      <c r="L209" s="831">
        <v>1</v>
      </c>
      <c r="M209" s="831">
        <v>466.47</v>
      </c>
      <c r="N209" s="831"/>
      <c r="O209" s="831"/>
      <c r="P209" s="827"/>
      <c r="Q209" s="832"/>
    </row>
    <row r="210" spans="1:17" ht="14.45" customHeight="1" x14ac:dyDescent="0.2">
      <c r="A210" s="821" t="s">
        <v>581</v>
      </c>
      <c r="B210" s="822" t="s">
        <v>5709</v>
      </c>
      <c r="C210" s="822" t="s">
        <v>5753</v>
      </c>
      <c r="D210" s="822" t="s">
        <v>6161</v>
      </c>
      <c r="E210" s="822" t="s">
        <v>6162</v>
      </c>
      <c r="F210" s="831">
        <v>4</v>
      </c>
      <c r="G210" s="831">
        <v>4850.2</v>
      </c>
      <c r="H210" s="831">
        <v>0.79999999999999993</v>
      </c>
      <c r="I210" s="831">
        <v>1212.55</v>
      </c>
      <c r="J210" s="831">
        <v>5</v>
      </c>
      <c r="K210" s="831">
        <v>6062.75</v>
      </c>
      <c r="L210" s="831">
        <v>1</v>
      </c>
      <c r="M210" s="831">
        <v>1212.55</v>
      </c>
      <c r="N210" s="831">
        <v>1</v>
      </c>
      <c r="O210" s="831">
        <v>713.56</v>
      </c>
      <c r="P210" s="827">
        <v>0.1176957651230877</v>
      </c>
      <c r="Q210" s="832">
        <v>713.56</v>
      </c>
    </row>
    <row r="211" spans="1:17" ht="14.45" customHeight="1" x14ac:dyDescent="0.2">
      <c r="A211" s="821" t="s">
        <v>581</v>
      </c>
      <c r="B211" s="822" t="s">
        <v>5709</v>
      </c>
      <c r="C211" s="822" t="s">
        <v>5753</v>
      </c>
      <c r="D211" s="822" t="s">
        <v>6163</v>
      </c>
      <c r="E211" s="822" t="s">
        <v>6164</v>
      </c>
      <c r="F211" s="831"/>
      <c r="G211" s="831"/>
      <c r="H211" s="831"/>
      <c r="I211" s="831"/>
      <c r="J211" s="831"/>
      <c r="K211" s="831"/>
      <c r="L211" s="831"/>
      <c r="M211" s="831"/>
      <c r="N211" s="831">
        <v>1</v>
      </c>
      <c r="O211" s="831">
        <v>17527.810000000001</v>
      </c>
      <c r="P211" s="827"/>
      <c r="Q211" s="832">
        <v>17527.810000000001</v>
      </c>
    </row>
    <row r="212" spans="1:17" ht="14.45" customHeight="1" x14ac:dyDescent="0.2">
      <c r="A212" s="821" t="s">
        <v>581</v>
      </c>
      <c r="B212" s="822" t="s">
        <v>5709</v>
      </c>
      <c r="C212" s="822" t="s">
        <v>5753</v>
      </c>
      <c r="D212" s="822" t="s">
        <v>5758</v>
      </c>
      <c r="E212" s="822" t="s">
        <v>5759</v>
      </c>
      <c r="F212" s="831">
        <v>11</v>
      </c>
      <c r="G212" s="831">
        <v>15731.980000000001</v>
      </c>
      <c r="H212" s="831">
        <v>1.0000000000000002</v>
      </c>
      <c r="I212" s="831">
        <v>1430.18</v>
      </c>
      <c r="J212" s="831">
        <v>11</v>
      </c>
      <c r="K212" s="831">
        <v>15731.98</v>
      </c>
      <c r="L212" s="831">
        <v>1</v>
      </c>
      <c r="M212" s="831">
        <v>1430.18</v>
      </c>
      <c r="N212" s="831">
        <v>6</v>
      </c>
      <c r="O212" s="831">
        <v>4704.4800000000005</v>
      </c>
      <c r="P212" s="827">
        <v>0.29903928176872846</v>
      </c>
      <c r="Q212" s="832">
        <v>784.08</v>
      </c>
    </row>
    <row r="213" spans="1:17" ht="14.45" customHeight="1" x14ac:dyDescent="0.2">
      <c r="A213" s="821" t="s">
        <v>581</v>
      </c>
      <c r="B213" s="822" t="s">
        <v>5709</v>
      </c>
      <c r="C213" s="822" t="s">
        <v>5753</v>
      </c>
      <c r="D213" s="822" t="s">
        <v>6165</v>
      </c>
      <c r="E213" s="822" t="s">
        <v>6166</v>
      </c>
      <c r="F213" s="831">
        <v>3</v>
      </c>
      <c r="G213" s="831">
        <v>3569.8500000000004</v>
      </c>
      <c r="H213" s="831">
        <v>0.23076923076923078</v>
      </c>
      <c r="I213" s="831">
        <v>1189.95</v>
      </c>
      <c r="J213" s="831">
        <v>13</v>
      </c>
      <c r="K213" s="831">
        <v>15469.35</v>
      </c>
      <c r="L213" s="831">
        <v>1</v>
      </c>
      <c r="M213" s="831">
        <v>1189.95</v>
      </c>
      <c r="N213" s="831">
        <v>15</v>
      </c>
      <c r="O213" s="831">
        <v>8153.8500000000013</v>
      </c>
      <c r="P213" s="827">
        <v>0.52709713077795772</v>
      </c>
      <c r="Q213" s="832">
        <v>543.59</v>
      </c>
    </row>
    <row r="214" spans="1:17" ht="14.45" customHeight="1" x14ac:dyDescent="0.2">
      <c r="A214" s="821" t="s">
        <v>581</v>
      </c>
      <c r="B214" s="822" t="s">
        <v>5709</v>
      </c>
      <c r="C214" s="822" t="s">
        <v>5753</v>
      </c>
      <c r="D214" s="822" t="s">
        <v>6167</v>
      </c>
      <c r="E214" s="822" t="s">
        <v>6168</v>
      </c>
      <c r="F214" s="831">
        <v>3</v>
      </c>
      <c r="G214" s="831">
        <v>3123.3900000000003</v>
      </c>
      <c r="H214" s="831">
        <v>0.24999999999999992</v>
      </c>
      <c r="I214" s="831">
        <v>1041.1300000000001</v>
      </c>
      <c r="J214" s="831">
        <v>12</v>
      </c>
      <c r="K214" s="831">
        <v>12493.560000000005</v>
      </c>
      <c r="L214" s="831">
        <v>1</v>
      </c>
      <c r="M214" s="831">
        <v>1041.1300000000003</v>
      </c>
      <c r="N214" s="831">
        <v>10</v>
      </c>
      <c r="O214" s="831">
        <v>7120.5599999999995</v>
      </c>
      <c r="P214" s="827">
        <v>0.5699384322803106</v>
      </c>
      <c r="Q214" s="832">
        <v>712.05599999999993</v>
      </c>
    </row>
    <row r="215" spans="1:17" ht="14.45" customHeight="1" x14ac:dyDescent="0.2">
      <c r="A215" s="821" t="s">
        <v>581</v>
      </c>
      <c r="B215" s="822" t="s">
        <v>5709</v>
      </c>
      <c r="C215" s="822" t="s">
        <v>5753</v>
      </c>
      <c r="D215" s="822" t="s">
        <v>6169</v>
      </c>
      <c r="E215" s="822" t="s">
        <v>6170</v>
      </c>
      <c r="F215" s="831">
        <v>1</v>
      </c>
      <c r="G215" s="831">
        <v>1359.71</v>
      </c>
      <c r="H215" s="831">
        <v>0.1</v>
      </c>
      <c r="I215" s="831">
        <v>1359.71</v>
      </c>
      <c r="J215" s="831">
        <v>10</v>
      </c>
      <c r="K215" s="831">
        <v>13597.1</v>
      </c>
      <c r="L215" s="831">
        <v>1</v>
      </c>
      <c r="M215" s="831">
        <v>1359.71</v>
      </c>
      <c r="N215" s="831">
        <v>1</v>
      </c>
      <c r="O215" s="831">
        <v>1088.81</v>
      </c>
      <c r="P215" s="827">
        <v>8.0076633988129822E-2</v>
      </c>
      <c r="Q215" s="832">
        <v>1088.81</v>
      </c>
    </row>
    <row r="216" spans="1:17" ht="14.45" customHeight="1" x14ac:dyDescent="0.2">
      <c r="A216" s="821" t="s">
        <v>581</v>
      </c>
      <c r="B216" s="822" t="s">
        <v>5709</v>
      </c>
      <c r="C216" s="822" t="s">
        <v>5753</v>
      </c>
      <c r="D216" s="822" t="s">
        <v>6171</v>
      </c>
      <c r="E216" s="822" t="s">
        <v>6172</v>
      </c>
      <c r="F216" s="831">
        <v>16</v>
      </c>
      <c r="G216" s="831">
        <v>130911.84</v>
      </c>
      <c r="H216" s="831">
        <v>1.1428571428571428</v>
      </c>
      <c r="I216" s="831">
        <v>8181.99</v>
      </c>
      <c r="J216" s="831">
        <v>14</v>
      </c>
      <c r="K216" s="831">
        <v>114547.86</v>
      </c>
      <c r="L216" s="831">
        <v>1</v>
      </c>
      <c r="M216" s="831">
        <v>8181.99</v>
      </c>
      <c r="N216" s="831">
        <v>9</v>
      </c>
      <c r="O216" s="831">
        <v>67099.06</v>
      </c>
      <c r="P216" s="827">
        <v>0.5857731432084371</v>
      </c>
      <c r="Q216" s="832">
        <v>7455.4511111111105</v>
      </c>
    </row>
    <row r="217" spans="1:17" ht="14.45" customHeight="1" x14ac:dyDescent="0.2">
      <c r="A217" s="821" t="s">
        <v>581</v>
      </c>
      <c r="B217" s="822" t="s">
        <v>5709</v>
      </c>
      <c r="C217" s="822" t="s">
        <v>5753</v>
      </c>
      <c r="D217" s="822" t="s">
        <v>6173</v>
      </c>
      <c r="E217" s="822" t="s">
        <v>6174</v>
      </c>
      <c r="F217" s="831"/>
      <c r="G217" s="831"/>
      <c r="H217" s="831"/>
      <c r="I217" s="831"/>
      <c r="J217" s="831">
        <v>2</v>
      </c>
      <c r="K217" s="831">
        <v>11801.2</v>
      </c>
      <c r="L217" s="831">
        <v>1</v>
      </c>
      <c r="M217" s="831">
        <v>5900.6</v>
      </c>
      <c r="N217" s="831">
        <v>2</v>
      </c>
      <c r="O217" s="831">
        <v>11801.2</v>
      </c>
      <c r="P217" s="827">
        <v>1</v>
      </c>
      <c r="Q217" s="832">
        <v>5900.6</v>
      </c>
    </row>
    <row r="218" spans="1:17" ht="14.45" customHeight="1" x14ac:dyDescent="0.2">
      <c r="A218" s="821" t="s">
        <v>581</v>
      </c>
      <c r="B218" s="822" t="s">
        <v>5709</v>
      </c>
      <c r="C218" s="822" t="s">
        <v>5753</v>
      </c>
      <c r="D218" s="822" t="s">
        <v>6175</v>
      </c>
      <c r="E218" s="822" t="s">
        <v>6176</v>
      </c>
      <c r="F218" s="831">
        <v>4</v>
      </c>
      <c r="G218" s="831">
        <v>4303</v>
      </c>
      <c r="H218" s="831">
        <v>1</v>
      </c>
      <c r="I218" s="831">
        <v>1075.75</v>
      </c>
      <c r="J218" s="831">
        <v>4</v>
      </c>
      <c r="K218" s="831">
        <v>4303</v>
      </c>
      <c r="L218" s="831">
        <v>1</v>
      </c>
      <c r="M218" s="831">
        <v>1075.75</v>
      </c>
      <c r="N218" s="831">
        <v>1</v>
      </c>
      <c r="O218" s="831">
        <v>828.91</v>
      </c>
      <c r="P218" s="827">
        <v>0.19263537067162445</v>
      </c>
      <c r="Q218" s="832">
        <v>828.91</v>
      </c>
    </row>
    <row r="219" spans="1:17" ht="14.45" customHeight="1" x14ac:dyDescent="0.2">
      <c r="A219" s="821" t="s">
        <v>581</v>
      </c>
      <c r="B219" s="822" t="s">
        <v>5709</v>
      </c>
      <c r="C219" s="822" t="s">
        <v>5753</v>
      </c>
      <c r="D219" s="822" t="s">
        <v>6177</v>
      </c>
      <c r="E219" s="822" t="s">
        <v>6178</v>
      </c>
      <c r="F219" s="831">
        <v>1</v>
      </c>
      <c r="G219" s="831">
        <v>7140.5</v>
      </c>
      <c r="H219" s="831"/>
      <c r="I219" s="831">
        <v>7140.5</v>
      </c>
      <c r="J219" s="831"/>
      <c r="K219" s="831"/>
      <c r="L219" s="831"/>
      <c r="M219" s="831"/>
      <c r="N219" s="831"/>
      <c r="O219" s="831"/>
      <c r="P219" s="827"/>
      <c r="Q219" s="832"/>
    </row>
    <row r="220" spans="1:17" ht="14.45" customHeight="1" x14ac:dyDescent="0.2">
      <c r="A220" s="821" t="s">
        <v>581</v>
      </c>
      <c r="B220" s="822" t="s">
        <v>5709</v>
      </c>
      <c r="C220" s="822" t="s">
        <v>5753</v>
      </c>
      <c r="D220" s="822" t="s">
        <v>5760</v>
      </c>
      <c r="E220" s="822" t="s">
        <v>5761</v>
      </c>
      <c r="F220" s="831">
        <v>12</v>
      </c>
      <c r="G220" s="831">
        <v>19400.759999999998</v>
      </c>
      <c r="H220" s="831">
        <v>1.0909090909090908</v>
      </c>
      <c r="I220" s="831">
        <v>1616.7299999999998</v>
      </c>
      <c r="J220" s="831">
        <v>11</v>
      </c>
      <c r="K220" s="831">
        <v>17784.03</v>
      </c>
      <c r="L220" s="831">
        <v>1</v>
      </c>
      <c r="M220" s="831">
        <v>1616.7299999999998</v>
      </c>
      <c r="N220" s="831">
        <v>6</v>
      </c>
      <c r="O220" s="831">
        <v>7869</v>
      </c>
      <c r="P220" s="827">
        <v>0.44247563684946556</v>
      </c>
      <c r="Q220" s="832">
        <v>1311.5</v>
      </c>
    </row>
    <row r="221" spans="1:17" ht="14.45" customHeight="1" x14ac:dyDescent="0.2">
      <c r="A221" s="821" t="s">
        <v>581</v>
      </c>
      <c r="B221" s="822" t="s">
        <v>5709</v>
      </c>
      <c r="C221" s="822" t="s">
        <v>5753</v>
      </c>
      <c r="D221" s="822" t="s">
        <v>6179</v>
      </c>
      <c r="E221" s="822" t="s">
        <v>6180</v>
      </c>
      <c r="F221" s="831">
        <v>8</v>
      </c>
      <c r="G221" s="831">
        <v>59931.680000000008</v>
      </c>
      <c r="H221" s="831">
        <v>2.666666666666667</v>
      </c>
      <c r="I221" s="831">
        <v>7491.4600000000009</v>
      </c>
      <c r="J221" s="831">
        <v>3</v>
      </c>
      <c r="K221" s="831">
        <v>22474.38</v>
      </c>
      <c r="L221" s="831">
        <v>1</v>
      </c>
      <c r="M221" s="831">
        <v>7491.46</v>
      </c>
      <c r="N221" s="831">
        <v>4</v>
      </c>
      <c r="O221" s="831">
        <v>26795.16</v>
      </c>
      <c r="P221" s="827">
        <v>1.1922535794090872</v>
      </c>
      <c r="Q221" s="832">
        <v>6698.79</v>
      </c>
    </row>
    <row r="222" spans="1:17" ht="14.45" customHeight="1" x14ac:dyDescent="0.2">
      <c r="A222" s="821" t="s">
        <v>581</v>
      </c>
      <c r="B222" s="822" t="s">
        <v>5709</v>
      </c>
      <c r="C222" s="822" t="s">
        <v>5753</v>
      </c>
      <c r="D222" s="822" t="s">
        <v>6181</v>
      </c>
      <c r="E222" s="822" t="s">
        <v>6182</v>
      </c>
      <c r="F222" s="831">
        <v>4</v>
      </c>
      <c r="G222" s="831">
        <v>994.92</v>
      </c>
      <c r="H222" s="831"/>
      <c r="I222" s="831">
        <v>248.73</v>
      </c>
      <c r="J222" s="831"/>
      <c r="K222" s="831"/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581</v>
      </c>
      <c r="B223" s="822" t="s">
        <v>5709</v>
      </c>
      <c r="C223" s="822" t="s">
        <v>5753</v>
      </c>
      <c r="D223" s="822" t="s">
        <v>6183</v>
      </c>
      <c r="E223" s="822" t="s">
        <v>6184</v>
      </c>
      <c r="F223" s="831">
        <v>11</v>
      </c>
      <c r="G223" s="831">
        <v>58281.739999999991</v>
      </c>
      <c r="H223" s="831">
        <v>1.3749999999999998</v>
      </c>
      <c r="I223" s="831">
        <v>5298.3399999999992</v>
      </c>
      <c r="J223" s="831">
        <v>8</v>
      </c>
      <c r="K223" s="831">
        <v>42386.720000000001</v>
      </c>
      <c r="L223" s="831">
        <v>1</v>
      </c>
      <c r="M223" s="831">
        <v>5298.34</v>
      </c>
      <c r="N223" s="831">
        <v>2</v>
      </c>
      <c r="O223" s="831">
        <v>7300</v>
      </c>
      <c r="P223" s="827">
        <v>0.17222375310002755</v>
      </c>
      <c r="Q223" s="832">
        <v>3650</v>
      </c>
    </row>
    <row r="224" spans="1:17" ht="14.45" customHeight="1" x14ac:dyDescent="0.2">
      <c r="A224" s="821" t="s">
        <v>581</v>
      </c>
      <c r="B224" s="822" t="s">
        <v>5709</v>
      </c>
      <c r="C224" s="822" t="s">
        <v>5753</v>
      </c>
      <c r="D224" s="822" t="s">
        <v>6185</v>
      </c>
      <c r="E224" s="822" t="s">
        <v>6186</v>
      </c>
      <c r="F224" s="831">
        <v>16</v>
      </c>
      <c r="G224" s="831">
        <v>42650.559999999998</v>
      </c>
      <c r="H224" s="831">
        <v>5.333333333333333</v>
      </c>
      <c r="I224" s="831">
        <v>2665.66</v>
      </c>
      <c r="J224" s="831">
        <v>3</v>
      </c>
      <c r="K224" s="831">
        <v>7996.98</v>
      </c>
      <c r="L224" s="831">
        <v>1</v>
      </c>
      <c r="M224" s="831">
        <v>2665.66</v>
      </c>
      <c r="N224" s="831">
        <v>1</v>
      </c>
      <c r="O224" s="831">
        <v>2300.88</v>
      </c>
      <c r="P224" s="827">
        <v>0.28771861377670072</v>
      </c>
      <c r="Q224" s="832">
        <v>2300.88</v>
      </c>
    </row>
    <row r="225" spans="1:17" ht="14.45" customHeight="1" x14ac:dyDescent="0.2">
      <c r="A225" s="821" t="s">
        <v>581</v>
      </c>
      <c r="B225" s="822" t="s">
        <v>5709</v>
      </c>
      <c r="C225" s="822" t="s">
        <v>5753</v>
      </c>
      <c r="D225" s="822" t="s">
        <v>6187</v>
      </c>
      <c r="E225" s="822" t="s">
        <v>6188</v>
      </c>
      <c r="F225" s="831">
        <v>64</v>
      </c>
      <c r="G225" s="831">
        <v>377583.35999999999</v>
      </c>
      <c r="H225" s="831">
        <v>1.6610250912064377</v>
      </c>
      <c r="I225" s="831">
        <v>5899.74</v>
      </c>
      <c r="J225" s="831">
        <v>50</v>
      </c>
      <c r="K225" s="831">
        <v>227319.48</v>
      </c>
      <c r="L225" s="831">
        <v>1</v>
      </c>
      <c r="M225" s="831">
        <v>4546.3896000000004</v>
      </c>
      <c r="N225" s="831">
        <v>26</v>
      </c>
      <c r="O225" s="831">
        <v>120969.22</v>
      </c>
      <c r="P225" s="827">
        <v>0.53215509731062205</v>
      </c>
      <c r="Q225" s="832">
        <v>4652.6623076923079</v>
      </c>
    </row>
    <row r="226" spans="1:17" ht="14.45" customHeight="1" x14ac:dyDescent="0.2">
      <c r="A226" s="821" t="s">
        <v>581</v>
      </c>
      <c r="B226" s="822" t="s">
        <v>5709</v>
      </c>
      <c r="C226" s="822" t="s">
        <v>5753</v>
      </c>
      <c r="D226" s="822" t="s">
        <v>6189</v>
      </c>
      <c r="E226" s="822" t="s">
        <v>6190</v>
      </c>
      <c r="F226" s="831"/>
      <c r="G226" s="831"/>
      <c r="H226" s="831"/>
      <c r="I226" s="831"/>
      <c r="J226" s="831">
        <v>1</v>
      </c>
      <c r="K226" s="831">
        <v>2430.59</v>
      </c>
      <c r="L226" s="831">
        <v>1</v>
      </c>
      <c r="M226" s="831">
        <v>2430.59</v>
      </c>
      <c r="N226" s="831"/>
      <c r="O226" s="831"/>
      <c r="P226" s="827"/>
      <c r="Q226" s="832"/>
    </row>
    <row r="227" spans="1:17" ht="14.45" customHeight="1" x14ac:dyDescent="0.2">
      <c r="A227" s="821" t="s">
        <v>581</v>
      </c>
      <c r="B227" s="822" t="s">
        <v>5709</v>
      </c>
      <c r="C227" s="822" t="s">
        <v>5753</v>
      </c>
      <c r="D227" s="822" t="s">
        <v>6191</v>
      </c>
      <c r="E227" s="822" t="s">
        <v>6192</v>
      </c>
      <c r="F227" s="831"/>
      <c r="G227" s="831"/>
      <c r="H227" s="831"/>
      <c r="I227" s="831"/>
      <c r="J227" s="831"/>
      <c r="K227" s="831"/>
      <c r="L227" s="831"/>
      <c r="M227" s="831"/>
      <c r="N227" s="831">
        <v>1</v>
      </c>
      <c r="O227" s="831">
        <v>4949.1400000000003</v>
      </c>
      <c r="P227" s="827"/>
      <c r="Q227" s="832">
        <v>4949.1400000000003</v>
      </c>
    </row>
    <row r="228" spans="1:17" ht="14.45" customHeight="1" x14ac:dyDescent="0.2">
      <c r="A228" s="821" t="s">
        <v>581</v>
      </c>
      <c r="B228" s="822" t="s">
        <v>5709</v>
      </c>
      <c r="C228" s="822" t="s">
        <v>5753</v>
      </c>
      <c r="D228" s="822" t="s">
        <v>6193</v>
      </c>
      <c r="E228" s="822" t="s">
        <v>6194</v>
      </c>
      <c r="F228" s="831"/>
      <c r="G228" s="831"/>
      <c r="H228" s="831"/>
      <c r="I228" s="831"/>
      <c r="J228" s="831"/>
      <c r="K228" s="831"/>
      <c r="L228" s="831"/>
      <c r="M228" s="831"/>
      <c r="N228" s="831">
        <v>1</v>
      </c>
      <c r="O228" s="831">
        <v>15311.7</v>
      </c>
      <c r="P228" s="827"/>
      <c r="Q228" s="832">
        <v>15311.7</v>
      </c>
    </row>
    <row r="229" spans="1:17" ht="14.45" customHeight="1" x14ac:dyDescent="0.2">
      <c r="A229" s="821" t="s">
        <v>581</v>
      </c>
      <c r="B229" s="822" t="s">
        <v>5709</v>
      </c>
      <c r="C229" s="822" t="s">
        <v>5753</v>
      </c>
      <c r="D229" s="822" t="s">
        <v>6195</v>
      </c>
      <c r="E229" s="822" t="s">
        <v>6196</v>
      </c>
      <c r="F229" s="831">
        <v>21</v>
      </c>
      <c r="G229" s="831">
        <v>214179</v>
      </c>
      <c r="H229" s="831">
        <v>0.875</v>
      </c>
      <c r="I229" s="831">
        <v>10199</v>
      </c>
      <c r="J229" s="831">
        <v>24</v>
      </c>
      <c r="K229" s="831">
        <v>244776</v>
      </c>
      <c r="L229" s="831">
        <v>1</v>
      </c>
      <c r="M229" s="831">
        <v>10199</v>
      </c>
      <c r="N229" s="831">
        <v>10</v>
      </c>
      <c r="O229" s="831">
        <v>84034.499999999985</v>
      </c>
      <c r="P229" s="827">
        <v>0.34331184429846057</v>
      </c>
      <c r="Q229" s="832">
        <v>8403.4499999999989</v>
      </c>
    </row>
    <row r="230" spans="1:17" ht="14.45" customHeight="1" x14ac:dyDescent="0.2">
      <c r="A230" s="821" t="s">
        <v>581</v>
      </c>
      <c r="B230" s="822" t="s">
        <v>5709</v>
      </c>
      <c r="C230" s="822" t="s">
        <v>5753</v>
      </c>
      <c r="D230" s="822" t="s">
        <v>6197</v>
      </c>
      <c r="E230" s="822" t="s">
        <v>6198</v>
      </c>
      <c r="F230" s="831">
        <v>1</v>
      </c>
      <c r="G230" s="831">
        <v>11543.3</v>
      </c>
      <c r="H230" s="831">
        <v>0.25</v>
      </c>
      <c r="I230" s="831">
        <v>11543.3</v>
      </c>
      <c r="J230" s="831">
        <v>4</v>
      </c>
      <c r="K230" s="831">
        <v>46173.2</v>
      </c>
      <c r="L230" s="831">
        <v>1</v>
      </c>
      <c r="M230" s="831">
        <v>11543.3</v>
      </c>
      <c r="N230" s="831">
        <v>3</v>
      </c>
      <c r="O230" s="831">
        <v>28861.3</v>
      </c>
      <c r="P230" s="827">
        <v>0.62506605563400419</v>
      </c>
      <c r="Q230" s="832">
        <v>9620.4333333333325</v>
      </c>
    </row>
    <row r="231" spans="1:17" ht="14.45" customHeight="1" x14ac:dyDescent="0.2">
      <c r="A231" s="821" t="s">
        <v>581</v>
      </c>
      <c r="B231" s="822" t="s">
        <v>5709</v>
      </c>
      <c r="C231" s="822" t="s">
        <v>5753</v>
      </c>
      <c r="D231" s="822" t="s">
        <v>6199</v>
      </c>
      <c r="E231" s="822" t="s">
        <v>6200</v>
      </c>
      <c r="F231" s="831">
        <v>13</v>
      </c>
      <c r="G231" s="831">
        <v>158333.5</v>
      </c>
      <c r="H231" s="831">
        <v>1.1818181818181819</v>
      </c>
      <c r="I231" s="831">
        <v>12179.5</v>
      </c>
      <c r="J231" s="831">
        <v>11</v>
      </c>
      <c r="K231" s="831">
        <v>133974.5</v>
      </c>
      <c r="L231" s="831">
        <v>1</v>
      </c>
      <c r="M231" s="831">
        <v>12179.5</v>
      </c>
      <c r="N231" s="831">
        <v>6</v>
      </c>
      <c r="O231" s="831">
        <v>68798.399999999994</v>
      </c>
      <c r="P231" s="827">
        <v>0.51351861734882376</v>
      </c>
      <c r="Q231" s="832">
        <v>11466.4</v>
      </c>
    </row>
    <row r="232" spans="1:17" ht="14.45" customHeight="1" x14ac:dyDescent="0.2">
      <c r="A232" s="821" t="s">
        <v>581</v>
      </c>
      <c r="B232" s="822" t="s">
        <v>5709</v>
      </c>
      <c r="C232" s="822" t="s">
        <v>5753</v>
      </c>
      <c r="D232" s="822" t="s">
        <v>6201</v>
      </c>
      <c r="E232" s="822" t="s">
        <v>6202</v>
      </c>
      <c r="F232" s="831">
        <v>4</v>
      </c>
      <c r="G232" s="831">
        <v>23611.48</v>
      </c>
      <c r="H232" s="831"/>
      <c r="I232" s="831">
        <v>5902.87</v>
      </c>
      <c r="J232" s="831"/>
      <c r="K232" s="831"/>
      <c r="L232" s="831"/>
      <c r="M232" s="831"/>
      <c r="N232" s="831">
        <v>30</v>
      </c>
      <c r="O232" s="831">
        <v>177086.09999999995</v>
      </c>
      <c r="P232" s="827"/>
      <c r="Q232" s="832">
        <v>5902.8699999999981</v>
      </c>
    </row>
    <row r="233" spans="1:17" ht="14.45" customHeight="1" x14ac:dyDescent="0.2">
      <c r="A233" s="821" t="s">
        <v>581</v>
      </c>
      <c r="B233" s="822" t="s">
        <v>5709</v>
      </c>
      <c r="C233" s="822" t="s">
        <v>5753</v>
      </c>
      <c r="D233" s="822" t="s">
        <v>6203</v>
      </c>
      <c r="E233" s="822" t="s">
        <v>6204</v>
      </c>
      <c r="F233" s="831">
        <v>1</v>
      </c>
      <c r="G233" s="831">
        <v>1342.95</v>
      </c>
      <c r="H233" s="831">
        <v>0.11111111111111112</v>
      </c>
      <c r="I233" s="831">
        <v>1342.95</v>
      </c>
      <c r="J233" s="831">
        <v>9</v>
      </c>
      <c r="K233" s="831">
        <v>12086.55</v>
      </c>
      <c r="L233" s="831">
        <v>1</v>
      </c>
      <c r="M233" s="831">
        <v>1342.9499999999998</v>
      </c>
      <c r="N233" s="831">
        <v>1</v>
      </c>
      <c r="O233" s="831">
        <v>749.27</v>
      </c>
      <c r="P233" s="827">
        <v>6.1992049013159259E-2</v>
      </c>
      <c r="Q233" s="832">
        <v>749.27</v>
      </c>
    </row>
    <row r="234" spans="1:17" ht="14.45" customHeight="1" x14ac:dyDescent="0.2">
      <c r="A234" s="821" t="s">
        <v>581</v>
      </c>
      <c r="B234" s="822" t="s">
        <v>5709</v>
      </c>
      <c r="C234" s="822" t="s">
        <v>5753</v>
      </c>
      <c r="D234" s="822" t="s">
        <v>6205</v>
      </c>
      <c r="E234" s="822" t="s">
        <v>6206</v>
      </c>
      <c r="F234" s="831">
        <v>6</v>
      </c>
      <c r="G234" s="831">
        <v>48560.399999999994</v>
      </c>
      <c r="H234" s="831">
        <v>1.4999999999999998</v>
      </c>
      <c r="I234" s="831">
        <v>8093.3999999999987</v>
      </c>
      <c r="J234" s="831">
        <v>4</v>
      </c>
      <c r="K234" s="831">
        <v>32373.599999999999</v>
      </c>
      <c r="L234" s="831">
        <v>1</v>
      </c>
      <c r="M234" s="831">
        <v>8093.4</v>
      </c>
      <c r="N234" s="831">
        <v>7</v>
      </c>
      <c r="O234" s="831">
        <v>56653.799999999996</v>
      </c>
      <c r="P234" s="827">
        <v>1.75</v>
      </c>
      <c r="Q234" s="832">
        <v>8093.4</v>
      </c>
    </row>
    <row r="235" spans="1:17" ht="14.45" customHeight="1" x14ac:dyDescent="0.2">
      <c r="A235" s="821" t="s">
        <v>581</v>
      </c>
      <c r="B235" s="822" t="s">
        <v>5709</v>
      </c>
      <c r="C235" s="822" t="s">
        <v>5753</v>
      </c>
      <c r="D235" s="822" t="s">
        <v>6207</v>
      </c>
      <c r="E235" s="822" t="s">
        <v>6208</v>
      </c>
      <c r="F235" s="831"/>
      <c r="G235" s="831"/>
      <c r="H235" s="831"/>
      <c r="I235" s="831"/>
      <c r="J235" s="831"/>
      <c r="K235" s="831"/>
      <c r="L235" s="831"/>
      <c r="M235" s="831"/>
      <c r="N235" s="831">
        <v>2</v>
      </c>
      <c r="O235" s="831">
        <v>22647.86</v>
      </c>
      <c r="P235" s="827"/>
      <c r="Q235" s="832">
        <v>11323.93</v>
      </c>
    </row>
    <row r="236" spans="1:17" ht="14.45" customHeight="1" x14ac:dyDescent="0.2">
      <c r="A236" s="821" t="s">
        <v>581</v>
      </c>
      <c r="B236" s="822" t="s">
        <v>5709</v>
      </c>
      <c r="C236" s="822" t="s">
        <v>5753</v>
      </c>
      <c r="D236" s="822" t="s">
        <v>6209</v>
      </c>
      <c r="E236" s="822" t="s">
        <v>6210</v>
      </c>
      <c r="F236" s="831"/>
      <c r="G236" s="831"/>
      <c r="H236" s="831"/>
      <c r="I236" s="831"/>
      <c r="J236" s="831">
        <v>1</v>
      </c>
      <c r="K236" s="831">
        <v>7936.7</v>
      </c>
      <c r="L236" s="831">
        <v>1</v>
      </c>
      <c r="M236" s="831">
        <v>7936.7</v>
      </c>
      <c r="N236" s="831"/>
      <c r="O236" s="831"/>
      <c r="P236" s="827"/>
      <c r="Q236" s="832"/>
    </row>
    <row r="237" spans="1:17" ht="14.45" customHeight="1" x14ac:dyDescent="0.2">
      <c r="A237" s="821" t="s">
        <v>581</v>
      </c>
      <c r="B237" s="822" t="s">
        <v>5709</v>
      </c>
      <c r="C237" s="822" t="s">
        <v>5753</v>
      </c>
      <c r="D237" s="822" t="s">
        <v>6211</v>
      </c>
      <c r="E237" s="822" t="s">
        <v>6212</v>
      </c>
      <c r="F237" s="831"/>
      <c r="G237" s="831"/>
      <c r="H237" s="831"/>
      <c r="I237" s="831"/>
      <c r="J237" s="831">
        <v>1</v>
      </c>
      <c r="K237" s="831">
        <v>5546</v>
      </c>
      <c r="L237" s="831">
        <v>1</v>
      </c>
      <c r="M237" s="831">
        <v>5546</v>
      </c>
      <c r="N237" s="831"/>
      <c r="O237" s="831"/>
      <c r="P237" s="827"/>
      <c r="Q237" s="832"/>
    </row>
    <row r="238" spans="1:17" ht="14.45" customHeight="1" x14ac:dyDescent="0.2">
      <c r="A238" s="821" t="s">
        <v>581</v>
      </c>
      <c r="B238" s="822" t="s">
        <v>5709</v>
      </c>
      <c r="C238" s="822" t="s">
        <v>5753</v>
      </c>
      <c r="D238" s="822" t="s">
        <v>6213</v>
      </c>
      <c r="E238" s="822" t="s">
        <v>6214</v>
      </c>
      <c r="F238" s="831">
        <v>9</v>
      </c>
      <c r="G238" s="831">
        <v>13386.51</v>
      </c>
      <c r="H238" s="831">
        <v>1.7999999999999998</v>
      </c>
      <c r="I238" s="831">
        <v>1487.39</v>
      </c>
      <c r="J238" s="831">
        <v>5</v>
      </c>
      <c r="K238" s="831">
        <v>7436.9500000000007</v>
      </c>
      <c r="L238" s="831">
        <v>1</v>
      </c>
      <c r="M238" s="831">
        <v>1487.39</v>
      </c>
      <c r="N238" s="831">
        <v>8</v>
      </c>
      <c r="O238" s="831">
        <v>8892.51</v>
      </c>
      <c r="P238" s="827">
        <v>1.1957200196317037</v>
      </c>
      <c r="Q238" s="832">
        <v>1111.56375</v>
      </c>
    </row>
    <row r="239" spans="1:17" ht="14.45" customHeight="1" x14ac:dyDescent="0.2">
      <c r="A239" s="821" t="s">
        <v>581</v>
      </c>
      <c r="B239" s="822" t="s">
        <v>5709</v>
      </c>
      <c r="C239" s="822" t="s">
        <v>5753</v>
      </c>
      <c r="D239" s="822" t="s">
        <v>6215</v>
      </c>
      <c r="E239" s="822" t="s">
        <v>6216</v>
      </c>
      <c r="F239" s="831">
        <v>4</v>
      </c>
      <c r="G239" s="831">
        <v>63384</v>
      </c>
      <c r="H239" s="831"/>
      <c r="I239" s="831">
        <v>15846</v>
      </c>
      <c r="J239" s="831"/>
      <c r="K239" s="831"/>
      <c r="L239" s="831"/>
      <c r="M239" s="831"/>
      <c r="N239" s="831"/>
      <c r="O239" s="831"/>
      <c r="P239" s="827"/>
      <c r="Q239" s="832"/>
    </row>
    <row r="240" spans="1:17" ht="14.45" customHeight="1" x14ac:dyDescent="0.2">
      <c r="A240" s="821" t="s">
        <v>581</v>
      </c>
      <c r="B240" s="822" t="s">
        <v>5709</v>
      </c>
      <c r="C240" s="822" t="s">
        <v>5753</v>
      </c>
      <c r="D240" s="822" t="s">
        <v>6217</v>
      </c>
      <c r="E240" s="822" t="s">
        <v>6218</v>
      </c>
      <c r="F240" s="831">
        <v>1</v>
      </c>
      <c r="G240" s="831">
        <v>12350.5</v>
      </c>
      <c r="H240" s="831"/>
      <c r="I240" s="831">
        <v>12350.5</v>
      </c>
      <c r="J240" s="831"/>
      <c r="K240" s="831"/>
      <c r="L240" s="831"/>
      <c r="M240" s="831"/>
      <c r="N240" s="831"/>
      <c r="O240" s="831"/>
      <c r="P240" s="827"/>
      <c r="Q240" s="832"/>
    </row>
    <row r="241" spans="1:17" ht="14.45" customHeight="1" x14ac:dyDescent="0.2">
      <c r="A241" s="821" t="s">
        <v>581</v>
      </c>
      <c r="B241" s="822" t="s">
        <v>5709</v>
      </c>
      <c r="C241" s="822" t="s">
        <v>5753</v>
      </c>
      <c r="D241" s="822" t="s">
        <v>6219</v>
      </c>
      <c r="E241" s="822" t="s">
        <v>6220</v>
      </c>
      <c r="F241" s="831">
        <v>2</v>
      </c>
      <c r="G241" s="831">
        <v>10797.38</v>
      </c>
      <c r="H241" s="831">
        <v>1.1111113397903194</v>
      </c>
      <c r="I241" s="831">
        <v>5398.69</v>
      </c>
      <c r="J241" s="831">
        <v>2</v>
      </c>
      <c r="K241" s="831">
        <v>9717.64</v>
      </c>
      <c r="L241" s="831">
        <v>1</v>
      </c>
      <c r="M241" s="831">
        <v>4858.82</v>
      </c>
      <c r="N241" s="831"/>
      <c r="O241" s="831"/>
      <c r="P241" s="827"/>
      <c r="Q241" s="832"/>
    </row>
    <row r="242" spans="1:17" ht="14.45" customHeight="1" x14ac:dyDescent="0.2">
      <c r="A242" s="821" t="s">
        <v>581</v>
      </c>
      <c r="B242" s="822" t="s">
        <v>5709</v>
      </c>
      <c r="C242" s="822" t="s">
        <v>5753</v>
      </c>
      <c r="D242" s="822" t="s">
        <v>6221</v>
      </c>
      <c r="E242" s="822" t="s">
        <v>6222</v>
      </c>
      <c r="F242" s="831">
        <v>1</v>
      </c>
      <c r="G242" s="831">
        <v>9793.1200000000008</v>
      </c>
      <c r="H242" s="831"/>
      <c r="I242" s="831">
        <v>9793.1200000000008</v>
      </c>
      <c r="J242" s="831"/>
      <c r="K242" s="831"/>
      <c r="L242" s="831"/>
      <c r="M242" s="831"/>
      <c r="N242" s="831"/>
      <c r="O242" s="831"/>
      <c r="P242" s="827"/>
      <c r="Q242" s="832"/>
    </row>
    <row r="243" spans="1:17" ht="14.45" customHeight="1" x14ac:dyDescent="0.2">
      <c r="A243" s="821" t="s">
        <v>581</v>
      </c>
      <c r="B243" s="822" t="s">
        <v>5709</v>
      </c>
      <c r="C243" s="822" t="s">
        <v>5753</v>
      </c>
      <c r="D243" s="822" t="s">
        <v>6223</v>
      </c>
      <c r="E243" s="822" t="s">
        <v>6224</v>
      </c>
      <c r="F243" s="831">
        <v>1</v>
      </c>
      <c r="G243" s="831">
        <v>9356.7000000000007</v>
      </c>
      <c r="H243" s="831">
        <v>0.14285714285714288</v>
      </c>
      <c r="I243" s="831">
        <v>9356.7000000000007</v>
      </c>
      <c r="J243" s="831">
        <v>7</v>
      </c>
      <c r="K243" s="831">
        <v>65496.9</v>
      </c>
      <c r="L243" s="831">
        <v>1</v>
      </c>
      <c r="M243" s="831">
        <v>9356.7000000000007</v>
      </c>
      <c r="N243" s="831">
        <v>4</v>
      </c>
      <c r="O243" s="831">
        <v>37426.800000000003</v>
      </c>
      <c r="P243" s="827">
        <v>0.57142857142857151</v>
      </c>
      <c r="Q243" s="832">
        <v>9356.7000000000007</v>
      </c>
    </row>
    <row r="244" spans="1:17" ht="14.45" customHeight="1" x14ac:dyDescent="0.2">
      <c r="A244" s="821" t="s">
        <v>581</v>
      </c>
      <c r="B244" s="822" t="s">
        <v>5709</v>
      </c>
      <c r="C244" s="822" t="s">
        <v>5753</v>
      </c>
      <c r="D244" s="822" t="s">
        <v>6225</v>
      </c>
      <c r="E244" s="822" t="s">
        <v>6226</v>
      </c>
      <c r="F244" s="831"/>
      <c r="G244" s="831"/>
      <c r="H244" s="831"/>
      <c r="I244" s="831"/>
      <c r="J244" s="831"/>
      <c r="K244" s="831"/>
      <c r="L244" s="831"/>
      <c r="M244" s="831"/>
      <c r="N244" s="831">
        <v>9</v>
      </c>
      <c r="O244" s="831">
        <v>5278.5</v>
      </c>
      <c r="P244" s="827"/>
      <c r="Q244" s="832">
        <v>586.5</v>
      </c>
    </row>
    <row r="245" spans="1:17" ht="14.45" customHeight="1" x14ac:dyDescent="0.2">
      <c r="A245" s="821" t="s">
        <v>581</v>
      </c>
      <c r="B245" s="822" t="s">
        <v>5709</v>
      </c>
      <c r="C245" s="822" t="s">
        <v>5753</v>
      </c>
      <c r="D245" s="822" t="s">
        <v>6227</v>
      </c>
      <c r="E245" s="822" t="s">
        <v>6228</v>
      </c>
      <c r="F245" s="831"/>
      <c r="G245" s="831"/>
      <c r="H245" s="831"/>
      <c r="I245" s="831"/>
      <c r="J245" s="831">
        <v>1</v>
      </c>
      <c r="K245" s="831">
        <v>9430</v>
      </c>
      <c r="L245" s="831">
        <v>1</v>
      </c>
      <c r="M245" s="831">
        <v>9430</v>
      </c>
      <c r="N245" s="831">
        <v>3</v>
      </c>
      <c r="O245" s="831">
        <v>28290</v>
      </c>
      <c r="P245" s="827">
        <v>3</v>
      </c>
      <c r="Q245" s="832">
        <v>9430</v>
      </c>
    </row>
    <row r="246" spans="1:17" ht="14.45" customHeight="1" x14ac:dyDescent="0.2">
      <c r="A246" s="821" t="s">
        <v>581</v>
      </c>
      <c r="B246" s="822" t="s">
        <v>5709</v>
      </c>
      <c r="C246" s="822" t="s">
        <v>5753</v>
      </c>
      <c r="D246" s="822" t="s">
        <v>6229</v>
      </c>
      <c r="E246" s="822" t="s">
        <v>6230</v>
      </c>
      <c r="F246" s="831">
        <v>1</v>
      </c>
      <c r="G246" s="831">
        <v>5688.6</v>
      </c>
      <c r="H246" s="831"/>
      <c r="I246" s="831">
        <v>5688.6</v>
      </c>
      <c r="J246" s="831"/>
      <c r="K246" s="831"/>
      <c r="L246" s="831"/>
      <c r="M246" s="831"/>
      <c r="N246" s="831"/>
      <c r="O246" s="831"/>
      <c r="P246" s="827"/>
      <c r="Q246" s="832"/>
    </row>
    <row r="247" spans="1:17" ht="14.45" customHeight="1" x14ac:dyDescent="0.2">
      <c r="A247" s="821" t="s">
        <v>581</v>
      </c>
      <c r="B247" s="822" t="s">
        <v>5709</v>
      </c>
      <c r="C247" s="822" t="s">
        <v>5753</v>
      </c>
      <c r="D247" s="822" t="s">
        <v>6231</v>
      </c>
      <c r="E247" s="822" t="s">
        <v>6232</v>
      </c>
      <c r="F247" s="831">
        <v>1</v>
      </c>
      <c r="G247" s="831">
        <v>4825.5200000000004</v>
      </c>
      <c r="H247" s="831"/>
      <c r="I247" s="831">
        <v>4825.5200000000004</v>
      </c>
      <c r="J247" s="831"/>
      <c r="K247" s="831"/>
      <c r="L247" s="831"/>
      <c r="M247" s="831"/>
      <c r="N247" s="831"/>
      <c r="O247" s="831"/>
      <c r="P247" s="827"/>
      <c r="Q247" s="832"/>
    </row>
    <row r="248" spans="1:17" ht="14.45" customHeight="1" x14ac:dyDescent="0.2">
      <c r="A248" s="821" t="s">
        <v>581</v>
      </c>
      <c r="B248" s="822" t="s">
        <v>5709</v>
      </c>
      <c r="C248" s="822" t="s">
        <v>5753</v>
      </c>
      <c r="D248" s="822" t="s">
        <v>6233</v>
      </c>
      <c r="E248" s="822" t="s">
        <v>6234</v>
      </c>
      <c r="F248" s="831"/>
      <c r="G248" s="831"/>
      <c r="H248" s="831"/>
      <c r="I248" s="831"/>
      <c r="J248" s="831">
        <v>1</v>
      </c>
      <c r="K248" s="831">
        <v>4400</v>
      </c>
      <c r="L248" s="831">
        <v>1</v>
      </c>
      <c r="M248" s="831">
        <v>4400</v>
      </c>
      <c r="N248" s="831"/>
      <c r="O248" s="831"/>
      <c r="P248" s="827"/>
      <c r="Q248" s="832"/>
    </row>
    <row r="249" spans="1:17" ht="14.45" customHeight="1" x14ac:dyDescent="0.2">
      <c r="A249" s="821" t="s">
        <v>581</v>
      </c>
      <c r="B249" s="822" t="s">
        <v>5709</v>
      </c>
      <c r="C249" s="822" t="s">
        <v>5753</v>
      </c>
      <c r="D249" s="822" t="s">
        <v>6235</v>
      </c>
      <c r="E249" s="822" t="s">
        <v>6236</v>
      </c>
      <c r="F249" s="831"/>
      <c r="G249" s="831"/>
      <c r="H249" s="831"/>
      <c r="I249" s="831"/>
      <c r="J249" s="831">
        <v>1</v>
      </c>
      <c r="K249" s="831">
        <v>4786.79</v>
      </c>
      <c r="L249" s="831">
        <v>1</v>
      </c>
      <c r="M249" s="831">
        <v>4786.79</v>
      </c>
      <c r="N249" s="831"/>
      <c r="O249" s="831"/>
      <c r="P249" s="827"/>
      <c r="Q249" s="832"/>
    </row>
    <row r="250" spans="1:17" ht="14.45" customHeight="1" x14ac:dyDescent="0.2">
      <c r="A250" s="821" t="s">
        <v>581</v>
      </c>
      <c r="B250" s="822" t="s">
        <v>5709</v>
      </c>
      <c r="C250" s="822" t="s">
        <v>5753</v>
      </c>
      <c r="D250" s="822" t="s">
        <v>6237</v>
      </c>
      <c r="E250" s="822" t="s">
        <v>6238</v>
      </c>
      <c r="F250" s="831"/>
      <c r="G250" s="831"/>
      <c r="H250" s="831"/>
      <c r="I250" s="831"/>
      <c r="J250" s="831"/>
      <c r="K250" s="831"/>
      <c r="L250" s="831"/>
      <c r="M250" s="831"/>
      <c r="N250" s="831">
        <v>4</v>
      </c>
      <c r="O250" s="831">
        <v>53792</v>
      </c>
      <c r="P250" s="827"/>
      <c r="Q250" s="832">
        <v>13448</v>
      </c>
    </row>
    <row r="251" spans="1:17" ht="14.45" customHeight="1" x14ac:dyDescent="0.2">
      <c r="A251" s="821" t="s">
        <v>581</v>
      </c>
      <c r="B251" s="822" t="s">
        <v>5709</v>
      </c>
      <c r="C251" s="822" t="s">
        <v>5753</v>
      </c>
      <c r="D251" s="822" t="s">
        <v>6239</v>
      </c>
      <c r="E251" s="822" t="s">
        <v>6240</v>
      </c>
      <c r="F251" s="831"/>
      <c r="G251" s="831"/>
      <c r="H251" s="831"/>
      <c r="I251" s="831"/>
      <c r="J251" s="831">
        <v>11</v>
      </c>
      <c r="K251" s="831">
        <v>59576.44</v>
      </c>
      <c r="L251" s="831">
        <v>1</v>
      </c>
      <c r="M251" s="831">
        <v>5416.04</v>
      </c>
      <c r="N251" s="831">
        <v>1</v>
      </c>
      <c r="O251" s="831">
        <v>5416.04</v>
      </c>
      <c r="P251" s="827">
        <v>9.0909090909090912E-2</v>
      </c>
      <c r="Q251" s="832">
        <v>5416.04</v>
      </c>
    </row>
    <row r="252" spans="1:17" ht="14.45" customHeight="1" x14ac:dyDescent="0.2">
      <c r="A252" s="821" t="s">
        <v>581</v>
      </c>
      <c r="B252" s="822" t="s">
        <v>5709</v>
      </c>
      <c r="C252" s="822" t="s">
        <v>5753</v>
      </c>
      <c r="D252" s="822" t="s">
        <v>6241</v>
      </c>
      <c r="E252" s="822" t="s">
        <v>6242</v>
      </c>
      <c r="F252" s="831"/>
      <c r="G252" s="831"/>
      <c r="H252" s="831"/>
      <c r="I252" s="831"/>
      <c r="J252" s="831">
        <v>1</v>
      </c>
      <c r="K252" s="831">
        <v>13795</v>
      </c>
      <c r="L252" s="831">
        <v>1</v>
      </c>
      <c r="M252" s="831">
        <v>13795</v>
      </c>
      <c r="N252" s="831">
        <v>1</v>
      </c>
      <c r="O252" s="831">
        <v>13795</v>
      </c>
      <c r="P252" s="827">
        <v>1</v>
      </c>
      <c r="Q252" s="832">
        <v>13795</v>
      </c>
    </row>
    <row r="253" spans="1:17" ht="14.45" customHeight="1" x14ac:dyDescent="0.2">
      <c r="A253" s="821" t="s">
        <v>581</v>
      </c>
      <c r="B253" s="822" t="s">
        <v>5709</v>
      </c>
      <c r="C253" s="822" t="s">
        <v>5753</v>
      </c>
      <c r="D253" s="822" t="s">
        <v>6243</v>
      </c>
      <c r="E253" s="822" t="s">
        <v>6244</v>
      </c>
      <c r="F253" s="831"/>
      <c r="G253" s="831"/>
      <c r="H253" s="831"/>
      <c r="I253" s="831"/>
      <c r="J253" s="831">
        <v>2</v>
      </c>
      <c r="K253" s="831">
        <v>25413.7</v>
      </c>
      <c r="L253" s="831">
        <v>1</v>
      </c>
      <c r="M253" s="831">
        <v>12706.85</v>
      </c>
      <c r="N253" s="831"/>
      <c r="O253" s="831"/>
      <c r="P253" s="827"/>
      <c r="Q253" s="832"/>
    </row>
    <row r="254" spans="1:17" ht="14.45" customHeight="1" x14ac:dyDescent="0.2">
      <c r="A254" s="821" t="s">
        <v>581</v>
      </c>
      <c r="B254" s="822" t="s">
        <v>5709</v>
      </c>
      <c r="C254" s="822" t="s">
        <v>5753</v>
      </c>
      <c r="D254" s="822" t="s">
        <v>6245</v>
      </c>
      <c r="E254" s="822" t="s">
        <v>6246</v>
      </c>
      <c r="F254" s="831"/>
      <c r="G254" s="831"/>
      <c r="H254" s="831"/>
      <c r="I254" s="831"/>
      <c r="J254" s="831">
        <v>1</v>
      </c>
      <c r="K254" s="831">
        <v>12161.4</v>
      </c>
      <c r="L254" s="831">
        <v>1</v>
      </c>
      <c r="M254" s="831">
        <v>12161.4</v>
      </c>
      <c r="N254" s="831"/>
      <c r="O254" s="831"/>
      <c r="P254" s="827"/>
      <c r="Q254" s="832"/>
    </row>
    <row r="255" spans="1:17" ht="14.45" customHeight="1" x14ac:dyDescent="0.2">
      <c r="A255" s="821" t="s">
        <v>581</v>
      </c>
      <c r="B255" s="822" t="s">
        <v>5709</v>
      </c>
      <c r="C255" s="822" t="s">
        <v>5753</v>
      </c>
      <c r="D255" s="822" t="s">
        <v>6247</v>
      </c>
      <c r="E255" s="822" t="s">
        <v>6248</v>
      </c>
      <c r="F255" s="831"/>
      <c r="G255" s="831"/>
      <c r="H255" s="831"/>
      <c r="I255" s="831"/>
      <c r="J255" s="831">
        <v>1</v>
      </c>
      <c r="K255" s="831">
        <v>63430.64</v>
      </c>
      <c r="L255" s="831">
        <v>1</v>
      </c>
      <c r="M255" s="831">
        <v>63430.64</v>
      </c>
      <c r="N255" s="831">
        <v>3</v>
      </c>
      <c r="O255" s="831">
        <v>104830.64</v>
      </c>
      <c r="P255" s="827">
        <v>1.6526814170564887</v>
      </c>
      <c r="Q255" s="832">
        <v>34943.546666666669</v>
      </c>
    </row>
    <row r="256" spans="1:17" ht="14.45" customHeight="1" x14ac:dyDescent="0.2">
      <c r="A256" s="821" t="s">
        <v>581</v>
      </c>
      <c r="B256" s="822" t="s">
        <v>5709</v>
      </c>
      <c r="C256" s="822" t="s">
        <v>5753</v>
      </c>
      <c r="D256" s="822" t="s">
        <v>6249</v>
      </c>
      <c r="E256" s="822" t="s">
        <v>6244</v>
      </c>
      <c r="F256" s="831"/>
      <c r="G256" s="831"/>
      <c r="H256" s="831"/>
      <c r="I256" s="831"/>
      <c r="J256" s="831">
        <v>2</v>
      </c>
      <c r="K256" s="831">
        <v>12707.9</v>
      </c>
      <c r="L256" s="831">
        <v>1</v>
      </c>
      <c r="M256" s="831">
        <v>6353.95</v>
      </c>
      <c r="N256" s="831"/>
      <c r="O256" s="831"/>
      <c r="P256" s="827"/>
      <c r="Q256" s="832"/>
    </row>
    <row r="257" spans="1:17" ht="14.45" customHeight="1" x14ac:dyDescent="0.2">
      <c r="A257" s="821" t="s">
        <v>581</v>
      </c>
      <c r="B257" s="822" t="s">
        <v>5709</v>
      </c>
      <c r="C257" s="822" t="s">
        <v>5753</v>
      </c>
      <c r="D257" s="822" t="s">
        <v>6250</v>
      </c>
      <c r="E257" s="822" t="s">
        <v>6251</v>
      </c>
      <c r="F257" s="831"/>
      <c r="G257" s="831"/>
      <c r="H257" s="831"/>
      <c r="I257" s="831"/>
      <c r="J257" s="831">
        <v>22</v>
      </c>
      <c r="K257" s="831">
        <v>18399.7</v>
      </c>
      <c r="L257" s="831">
        <v>1</v>
      </c>
      <c r="M257" s="831">
        <v>836.35</v>
      </c>
      <c r="N257" s="831"/>
      <c r="O257" s="831"/>
      <c r="P257" s="827"/>
      <c r="Q257" s="832"/>
    </row>
    <row r="258" spans="1:17" ht="14.45" customHeight="1" x14ac:dyDescent="0.2">
      <c r="A258" s="821" t="s">
        <v>581</v>
      </c>
      <c r="B258" s="822" t="s">
        <v>5709</v>
      </c>
      <c r="C258" s="822" t="s">
        <v>5753</v>
      </c>
      <c r="D258" s="822" t="s">
        <v>6252</v>
      </c>
      <c r="E258" s="822" t="s">
        <v>6253</v>
      </c>
      <c r="F258" s="831"/>
      <c r="G258" s="831"/>
      <c r="H258" s="831"/>
      <c r="I258" s="831"/>
      <c r="J258" s="831">
        <v>1</v>
      </c>
      <c r="K258" s="831">
        <v>9195.65</v>
      </c>
      <c r="L258" s="831">
        <v>1</v>
      </c>
      <c r="M258" s="831">
        <v>9195.65</v>
      </c>
      <c r="N258" s="831"/>
      <c r="O258" s="831"/>
      <c r="P258" s="827"/>
      <c r="Q258" s="832"/>
    </row>
    <row r="259" spans="1:17" ht="14.45" customHeight="1" x14ac:dyDescent="0.2">
      <c r="A259" s="821" t="s">
        <v>581</v>
      </c>
      <c r="B259" s="822" t="s">
        <v>5709</v>
      </c>
      <c r="C259" s="822" t="s">
        <v>5753</v>
      </c>
      <c r="D259" s="822" t="s">
        <v>6254</v>
      </c>
      <c r="E259" s="822" t="s">
        <v>6255</v>
      </c>
      <c r="F259" s="831"/>
      <c r="G259" s="831"/>
      <c r="H259" s="831"/>
      <c r="I259" s="831"/>
      <c r="J259" s="831">
        <v>1</v>
      </c>
      <c r="K259" s="831">
        <v>7809.52</v>
      </c>
      <c r="L259" s="831">
        <v>1</v>
      </c>
      <c r="M259" s="831">
        <v>7809.52</v>
      </c>
      <c r="N259" s="831">
        <v>2</v>
      </c>
      <c r="O259" s="831">
        <v>12710.04</v>
      </c>
      <c r="P259" s="827">
        <v>1.6275059158565444</v>
      </c>
      <c r="Q259" s="832">
        <v>6355.02</v>
      </c>
    </row>
    <row r="260" spans="1:17" ht="14.45" customHeight="1" x14ac:dyDescent="0.2">
      <c r="A260" s="821" t="s">
        <v>581</v>
      </c>
      <c r="B260" s="822" t="s">
        <v>5709</v>
      </c>
      <c r="C260" s="822" t="s">
        <v>5753</v>
      </c>
      <c r="D260" s="822" t="s">
        <v>6256</v>
      </c>
      <c r="E260" s="822" t="s">
        <v>6257</v>
      </c>
      <c r="F260" s="831"/>
      <c r="G260" s="831"/>
      <c r="H260" s="831"/>
      <c r="I260" s="831"/>
      <c r="J260" s="831">
        <v>1</v>
      </c>
      <c r="K260" s="831">
        <v>1597.04</v>
      </c>
      <c r="L260" s="831">
        <v>1</v>
      </c>
      <c r="M260" s="831">
        <v>1597.04</v>
      </c>
      <c r="N260" s="831"/>
      <c r="O260" s="831"/>
      <c r="P260" s="827"/>
      <c r="Q260" s="832"/>
    </row>
    <row r="261" spans="1:17" ht="14.45" customHeight="1" x14ac:dyDescent="0.2">
      <c r="A261" s="821" t="s">
        <v>581</v>
      </c>
      <c r="B261" s="822" t="s">
        <v>5709</v>
      </c>
      <c r="C261" s="822" t="s">
        <v>5753</v>
      </c>
      <c r="D261" s="822" t="s">
        <v>6258</v>
      </c>
      <c r="E261" s="822" t="s">
        <v>6259</v>
      </c>
      <c r="F261" s="831">
        <v>1</v>
      </c>
      <c r="G261" s="831">
        <v>10980.7</v>
      </c>
      <c r="H261" s="831"/>
      <c r="I261" s="831">
        <v>10980.7</v>
      </c>
      <c r="J261" s="831"/>
      <c r="K261" s="831"/>
      <c r="L261" s="831"/>
      <c r="M261" s="831"/>
      <c r="N261" s="831">
        <v>1</v>
      </c>
      <c r="O261" s="831">
        <v>10980.7</v>
      </c>
      <c r="P261" s="827"/>
      <c r="Q261" s="832">
        <v>10980.7</v>
      </c>
    </row>
    <row r="262" spans="1:17" ht="14.45" customHeight="1" x14ac:dyDescent="0.2">
      <c r="A262" s="821" t="s">
        <v>581</v>
      </c>
      <c r="B262" s="822" t="s">
        <v>5709</v>
      </c>
      <c r="C262" s="822" t="s">
        <v>5753</v>
      </c>
      <c r="D262" s="822" t="s">
        <v>6260</v>
      </c>
      <c r="E262" s="822" t="s">
        <v>6261</v>
      </c>
      <c r="F262" s="831"/>
      <c r="G262" s="831"/>
      <c r="H262" s="831"/>
      <c r="I262" s="831"/>
      <c r="J262" s="831">
        <v>1</v>
      </c>
      <c r="K262" s="831">
        <v>310.91000000000003</v>
      </c>
      <c r="L262" s="831">
        <v>1</v>
      </c>
      <c r="M262" s="831">
        <v>310.91000000000003</v>
      </c>
      <c r="N262" s="831"/>
      <c r="O262" s="831"/>
      <c r="P262" s="827"/>
      <c r="Q262" s="832"/>
    </row>
    <row r="263" spans="1:17" ht="14.45" customHeight="1" x14ac:dyDescent="0.2">
      <c r="A263" s="821" t="s">
        <v>581</v>
      </c>
      <c r="B263" s="822" t="s">
        <v>5709</v>
      </c>
      <c r="C263" s="822" t="s">
        <v>5753</v>
      </c>
      <c r="D263" s="822" t="s">
        <v>6262</v>
      </c>
      <c r="E263" s="822" t="s">
        <v>6263</v>
      </c>
      <c r="F263" s="831"/>
      <c r="G263" s="831"/>
      <c r="H263" s="831"/>
      <c r="I263" s="831"/>
      <c r="J263" s="831"/>
      <c r="K263" s="831"/>
      <c r="L263" s="831"/>
      <c r="M263" s="831"/>
      <c r="N263" s="831">
        <v>11</v>
      </c>
      <c r="O263" s="831">
        <v>32314.340000000004</v>
      </c>
      <c r="P263" s="827"/>
      <c r="Q263" s="832">
        <v>2937.667272727273</v>
      </c>
    </row>
    <row r="264" spans="1:17" ht="14.45" customHeight="1" x14ac:dyDescent="0.2">
      <c r="A264" s="821" t="s">
        <v>581</v>
      </c>
      <c r="B264" s="822" t="s">
        <v>5709</v>
      </c>
      <c r="C264" s="822" t="s">
        <v>5753</v>
      </c>
      <c r="D264" s="822" t="s">
        <v>6264</v>
      </c>
      <c r="E264" s="822" t="s">
        <v>6265</v>
      </c>
      <c r="F264" s="831"/>
      <c r="G264" s="831"/>
      <c r="H264" s="831"/>
      <c r="I264" s="831"/>
      <c r="J264" s="831"/>
      <c r="K264" s="831"/>
      <c r="L264" s="831"/>
      <c r="M264" s="831"/>
      <c r="N264" s="831">
        <v>5</v>
      </c>
      <c r="O264" s="831">
        <v>9972.5</v>
      </c>
      <c r="P264" s="827"/>
      <c r="Q264" s="832">
        <v>1994.5</v>
      </c>
    </row>
    <row r="265" spans="1:17" ht="14.45" customHeight="1" x14ac:dyDescent="0.2">
      <c r="A265" s="821" t="s">
        <v>581</v>
      </c>
      <c r="B265" s="822" t="s">
        <v>5709</v>
      </c>
      <c r="C265" s="822" t="s">
        <v>5753</v>
      </c>
      <c r="D265" s="822" t="s">
        <v>6266</v>
      </c>
      <c r="E265" s="822" t="s">
        <v>6267</v>
      </c>
      <c r="F265" s="831"/>
      <c r="G265" s="831"/>
      <c r="H265" s="831"/>
      <c r="I265" s="831"/>
      <c r="J265" s="831"/>
      <c r="K265" s="831"/>
      <c r="L265" s="831"/>
      <c r="M265" s="831"/>
      <c r="N265" s="831">
        <v>1</v>
      </c>
      <c r="O265" s="831">
        <v>4995.5</v>
      </c>
      <c r="P265" s="827"/>
      <c r="Q265" s="832">
        <v>4995.5</v>
      </c>
    </row>
    <row r="266" spans="1:17" ht="14.45" customHeight="1" x14ac:dyDescent="0.2">
      <c r="A266" s="821" t="s">
        <v>581</v>
      </c>
      <c r="B266" s="822" t="s">
        <v>5709</v>
      </c>
      <c r="C266" s="822" t="s">
        <v>5753</v>
      </c>
      <c r="D266" s="822" t="s">
        <v>6268</v>
      </c>
      <c r="E266" s="822" t="s">
        <v>6269</v>
      </c>
      <c r="F266" s="831"/>
      <c r="G266" s="831"/>
      <c r="H266" s="831"/>
      <c r="I266" s="831"/>
      <c r="J266" s="831"/>
      <c r="K266" s="831"/>
      <c r="L266" s="831"/>
      <c r="M266" s="831"/>
      <c r="N266" s="831">
        <v>1</v>
      </c>
      <c r="O266" s="831">
        <v>2544</v>
      </c>
      <c r="P266" s="827"/>
      <c r="Q266" s="832">
        <v>2544</v>
      </c>
    </row>
    <row r="267" spans="1:17" ht="14.45" customHeight="1" x14ac:dyDescent="0.2">
      <c r="A267" s="821" t="s">
        <v>581</v>
      </c>
      <c r="B267" s="822" t="s">
        <v>5709</v>
      </c>
      <c r="C267" s="822" t="s">
        <v>5753</v>
      </c>
      <c r="D267" s="822" t="s">
        <v>6270</v>
      </c>
      <c r="E267" s="822" t="s">
        <v>6271</v>
      </c>
      <c r="F267" s="831"/>
      <c r="G267" s="831"/>
      <c r="H267" s="831"/>
      <c r="I267" s="831"/>
      <c r="J267" s="831"/>
      <c r="K267" s="831"/>
      <c r="L267" s="831"/>
      <c r="M267" s="831"/>
      <c r="N267" s="831">
        <v>1</v>
      </c>
      <c r="O267" s="831">
        <v>13764.4</v>
      </c>
      <c r="P267" s="827"/>
      <c r="Q267" s="832">
        <v>13764.4</v>
      </c>
    </row>
    <row r="268" spans="1:17" ht="14.45" customHeight="1" x14ac:dyDescent="0.2">
      <c r="A268" s="821" t="s">
        <v>581</v>
      </c>
      <c r="B268" s="822" t="s">
        <v>5709</v>
      </c>
      <c r="C268" s="822" t="s">
        <v>5753</v>
      </c>
      <c r="D268" s="822" t="s">
        <v>6272</v>
      </c>
      <c r="E268" s="822" t="s">
        <v>6273</v>
      </c>
      <c r="F268" s="831"/>
      <c r="G268" s="831"/>
      <c r="H268" s="831"/>
      <c r="I268" s="831"/>
      <c r="J268" s="831">
        <v>1</v>
      </c>
      <c r="K268" s="831">
        <v>8240</v>
      </c>
      <c r="L268" s="831">
        <v>1</v>
      </c>
      <c r="M268" s="831">
        <v>8240</v>
      </c>
      <c r="N268" s="831">
        <v>1</v>
      </c>
      <c r="O268" s="831">
        <v>8240</v>
      </c>
      <c r="P268" s="827">
        <v>1</v>
      </c>
      <c r="Q268" s="832">
        <v>8240</v>
      </c>
    </row>
    <row r="269" spans="1:17" ht="14.45" customHeight="1" x14ac:dyDescent="0.2">
      <c r="A269" s="821" t="s">
        <v>581</v>
      </c>
      <c r="B269" s="822" t="s">
        <v>5709</v>
      </c>
      <c r="C269" s="822" t="s">
        <v>5753</v>
      </c>
      <c r="D269" s="822" t="s">
        <v>6274</v>
      </c>
      <c r="E269" s="822" t="s">
        <v>6275</v>
      </c>
      <c r="F269" s="831">
        <v>1</v>
      </c>
      <c r="G269" s="831">
        <v>10920</v>
      </c>
      <c r="H269" s="831"/>
      <c r="I269" s="831">
        <v>10920</v>
      </c>
      <c r="J269" s="831"/>
      <c r="K269" s="831"/>
      <c r="L269" s="831"/>
      <c r="M269" s="831"/>
      <c r="N269" s="831"/>
      <c r="O269" s="831"/>
      <c r="P269" s="827"/>
      <c r="Q269" s="832"/>
    </row>
    <row r="270" spans="1:17" ht="14.45" customHeight="1" x14ac:dyDescent="0.2">
      <c r="A270" s="821" t="s">
        <v>581</v>
      </c>
      <c r="B270" s="822" t="s">
        <v>5709</v>
      </c>
      <c r="C270" s="822" t="s">
        <v>5753</v>
      </c>
      <c r="D270" s="822" t="s">
        <v>6276</v>
      </c>
      <c r="E270" s="822" t="s">
        <v>6277</v>
      </c>
      <c r="F270" s="831">
        <v>1</v>
      </c>
      <c r="G270" s="831">
        <v>1038</v>
      </c>
      <c r="H270" s="831"/>
      <c r="I270" s="831">
        <v>1038</v>
      </c>
      <c r="J270" s="831"/>
      <c r="K270" s="831"/>
      <c r="L270" s="831"/>
      <c r="M270" s="831"/>
      <c r="N270" s="831"/>
      <c r="O270" s="831"/>
      <c r="P270" s="827"/>
      <c r="Q270" s="832"/>
    </row>
    <row r="271" spans="1:17" ht="14.45" customHeight="1" x14ac:dyDescent="0.2">
      <c r="A271" s="821" t="s">
        <v>581</v>
      </c>
      <c r="B271" s="822" t="s">
        <v>5709</v>
      </c>
      <c r="C271" s="822" t="s">
        <v>5753</v>
      </c>
      <c r="D271" s="822" t="s">
        <v>6278</v>
      </c>
      <c r="E271" s="822" t="s">
        <v>6279</v>
      </c>
      <c r="F271" s="831"/>
      <c r="G271" s="831"/>
      <c r="H271" s="831"/>
      <c r="I271" s="831"/>
      <c r="J271" s="831"/>
      <c r="K271" s="831"/>
      <c r="L271" s="831"/>
      <c r="M271" s="831"/>
      <c r="N271" s="831">
        <v>1</v>
      </c>
      <c r="O271" s="831">
        <v>2736.7</v>
      </c>
      <c r="P271" s="827"/>
      <c r="Q271" s="832">
        <v>2736.7</v>
      </c>
    </row>
    <row r="272" spans="1:17" ht="14.45" customHeight="1" x14ac:dyDescent="0.2">
      <c r="A272" s="821" t="s">
        <v>581</v>
      </c>
      <c r="B272" s="822" t="s">
        <v>5709</v>
      </c>
      <c r="C272" s="822" t="s">
        <v>5753</v>
      </c>
      <c r="D272" s="822" t="s">
        <v>6280</v>
      </c>
      <c r="E272" s="822" t="s">
        <v>6281</v>
      </c>
      <c r="F272" s="831"/>
      <c r="G272" s="831"/>
      <c r="H272" s="831"/>
      <c r="I272" s="831"/>
      <c r="J272" s="831"/>
      <c r="K272" s="831"/>
      <c r="L272" s="831"/>
      <c r="M272" s="831"/>
      <c r="N272" s="831">
        <v>1</v>
      </c>
      <c r="O272" s="831">
        <v>6474</v>
      </c>
      <c r="P272" s="827"/>
      <c r="Q272" s="832">
        <v>6474</v>
      </c>
    </row>
    <row r="273" spans="1:17" ht="14.45" customHeight="1" x14ac:dyDescent="0.2">
      <c r="A273" s="821" t="s">
        <v>581</v>
      </c>
      <c r="B273" s="822" t="s">
        <v>5709</v>
      </c>
      <c r="C273" s="822" t="s">
        <v>5710</v>
      </c>
      <c r="D273" s="822" t="s">
        <v>6282</v>
      </c>
      <c r="E273" s="822" t="s">
        <v>6283</v>
      </c>
      <c r="F273" s="831">
        <v>89</v>
      </c>
      <c r="G273" s="831">
        <v>17444</v>
      </c>
      <c r="H273" s="831">
        <v>0.8349607505265173</v>
      </c>
      <c r="I273" s="831">
        <v>196</v>
      </c>
      <c r="J273" s="831">
        <v>105</v>
      </c>
      <c r="K273" s="831">
        <v>20892</v>
      </c>
      <c r="L273" s="831">
        <v>1</v>
      </c>
      <c r="M273" s="831">
        <v>198.97142857142856</v>
      </c>
      <c r="N273" s="831">
        <v>102</v>
      </c>
      <c r="O273" s="831">
        <v>20494</v>
      </c>
      <c r="P273" s="827">
        <v>0.98094964579743438</v>
      </c>
      <c r="Q273" s="832">
        <v>200.92156862745097</v>
      </c>
    </row>
    <row r="274" spans="1:17" ht="14.45" customHeight="1" x14ac:dyDescent="0.2">
      <c r="A274" s="821" t="s">
        <v>581</v>
      </c>
      <c r="B274" s="822" t="s">
        <v>5709</v>
      </c>
      <c r="C274" s="822" t="s">
        <v>5710</v>
      </c>
      <c r="D274" s="822" t="s">
        <v>5778</v>
      </c>
      <c r="E274" s="822" t="s">
        <v>5779</v>
      </c>
      <c r="F274" s="831"/>
      <c r="G274" s="831"/>
      <c r="H274" s="831"/>
      <c r="I274" s="831"/>
      <c r="J274" s="831"/>
      <c r="K274" s="831"/>
      <c r="L274" s="831"/>
      <c r="M274" s="831"/>
      <c r="N274" s="831">
        <v>1</v>
      </c>
      <c r="O274" s="831">
        <v>5</v>
      </c>
      <c r="P274" s="827"/>
      <c r="Q274" s="832">
        <v>5</v>
      </c>
    </row>
    <row r="275" spans="1:17" ht="14.45" customHeight="1" x14ac:dyDescent="0.2">
      <c r="A275" s="821" t="s">
        <v>581</v>
      </c>
      <c r="B275" s="822" t="s">
        <v>5709</v>
      </c>
      <c r="C275" s="822" t="s">
        <v>5710</v>
      </c>
      <c r="D275" s="822" t="s">
        <v>6284</v>
      </c>
      <c r="E275" s="822" t="s">
        <v>6285</v>
      </c>
      <c r="F275" s="831"/>
      <c r="G275" s="831"/>
      <c r="H275" s="831"/>
      <c r="I275" s="831"/>
      <c r="J275" s="831"/>
      <c r="K275" s="831"/>
      <c r="L275" s="831"/>
      <c r="M275" s="831"/>
      <c r="N275" s="831">
        <v>18</v>
      </c>
      <c r="O275" s="831">
        <v>7884</v>
      </c>
      <c r="P275" s="827"/>
      <c r="Q275" s="832">
        <v>438</v>
      </c>
    </row>
    <row r="276" spans="1:17" ht="14.45" customHeight="1" x14ac:dyDescent="0.2">
      <c r="A276" s="821" t="s">
        <v>581</v>
      </c>
      <c r="B276" s="822" t="s">
        <v>5709</v>
      </c>
      <c r="C276" s="822" t="s">
        <v>5710</v>
      </c>
      <c r="D276" s="822" t="s">
        <v>6286</v>
      </c>
      <c r="E276" s="822" t="s">
        <v>6287</v>
      </c>
      <c r="F276" s="831">
        <v>961</v>
      </c>
      <c r="G276" s="831">
        <v>375729</v>
      </c>
      <c r="H276" s="831">
        <v>0.80618506709465343</v>
      </c>
      <c r="I276" s="831">
        <v>390.97710718002082</v>
      </c>
      <c r="J276" s="831">
        <v>1189</v>
      </c>
      <c r="K276" s="831">
        <v>466058</v>
      </c>
      <c r="L276" s="831">
        <v>1</v>
      </c>
      <c r="M276" s="831">
        <v>391.97476871320436</v>
      </c>
      <c r="N276" s="831">
        <v>698</v>
      </c>
      <c r="O276" s="831">
        <v>274307</v>
      </c>
      <c r="P276" s="827">
        <v>0.58856837560990261</v>
      </c>
      <c r="Q276" s="832">
        <v>392.98997134670486</v>
      </c>
    </row>
    <row r="277" spans="1:17" ht="14.45" customHeight="1" x14ac:dyDescent="0.2">
      <c r="A277" s="821" t="s">
        <v>581</v>
      </c>
      <c r="B277" s="822" t="s">
        <v>5709</v>
      </c>
      <c r="C277" s="822" t="s">
        <v>5710</v>
      </c>
      <c r="D277" s="822" t="s">
        <v>5784</v>
      </c>
      <c r="E277" s="822" t="s">
        <v>5785</v>
      </c>
      <c r="F277" s="831">
        <v>4</v>
      </c>
      <c r="G277" s="831">
        <v>2524</v>
      </c>
      <c r="H277" s="831">
        <v>1.9905362776025237</v>
      </c>
      <c r="I277" s="831">
        <v>631</v>
      </c>
      <c r="J277" s="831">
        <v>2</v>
      </c>
      <c r="K277" s="831">
        <v>1268</v>
      </c>
      <c r="L277" s="831">
        <v>1</v>
      </c>
      <c r="M277" s="831">
        <v>634</v>
      </c>
      <c r="N277" s="831">
        <v>2</v>
      </c>
      <c r="O277" s="831">
        <v>1274</v>
      </c>
      <c r="P277" s="827">
        <v>1.0047318611987381</v>
      </c>
      <c r="Q277" s="832">
        <v>637</v>
      </c>
    </row>
    <row r="278" spans="1:17" ht="14.45" customHeight="1" x14ac:dyDescent="0.2">
      <c r="A278" s="821" t="s">
        <v>581</v>
      </c>
      <c r="B278" s="822" t="s">
        <v>5709</v>
      </c>
      <c r="C278" s="822" t="s">
        <v>5710</v>
      </c>
      <c r="D278" s="822" t="s">
        <v>5786</v>
      </c>
      <c r="E278" s="822" t="s">
        <v>5787</v>
      </c>
      <c r="F278" s="831">
        <v>5</v>
      </c>
      <c r="G278" s="831">
        <v>1965</v>
      </c>
      <c r="H278" s="831"/>
      <c r="I278" s="831">
        <v>393</v>
      </c>
      <c r="J278" s="831"/>
      <c r="K278" s="831"/>
      <c r="L278" s="831"/>
      <c r="M278" s="831"/>
      <c r="N278" s="831">
        <v>6</v>
      </c>
      <c r="O278" s="831">
        <v>2364</v>
      </c>
      <c r="P278" s="827"/>
      <c r="Q278" s="832">
        <v>394</v>
      </c>
    </row>
    <row r="279" spans="1:17" ht="14.45" customHeight="1" x14ac:dyDescent="0.2">
      <c r="A279" s="821" t="s">
        <v>581</v>
      </c>
      <c r="B279" s="822" t="s">
        <v>5709</v>
      </c>
      <c r="C279" s="822" t="s">
        <v>5710</v>
      </c>
      <c r="D279" s="822" t="s">
        <v>5788</v>
      </c>
      <c r="E279" s="822" t="s">
        <v>5789</v>
      </c>
      <c r="F279" s="831">
        <v>2</v>
      </c>
      <c r="G279" s="831">
        <v>78</v>
      </c>
      <c r="H279" s="831"/>
      <c r="I279" s="831">
        <v>39</v>
      </c>
      <c r="J279" s="831"/>
      <c r="K279" s="831"/>
      <c r="L279" s="831"/>
      <c r="M279" s="831"/>
      <c r="N279" s="831">
        <v>8</v>
      </c>
      <c r="O279" s="831">
        <v>312</v>
      </c>
      <c r="P279" s="827"/>
      <c r="Q279" s="832">
        <v>39</v>
      </c>
    </row>
    <row r="280" spans="1:17" ht="14.45" customHeight="1" x14ac:dyDescent="0.2">
      <c r="A280" s="821" t="s">
        <v>581</v>
      </c>
      <c r="B280" s="822" t="s">
        <v>5709</v>
      </c>
      <c r="C280" s="822" t="s">
        <v>5710</v>
      </c>
      <c r="D280" s="822" t="s">
        <v>6288</v>
      </c>
      <c r="E280" s="822" t="s">
        <v>6289</v>
      </c>
      <c r="F280" s="831"/>
      <c r="G280" s="831"/>
      <c r="H280" s="831"/>
      <c r="I280" s="831"/>
      <c r="J280" s="831"/>
      <c r="K280" s="831"/>
      <c r="L280" s="831"/>
      <c r="M280" s="831"/>
      <c r="N280" s="831">
        <v>1</v>
      </c>
      <c r="O280" s="831">
        <v>593</v>
      </c>
      <c r="P280" s="827"/>
      <c r="Q280" s="832">
        <v>593</v>
      </c>
    </row>
    <row r="281" spans="1:17" ht="14.45" customHeight="1" x14ac:dyDescent="0.2">
      <c r="A281" s="821" t="s">
        <v>581</v>
      </c>
      <c r="B281" s="822" t="s">
        <v>5709</v>
      </c>
      <c r="C281" s="822" t="s">
        <v>5710</v>
      </c>
      <c r="D281" s="822" t="s">
        <v>5876</v>
      </c>
      <c r="E281" s="822" t="s">
        <v>5877</v>
      </c>
      <c r="F281" s="831">
        <v>1</v>
      </c>
      <c r="G281" s="831">
        <v>1702</v>
      </c>
      <c r="H281" s="831"/>
      <c r="I281" s="831">
        <v>1702</v>
      </c>
      <c r="J281" s="831"/>
      <c r="K281" s="831"/>
      <c r="L281" s="831"/>
      <c r="M281" s="831"/>
      <c r="N281" s="831">
        <v>3</v>
      </c>
      <c r="O281" s="831">
        <v>5115</v>
      </c>
      <c r="P281" s="827"/>
      <c r="Q281" s="832">
        <v>1705</v>
      </c>
    </row>
    <row r="282" spans="1:17" ht="14.45" customHeight="1" x14ac:dyDescent="0.2">
      <c r="A282" s="821" t="s">
        <v>581</v>
      </c>
      <c r="B282" s="822" t="s">
        <v>5709</v>
      </c>
      <c r="C282" s="822" t="s">
        <v>5710</v>
      </c>
      <c r="D282" s="822" t="s">
        <v>5711</v>
      </c>
      <c r="E282" s="822" t="s">
        <v>5712</v>
      </c>
      <c r="F282" s="831">
        <v>1917</v>
      </c>
      <c r="G282" s="831">
        <v>483083</v>
      </c>
      <c r="H282" s="831">
        <v>0.96641340183086866</v>
      </c>
      <c r="I282" s="831">
        <v>251.99947835159102</v>
      </c>
      <c r="J282" s="831">
        <v>1968</v>
      </c>
      <c r="K282" s="831">
        <v>499872</v>
      </c>
      <c r="L282" s="831">
        <v>1</v>
      </c>
      <c r="M282" s="831">
        <v>254</v>
      </c>
      <c r="N282" s="831">
        <v>1714</v>
      </c>
      <c r="O282" s="831">
        <v>437070</v>
      </c>
      <c r="P282" s="827">
        <v>0.87436383714230848</v>
      </c>
      <c r="Q282" s="832">
        <v>255</v>
      </c>
    </row>
    <row r="283" spans="1:17" ht="14.45" customHeight="1" x14ac:dyDescent="0.2">
      <c r="A283" s="821" t="s">
        <v>581</v>
      </c>
      <c r="B283" s="822" t="s">
        <v>5709</v>
      </c>
      <c r="C283" s="822" t="s">
        <v>5710</v>
      </c>
      <c r="D283" s="822" t="s">
        <v>6290</v>
      </c>
      <c r="E283" s="822" t="s">
        <v>6291</v>
      </c>
      <c r="F283" s="831">
        <v>3</v>
      </c>
      <c r="G283" s="831">
        <v>4983</v>
      </c>
      <c r="H283" s="831"/>
      <c r="I283" s="831">
        <v>1661</v>
      </c>
      <c r="J283" s="831"/>
      <c r="K283" s="831"/>
      <c r="L283" s="831"/>
      <c r="M283" s="831"/>
      <c r="N283" s="831"/>
      <c r="O283" s="831"/>
      <c r="P283" s="827"/>
      <c r="Q283" s="832"/>
    </row>
    <row r="284" spans="1:17" ht="14.45" customHeight="1" x14ac:dyDescent="0.2">
      <c r="A284" s="821" t="s">
        <v>581</v>
      </c>
      <c r="B284" s="822" t="s">
        <v>5709</v>
      </c>
      <c r="C284" s="822" t="s">
        <v>5710</v>
      </c>
      <c r="D284" s="822" t="s">
        <v>6292</v>
      </c>
      <c r="E284" s="822" t="s">
        <v>6293</v>
      </c>
      <c r="F284" s="831"/>
      <c r="G284" s="831"/>
      <c r="H284" s="831"/>
      <c r="I284" s="831"/>
      <c r="J284" s="831">
        <v>2</v>
      </c>
      <c r="K284" s="831">
        <v>3078</v>
      </c>
      <c r="L284" s="831">
        <v>1</v>
      </c>
      <c r="M284" s="831">
        <v>1539</v>
      </c>
      <c r="N284" s="831"/>
      <c r="O284" s="831"/>
      <c r="P284" s="827"/>
      <c r="Q284" s="832"/>
    </row>
    <row r="285" spans="1:17" ht="14.45" customHeight="1" x14ac:dyDescent="0.2">
      <c r="A285" s="821" t="s">
        <v>581</v>
      </c>
      <c r="B285" s="822" t="s">
        <v>5709</v>
      </c>
      <c r="C285" s="822" t="s">
        <v>5710</v>
      </c>
      <c r="D285" s="822" t="s">
        <v>6294</v>
      </c>
      <c r="E285" s="822" t="s">
        <v>6295</v>
      </c>
      <c r="F285" s="831">
        <v>1</v>
      </c>
      <c r="G285" s="831">
        <v>7474</v>
      </c>
      <c r="H285" s="831"/>
      <c r="I285" s="831">
        <v>7474</v>
      </c>
      <c r="J285" s="831"/>
      <c r="K285" s="831"/>
      <c r="L285" s="831"/>
      <c r="M285" s="831"/>
      <c r="N285" s="831"/>
      <c r="O285" s="831"/>
      <c r="P285" s="827"/>
      <c r="Q285" s="832"/>
    </row>
    <row r="286" spans="1:17" ht="14.45" customHeight="1" x14ac:dyDescent="0.2">
      <c r="A286" s="821" t="s">
        <v>581</v>
      </c>
      <c r="B286" s="822" t="s">
        <v>5709</v>
      </c>
      <c r="C286" s="822" t="s">
        <v>5710</v>
      </c>
      <c r="D286" s="822" t="s">
        <v>5794</v>
      </c>
      <c r="E286" s="822" t="s">
        <v>5795</v>
      </c>
      <c r="F286" s="831">
        <v>41</v>
      </c>
      <c r="G286" s="831">
        <v>25256</v>
      </c>
      <c r="H286" s="831">
        <v>0.82285863226142764</v>
      </c>
      <c r="I286" s="831">
        <v>616</v>
      </c>
      <c r="J286" s="831">
        <v>39</v>
      </c>
      <c r="K286" s="831">
        <v>30693</v>
      </c>
      <c r="L286" s="831">
        <v>1</v>
      </c>
      <c r="M286" s="831">
        <v>787</v>
      </c>
      <c r="N286" s="831">
        <v>16</v>
      </c>
      <c r="O286" s="831">
        <v>12672</v>
      </c>
      <c r="P286" s="827">
        <v>0.41286286775486269</v>
      </c>
      <c r="Q286" s="832">
        <v>792</v>
      </c>
    </row>
    <row r="287" spans="1:17" ht="14.45" customHeight="1" x14ac:dyDescent="0.2">
      <c r="A287" s="821" t="s">
        <v>581</v>
      </c>
      <c r="B287" s="822" t="s">
        <v>5709</v>
      </c>
      <c r="C287" s="822" t="s">
        <v>5710</v>
      </c>
      <c r="D287" s="822" t="s">
        <v>6296</v>
      </c>
      <c r="E287" s="822" t="s">
        <v>6297</v>
      </c>
      <c r="F287" s="831">
        <v>89</v>
      </c>
      <c r="G287" s="831">
        <v>276434</v>
      </c>
      <c r="H287" s="831">
        <v>1.0416927309040207</v>
      </c>
      <c r="I287" s="831">
        <v>3106</v>
      </c>
      <c r="J287" s="831">
        <v>85</v>
      </c>
      <c r="K287" s="831">
        <v>265370</v>
      </c>
      <c r="L287" s="831">
        <v>1</v>
      </c>
      <c r="M287" s="831">
        <v>3122</v>
      </c>
      <c r="N287" s="831">
        <v>55</v>
      </c>
      <c r="O287" s="831">
        <v>172480</v>
      </c>
      <c r="P287" s="827">
        <v>0.64996043260353464</v>
      </c>
      <c r="Q287" s="832">
        <v>3136</v>
      </c>
    </row>
    <row r="288" spans="1:17" ht="14.45" customHeight="1" x14ac:dyDescent="0.2">
      <c r="A288" s="821" t="s">
        <v>581</v>
      </c>
      <c r="B288" s="822" t="s">
        <v>5709</v>
      </c>
      <c r="C288" s="822" t="s">
        <v>5710</v>
      </c>
      <c r="D288" s="822" t="s">
        <v>6298</v>
      </c>
      <c r="E288" s="822" t="s">
        <v>6299</v>
      </c>
      <c r="F288" s="831">
        <v>1</v>
      </c>
      <c r="G288" s="831">
        <v>3956</v>
      </c>
      <c r="H288" s="831"/>
      <c r="I288" s="831">
        <v>3956</v>
      </c>
      <c r="J288" s="831"/>
      <c r="K288" s="831"/>
      <c r="L288" s="831"/>
      <c r="M288" s="831"/>
      <c r="N288" s="831">
        <v>1</v>
      </c>
      <c r="O288" s="831">
        <v>3997</v>
      </c>
      <c r="P288" s="827"/>
      <c r="Q288" s="832">
        <v>3997</v>
      </c>
    </row>
    <row r="289" spans="1:17" ht="14.45" customHeight="1" x14ac:dyDescent="0.2">
      <c r="A289" s="821" t="s">
        <v>581</v>
      </c>
      <c r="B289" s="822" t="s">
        <v>5709</v>
      </c>
      <c r="C289" s="822" t="s">
        <v>5710</v>
      </c>
      <c r="D289" s="822" t="s">
        <v>6300</v>
      </c>
      <c r="E289" s="822" t="s">
        <v>6301</v>
      </c>
      <c r="F289" s="831">
        <v>23</v>
      </c>
      <c r="G289" s="831">
        <v>341895</v>
      </c>
      <c r="H289" s="831">
        <v>0.60133918206825709</v>
      </c>
      <c r="I289" s="831">
        <v>14865</v>
      </c>
      <c r="J289" s="831">
        <v>38</v>
      </c>
      <c r="K289" s="831">
        <v>568556</v>
      </c>
      <c r="L289" s="831">
        <v>1</v>
      </c>
      <c r="M289" s="831">
        <v>14962</v>
      </c>
      <c r="N289" s="831">
        <v>26</v>
      </c>
      <c r="O289" s="831">
        <v>391274</v>
      </c>
      <c r="P289" s="827">
        <v>0.68818902623488276</v>
      </c>
      <c r="Q289" s="832">
        <v>15049</v>
      </c>
    </row>
    <row r="290" spans="1:17" ht="14.45" customHeight="1" x14ac:dyDescent="0.2">
      <c r="A290" s="821" t="s">
        <v>581</v>
      </c>
      <c r="B290" s="822" t="s">
        <v>5709</v>
      </c>
      <c r="C290" s="822" t="s">
        <v>5710</v>
      </c>
      <c r="D290" s="822" t="s">
        <v>6302</v>
      </c>
      <c r="E290" s="822" t="s">
        <v>6303</v>
      </c>
      <c r="F290" s="831">
        <v>3</v>
      </c>
      <c r="G290" s="831">
        <v>19053</v>
      </c>
      <c r="H290" s="831">
        <v>0.74635694139768094</v>
      </c>
      <c r="I290" s="831">
        <v>6351</v>
      </c>
      <c r="J290" s="831">
        <v>4</v>
      </c>
      <c r="K290" s="831">
        <v>25528</v>
      </c>
      <c r="L290" s="831">
        <v>1</v>
      </c>
      <c r="M290" s="831">
        <v>6382</v>
      </c>
      <c r="N290" s="831">
        <v>1</v>
      </c>
      <c r="O290" s="831">
        <v>6409</v>
      </c>
      <c r="P290" s="827">
        <v>0.2510576621748668</v>
      </c>
      <c r="Q290" s="832">
        <v>6409</v>
      </c>
    </row>
    <row r="291" spans="1:17" ht="14.45" customHeight="1" x14ac:dyDescent="0.2">
      <c r="A291" s="821" t="s">
        <v>581</v>
      </c>
      <c r="B291" s="822" t="s">
        <v>5709</v>
      </c>
      <c r="C291" s="822" t="s">
        <v>5710</v>
      </c>
      <c r="D291" s="822" t="s">
        <v>6304</v>
      </c>
      <c r="E291" s="822" t="s">
        <v>6305</v>
      </c>
      <c r="F291" s="831">
        <v>3</v>
      </c>
      <c r="G291" s="831">
        <v>31176</v>
      </c>
      <c r="H291" s="831">
        <v>2.9813522042650855</v>
      </c>
      <c r="I291" s="831">
        <v>10392</v>
      </c>
      <c r="J291" s="831">
        <v>1</v>
      </c>
      <c r="K291" s="831">
        <v>10457</v>
      </c>
      <c r="L291" s="831">
        <v>1</v>
      </c>
      <c r="M291" s="831">
        <v>10457</v>
      </c>
      <c r="N291" s="831">
        <v>1</v>
      </c>
      <c r="O291" s="831">
        <v>10514</v>
      </c>
      <c r="P291" s="827">
        <v>1.0054508941378981</v>
      </c>
      <c r="Q291" s="832">
        <v>10514</v>
      </c>
    </row>
    <row r="292" spans="1:17" ht="14.45" customHeight="1" x14ac:dyDescent="0.2">
      <c r="A292" s="821" t="s">
        <v>581</v>
      </c>
      <c r="B292" s="822" t="s">
        <v>5709</v>
      </c>
      <c r="C292" s="822" t="s">
        <v>5710</v>
      </c>
      <c r="D292" s="822" t="s">
        <v>6306</v>
      </c>
      <c r="E292" s="822" t="s">
        <v>6307</v>
      </c>
      <c r="F292" s="831">
        <v>20</v>
      </c>
      <c r="G292" s="831">
        <v>50520</v>
      </c>
      <c r="H292" s="831">
        <v>1.1713696120939507</v>
      </c>
      <c r="I292" s="831">
        <v>2526</v>
      </c>
      <c r="J292" s="831">
        <v>17</v>
      </c>
      <c r="K292" s="831">
        <v>43129</v>
      </c>
      <c r="L292" s="831">
        <v>1</v>
      </c>
      <c r="M292" s="831">
        <v>2537</v>
      </c>
      <c r="N292" s="831">
        <v>17</v>
      </c>
      <c r="O292" s="831">
        <v>43299</v>
      </c>
      <c r="P292" s="827">
        <v>1.0039416633819471</v>
      </c>
      <c r="Q292" s="832">
        <v>2547</v>
      </c>
    </row>
    <row r="293" spans="1:17" ht="14.45" customHeight="1" x14ac:dyDescent="0.2">
      <c r="A293" s="821" t="s">
        <v>581</v>
      </c>
      <c r="B293" s="822" t="s">
        <v>5709</v>
      </c>
      <c r="C293" s="822" t="s">
        <v>5710</v>
      </c>
      <c r="D293" s="822" t="s">
        <v>6308</v>
      </c>
      <c r="E293" s="822" t="s">
        <v>6309</v>
      </c>
      <c r="F293" s="831">
        <v>2</v>
      </c>
      <c r="G293" s="831">
        <v>7244</v>
      </c>
      <c r="H293" s="831"/>
      <c r="I293" s="831">
        <v>3622</v>
      </c>
      <c r="J293" s="831"/>
      <c r="K293" s="831"/>
      <c r="L293" s="831"/>
      <c r="M293" s="831"/>
      <c r="N293" s="831">
        <v>3</v>
      </c>
      <c r="O293" s="831">
        <v>10971</v>
      </c>
      <c r="P293" s="827"/>
      <c r="Q293" s="832">
        <v>3657</v>
      </c>
    </row>
    <row r="294" spans="1:17" ht="14.45" customHeight="1" x14ac:dyDescent="0.2">
      <c r="A294" s="821" t="s">
        <v>581</v>
      </c>
      <c r="B294" s="822" t="s">
        <v>5709</v>
      </c>
      <c r="C294" s="822" t="s">
        <v>5710</v>
      </c>
      <c r="D294" s="822" t="s">
        <v>6310</v>
      </c>
      <c r="E294" s="822" t="s">
        <v>6311</v>
      </c>
      <c r="F294" s="831">
        <v>291</v>
      </c>
      <c r="G294" s="831">
        <v>807231</v>
      </c>
      <c r="H294" s="831">
        <v>0.9531102410548985</v>
      </c>
      <c r="I294" s="831">
        <v>2773.9896907216494</v>
      </c>
      <c r="J294" s="831">
        <v>304</v>
      </c>
      <c r="K294" s="831">
        <v>846944</v>
      </c>
      <c r="L294" s="831">
        <v>1</v>
      </c>
      <c r="M294" s="831">
        <v>2786</v>
      </c>
      <c r="N294" s="831">
        <v>314</v>
      </c>
      <c r="O294" s="831">
        <v>877934</v>
      </c>
      <c r="P294" s="827">
        <v>1.0365903766955076</v>
      </c>
      <c r="Q294" s="832">
        <v>2795.9681528662422</v>
      </c>
    </row>
    <row r="295" spans="1:17" ht="14.45" customHeight="1" x14ac:dyDescent="0.2">
      <c r="A295" s="821" t="s">
        <v>581</v>
      </c>
      <c r="B295" s="822" t="s">
        <v>5709</v>
      </c>
      <c r="C295" s="822" t="s">
        <v>5710</v>
      </c>
      <c r="D295" s="822" t="s">
        <v>6312</v>
      </c>
      <c r="E295" s="822" t="s">
        <v>6313</v>
      </c>
      <c r="F295" s="831">
        <v>137</v>
      </c>
      <c r="G295" s="831">
        <v>846660</v>
      </c>
      <c r="H295" s="831">
        <v>1.1758970683821937</v>
      </c>
      <c r="I295" s="831">
        <v>6180</v>
      </c>
      <c r="J295" s="831">
        <v>116</v>
      </c>
      <c r="K295" s="831">
        <v>720012</v>
      </c>
      <c r="L295" s="831">
        <v>1</v>
      </c>
      <c r="M295" s="831">
        <v>6207</v>
      </c>
      <c r="N295" s="831">
        <v>123</v>
      </c>
      <c r="O295" s="831">
        <v>766413</v>
      </c>
      <c r="P295" s="827">
        <v>1.0644447592540125</v>
      </c>
      <c r="Q295" s="832">
        <v>6231</v>
      </c>
    </row>
    <row r="296" spans="1:17" ht="14.45" customHeight="1" x14ac:dyDescent="0.2">
      <c r="A296" s="821" t="s">
        <v>581</v>
      </c>
      <c r="B296" s="822" t="s">
        <v>5709</v>
      </c>
      <c r="C296" s="822" t="s">
        <v>5710</v>
      </c>
      <c r="D296" s="822" t="s">
        <v>6314</v>
      </c>
      <c r="E296" s="822" t="s">
        <v>6315</v>
      </c>
      <c r="F296" s="831">
        <v>1</v>
      </c>
      <c r="G296" s="831">
        <v>11419</v>
      </c>
      <c r="H296" s="831">
        <v>0.4964782608695652</v>
      </c>
      <c r="I296" s="831">
        <v>11419</v>
      </c>
      <c r="J296" s="831">
        <v>2</v>
      </c>
      <c r="K296" s="831">
        <v>23000</v>
      </c>
      <c r="L296" s="831">
        <v>1</v>
      </c>
      <c r="M296" s="831">
        <v>11500</v>
      </c>
      <c r="N296" s="831">
        <v>4</v>
      </c>
      <c r="O296" s="831">
        <v>46288</v>
      </c>
      <c r="P296" s="827">
        <v>2.0125217391304346</v>
      </c>
      <c r="Q296" s="832">
        <v>11572</v>
      </c>
    </row>
    <row r="297" spans="1:17" ht="14.45" customHeight="1" x14ac:dyDescent="0.2">
      <c r="A297" s="821" t="s">
        <v>581</v>
      </c>
      <c r="B297" s="822" t="s">
        <v>5709</v>
      </c>
      <c r="C297" s="822" t="s">
        <v>5710</v>
      </c>
      <c r="D297" s="822" t="s">
        <v>6316</v>
      </c>
      <c r="E297" s="822" t="s">
        <v>6317</v>
      </c>
      <c r="F297" s="831">
        <v>9</v>
      </c>
      <c r="G297" s="831">
        <v>22167</v>
      </c>
      <c r="H297" s="831">
        <v>0.81421487603305787</v>
      </c>
      <c r="I297" s="831">
        <v>2463</v>
      </c>
      <c r="J297" s="831">
        <v>11</v>
      </c>
      <c r="K297" s="831">
        <v>27225</v>
      </c>
      <c r="L297" s="831">
        <v>1</v>
      </c>
      <c r="M297" s="831">
        <v>2475</v>
      </c>
      <c r="N297" s="831">
        <v>5</v>
      </c>
      <c r="O297" s="831">
        <v>12425</v>
      </c>
      <c r="P297" s="827">
        <v>0.45638200183654731</v>
      </c>
      <c r="Q297" s="832">
        <v>2485</v>
      </c>
    </row>
    <row r="298" spans="1:17" ht="14.45" customHeight="1" x14ac:dyDescent="0.2">
      <c r="A298" s="821" t="s">
        <v>581</v>
      </c>
      <c r="B298" s="822" t="s">
        <v>5709</v>
      </c>
      <c r="C298" s="822" t="s">
        <v>5710</v>
      </c>
      <c r="D298" s="822" t="s">
        <v>2111</v>
      </c>
      <c r="E298" s="822" t="s">
        <v>6318</v>
      </c>
      <c r="F298" s="831">
        <v>8</v>
      </c>
      <c r="G298" s="831">
        <v>26528</v>
      </c>
      <c r="H298" s="831">
        <v>1.5927949564695287</v>
      </c>
      <c r="I298" s="831">
        <v>3316</v>
      </c>
      <c r="J298" s="831">
        <v>5</v>
      </c>
      <c r="K298" s="831">
        <v>16655</v>
      </c>
      <c r="L298" s="831">
        <v>1</v>
      </c>
      <c r="M298" s="831">
        <v>3331</v>
      </c>
      <c r="N298" s="831">
        <v>5</v>
      </c>
      <c r="O298" s="831">
        <v>16725</v>
      </c>
      <c r="P298" s="827">
        <v>1.0042029420594416</v>
      </c>
      <c r="Q298" s="832">
        <v>3345</v>
      </c>
    </row>
    <row r="299" spans="1:17" ht="14.45" customHeight="1" x14ac:dyDescent="0.2">
      <c r="A299" s="821" t="s">
        <v>581</v>
      </c>
      <c r="B299" s="822" t="s">
        <v>5709</v>
      </c>
      <c r="C299" s="822" t="s">
        <v>5710</v>
      </c>
      <c r="D299" s="822" t="s">
        <v>6319</v>
      </c>
      <c r="E299" s="822" t="s">
        <v>6320</v>
      </c>
      <c r="F299" s="831">
        <v>3</v>
      </c>
      <c r="G299" s="831">
        <v>9714</v>
      </c>
      <c r="H299" s="831">
        <v>2.9852489244007376</v>
      </c>
      <c r="I299" s="831">
        <v>3238</v>
      </c>
      <c r="J299" s="831">
        <v>1</v>
      </c>
      <c r="K299" s="831">
        <v>3254</v>
      </c>
      <c r="L299" s="831">
        <v>1</v>
      </c>
      <c r="M299" s="831">
        <v>3254</v>
      </c>
      <c r="N299" s="831">
        <v>2</v>
      </c>
      <c r="O299" s="831">
        <v>6536</v>
      </c>
      <c r="P299" s="827">
        <v>2.0086047940995697</v>
      </c>
      <c r="Q299" s="832">
        <v>3268</v>
      </c>
    </row>
    <row r="300" spans="1:17" ht="14.45" customHeight="1" x14ac:dyDescent="0.2">
      <c r="A300" s="821" t="s">
        <v>581</v>
      </c>
      <c r="B300" s="822" t="s">
        <v>5709</v>
      </c>
      <c r="C300" s="822" t="s">
        <v>5710</v>
      </c>
      <c r="D300" s="822" t="s">
        <v>6321</v>
      </c>
      <c r="E300" s="822" t="s">
        <v>6322</v>
      </c>
      <c r="F300" s="831">
        <v>11</v>
      </c>
      <c r="G300" s="831">
        <v>27126</v>
      </c>
      <c r="H300" s="831">
        <v>0.78222504181325336</v>
      </c>
      <c r="I300" s="831">
        <v>2466</v>
      </c>
      <c r="J300" s="831">
        <v>14</v>
      </c>
      <c r="K300" s="831">
        <v>34678</v>
      </c>
      <c r="L300" s="831">
        <v>1</v>
      </c>
      <c r="M300" s="831">
        <v>2477</v>
      </c>
      <c r="N300" s="831">
        <v>19</v>
      </c>
      <c r="O300" s="831">
        <v>47253</v>
      </c>
      <c r="P300" s="827">
        <v>1.3626218351692716</v>
      </c>
      <c r="Q300" s="832">
        <v>2487</v>
      </c>
    </row>
    <row r="301" spans="1:17" ht="14.45" customHeight="1" x14ac:dyDescent="0.2">
      <c r="A301" s="821" t="s">
        <v>581</v>
      </c>
      <c r="B301" s="822" t="s">
        <v>5709</v>
      </c>
      <c r="C301" s="822" t="s">
        <v>5710</v>
      </c>
      <c r="D301" s="822" t="s">
        <v>6323</v>
      </c>
      <c r="E301" s="822" t="s">
        <v>6324</v>
      </c>
      <c r="F301" s="831">
        <v>16</v>
      </c>
      <c r="G301" s="831">
        <v>164720</v>
      </c>
      <c r="H301" s="831">
        <v>1.1355770954265307</v>
      </c>
      <c r="I301" s="831">
        <v>10295</v>
      </c>
      <c r="J301" s="831">
        <v>14</v>
      </c>
      <c r="K301" s="831">
        <v>145054</v>
      </c>
      <c r="L301" s="831">
        <v>1</v>
      </c>
      <c r="M301" s="831">
        <v>10361</v>
      </c>
      <c r="N301" s="831">
        <v>8</v>
      </c>
      <c r="O301" s="831">
        <v>83344</v>
      </c>
      <c r="P301" s="827">
        <v>0.57457222827360843</v>
      </c>
      <c r="Q301" s="832">
        <v>10418</v>
      </c>
    </row>
    <row r="302" spans="1:17" ht="14.45" customHeight="1" x14ac:dyDescent="0.2">
      <c r="A302" s="821" t="s">
        <v>581</v>
      </c>
      <c r="B302" s="822" t="s">
        <v>5709</v>
      </c>
      <c r="C302" s="822" t="s">
        <v>5710</v>
      </c>
      <c r="D302" s="822" t="s">
        <v>6325</v>
      </c>
      <c r="E302" s="822" t="s">
        <v>6326</v>
      </c>
      <c r="F302" s="831">
        <v>23</v>
      </c>
      <c r="G302" s="831">
        <v>80155</v>
      </c>
      <c r="H302" s="831">
        <v>1.9079072645910693</v>
      </c>
      <c r="I302" s="831">
        <v>3485</v>
      </c>
      <c r="J302" s="831">
        <v>12</v>
      </c>
      <c r="K302" s="831">
        <v>42012</v>
      </c>
      <c r="L302" s="831">
        <v>1</v>
      </c>
      <c r="M302" s="831">
        <v>3501</v>
      </c>
      <c r="N302" s="831">
        <v>18</v>
      </c>
      <c r="O302" s="831">
        <v>63270</v>
      </c>
      <c r="P302" s="827">
        <v>1.5059982862039418</v>
      </c>
      <c r="Q302" s="832">
        <v>3515</v>
      </c>
    </row>
    <row r="303" spans="1:17" ht="14.45" customHeight="1" x14ac:dyDescent="0.2">
      <c r="A303" s="821" t="s">
        <v>581</v>
      </c>
      <c r="B303" s="822" t="s">
        <v>5709</v>
      </c>
      <c r="C303" s="822" t="s">
        <v>5710</v>
      </c>
      <c r="D303" s="822" t="s">
        <v>6327</v>
      </c>
      <c r="E303" s="822" t="s">
        <v>6328</v>
      </c>
      <c r="F303" s="831">
        <v>4</v>
      </c>
      <c r="G303" s="831">
        <v>17640</v>
      </c>
      <c r="H303" s="831">
        <v>0.66335740072202165</v>
      </c>
      <c r="I303" s="831">
        <v>4410</v>
      </c>
      <c r="J303" s="831">
        <v>6</v>
      </c>
      <c r="K303" s="831">
        <v>26592</v>
      </c>
      <c r="L303" s="831">
        <v>1</v>
      </c>
      <c r="M303" s="831">
        <v>4432</v>
      </c>
      <c r="N303" s="831">
        <v>3</v>
      </c>
      <c r="O303" s="831">
        <v>13353</v>
      </c>
      <c r="P303" s="827">
        <v>0.50214350180505418</v>
      </c>
      <c r="Q303" s="832">
        <v>4451</v>
      </c>
    </row>
    <row r="304" spans="1:17" ht="14.45" customHeight="1" x14ac:dyDescent="0.2">
      <c r="A304" s="821" t="s">
        <v>581</v>
      </c>
      <c r="B304" s="822" t="s">
        <v>5709</v>
      </c>
      <c r="C304" s="822" t="s">
        <v>5710</v>
      </c>
      <c r="D304" s="822" t="s">
        <v>6329</v>
      </c>
      <c r="E304" s="822" t="s">
        <v>6330</v>
      </c>
      <c r="F304" s="831">
        <v>41</v>
      </c>
      <c r="G304" s="831">
        <v>88109</v>
      </c>
      <c r="H304" s="831">
        <v>1.0454442981051033</v>
      </c>
      <c r="I304" s="831">
        <v>2149</v>
      </c>
      <c r="J304" s="831">
        <v>39</v>
      </c>
      <c r="K304" s="831">
        <v>84279</v>
      </c>
      <c r="L304" s="831">
        <v>1</v>
      </c>
      <c r="M304" s="831">
        <v>2161</v>
      </c>
      <c r="N304" s="831">
        <v>19</v>
      </c>
      <c r="O304" s="831">
        <v>41249</v>
      </c>
      <c r="P304" s="827">
        <v>0.48943390405676385</v>
      </c>
      <c r="Q304" s="832">
        <v>2171</v>
      </c>
    </row>
    <row r="305" spans="1:17" ht="14.45" customHeight="1" x14ac:dyDescent="0.2">
      <c r="A305" s="821" t="s">
        <v>581</v>
      </c>
      <c r="B305" s="822" t="s">
        <v>5709</v>
      </c>
      <c r="C305" s="822" t="s">
        <v>5710</v>
      </c>
      <c r="D305" s="822" t="s">
        <v>6331</v>
      </c>
      <c r="E305" s="822" t="s">
        <v>6332</v>
      </c>
      <c r="F305" s="831">
        <v>20</v>
      </c>
      <c r="G305" s="831">
        <v>33620</v>
      </c>
      <c r="H305" s="831">
        <v>1.5320816624134159</v>
      </c>
      <c r="I305" s="831">
        <v>1681</v>
      </c>
      <c r="J305" s="831">
        <v>13</v>
      </c>
      <c r="K305" s="831">
        <v>21944</v>
      </c>
      <c r="L305" s="831">
        <v>1</v>
      </c>
      <c r="M305" s="831">
        <v>1688</v>
      </c>
      <c r="N305" s="831">
        <v>1</v>
      </c>
      <c r="O305" s="831">
        <v>1694</v>
      </c>
      <c r="P305" s="827">
        <v>7.7196500182282177E-2</v>
      </c>
      <c r="Q305" s="832">
        <v>1694</v>
      </c>
    </row>
    <row r="306" spans="1:17" ht="14.45" customHeight="1" x14ac:dyDescent="0.2">
      <c r="A306" s="821" t="s">
        <v>581</v>
      </c>
      <c r="B306" s="822" t="s">
        <v>5709</v>
      </c>
      <c r="C306" s="822" t="s">
        <v>5710</v>
      </c>
      <c r="D306" s="822" t="s">
        <v>6333</v>
      </c>
      <c r="E306" s="822" t="s">
        <v>6334</v>
      </c>
      <c r="F306" s="831">
        <v>6</v>
      </c>
      <c r="G306" s="831">
        <v>13908</v>
      </c>
      <c r="H306" s="831">
        <v>0.74613733905579405</v>
      </c>
      <c r="I306" s="831">
        <v>2318</v>
      </c>
      <c r="J306" s="831">
        <v>8</v>
      </c>
      <c r="K306" s="831">
        <v>18640</v>
      </c>
      <c r="L306" s="831">
        <v>1</v>
      </c>
      <c r="M306" s="831">
        <v>2330</v>
      </c>
      <c r="N306" s="831">
        <v>4</v>
      </c>
      <c r="O306" s="831">
        <v>9360</v>
      </c>
      <c r="P306" s="827">
        <v>0.50214592274678116</v>
      </c>
      <c r="Q306" s="832">
        <v>2340</v>
      </c>
    </row>
    <row r="307" spans="1:17" ht="14.45" customHeight="1" x14ac:dyDescent="0.2">
      <c r="A307" s="821" t="s">
        <v>581</v>
      </c>
      <c r="B307" s="822" t="s">
        <v>5709</v>
      </c>
      <c r="C307" s="822" t="s">
        <v>5710</v>
      </c>
      <c r="D307" s="822" t="s">
        <v>6335</v>
      </c>
      <c r="E307" s="822" t="s">
        <v>6336</v>
      </c>
      <c r="F307" s="831">
        <v>33</v>
      </c>
      <c r="G307" s="831">
        <v>91509</v>
      </c>
      <c r="H307" s="831">
        <v>0.6845377019748653</v>
      </c>
      <c r="I307" s="831">
        <v>2773</v>
      </c>
      <c r="J307" s="831">
        <v>48</v>
      </c>
      <c r="K307" s="831">
        <v>133680</v>
      </c>
      <c r="L307" s="831">
        <v>1</v>
      </c>
      <c r="M307" s="831">
        <v>2785</v>
      </c>
      <c r="N307" s="831">
        <v>23</v>
      </c>
      <c r="O307" s="831">
        <v>64285</v>
      </c>
      <c r="P307" s="827">
        <v>0.48088719329742668</v>
      </c>
      <c r="Q307" s="832">
        <v>2795</v>
      </c>
    </row>
    <row r="308" spans="1:17" ht="14.45" customHeight="1" x14ac:dyDescent="0.2">
      <c r="A308" s="821" t="s">
        <v>581</v>
      </c>
      <c r="B308" s="822" t="s">
        <v>5709</v>
      </c>
      <c r="C308" s="822" t="s">
        <v>5710</v>
      </c>
      <c r="D308" s="822" t="s">
        <v>6337</v>
      </c>
      <c r="E308" s="822" t="s">
        <v>6338</v>
      </c>
      <c r="F308" s="831">
        <v>27</v>
      </c>
      <c r="G308" s="831">
        <v>89802</v>
      </c>
      <c r="H308" s="831">
        <v>1.4928186714542191</v>
      </c>
      <c r="I308" s="831">
        <v>3326</v>
      </c>
      <c r="J308" s="831">
        <v>18</v>
      </c>
      <c r="K308" s="831">
        <v>60156</v>
      </c>
      <c r="L308" s="831">
        <v>1</v>
      </c>
      <c r="M308" s="831">
        <v>3342</v>
      </c>
      <c r="N308" s="831">
        <v>24</v>
      </c>
      <c r="O308" s="831">
        <v>80544</v>
      </c>
      <c r="P308" s="827">
        <v>1.338918811091163</v>
      </c>
      <c r="Q308" s="832">
        <v>3356</v>
      </c>
    </row>
    <row r="309" spans="1:17" ht="14.45" customHeight="1" x14ac:dyDescent="0.2">
      <c r="A309" s="821" t="s">
        <v>581</v>
      </c>
      <c r="B309" s="822" t="s">
        <v>5709</v>
      </c>
      <c r="C309" s="822" t="s">
        <v>5710</v>
      </c>
      <c r="D309" s="822" t="s">
        <v>5796</v>
      </c>
      <c r="E309" s="822" t="s">
        <v>5797</v>
      </c>
      <c r="F309" s="831">
        <v>1</v>
      </c>
      <c r="G309" s="831">
        <v>196</v>
      </c>
      <c r="H309" s="831">
        <v>6.6328257191201348E-2</v>
      </c>
      <c r="I309" s="831">
        <v>196</v>
      </c>
      <c r="J309" s="831">
        <v>15</v>
      </c>
      <c r="K309" s="831">
        <v>2955</v>
      </c>
      <c r="L309" s="831">
        <v>1</v>
      </c>
      <c r="M309" s="831">
        <v>197</v>
      </c>
      <c r="N309" s="831">
        <v>5</v>
      </c>
      <c r="O309" s="831">
        <v>990</v>
      </c>
      <c r="P309" s="827">
        <v>0.3350253807106599</v>
      </c>
      <c r="Q309" s="832">
        <v>198</v>
      </c>
    </row>
    <row r="310" spans="1:17" ht="14.45" customHeight="1" x14ac:dyDescent="0.2">
      <c r="A310" s="821" t="s">
        <v>581</v>
      </c>
      <c r="B310" s="822" t="s">
        <v>5709</v>
      </c>
      <c r="C310" s="822" t="s">
        <v>5710</v>
      </c>
      <c r="D310" s="822" t="s">
        <v>6339</v>
      </c>
      <c r="E310" s="822" t="s">
        <v>6340</v>
      </c>
      <c r="F310" s="831">
        <v>15</v>
      </c>
      <c r="G310" s="831">
        <v>48855</v>
      </c>
      <c r="H310" s="831">
        <v>0.93548943014705888</v>
      </c>
      <c r="I310" s="831">
        <v>3257</v>
      </c>
      <c r="J310" s="831">
        <v>16</v>
      </c>
      <c r="K310" s="831">
        <v>52224</v>
      </c>
      <c r="L310" s="831">
        <v>1</v>
      </c>
      <c r="M310" s="831">
        <v>3264</v>
      </c>
      <c r="N310" s="831">
        <v>9</v>
      </c>
      <c r="O310" s="831">
        <v>29421</v>
      </c>
      <c r="P310" s="827">
        <v>0.56336167279411764</v>
      </c>
      <c r="Q310" s="832">
        <v>3269</v>
      </c>
    </row>
    <row r="311" spans="1:17" ht="14.45" customHeight="1" x14ac:dyDescent="0.2">
      <c r="A311" s="821" t="s">
        <v>581</v>
      </c>
      <c r="B311" s="822" t="s">
        <v>5709</v>
      </c>
      <c r="C311" s="822" t="s">
        <v>5710</v>
      </c>
      <c r="D311" s="822" t="s">
        <v>6341</v>
      </c>
      <c r="E311" s="822" t="s">
        <v>6342</v>
      </c>
      <c r="F311" s="831">
        <v>6</v>
      </c>
      <c r="G311" s="831">
        <v>21786</v>
      </c>
      <c r="H311" s="831">
        <v>1.4934192486975597</v>
      </c>
      <c r="I311" s="831">
        <v>3631</v>
      </c>
      <c r="J311" s="831">
        <v>4</v>
      </c>
      <c r="K311" s="831">
        <v>14588</v>
      </c>
      <c r="L311" s="831">
        <v>1</v>
      </c>
      <c r="M311" s="831">
        <v>3647</v>
      </c>
      <c r="N311" s="831"/>
      <c r="O311" s="831"/>
      <c r="P311" s="827"/>
      <c r="Q311" s="832"/>
    </row>
    <row r="312" spans="1:17" ht="14.45" customHeight="1" x14ac:dyDescent="0.2">
      <c r="A312" s="821" t="s">
        <v>581</v>
      </c>
      <c r="B312" s="822" t="s">
        <v>5709</v>
      </c>
      <c r="C312" s="822" t="s">
        <v>5710</v>
      </c>
      <c r="D312" s="822" t="s">
        <v>6343</v>
      </c>
      <c r="E312" s="822" t="s">
        <v>6344</v>
      </c>
      <c r="F312" s="831">
        <v>1</v>
      </c>
      <c r="G312" s="831">
        <v>2469</v>
      </c>
      <c r="H312" s="831">
        <v>0.33185483870967741</v>
      </c>
      <c r="I312" s="831">
        <v>2469</v>
      </c>
      <c r="J312" s="831">
        <v>3</v>
      </c>
      <c r="K312" s="831">
        <v>7440</v>
      </c>
      <c r="L312" s="831">
        <v>1</v>
      </c>
      <c r="M312" s="831">
        <v>2480</v>
      </c>
      <c r="N312" s="831">
        <v>1</v>
      </c>
      <c r="O312" s="831">
        <v>2490</v>
      </c>
      <c r="P312" s="827">
        <v>0.33467741935483869</v>
      </c>
      <c r="Q312" s="832">
        <v>2490</v>
      </c>
    </row>
    <row r="313" spans="1:17" ht="14.45" customHeight="1" x14ac:dyDescent="0.2">
      <c r="A313" s="821" t="s">
        <v>581</v>
      </c>
      <c r="B313" s="822" t="s">
        <v>5709</v>
      </c>
      <c r="C313" s="822" t="s">
        <v>5710</v>
      </c>
      <c r="D313" s="822" t="s">
        <v>6345</v>
      </c>
      <c r="E313" s="822" t="s">
        <v>6346</v>
      </c>
      <c r="F313" s="831">
        <v>6</v>
      </c>
      <c r="G313" s="831">
        <v>18072</v>
      </c>
      <c r="H313" s="831">
        <v>0.74603698811096431</v>
      </c>
      <c r="I313" s="831">
        <v>3012</v>
      </c>
      <c r="J313" s="831">
        <v>8</v>
      </c>
      <c r="K313" s="831">
        <v>24224</v>
      </c>
      <c r="L313" s="831">
        <v>1</v>
      </c>
      <c r="M313" s="831">
        <v>3028</v>
      </c>
      <c r="N313" s="831">
        <v>10</v>
      </c>
      <c r="O313" s="831">
        <v>30420</v>
      </c>
      <c r="P313" s="827">
        <v>1.255779392338177</v>
      </c>
      <c r="Q313" s="832">
        <v>3042</v>
      </c>
    </row>
    <row r="314" spans="1:17" ht="14.45" customHeight="1" x14ac:dyDescent="0.2">
      <c r="A314" s="821" t="s">
        <v>581</v>
      </c>
      <c r="B314" s="822" t="s">
        <v>5709</v>
      </c>
      <c r="C314" s="822" t="s">
        <v>5710</v>
      </c>
      <c r="D314" s="822" t="s">
        <v>6347</v>
      </c>
      <c r="E314" s="822" t="s">
        <v>6348</v>
      </c>
      <c r="F314" s="831">
        <v>232</v>
      </c>
      <c r="G314" s="831">
        <v>1194336</v>
      </c>
      <c r="H314" s="831">
        <v>0.96666666666666667</v>
      </c>
      <c r="I314" s="831">
        <v>5148</v>
      </c>
      <c r="J314" s="831">
        <v>240</v>
      </c>
      <c r="K314" s="831">
        <v>1235520</v>
      </c>
      <c r="L314" s="831">
        <v>1</v>
      </c>
      <c r="M314" s="831">
        <v>5148</v>
      </c>
      <c r="N314" s="831">
        <v>209</v>
      </c>
      <c r="O314" s="831">
        <v>1075932</v>
      </c>
      <c r="P314" s="827">
        <v>0.87083333333333335</v>
      </c>
      <c r="Q314" s="832">
        <v>5148</v>
      </c>
    </row>
    <row r="315" spans="1:17" ht="14.45" customHeight="1" x14ac:dyDescent="0.2">
      <c r="A315" s="821" t="s">
        <v>581</v>
      </c>
      <c r="B315" s="822" t="s">
        <v>5709</v>
      </c>
      <c r="C315" s="822" t="s">
        <v>5710</v>
      </c>
      <c r="D315" s="822" t="s">
        <v>6349</v>
      </c>
      <c r="E315" s="822" t="s">
        <v>6350</v>
      </c>
      <c r="F315" s="831">
        <v>45</v>
      </c>
      <c r="G315" s="831">
        <v>222255</v>
      </c>
      <c r="H315" s="831">
        <v>0.86450942867811797</v>
      </c>
      <c r="I315" s="831">
        <v>4939</v>
      </c>
      <c r="J315" s="831">
        <v>52</v>
      </c>
      <c r="K315" s="831">
        <v>257088</v>
      </c>
      <c r="L315" s="831">
        <v>1</v>
      </c>
      <c r="M315" s="831">
        <v>4944</v>
      </c>
      <c r="N315" s="831">
        <v>51</v>
      </c>
      <c r="O315" s="831">
        <v>252394</v>
      </c>
      <c r="P315" s="827">
        <v>0.98174166044311673</v>
      </c>
      <c r="Q315" s="832">
        <v>4948.9019607843138</v>
      </c>
    </row>
    <row r="316" spans="1:17" ht="14.45" customHeight="1" x14ac:dyDescent="0.2">
      <c r="A316" s="821" t="s">
        <v>581</v>
      </c>
      <c r="B316" s="822" t="s">
        <v>5709</v>
      </c>
      <c r="C316" s="822" t="s">
        <v>5710</v>
      </c>
      <c r="D316" s="822" t="s">
        <v>6351</v>
      </c>
      <c r="E316" s="822" t="s">
        <v>6352</v>
      </c>
      <c r="F316" s="831">
        <v>4</v>
      </c>
      <c r="G316" s="831">
        <v>37220</v>
      </c>
      <c r="H316" s="831">
        <v>1.9859139899690534</v>
      </c>
      <c r="I316" s="831">
        <v>9305</v>
      </c>
      <c r="J316" s="831">
        <v>2</v>
      </c>
      <c r="K316" s="831">
        <v>18742</v>
      </c>
      <c r="L316" s="831">
        <v>1</v>
      </c>
      <c r="M316" s="831">
        <v>9371</v>
      </c>
      <c r="N316" s="831">
        <v>7</v>
      </c>
      <c r="O316" s="831">
        <v>65996</v>
      </c>
      <c r="P316" s="827">
        <v>3.5212890833422259</v>
      </c>
      <c r="Q316" s="832">
        <v>9428</v>
      </c>
    </row>
    <row r="317" spans="1:17" ht="14.45" customHeight="1" x14ac:dyDescent="0.2">
      <c r="A317" s="821" t="s">
        <v>581</v>
      </c>
      <c r="B317" s="822" t="s">
        <v>5709</v>
      </c>
      <c r="C317" s="822" t="s">
        <v>5710</v>
      </c>
      <c r="D317" s="822" t="s">
        <v>6353</v>
      </c>
      <c r="E317" s="822" t="s">
        <v>6354</v>
      </c>
      <c r="F317" s="831">
        <v>1</v>
      </c>
      <c r="G317" s="831">
        <v>2733</v>
      </c>
      <c r="H317" s="831">
        <v>0.49727074235807861</v>
      </c>
      <c r="I317" s="831">
        <v>2733</v>
      </c>
      <c r="J317" s="831">
        <v>2</v>
      </c>
      <c r="K317" s="831">
        <v>5496</v>
      </c>
      <c r="L317" s="831">
        <v>1</v>
      </c>
      <c r="M317" s="831">
        <v>2748</v>
      </c>
      <c r="N317" s="831">
        <v>6</v>
      </c>
      <c r="O317" s="831">
        <v>16572</v>
      </c>
      <c r="P317" s="827">
        <v>3.0152838427947599</v>
      </c>
      <c r="Q317" s="832">
        <v>2762</v>
      </c>
    </row>
    <row r="318" spans="1:17" ht="14.45" customHeight="1" x14ac:dyDescent="0.2">
      <c r="A318" s="821" t="s">
        <v>581</v>
      </c>
      <c r="B318" s="822" t="s">
        <v>5709</v>
      </c>
      <c r="C318" s="822" t="s">
        <v>5710</v>
      </c>
      <c r="D318" s="822" t="s">
        <v>6355</v>
      </c>
      <c r="E318" s="822" t="s">
        <v>6356</v>
      </c>
      <c r="F318" s="831">
        <v>2</v>
      </c>
      <c r="G318" s="831">
        <v>1424</v>
      </c>
      <c r="H318" s="831">
        <v>0.42130177514792899</v>
      </c>
      <c r="I318" s="831">
        <v>712</v>
      </c>
      <c r="J318" s="831">
        <v>4</v>
      </c>
      <c r="K318" s="831">
        <v>3380</v>
      </c>
      <c r="L318" s="831">
        <v>1</v>
      </c>
      <c r="M318" s="831">
        <v>845</v>
      </c>
      <c r="N318" s="831">
        <v>1</v>
      </c>
      <c r="O318" s="831">
        <v>852</v>
      </c>
      <c r="P318" s="827">
        <v>0.25207100591715975</v>
      </c>
      <c r="Q318" s="832">
        <v>852</v>
      </c>
    </row>
    <row r="319" spans="1:17" ht="14.45" customHeight="1" x14ac:dyDescent="0.2">
      <c r="A319" s="821" t="s">
        <v>581</v>
      </c>
      <c r="B319" s="822" t="s">
        <v>5709</v>
      </c>
      <c r="C319" s="822" t="s">
        <v>5710</v>
      </c>
      <c r="D319" s="822" t="s">
        <v>6357</v>
      </c>
      <c r="E319" s="822" t="s">
        <v>6358</v>
      </c>
      <c r="F319" s="831">
        <v>9</v>
      </c>
      <c r="G319" s="831">
        <v>32481</v>
      </c>
      <c r="H319" s="831">
        <v>0.42715114214699962</v>
      </c>
      <c r="I319" s="831">
        <v>3609</v>
      </c>
      <c r="J319" s="831">
        <v>21</v>
      </c>
      <c r="K319" s="831">
        <v>76041</v>
      </c>
      <c r="L319" s="831">
        <v>1</v>
      </c>
      <c r="M319" s="831">
        <v>3621</v>
      </c>
      <c r="N319" s="831">
        <v>17</v>
      </c>
      <c r="O319" s="831">
        <v>61727</v>
      </c>
      <c r="P319" s="827">
        <v>0.81175944556226243</v>
      </c>
      <c r="Q319" s="832">
        <v>3631</v>
      </c>
    </row>
    <row r="320" spans="1:17" ht="14.45" customHeight="1" x14ac:dyDescent="0.2">
      <c r="A320" s="821" t="s">
        <v>581</v>
      </c>
      <c r="B320" s="822" t="s">
        <v>5709</v>
      </c>
      <c r="C320" s="822" t="s">
        <v>5710</v>
      </c>
      <c r="D320" s="822" t="s">
        <v>6359</v>
      </c>
      <c r="E320" s="822" t="s">
        <v>6360</v>
      </c>
      <c r="F320" s="831"/>
      <c r="G320" s="831"/>
      <c r="H320" s="831"/>
      <c r="I320" s="831"/>
      <c r="J320" s="831">
        <v>1</v>
      </c>
      <c r="K320" s="831">
        <v>9858</v>
      </c>
      <c r="L320" s="831">
        <v>1</v>
      </c>
      <c r="M320" s="831">
        <v>9858</v>
      </c>
      <c r="N320" s="831">
        <v>1</v>
      </c>
      <c r="O320" s="831">
        <v>9901</v>
      </c>
      <c r="P320" s="827">
        <v>1.0043619395414891</v>
      </c>
      <c r="Q320" s="832">
        <v>9901</v>
      </c>
    </row>
    <row r="321" spans="1:17" ht="14.45" customHeight="1" x14ac:dyDescent="0.2">
      <c r="A321" s="821" t="s">
        <v>581</v>
      </c>
      <c r="B321" s="822" t="s">
        <v>5709</v>
      </c>
      <c r="C321" s="822" t="s">
        <v>5710</v>
      </c>
      <c r="D321" s="822" t="s">
        <v>6361</v>
      </c>
      <c r="E321" s="822" t="s">
        <v>6362</v>
      </c>
      <c r="F321" s="831"/>
      <c r="G321" s="831"/>
      <c r="H321" s="831"/>
      <c r="I321" s="831"/>
      <c r="J321" s="831"/>
      <c r="K321" s="831"/>
      <c r="L321" s="831"/>
      <c r="M321" s="831"/>
      <c r="N321" s="831">
        <v>2</v>
      </c>
      <c r="O321" s="831">
        <v>15148</v>
      </c>
      <c r="P321" s="827"/>
      <c r="Q321" s="832">
        <v>7574</v>
      </c>
    </row>
    <row r="322" spans="1:17" ht="14.45" customHeight="1" x14ac:dyDescent="0.2">
      <c r="A322" s="821" t="s">
        <v>581</v>
      </c>
      <c r="B322" s="822" t="s">
        <v>5709</v>
      </c>
      <c r="C322" s="822" t="s">
        <v>5710</v>
      </c>
      <c r="D322" s="822" t="s">
        <v>6363</v>
      </c>
      <c r="E322" s="822" t="s">
        <v>6364</v>
      </c>
      <c r="F322" s="831">
        <v>9</v>
      </c>
      <c r="G322" s="831">
        <v>8676</v>
      </c>
      <c r="H322" s="831">
        <v>2.9845201238390091</v>
      </c>
      <c r="I322" s="831">
        <v>964</v>
      </c>
      <c r="J322" s="831">
        <v>3</v>
      </c>
      <c r="K322" s="831">
        <v>2907</v>
      </c>
      <c r="L322" s="831">
        <v>1</v>
      </c>
      <c r="M322" s="831">
        <v>969</v>
      </c>
      <c r="N322" s="831">
        <v>6</v>
      </c>
      <c r="O322" s="831">
        <v>5844</v>
      </c>
      <c r="P322" s="827">
        <v>2.0103199174406603</v>
      </c>
      <c r="Q322" s="832">
        <v>974</v>
      </c>
    </row>
    <row r="323" spans="1:17" ht="14.45" customHeight="1" x14ac:dyDescent="0.2">
      <c r="A323" s="821" t="s">
        <v>581</v>
      </c>
      <c r="B323" s="822" t="s">
        <v>5709</v>
      </c>
      <c r="C323" s="822" t="s">
        <v>5710</v>
      </c>
      <c r="D323" s="822" t="s">
        <v>6365</v>
      </c>
      <c r="E323" s="822" t="s">
        <v>6366</v>
      </c>
      <c r="F323" s="831">
        <v>2</v>
      </c>
      <c r="G323" s="831">
        <v>856</v>
      </c>
      <c r="H323" s="831">
        <v>0.49767441860465117</v>
      </c>
      <c r="I323" s="831">
        <v>428</v>
      </c>
      <c r="J323" s="831">
        <v>4</v>
      </c>
      <c r="K323" s="831">
        <v>1720</v>
      </c>
      <c r="L323" s="831">
        <v>1</v>
      </c>
      <c r="M323" s="831">
        <v>430</v>
      </c>
      <c r="N323" s="831"/>
      <c r="O323" s="831"/>
      <c r="P323" s="827"/>
      <c r="Q323" s="832"/>
    </row>
    <row r="324" spans="1:17" ht="14.45" customHeight="1" x14ac:dyDescent="0.2">
      <c r="A324" s="821" t="s">
        <v>581</v>
      </c>
      <c r="B324" s="822" t="s">
        <v>5709</v>
      </c>
      <c r="C324" s="822" t="s">
        <v>5710</v>
      </c>
      <c r="D324" s="822" t="s">
        <v>6367</v>
      </c>
      <c r="E324" s="822" t="s">
        <v>6368</v>
      </c>
      <c r="F324" s="831">
        <v>2</v>
      </c>
      <c r="G324" s="831">
        <v>20262</v>
      </c>
      <c r="H324" s="831">
        <v>0.66241663397410744</v>
      </c>
      <c r="I324" s="831">
        <v>10131</v>
      </c>
      <c r="J324" s="831">
        <v>3</v>
      </c>
      <c r="K324" s="831">
        <v>30588</v>
      </c>
      <c r="L324" s="831">
        <v>1</v>
      </c>
      <c r="M324" s="831">
        <v>10196</v>
      </c>
      <c r="N324" s="831">
        <v>6</v>
      </c>
      <c r="O324" s="831">
        <v>61518</v>
      </c>
      <c r="P324" s="827">
        <v>2.011180855237348</v>
      </c>
      <c r="Q324" s="832">
        <v>10253</v>
      </c>
    </row>
    <row r="325" spans="1:17" ht="14.45" customHeight="1" x14ac:dyDescent="0.2">
      <c r="A325" s="821" t="s">
        <v>581</v>
      </c>
      <c r="B325" s="822" t="s">
        <v>5709</v>
      </c>
      <c r="C325" s="822" t="s">
        <v>5710</v>
      </c>
      <c r="D325" s="822" t="s">
        <v>6369</v>
      </c>
      <c r="E325" s="822" t="s">
        <v>6370</v>
      </c>
      <c r="F325" s="831">
        <v>9</v>
      </c>
      <c r="G325" s="831">
        <v>44352</v>
      </c>
      <c r="H325" s="831">
        <v>0.59757477768795475</v>
      </c>
      <c r="I325" s="831">
        <v>4928</v>
      </c>
      <c r="J325" s="831">
        <v>15</v>
      </c>
      <c r="K325" s="831">
        <v>74220</v>
      </c>
      <c r="L325" s="831">
        <v>1</v>
      </c>
      <c r="M325" s="831">
        <v>4948</v>
      </c>
      <c r="N325" s="831">
        <v>9</v>
      </c>
      <c r="O325" s="831">
        <v>44694</v>
      </c>
      <c r="P325" s="827">
        <v>0.60218270008084074</v>
      </c>
      <c r="Q325" s="832">
        <v>4966</v>
      </c>
    </row>
    <row r="326" spans="1:17" ht="14.45" customHeight="1" x14ac:dyDescent="0.2">
      <c r="A326" s="821" t="s">
        <v>581</v>
      </c>
      <c r="B326" s="822" t="s">
        <v>5709</v>
      </c>
      <c r="C326" s="822" t="s">
        <v>5710</v>
      </c>
      <c r="D326" s="822" t="s">
        <v>5802</v>
      </c>
      <c r="E326" s="822" t="s">
        <v>5803</v>
      </c>
      <c r="F326" s="831"/>
      <c r="G326" s="831"/>
      <c r="H326" s="831"/>
      <c r="I326" s="831"/>
      <c r="J326" s="831">
        <v>1</v>
      </c>
      <c r="K326" s="831">
        <v>504</v>
      </c>
      <c r="L326" s="831">
        <v>1</v>
      </c>
      <c r="M326" s="831">
        <v>504</v>
      </c>
      <c r="N326" s="831"/>
      <c r="O326" s="831"/>
      <c r="P326" s="827"/>
      <c r="Q326" s="832"/>
    </row>
    <row r="327" spans="1:17" ht="14.45" customHeight="1" x14ac:dyDescent="0.2">
      <c r="A327" s="821" t="s">
        <v>581</v>
      </c>
      <c r="B327" s="822" t="s">
        <v>5709</v>
      </c>
      <c r="C327" s="822" t="s">
        <v>5710</v>
      </c>
      <c r="D327" s="822" t="s">
        <v>5804</v>
      </c>
      <c r="E327" s="822" t="s">
        <v>5805</v>
      </c>
      <c r="F327" s="831">
        <v>2</v>
      </c>
      <c r="G327" s="831">
        <v>1360</v>
      </c>
      <c r="H327" s="831">
        <v>0.66180048661800484</v>
      </c>
      <c r="I327" s="831">
        <v>680</v>
      </c>
      <c r="J327" s="831">
        <v>3</v>
      </c>
      <c r="K327" s="831">
        <v>2055</v>
      </c>
      <c r="L327" s="831">
        <v>1</v>
      </c>
      <c r="M327" s="831">
        <v>685</v>
      </c>
      <c r="N327" s="831"/>
      <c r="O327" s="831"/>
      <c r="P327" s="827"/>
      <c r="Q327" s="832"/>
    </row>
    <row r="328" spans="1:17" ht="14.45" customHeight="1" x14ac:dyDescent="0.2">
      <c r="A328" s="821" t="s">
        <v>581</v>
      </c>
      <c r="B328" s="822" t="s">
        <v>5709</v>
      </c>
      <c r="C328" s="822" t="s">
        <v>5710</v>
      </c>
      <c r="D328" s="822" t="s">
        <v>6371</v>
      </c>
      <c r="E328" s="822" t="s">
        <v>6372</v>
      </c>
      <c r="F328" s="831"/>
      <c r="G328" s="831"/>
      <c r="H328" s="831"/>
      <c r="I328" s="831"/>
      <c r="J328" s="831"/>
      <c r="K328" s="831"/>
      <c r="L328" s="831"/>
      <c r="M328" s="831"/>
      <c r="N328" s="831">
        <v>1</v>
      </c>
      <c r="O328" s="831">
        <v>244</v>
      </c>
      <c r="P328" s="827"/>
      <c r="Q328" s="832">
        <v>244</v>
      </c>
    </row>
    <row r="329" spans="1:17" ht="14.45" customHeight="1" x14ac:dyDescent="0.2">
      <c r="A329" s="821" t="s">
        <v>581</v>
      </c>
      <c r="B329" s="822" t="s">
        <v>5709</v>
      </c>
      <c r="C329" s="822" t="s">
        <v>5710</v>
      </c>
      <c r="D329" s="822" t="s">
        <v>6373</v>
      </c>
      <c r="E329" s="822" t="s">
        <v>6374</v>
      </c>
      <c r="F329" s="831">
        <v>4</v>
      </c>
      <c r="G329" s="831">
        <v>6848</v>
      </c>
      <c r="H329" s="831"/>
      <c r="I329" s="831">
        <v>1712</v>
      </c>
      <c r="J329" s="831"/>
      <c r="K329" s="831"/>
      <c r="L329" s="831"/>
      <c r="M329" s="831"/>
      <c r="N329" s="831">
        <v>2</v>
      </c>
      <c r="O329" s="831">
        <v>3466</v>
      </c>
      <c r="P329" s="827"/>
      <c r="Q329" s="832">
        <v>1733</v>
      </c>
    </row>
    <row r="330" spans="1:17" ht="14.45" customHeight="1" x14ac:dyDescent="0.2">
      <c r="A330" s="821" t="s">
        <v>581</v>
      </c>
      <c r="B330" s="822" t="s">
        <v>5709</v>
      </c>
      <c r="C330" s="822" t="s">
        <v>5710</v>
      </c>
      <c r="D330" s="822" t="s">
        <v>6375</v>
      </c>
      <c r="E330" s="822" t="s">
        <v>6376</v>
      </c>
      <c r="F330" s="831">
        <v>1</v>
      </c>
      <c r="G330" s="831">
        <v>932</v>
      </c>
      <c r="H330" s="831"/>
      <c r="I330" s="831">
        <v>932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581</v>
      </c>
      <c r="B331" s="822" t="s">
        <v>5709</v>
      </c>
      <c r="C331" s="822" t="s">
        <v>5710</v>
      </c>
      <c r="D331" s="822" t="s">
        <v>5806</v>
      </c>
      <c r="E331" s="822" t="s">
        <v>5807</v>
      </c>
      <c r="F331" s="831"/>
      <c r="G331" s="831"/>
      <c r="H331" s="831"/>
      <c r="I331" s="831"/>
      <c r="J331" s="831"/>
      <c r="K331" s="831"/>
      <c r="L331" s="831"/>
      <c r="M331" s="831"/>
      <c r="N331" s="831">
        <v>4</v>
      </c>
      <c r="O331" s="831">
        <v>4184</v>
      </c>
      <c r="P331" s="827"/>
      <c r="Q331" s="832">
        <v>1046</v>
      </c>
    </row>
    <row r="332" spans="1:17" ht="14.45" customHeight="1" x14ac:dyDescent="0.2">
      <c r="A332" s="821" t="s">
        <v>581</v>
      </c>
      <c r="B332" s="822" t="s">
        <v>5709</v>
      </c>
      <c r="C332" s="822" t="s">
        <v>5710</v>
      </c>
      <c r="D332" s="822" t="s">
        <v>6377</v>
      </c>
      <c r="E332" s="822" t="s">
        <v>6378</v>
      </c>
      <c r="F332" s="831">
        <v>2</v>
      </c>
      <c r="G332" s="831">
        <v>1678</v>
      </c>
      <c r="H332" s="831">
        <v>1.9834515366430261</v>
      </c>
      <c r="I332" s="831">
        <v>839</v>
      </c>
      <c r="J332" s="831">
        <v>1</v>
      </c>
      <c r="K332" s="831">
        <v>846</v>
      </c>
      <c r="L332" s="831">
        <v>1</v>
      </c>
      <c r="M332" s="831">
        <v>846</v>
      </c>
      <c r="N332" s="831">
        <v>1</v>
      </c>
      <c r="O332" s="831">
        <v>852</v>
      </c>
      <c r="P332" s="827">
        <v>1.0070921985815602</v>
      </c>
      <c r="Q332" s="832">
        <v>852</v>
      </c>
    </row>
    <row r="333" spans="1:17" ht="14.45" customHeight="1" x14ac:dyDescent="0.2">
      <c r="A333" s="821" t="s">
        <v>581</v>
      </c>
      <c r="B333" s="822" t="s">
        <v>5709</v>
      </c>
      <c r="C333" s="822" t="s">
        <v>5710</v>
      </c>
      <c r="D333" s="822" t="s">
        <v>6379</v>
      </c>
      <c r="E333" s="822" t="s">
        <v>6380</v>
      </c>
      <c r="F333" s="831">
        <v>2</v>
      </c>
      <c r="G333" s="831">
        <v>11002</v>
      </c>
      <c r="H333" s="831"/>
      <c r="I333" s="831">
        <v>5501</v>
      </c>
      <c r="J333" s="831"/>
      <c r="K333" s="831"/>
      <c r="L333" s="831"/>
      <c r="M333" s="831"/>
      <c r="N333" s="831"/>
      <c r="O333" s="831"/>
      <c r="P333" s="827"/>
      <c r="Q333" s="832"/>
    </row>
    <row r="334" spans="1:17" ht="14.45" customHeight="1" x14ac:dyDescent="0.2">
      <c r="A334" s="821" t="s">
        <v>581</v>
      </c>
      <c r="B334" s="822" t="s">
        <v>5709</v>
      </c>
      <c r="C334" s="822" t="s">
        <v>5710</v>
      </c>
      <c r="D334" s="822" t="s">
        <v>6381</v>
      </c>
      <c r="E334" s="822" t="s">
        <v>6382</v>
      </c>
      <c r="F334" s="831">
        <v>1</v>
      </c>
      <c r="G334" s="831">
        <v>1963</v>
      </c>
      <c r="H334" s="831"/>
      <c r="I334" s="831">
        <v>1963</v>
      </c>
      <c r="J334" s="831"/>
      <c r="K334" s="831"/>
      <c r="L334" s="831"/>
      <c r="M334" s="831"/>
      <c r="N334" s="831"/>
      <c r="O334" s="831"/>
      <c r="P334" s="827"/>
      <c r="Q334" s="832"/>
    </row>
    <row r="335" spans="1:17" ht="14.45" customHeight="1" x14ac:dyDescent="0.2">
      <c r="A335" s="821" t="s">
        <v>581</v>
      </c>
      <c r="B335" s="822" t="s">
        <v>5709</v>
      </c>
      <c r="C335" s="822" t="s">
        <v>5710</v>
      </c>
      <c r="D335" s="822" t="s">
        <v>6383</v>
      </c>
      <c r="E335" s="822" t="s">
        <v>6384</v>
      </c>
      <c r="F335" s="831"/>
      <c r="G335" s="831"/>
      <c r="H335" s="831"/>
      <c r="I335" s="831"/>
      <c r="J335" s="831">
        <v>1</v>
      </c>
      <c r="K335" s="831">
        <v>2270</v>
      </c>
      <c r="L335" s="831">
        <v>1</v>
      </c>
      <c r="M335" s="831">
        <v>2270</v>
      </c>
      <c r="N335" s="831"/>
      <c r="O335" s="831"/>
      <c r="P335" s="827"/>
      <c r="Q335" s="832"/>
    </row>
    <row r="336" spans="1:17" ht="14.45" customHeight="1" x14ac:dyDescent="0.2">
      <c r="A336" s="821" t="s">
        <v>581</v>
      </c>
      <c r="B336" s="822" t="s">
        <v>5709</v>
      </c>
      <c r="C336" s="822" t="s">
        <v>5710</v>
      </c>
      <c r="D336" s="822" t="s">
        <v>6385</v>
      </c>
      <c r="E336" s="822" t="s">
        <v>6386</v>
      </c>
      <c r="F336" s="831"/>
      <c r="G336" s="831"/>
      <c r="H336" s="831"/>
      <c r="I336" s="831"/>
      <c r="J336" s="831">
        <v>1</v>
      </c>
      <c r="K336" s="831">
        <v>4123</v>
      </c>
      <c r="L336" s="831">
        <v>1</v>
      </c>
      <c r="M336" s="831">
        <v>4123</v>
      </c>
      <c r="N336" s="831"/>
      <c r="O336" s="831"/>
      <c r="P336" s="827"/>
      <c r="Q336" s="832"/>
    </row>
    <row r="337" spans="1:17" ht="14.45" customHeight="1" x14ac:dyDescent="0.2">
      <c r="A337" s="821" t="s">
        <v>581</v>
      </c>
      <c r="B337" s="822" t="s">
        <v>5709</v>
      </c>
      <c r="C337" s="822" t="s">
        <v>5710</v>
      </c>
      <c r="D337" s="822" t="s">
        <v>6387</v>
      </c>
      <c r="E337" s="822" t="s">
        <v>6388</v>
      </c>
      <c r="F337" s="831"/>
      <c r="G337" s="831"/>
      <c r="H337" s="831"/>
      <c r="I337" s="831"/>
      <c r="J337" s="831"/>
      <c r="K337" s="831"/>
      <c r="L337" s="831"/>
      <c r="M337" s="831"/>
      <c r="N337" s="831">
        <v>1</v>
      </c>
      <c r="O337" s="831">
        <v>6394</v>
      </c>
      <c r="P337" s="827"/>
      <c r="Q337" s="832">
        <v>6394</v>
      </c>
    </row>
    <row r="338" spans="1:17" ht="14.45" customHeight="1" x14ac:dyDescent="0.2">
      <c r="A338" s="821" t="s">
        <v>581</v>
      </c>
      <c r="B338" s="822" t="s">
        <v>5709</v>
      </c>
      <c r="C338" s="822" t="s">
        <v>5710</v>
      </c>
      <c r="D338" s="822" t="s">
        <v>6389</v>
      </c>
      <c r="E338" s="822" t="s">
        <v>6390</v>
      </c>
      <c r="F338" s="831">
        <v>0</v>
      </c>
      <c r="G338" s="831">
        <v>0</v>
      </c>
      <c r="H338" s="831"/>
      <c r="I338" s="831"/>
      <c r="J338" s="831">
        <v>0</v>
      </c>
      <c r="K338" s="831">
        <v>0</v>
      </c>
      <c r="L338" s="831"/>
      <c r="M338" s="831"/>
      <c r="N338" s="831">
        <v>0</v>
      </c>
      <c r="O338" s="831">
        <v>0</v>
      </c>
      <c r="P338" s="827"/>
      <c r="Q338" s="832"/>
    </row>
    <row r="339" spans="1:17" ht="14.45" customHeight="1" x14ac:dyDescent="0.2">
      <c r="A339" s="821" t="s">
        <v>581</v>
      </c>
      <c r="B339" s="822" t="s">
        <v>5709</v>
      </c>
      <c r="C339" s="822" t="s">
        <v>5710</v>
      </c>
      <c r="D339" s="822" t="s">
        <v>6391</v>
      </c>
      <c r="E339" s="822" t="s">
        <v>6392</v>
      </c>
      <c r="F339" s="831">
        <v>3565</v>
      </c>
      <c r="G339" s="831">
        <v>0</v>
      </c>
      <c r="H339" s="831"/>
      <c r="I339" s="831">
        <v>0</v>
      </c>
      <c r="J339" s="831">
        <v>3793</v>
      </c>
      <c r="K339" s="831">
        <v>0</v>
      </c>
      <c r="L339" s="831"/>
      <c r="M339" s="831">
        <v>0</v>
      </c>
      <c r="N339" s="831">
        <v>2823</v>
      </c>
      <c r="O339" s="831">
        <v>0</v>
      </c>
      <c r="P339" s="827"/>
      <c r="Q339" s="832">
        <v>0</v>
      </c>
    </row>
    <row r="340" spans="1:17" ht="14.45" customHeight="1" x14ac:dyDescent="0.2">
      <c r="A340" s="821" t="s">
        <v>581</v>
      </c>
      <c r="B340" s="822" t="s">
        <v>5709</v>
      </c>
      <c r="C340" s="822" t="s">
        <v>5710</v>
      </c>
      <c r="D340" s="822" t="s">
        <v>6393</v>
      </c>
      <c r="E340" s="822" t="s">
        <v>6394</v>
      </c>
      <c r="F340" s="831">
        <v>3</v>
      </c>
      <c r="G340" s="831">
        <v>0</v>
      </c>
      <c r="H340" s="831"/>
      <c r="I340" s="831">
        <v>0</v>
      </c>
      <c r="J340" s="831">
        <v>2</v>
      </c>
      <c r="K340" s="831">
        <v>0</v>
      </c>
      <c r="L340" s="831"/>
      <c r="M340" s="831">
        <v>0</v>
      </c>
      <c r="N340" s="831">
        <v>4</v>
      </c>
      <c r="O340" s="831">
        <v>0</v>
      </c>
      <c r="P340" s="827"/>
      <c r="Q340" s="832">
        <v>0</v>
      </c>
    </row>
    <row r="341" spans="1:17" ht="14.45" customHeight="1" x14ac:dyDescent="0.2">
      <c r="A341" s="821" t="s">
        <v>581</v>
      </c>
      <c r="B341" s="822" t="s">
        <v>5709</v>
      </c>
      <c r="C341" s="822" t="s">
        <v>5710</v>
      </c>
      <c r="D341" s="822" t="s">
        <v>6395</v>
      </c>
      <c r="E341" s="822" t="s">
        <v>6396</v>
      </c>
      <c r="F341" s="831">
        <v>2</v>
      </c>
      <c r="G341" s="831">
        <v>0</v>
      </c>
      <c r="H341" s="831"/>
      <c r="I341" s="831">
        <v>0</v>
      </c>
      <c r="J341" s="831"/>
      <c r="K341" s="831"/>
      <c r="L341" s="831"/>
      <c r="M341" s="831"/>
      <c r="N341" s="831">
        <v>1</v>
      </c>
      <c r="O341" s="831">
        <v>0</v>
      </c>
      <c r="P341" s="827"/>
      <c r="Q341" s="832">
        <v>0</v>
      </c>
    </row>
    <row r="342" spans="1:17" ht="14.45" customHeight="1" x14ac:dyDescent="0.2">
      <c r="A342" s="821" t="s">
        <v>581</v>
      </c>
      <c r="B342" s="822" t="s">
        <v>5709</v>
      </c>
      <c r="C342" s="822" t="s">
        <v>5710</v>
      </c>
      <c r="D342" s="822" t="s">
        <v>6397</v>
      </c>
      <c r="E342" s="822" t="s">
        <v>6398</v>
      </c>
      <c r="F342" s="831">
        <v>8</v>
      </c>
      <c r="G342" s="831">
        <v>0</v>
      </c>
      <c r="H342" s="831"/>
      <c r="I342" s="831">
        <v>0</v>
      </c>
      <c r="J342" s="831">
        <v>2</v>
      </c>
      <c r="K342" s="831">
        <v>0</v>
      </c>
      <c r="L342" s="831"/>
      <c r="M342" s="831">
        <v>0</v>
      </c>
      <c r="N342" s="831">
        <v>2</v>
      </c>
      <c r="O342" s="831">
        <v>0</v>
      </c>
      <c r="P342" s="827"/>
      <c r="Q342" s="832">
        <v>0</v>
      </c>
    </row>
    <row r="343" spans="1:17" ht="14.45" customHeight="1" x14ac:dyDescent="0.2">
      <c r="A343" s="821" t="s">
        <v>581</v>
      </c>
      <c r="B343" s="822" t="s">
        <v>5709</v>
      </c>
      <c r="C343" s="822" t="s">
        <v>5710</v>
      </c>
      <c r="D343" s="822" t="s">
        <v>6399</v>
      </c>
      <c r="E343" s="822" t="s">
        <v>6400</v>
      </c>
      <c r="F343" s="831">
        <v>10</v>
      </c>
      <c r="G343" s="831">
        <v>0</v>
      </c>
      <c r="H343" s="831"/>
      <c r="I343" s="831">
        <v>0</v>
      </c>
      <c r="J343" s="831">
        <v>4</v>
      </c>
      <c r="K343" s="831">
        <v>0</v>
      </c>
      <c r="L343" s="831"/>
      <c r="M343" s="831">
        <v>0</v>
      </c>
      <c r="N343" s="831">
        <v>7</v>
      </c>
      <c r="O343" s="831">
        <v>0</v>
      </c>
      <c r="P343" s="827"/>
      <c r="Q343" s="832">
        <v>0</v>
      </c>
    </row>
    <row r="344" spans="1:17" ht="14.45" customHeight="1" x14ac:dyDescent="0.2">
      <c r="A344" s="821" t="s">
        <v>581</v>
      </c>
      <c r="B344" s="822" t="s">
        <v>5709</v>
      </c>
      <c r="C344" s="822" t="s">
        <v>5710</v>
      </c>
      <c r="D344" s="822" t="s">
        <v>6401</v>
      </c>
      <c r="E344" s="822" t="s">
        <v>6402</v>
      </c>
      <c r="F344" s="831">
        <v>2</v>
      </c>
      <c r="G344" s="831">
        <v>0</v>
      </c>
      <c r="H344" s="831"/>
      <c r="I344" s="831">
        <v>0</v>
      </c>
      <c r="J344" s="831">
        <v>3</v>
      </c>
      <c r="K344" s="831">
        <v>0</v>
      </c>
      <c r="L344" s="831"/>
      <c r="M344" s="831">
        <v>0</v>
      </c>
      <c r="N344" s="831"/>
      <c r="O344" s="831"/>
      <c r="P344" s="827"/>
      <c r="Q344" s="832"/>
    </row>
    <row r="345" spans="1:17" ht="14.45" customHeight="1" x14ac:dyDescent="0.2">
      <c r="A345" s="821" t="s">
        <v>581</v>
      </c>
      <c r="B345" s="822" t="s">
        <v>5709</v>
      </c>
      <c r="C345" s="822" t="s">
        <v>5710</v>
      </c>
      <c r="D345" s="822" t="s">
        <v>6403</v>
      </c>
      <c r="E345" s="822" t="s">
        <v>6404</v>
      </c>
      <c r="F345" s="831">
        <v>10</v>
      </c>
      <c r="G345" s="831">
        <v>0</v>
      </c>
      <c r="H345" s="831"/>
      <c r="I345" s="831">
        <v>0</v>
      </c>
      <c r="J345" s="831">
        <v>9</v>
      </c>
      <c r="K345" s="831">
        <v>0</v>
      </c>
      <c r="L345" s="831"/>
      <c r="M345" s="831">
        <v>0</v>
      </c>
      <c r="N345" s="831">
        <v>7</v>
      </c>
      <c r="O345" s="831">
        <v>0</v>
      </c>
      <c r="P345" s="827"/>
      <c r="Q345" s="832">
        <v>0</v>
      </c>
    </row>
    <row r="346" spans="1:17" ht="14.45" customHeight="1" x14ac:dyDescent="0.2">
      <c r="A346" s="821" t="s">
        <v>581</v>
      </c>
      <c r="B346" s="822" t="s">
        <v>5709</v>
      </c>
      <c r="C346" s="822" t="s">
        <v>5710</v>
      </c>
      <c r="D346" s="822" t="s">
        <v>6405</v>
      </c>
      <c r="E346" s="822" t="s">
        <v>6406</v>
      </c>
      <c r="F346" s="831"/>
      <c r="G346" s="831"/>
      <c r="H346" s="831"/>
      <c r="I346" s="831"/>
      <c r="J346" s="831">
        <v>3</v>
      </c>
      <c r="K346" s="831">
        <v>0</v>
      </c>
      <c r="L346" s="831"/>
      <c r="M346" s="831">
        <v>0</v>
      </c>
      <c r="N346" s="831">
        <v>2</v>
      </c>
      <c r="O346" s="831">
        <v>0</v>
      </c>
      <c r="P346" s="827"/>
      <c r="Q346" s="832">
        <v>0</v>
      </c>
    </row>
    <row r="347" spans="1:17" ht="14.45" customHeight="1" x14ac:dyDescent="0.2">
      <c r="A347" s="821" t="s">
        <v>581</v>
      </c>
      <c r="B347" s="822" t="s">
        <v>5709</v>
      </c>
      <c r="C347" s="822" t="s">
        <v>5710</v>
      </c>
      <c r="D347" s="822" t="s">
        <v>6407</v>
      </c>
      <c r="E347" s="822" t="s">
        <v>6408</v>
      </c>
      <c r="F347" s="831">
        <v>1</v>
      </c>
      <c r="G347" s="831">
        <v>0</v>
      </c>
      <c r="H347" s="831"/>
      <c r="I347" s="831">
        <v>0</v>
      </c>
      <c r="J347" s="831"/>
      <c r="K347" s="831"/>
      <c r="L347" s="831"/>
      <c r="M347" s="831"/>
      <c r="N347" s="831"/>
      <c r="O347" s="831"/>
      <c r="P347" s="827"/>
      <c r="Q347" s="832"/>
    </row>
    <row r="348" spans="1:17" ht="14.45" customHeight="1" x14ac:dyDescent="0.2">
      <c r="A348" s="821" t="s">
        <v>581</v>
      </c>
      <c r="B348" s="822" t="s">
        <v>5709</v>
      </c>
      <c r="C348" s="822" t="s">
        <v>5710</v>
      </c>
      <c r="D348" s="822" t="s">
        <v>6409</v>
      </c>
      <c r="E348" s="822" t="s">
        <v>6410</v>
      </c>
      <c r="F348" s="831">
        <v>7</v>
      </c>
      <c r="G348" s="831">
        <v>0</v>
      </c>
      <c r="H348" s="831"/>
      <c r="I348" s="831">
        <v>0</v>
      </c>
      <c r="J348" s="831">
        <v>3</v>
      </c>
      <c r="K348" s="831">
        <v>0</v>
      </c>
      <c r="L348" s="831"/>
      <c r="M348" s="831">
        <v>0</v>
      </c>
      <c r="N348" s="831">
        <v>1</v>
      </c>
      <c r="O348" s="831">
        <v>0</v>
      </c>
      <c r="P348" s="827"/>
      <c r="Q348" s="832">
        <v>0</v>
      </c>
    </row>
    <row r="349" spans="1:17" ht="14.45" customHeight="1" x14ac:dyDescent="0.2">
      <c r="A349" s="821" t="s">
        <v>581</v>
      </c>
      <c r="B349" s="822" t="s">
        <v>5709</v>
      </c>
      <c r="C349" s="822" t="s">
        <v>5710</v>
      </c>
      <c r="D349" s="822" t="s">
        <v>6411</v>
      </c>
      <c r="E349" s="822" t="s">
        <v>6412</v>
      </c>
      <c r="F349" s="831">
        <v>10</v>
      </c>
      <c r="G349" s="831">
        <v>0</v>
      </c>
      <c r="H349" s="831"/>
      <c r="I349" s="831">
        <v>0</v>
      </c>
      <c r="J349" s="831">
        <v>8</v>
      </c>
      <c r="K349" s="831">
        <v>0</v>
      </c>
      <c r="L349" s="831"/>
      <c r="M349" s="831">
        <v>0</v>
      </c>
      <c r="N349" s="831">
        <v>6</v>
      </c>
      <c r="O349" s="831">
        <v>0</v>
      </c>
      <c r="P349" s="827"/>
      <c r="Q349" s="832">
        <v>0</v>
      </c>
    </row>
    <row r="350" spans="1:17" ht="14.45" customHeight="1" x14ac:dyDescent="0.2">
      <c r="A350" s="821" t="s">
        <v>581</v>
      </c>
      <c r="B350" s="822" t="s">
        <v>5709</v>
      </c>
      <c r="C350" s="822" t="s">
        <v>5710</v>
      </c>
      <c r="D350" s="822" t="s">
        <v>6413</v>
      </c>
      <c r="E350" s="822" t="s">
        <v>6414</v>
      </c>
      <c r="F350" s="831">
        <v>9</v>
      </c>
      <c r="G350" s="831">
        <v>0</v>
      </c>
      <c r="H350" s="831"/>
      <c r="I350" s="831">
        <v>0</v>
      </c>
      <c r="J350" s="831">
        <v>20</v>
      </c>
      <c r="K350" s="831">
        <v>0</v>
      </c>
      <c r="L350" s="831"/>
      <c r="M350" s="831">
        <v>0</v>
      </c>
      <c r="N350" s="831">
        <v>20</v>
      </c>
      <c r="O350" s="831">
        <v>0</v>
      </c>
      <c r="P350" s="827"/>
      <c r="Q350" s="832">
        <v>0</v>
      </c>
    </row>
    <row r="351" spans="1:17" ht="14.45" customHeight="1" x14ac:dyDescent="0.2">
      <c r="A351" s="821" t="s">
        <v>581</v>
      </c>
      <c r="B351" s="822" t="s">
        <v>5709</v>
      </c>
      <c r="C351" s="822" t="s">
        <v>5710</v>
      </c>
      <c r="D351" s="822" t="s">
        <v>6415</v>
      </c>
      <c r="E351" s="822" t="s">
        <v>6416</v>
      </c>
      <c r="F351" s="831"/>
      <c r="G351" s="831"/>
      <c r="H351" s="831"/>
      <c r="I351" s="831"/>
      <c r="J351" s="831">
        <v>3</v>
      </c>
      <c r="K351" s="831">
        <v>0</v>
      </c>
      <c r="L351" s="831"/>
      <c r="M351" s="831">
        <v>0</v>
      </c>
      <c r="N351" s="831">
        <v>1</v>
      </c>
      <c r="O351" s="831">
        <v>0</v>
      </c>
      <c r="P351" s="827"/>
      <c r="Q351" s="832">
        <v>0</v>
      </c>
    </row>
    <row r="352" spans="1:17" ht="14.45" customHeight="1" x14ac:dyDescent="0.2">
      <c r="A352" s="821" t="s">
        <v>581</v>
      </c>
      <c r="B352" s="822" t="s">
        <v>5709</v>
      </c>
      <c r="C352" s="822" t="s">
        <v>5710</v>
      </c>
      <c r="D352" s="822" t="s">
        <v>6417</v>
      </c>
      <c r="E352" s="822" t="s">
        <v>6418</v>
      </c>
      <c r="F352" s="831"/>
      <c r="G352" s="831"/>
      <c r="H352" s="831"/>
      <c r="I352" s="831"/>
      <c r="J352" s="831"/>
      <c r="K352" s="831"/>
      <c r="L352" s="831"/>
      <c r="M352" s="831"/>
      <c r="N352" s="831">
        <v>1</v>
      </c>
      <c r="O352" s="831">
        <v>0</v>
      </c>
      <c r="P352" s="827"/>
      <c r="Q352" s="832">
        <v>0</v>
      </c>
    </row>
    <row r="353" spans="1:17" ht="14.45" customHeight="1" x14ac:dyDescent="0.2">
      <c r="A353" s="821" t="s">
        <v>581</v>
      </c>
      <c r="B353" s="822" t="s">
        <v>5709</v>
      </c>
      <c r="C353" s="822" t="s">
        <v>5710</v>
      </c>
      <c r="D353" s="822" t="s">
        <v>6419</v>
      </c>
      <c r="E353" s="822" t="s">
        <v>6420</v>
      </c>
      <c r="F353" s="831">
        <v>1</v>
      </c>
      <c r="G353" s="831">
        <v>0</v>
      </c>
      <c r="H353" s="831"/>
      <c r="I353" s="831">
        <v>0</v>
      </c>
      <c r="J353" s="831">
        <v>7</v>
      </c>
      <c r="K353" s="831">
        <v>0</v>
      </c>
      <c r="L353" s="831"/>
      <c r="M353" s="831">
        <v>0</v>
      </c>
      <c r="N353" s="831">
        <v>4</v>
      </c>
      <c r="O353" s="831">
        <v>0</v>
      </c>
      <c r="P353" s="827"/>
      <c r="Q353" s="832">
        <v>0</v>
      </c>
    </row>
    <row r="354" spans="1:17" ht="14.45" customHeight="1" x14ac:dyDescent="0.2">
      <c r="A354" s="821" t="s">
        <v>581</v>
      </c>
      <c r="B354" s="822" t="s">
        <v>5709</v>
      </c>
      <c r="C354" s="822" t="s">
        <v>5710</v>
      </c>
      <c r="D354" s="822" t="s">
        <v>6421</v>
      </c>
      <c r="E354" s="822" t="s">
        <v>6422</v>
      </c>
      <c r="F354" s="831">
        <v>11</v>
      </c>
      <c r="G354" s="831">
        <v>0</v>
      </c>
      <c r="H354" s="831"/>
      <c r="I354" s="831">
        <v>0</v>
      </c>
      <c r="J354" s="831">
        <v>7</v>
      </c>
      <c r="K354" s="831">
        <v>0</v>
      </c>
      <c r="L354" s="831"/>
      <c r="M354" s="831">
        <v>0</v>
      </c>
      <c r="N354" s="831">
        <v>9</v>
      </c>
      <c r="O354" s="831">
        <v>0</v>
      </c>
      <c r="P354" s="827"/>
      <c r="Q354" s="832">
        <v>0</v>
      </c>
    </row>
    <row r="355" spans="1:17" ht="14.45" customHeight="1" x14ac:dyDescent="0.2">
      <c r="A355" s="821" t="s">
        <v>581</v>
      </c>
      <c r="B355" s="822" t="s">
        <v>5709</v>
      </c>
      <c r="C355" s="822" t="s">
        <v>5710</v>
      </c>
      <c r="D355" s="822" t="s">
        <v>6423</v>
      </c>
      <c r="E355" s="822" t="s">
        <v>6424</v>
      </c>
      <c r="F355" s="831"/>
      <c r="G355" s="831"/>
      <c r="H355" s="831"/>
      <c r="I355" s="831"/>
      <c r="J355" s="831">
        <v>48</v>
      </c>
      <c r="K355" s="831">
        <v>0</v>
      </c>
      <c r="L355" s="831"/>
      <c r="M355" s="831">
        <v>0</v>
      </c>
      <c r="N355" s="831">
        <v>142</v>
      </c>
      <c r="O355" s="831">
        <v>0</v>
      </c>
      <c r="P355" s="827"/>
      <c r="Q355" s="832">
        <v>0</v>
      </c>
    </row>
    <row r="356" spans="1:17" ht="14.45" customHeight="1" x14ac:dyDescent="0.2">
      <c r="A356" s="821" t="s">
        <v>581</v>
      </c>
      <c r="B356" s="822" t="s">
        <v>5709</v>
      </c>
      <c r="C356" s="822" t="s">
        <v>5710</v>
      </c>
      <c r="D356" s="822" t="s">
        <v>6425</v>
      </c>
      <c r="E356" s="822" t="s">
        <v>6426</v>
      </c>
      <c r="F356" s="831"/>
      <c r="G356" s="831"/>
      <c r="H356" s="831"/>
      <c r="I356" s="831"/>
      <c r="J356" s="831">
        <v>2</v>
      </c>
      <c r="K356" s="831">
        <v>1446</v>
      </c>
      <c r="L356" s="831">
        <v>1</v>
      </c>
      <c r="M356" s="831">
        <v>723</v>
      </c>
      <c r="N356" s="831">
        <v>1</v>
      </c>
      <c r="O356" s="831">
        <v>725</v>
      </c>
      <c r="P356" s="827">
        <v>0.50138312586445366</v>
      </c>
      <c r="Q356" s="832">
        <v>725</v>
      </c>
    </row>
    <row r="357" spans="1:17" ht="14.45" customHeight="1" x14ac:dyDescent="0.2">
      <c r="A357" s="821" t="s">
        <v>581</v>
      </c>
      <c r="B357" s="822" t="s">
        <v>5709</v>
      </c>
      <c r="C357" s="822" t="s">
        <v>5710</v>
      </c>
      <c r="D357" s="822" t="s">
        <v>6427</v>
      </c>
      <c r="E357" s="822" t="s">
        <v>6428</v>
      </c>
      <c r="F357" s="831">
        <v>1</v>
      </c>
      <c r="G357" s="831">
        <v>770</v>
      </c>
      <c r="H357" s="831">
        <v>0.49677419354838709</v>
      </c>
      <c r="I357" s="831">
        <v>770</v>
      </c>
      <c r="J357" s="831">
        <v>2</v>
      </c>
      <c r="K357" s="831">
        <v>1550</v>
      </c>
      <c r="L357" s="831">
        <v>1</v>
      </c>
      <c r="M357" s="831">
        <v>775</v>
      </c>
      <c r="N357" s="831">
        <v>5</v>
      </c>
      <c r="O357" s="831">
        <v>3900</v>
      </c>
      <c r="P357" s="827">
        <v>2.5161290322580645</v>
      </c>
      <c r="Q357" s="832">
        <v>780</v>
      </c>
    </row>
    <row r="358" spans="1:17" ht="14.45" customHeight="1" x14ac:dyDescent="0.2">
      <c r="A358" s="821" t="s">
        <v>581</v>
      </c>
      <c r="B358" s="822" t="s">
        <v>5709</v>
      </c>
      <c r="C358" s="822" t="s">
        <v>5710</v>
      </c>
      <c r="D358" s="822" t="s">
        <v>5814</v>
      </c>
      <c r="E358" s="822" t="s">
        <v>5815</v>
      </c>
      <c r="F358" s="831">
        <v>1</v>
      </c>
      <c r="G358" s="831">
        <v>172</v>
      </c>
      <c r="H358" s="831">
        <v>0.98285714285714287</v>
      </c>
      <c r="I358" s="831">
        <v>172</v>
      </c>
      <c r="J358" s="831">
        <v>1</v>
      </c>
      <c r="K358" s="831">
        <v>175</v>
      </c>
      <c r="L358" s="831">
        <v>1</v>
      </c>
      <c r="M358" s="831">
        <v>175</v>
      </c>
      <c r="N358" s="831">
        <v>2</v>
      </c>
      <c r="O358" s="831">
        <v>354</v>
      </c>
      <c r="P358" s="827">
        <v>2.0228571428571427</v>
      </c>
      <c r="Q358" s="832">
        <v>177</v>
      </c>
    </row>
    <row r="359" spans="1:17" ht="14.45" customHeight="1" x14ac:dyDescent="0.2">
      <c r="A359" s="821" t="s">
        <v>581</v>
      </c>
      <c r="B359" s="822" t="s">
        <v>5709</v>
      </c>
      <c r="C359" s="822" t="s">
        <v>5710</v>
      </c>
      <c r="D359" s="822" t="s">
        <v>5818</v>
      </c>
      <c r="E359" s="822" t="s">
        <v>5819</v>
      </c>
      <c r="F359" s="831"/>
      <c r="G359" s="831"/>
      <c r="H359" s="831"/>
      <c r="I359" s="831"/>
      <c r="J359" s="831"/>
      <c r="K359" s="831"/>
      <c r="L359" s="831"/>
      <c r="M359" s="831"/>
      <c r="N359" s="831">
        <v>4</v>
      </c>
      <c r="O359" s="831">
        <v>236</v>
      </c>
      <c r="P359" s="827"/>
      <c r="Q359" s="832">
        <v>59</v>
      </c>
    </row>
    <row r="360" spans="1:17" ht="14.45" customHeight="1" x14ac:dyDescent="0.2">
      <c r="A360" s="821" t="s">
        <v>581</v>
      </c>
      <c r="B360" s="822" t="s">
        <v>5709</v>
      </c>
      <c r="C360" s="822" t="s">
        <v>5710</v>
      </c>
      <c r="D360" s="822" t="s">
        <v>5714</v>
      </c>
      <c r="E360" s="822" t="s">
        <v>5715</v>
      </c>
      <c r="F360" s="831"/>
      <c r="G360" s="831"/>
      <c r="H360" s="831"/>
      <c r="I360" s="831"/>
      <c r="J360" s="831"/>
      <c r="K360" s="831"/>
      <c r="L360" s="831"/>
      <c r="M360" s="831"/>
      <c r="N360" s="831">
        <v>2</v>
      </c>
      <c r="O360" s="831">
        <v>176</v>
      </c>
      <c r="P360" s="827"/>
      <c r="Q360" s="832">
        <v>88</v>
      </c>
    </row>
    <row r="361" spans="1:17" ht="14.45" customHeight="1" x14ac:dyDescent="0.2">
      <c r="A361" s="821" t="s">
        <v>581</v>
      </c>
      <c r="B361" s="822" t="s">
        <v>5709</v>
      </c>
      <c r="C361" s="822" t="s">
        <v>5710</v>
      </c>
      <c r="D361" s="822" t="s">
        <v>6429</v>
      </c>
      <c r="E361" s="822" t="s">
        <v>6430</v>
      </c>
      <c r="F361" s="831">
        <v>179</v>
      </c>
      <c r="G361" s="831">
        <v>635987</v>
      </c>
      <c r="H361" s="831">
        <v>1.0283148065807026</v>
      </c>
      <c r="I361" s="831">
        <v>3553</v>
      </c>
      <c r="J361" s="831">
        <v>173</v>
      </c>
      <c r="K361" s="831">
        <v>618475</v>
      </c>
      <c r="L361" s="831">
        <v>1</v>
      </c>
      <c r="M361" s="831">
        <v>3575</v>
      </c>
      <c r="N361" s="831">
        <v>153</v>
      </c>
      <c r="O361" s="831">
        <v>549882</v>
      </c>
      <c r="P361" s="827">
        <v>0.88909333441125349</v>
      </c>
      <c r="Q361" s="832">
        <v>3594</v>
      </c>
    </row>
    <row r="362" spans="1:17" ht="14.45" customHeight="1" x14ac:dyDescent="0.2">
      <c r="A362" s="821" t="s">
        <v>581</v>
      </c>
      <c r="B362" s="822" t="s">
        <v>5709</v>
      </c>
      <c r="C362" s="822" t="s">
        <v>5710</v>
      </c>
      <c r="D362" s="822" t="s">
        <v>6431</v>
      </c>
      <c r="E362" s="822" t="s">
        <v>6432</v>
      </c>
      <c r="F362" s="831">
        <v>8974</v>
      </c>
      <c r="G362" s="831">
        <v>9439070</v>
      </c>
      <c r="H362" s="831">
        <v>0.97136806076176552</v>
      </c>
      <c r="I362" s="831">
        <v>1051.824158680633</v>
      </c>
      <c r="J362" s="831">
        <v>9320</v>
      </c>
      <c r="K362" s="831">
        <v>9717295</v>
      </c>
      <c r="L362" s="831">
        <v>1</v>
      </c>
      <c r="M362" s="831">
        <v>1042.6282188841201</v>
      </c>
      <c r="N362" s="831">
        <v>8075</v>
      </c>
      <c r="O362" s="831">
        <v>8664942</v>
      </c>
      <c r="P362" s="827">
        <v>0.89170309227001954</v>
      </c>
      <c r="Q362" s="832">
        <v>1073.0578328173374</v>
      </c>
    </row>
    <row r="363" spans="1:17" ht="14.45" customHeight="1" x14ac:dyDescent="0.2">
      <c r="A363" s="821" t="s">
        <v>581</v>
      </c>
      <c r="B363" s="822" t="s">
        <v>5709</v>
      </c>
      <c r="C363" s="822" t="s">
        <v>5710</v>
      </c>
      <c r="D363" s="822" t="s">
        <v>6433</v>
      </c>
      <c r="E363" s="822" t="s">
        <v>6434</v>
      </c>
      <c r="F363" s="831">
        <v>1</v>
      </c>
      <c r="G363" s="831">
        <v>3698</v>
      </c>
      <c r="H363" s="831">
        <v>0.49717666039257863</v>
      </c>
      <c r="I363" s="831">
        <v>3698</v>
      </c>
      <c r="J363" s="831">
        <v>2</v>
      </c>
      <c r="K363" s="831">
        <v>7438</v>
      </c>
      <c r="L363" s="831">
        <v>1</v>
      </c>
      <c r="M363" s="831">
        <v>3719</v>
      </c>
      <c r="N363" s="831">
        <v>6</v>
      </c>
      <c r="O363" s="831">
        <v>22428</v>
      </c>
      <c r="P363" s="827">
        <v>3.0153267007260016</v>
      </c>
      <c r="Q363" s="832">
        <v>3738</v>
      </c>
    </row>
    <row r="364" spans="1:17" ht="14.45" customHeight="1" x14ac:dyDescent="0.2">
      <c r="A364" s="821" t="s">
        <v>581</v>
      </c>
      <c r="B364" s="822" t="s">
        <v>5709</v>
      </c>
      <c r="C364" s="822" t="s">
        <v>5710</v>
      </c>
      <c r="D364" s="822" t="s">
        <v>6435</v>
      </c>
      <c r="E364" s="822" t="s">
        <v>6436</v>
      </c>
      <c r="F364" s="831">
        <v>72</v>
      </c>
      <c r="G364" s="831">
        <v>202608</v>
      </c>
      <c r="H364" s="831">
        <v>0.71668906968517865</v>
      </c>
      <c r="I364" s="831">
        <v>2814</v>
      </c>
      <c r="J364" s="831">
        <v>100</v>
      </c>
      <c r="K364" s="831">
        <v>282700</v>
      </c>
      <c r="L364" s="831">
        <v>1</v>
      </c>
      <c r="M364" s="831">
        <v>2827</v>
      </c>
      <c r="N364" s="831">
        <v>83</v>
      </c>
      <c r="O364" s="831">
        <v>235543</v>
      </c>
      <c r="P364" s="827">
        <v>0.83319066147859921</v>
      </c>
      <c r="Q364" s="832">
        <v>2837.867469879518</v>
      </c>
    </row>
    <row r="365" spans="1:17" ht="14.45" customHeight="1" x14ac:dyDescent="0.2">
      <c r="A365" s="821" t="s">
        <v>581</v>
      </c>
      <c r="B365" s="822" t="s">
        <v>5709</v>
      </c>
      <c r="C365" s="822" t="s">
        <v>5710</v>
      </c>
      <c r="D365" s="822" t="s">
        <v>6437</v>
      </c>
      <c r="E365" s="822" t="s">
        <v>5801</v>
      </c>
      <c r="F365" s="831">
        <v>1</v>
      </c>
      <c r="G365" s="831">
        <v>689</v>
      </c>
      <c r="H365" s="831"/>
      <c r="I365" s="831">
        <v>689</v>
      </c>
      <c r="J365" s="831"/>
      <c r="K365" s="831"/>
      <c r="L365" s="831"/>
      <c r="M365" s="831"/>
      <c r="N365" s="831"/>
      <c r="O365" s="831"/>
      <c r="P365" s="827"/>
      <c r="Q365" s="832"/>
    </row>
    <row r="366" spans="1:17" ht="14.45" customHeight="1" x14ac:dyDescent="0.2">
      <c r="A366" s="821" t="s">
        <v>581</v>
      </c>
      <c r="B366" s="822" t="s">
        <v>5709</v>
      </c>
      <c r="C366" s="822" t="s">
        <v>5710</v>
      </c>
      <c r="D366" s="822" t="s">
        <v>6438</v>
      </c>
      <c r="E366" s="822" t="s">
        <v>6439</v>
      </c>
      <c r="F366" s="831">
        <v>39</v>
      </c>
      <c r="G366" s="831">
        <v>0</v>
      </c>
      <c r="H366" s="831"/>
      <c r="I366" s="831">
        <v>0</v>
      </c>
      <c r="J366" s="831">
        <v>50</v>
      </c>
      <c r="K366" s="831">
        <v>0</v>
      </c>
      <c r="L366" s="831"/>
      <c r="M366" s="831">
        <v>0</v>
      </c>
      <c r="N366" s="831">
        <v>35</v>
      </c>
      <c r="O366" s="831">
        <v>0</v>
      </c>
      <c r="P366" s="827"/>
      <c r="Q366" s="832">
        <v>0</v>
      </c>
    </row>
    <row r="367" spans="1:17" ht="14.45" customHeight="1" x14ac:dyDescent="0.2">
      <c r="A367" s="821" t="s">
        <v>581</v>
      </c>
      <c r="B367" s="822" t="s">
        <v>5709</v>
      </c>
      <c r="C367" s="822" t="s">
        <v>5710</v>
      </c>
      <c r="D367" s="822" t="s">
        <v>6440</v>
      </c>
      <c r="E367" s="822" t="s">
        <v>6441</v>
      </c>
      <c r="F367" s="831">
        <v>30</v>
      </c>
      <c r="G367" s="831">
        <v>21030</v>
      </c>
      <c r="H367" s="831">
        <v>1.2693143408981169</v>
      </c>
      <c r="I367" s="831">
        <v>701</v>
      </c>
      <c r="J367" s="831">
        <v>19</v>
      </c>
      <c r="K367" s="831">
        <v>16568</v>
      </c>
      <c r="L367" s="831">
        <v>1</v>
      </c>
      <c r="M367" s="831">
        <v>872</v>
      </c>
      <c r="N367" s="831">
        <v>25</v>
      </c>
      <c r="O367" s="831">
        <v>21925</v>
      </c>
      <c r="P367" s="827">
        <v>1.3233341380975374</v>
      </c>
      <c r="Q367" s="832">
        <v>877</v>
      </c>
    </row>
    <row r="368" spans="1:17" ht="14.45" customHeight="1" x14ac:dyDescent="0.2">
      <c r="A368" s="821" t="s">
        <v>581</v>
      </c>
      <c r="B368" s="822" t="s">
        <v>5709</v>
      </c>
      <c r="C368" s="822" t="s">
        <v>5710</v>
      </c>
      <c r="D368" s="822" t="s">
        <v>6442</v>
      </c>
      <c r="E368" s="822" t="s">
        <v>6443</v>
      </c>
      <c r="F368" s="831">
        <v>44</v>
      </c>
      <c r="G368" s="831">
        <v>277024</v>
      </c>
      <c r="H368" s="831">
        <v>1.0431455833954648</v>
      </c>
      <c r="I368" s="831">
        <v>6296</v>
      </c>
      <c r="J368" s="831">
        <v>42</v>
      </c>
      <c r="K368" s="831">
        <v>265566</v>
      </c>
      <c r="L368" s="831">
        <v>1</v>
      </c>
      <c r="M368" s="831">
        <v>6323</v>
      </c>
      <c r="N368" s="831">
        <v>31</v>
      </c>
      <c r="O368" s="831">
        <v>196757</v>
      </c>
      <c r="P368" s="827">
        <v>0.74089680154839099</v>
      </c>
      <c r="Q368" s="832">
        <v>6347</v>
      </c>
    </row>
    <row r="369" spans="1:17" ht="14.45" customHeight="1" x14ac:dyDescent="0.2">
      <c r="A369" s="821" t="s">
        <v>581</v>
      </c>
      <c r="B369" s="822" t="s">
        <v>5709</v>
      </c>
      <c r="C369" s="822" t="s">
        <v>5710</v>
      </c>
      <c r="D369" s="822" t="s">
        <v>5830</v>
      </c>
      <c r="E369" s="822" t="s">
        <v>5831</v>
      </c>
      <c r="F369" s="831">
        <v>3</v>
      </c>
      <c r="G369" s="831">
        <v>1338</v>
      </c>
      <c r="H369" s="831">
        <v>0.59732142857142856</v>
      </c>
      <c r="I369" s="831">
        <v>446</v>
      </c>
      <c r="J369" s="831">
        <v>5</v>
      </c>
      <c r="K369" s="831">
        <v>2240</v>
      </c>
      <c r="L369" s="831">
        <v>1</v>
      </c>
      <c r="M369" s="831">
        <v>448</v>
      </c>
      <c r="N369" s="831">
        <v>4</v>
      </c>
      <c r="O369" s="831">
        <v>1804</v>
      </c>
      <c r="P369" s="827">
        <v>0.80535714285714288</v>
      </c>
      <c r="Q369" s="832">
        <v>451</v>
      </c>
    </row>
    <row r="370" spans="1:17" ht="14.45" customHeight="1" x14ac:dyDescent="0.2">
      <c r="A370" s="821" t="s">
        <v>581</v>
      </c>
      <c r="B370" s="822" t="s">
        <v>5709</v>
      </c>
      <c r="C370" s="822" t="s">
        <v>5710</v>
      </c>
      <c r="D370" s="822" t="s">
        <v>5832</v>
      </c>
      <c r="E370" s="822" t="s">
        <v>5833</v>
      </c>
      <c r="F370" s="831">
        <v>16</v>
      </c>
      <c r="G370" s="831">
        <v>17024</v>
      </c>
      <c r="H370" s="831">
        <v>1.3270969753663859</v>
      </c>
      <c r="I370" s="831">
        <v>1064</v>
      </c>
      <c r="J370" s="831">
        <v>12</v>
      </c>
      <c r="K370" s="831">
        <v>12828</v>
      </c>
      <c r="L370" s="831">
        <v>1</v>
      </c>
      <c r="M370" s="831">
        <v>1069</v>
      </c>
      <c r="N370" s="831">
        <v>9</v>
      </c>
      <c r="O370" s="831">
        <v>9648</v>
      </c>
      <c r="P370" s="827">
        <v>0.75210477081384475</v>
      </c>
      <c r="Q370" s="832">
        <v>1072</v>
      </c>
    </row>
    <row r="371" spans="1:17" ht="14.45" customHeight="1" x14ac:dyDescent="0.2">
      <c r="A371" s="821" t="s">
        <v>581</v>
      </c>
      <c r="B371" s="822" t="s">
        <v>5709</v>
      </c>
      <c r="C371" s="822" t="s">
        <v>5710</v>
      </c>
      <c r="D371" s="822" t="s">
        <v>6444</v>
      </c>
      <c r="E371" s="822" t="s">
        <v>6445</v>
      </c>
      <c r="F371" s="831">
        <v>21</v>
      </c>
      <c r="G371" s="831">
        <v>18186</v>
      </c>
      <c r="H371" s="831">
        <v>0.6328206555779804</v>
      </c>
      <c r="I371" s="831">
        <v>866</v>
      </c>
      <c r="J371" s="831">
        <v>33</v>
      </c>
      <c r="K371" s="831">
        <v>28738</v>
      </c>
      <c r="L371" s="831">
        <v>1</v>
      </c>
      <c r="M371" s="831">
        <v>870.84848484848487</v>
      </c>
      <c r="N371" s="831">
        <v>11</v>
      </c>
      <c r="O371" s="831">
        <v>9262</v>
      </c>
      <c r="P371" s="827">
        <v>0.32229104321803881</v>
      </c>
      <c r="Q371" s="832">
        <v>842</v>
      </c>
    </row>
    <row r="372" spans="1:17" ht="14.45" customHeight="1" x14ac:dyDescent="0.2">
      <c r="A372" s="821" t="s">
        <v>581</v>
      </c>
      <c r="B372" s="822" t="s">
        <v>5709</v>
      </c>
      <c r="C372" s="822" t="s">
        <v>5710</v>
      </c>
      <c r="D372" s="822" t="s">
        <v>6446</v>
      </c>
      <c r="E372" s="822" t="s">
        <v>6447</v>
      </c>
      <c r="F372" s="831"/>
      <c r="G372" s="831"/>
      <c r="H372" s="831"/>
      <c r="I372" s="831"/>
      <c r="J372" s="831">
        <v>1</v>
      </c>
      <c r="K372" s="831">
        <v>122</v>
      </c>
      <c r="L372" s="831">
        <v>1</v>
      </c>
      <c r="M372" s="831">
        <v>122</v>
      </c>
      <c r="N372" s="831"/>
      <c r="O372" s="831"/>
      <c r="P372" s="827"/>
      <c r="Q372" s="832"/>
    </row>
    <row r="373" spans="1:17" ht="14.45" customHeight="1" x14ac:dyDescent="0.2">
      <c r="A373" s="821" t="s">
        <v>581</v>
      </c>
      <c r="B373" s="822" t="s">
        <v>5709</v>
      </c>
      <c r="C373" s="822" t="s">
        <v>5710</v>
      </c>
      <c r="D373" s="822" t="s">
        <v>5836</v>
      </c>
      <c r="E373" s="822" t="s">
        <v>5837</v>
      </c>
      <c r="F373" s="831">
        <v>1355</v>
      </c>
      <c r="G373" s="831">
        <v>506765</v>
      </c>
      <c r="H373" s="831">
        <v>0.9983668049661738</v>
      </c>
      <c r="I373" s="831">
        <v>373.99630996309963</v>
      </c>
      <c r="J373" s="831">
        <v>1350</v>
      </c>
      <c r="K373" s="831">
        <v>507594</v>
      </c>
      <c r="L373" s="831">
        <v>1</v>
      </c>
      <c r="M373" s="831">
        <v>375.99555555555554</v>
      </c>
      <c r="N373" s="831">
        <v>1227</v>
      </c>
      <c r="O373" s="831">
        <v>465024</v>
      </c>
      <c r="P373" s="827">
        <v>0.91613376044634098</v>
      </c>
      <c r="Q373" s="832">
        <v>378.99266503667479</v>
      </c>
    </row>
    <row r="374" spans="1:17" ht="14.45" customHeight="1" x14ac:dyDescent="0.2">
      <c r="A374" s="821" t="s">
        <v>581</v>
      </c>
      <c r="B374" s="822" t="s">
        <v>5709</v>
      </c>
      <c r="C374" s="822" t="s">
        <v>5710</v>
      </c>
      <c r="D374" s="822" t="s">
        <v>6448</v>
      </c>
      <c r="E374" s="822" t="s">
        <v>6449</v>
      </c>
      <c r="F374" s="831">
        <v>3</v>
      </c>
      <c r="G374" s="831">
        <v>17742</v>
      </c>
      <c r="H374" s="831">
        <v>2.9888814016172507</v>
      </c>
      <c r="I374" s="831">
        <v>5914</v>
      </c>
      <c r="J374" s="831">
        <v>1</v>
      </c>
      <c r="K374" s="831">
        <v>5936</v>
      </c>
      <c r="L374" s="831">
        <v>1</v>
      </c>
      <c r="M374" s="831">
        <v>5936</v>
      </c>
      <c r="N374" s="831"/>
      <c r="O374" s="831"/>
      <c r="P374" s="827"/>
      <c r="Q374" s="832"/>
    </row>
    <row r="375" spans="1:17" ht="14.45" customHeight="1" x14ac:dyDescent="0.2">
      <c r="A375" s="821" t="s">
        <v>581</v>
      </c>
      <c r="B375" s="822" t="s">
        <v>5709</v>
      </c>
      <c r="C375" s="822" t="s">
        <v>5710</v>
      </c>
      <c r="D375" s="822" t="s">
        <v>6450</v>
      </c>
      <c r="E375" s="822" t="s">
        <v>6451</v>
      </c>
      <c r="F375" s="831">
        <v>1</v>
      </c>
      <c r="G375" s="831">
        <v>15132</v>
      </c>
      <c r="H375" s="831">
        <v>0.12411417322834646</v>
      </c>
      <c r="I375" s="831">
        <v>15132</v>
      </c>
      <c r="J375" s="831">
        <v>8</v>
      </c>
      <c r="K375" s="831">
        <v>121920</v>
      </c>
      <c r="L375" s="831">
        <v>1</v>
      </c>
      <c r="M375" s="831">
        <v>15240</v>
      </c>
      <c r="N375" s="831">
        <v>7</v>
      </c>
      <c r="O375" s="831">
        <v>107352</v>
      </c>
      <c r="P375" s="827">
        <v>0.88051181102362208</v>
      </c>
      <c r="Q375" s="832">
        <v>15336</v>
      </c>
    </row>
    <row r="376" spans="1:17" ht="14.45" customHeight="1" x14ac:dyDescent="0.2">
      <c r="A376" s="821" t="s">
        <v>581</v>
      </c>
      <c r="B376" s="822" t="s">
        <v>5709</v>
      </c>
      <c r="C376" s="822" t="s">
        <v>5710</v>
      </c>
      <c r="D376" s="822" t="s">
        <v>6452</v>
      </c>
      <c r="E376" s="822" t="s">
        <v>6453</v>
      </c>
      <c r="F376" s="831">
        <v>30</v>
      </c>
      <c r="G376" s="831">
        <v>108570</v>
      </c>
      <c r="H376" s="831">
        <v>1.0661259279626065</v>
      </c>
      <c r="I376" s="831">
        <v>3619</v>
      </c>
      <c r="J376" s="831">
        <v>28</v>
      </c>
      <c r="K376" s="831">
        <v>101836</v>
      </c>
      <c r="L376" s="831">
        <v>1</v>
      </c>
      <c r="M376" s="831">
        <v>3637</v>
      </c>
      <c r="N376" s="831">
        <v>20</v>
      </c>
      <c r="O376" s="831">
        <v>73060</v>
      </c>
      <c r="P376" s="827">
        <v>0.71742802152480456</v>
      </c>
      <c r="Q376" s="832">
        <v>3653</v>
      </c>
    </row>
    <row r="377" spans="1:17" ht="14.45" customHeight="1" x14ac:dyDescent="0.2">
      <c r="A377" s="821" t="s">
        <v>581</v>
      </c>
      <c r="B377" s="822" t="s">
        <v>5709</v>
      </c>
      <c r="C377" s="822" t="s">
        <v>5710</v>
      </c>
      <c r="D377" s="822" t="s">
        <v>6454</v>
      </c>
      <c r="E377" s="822" t="s">
        <v>6455</v>
      </c>
      <c r="F377" s="831">
        <v>155</v>
      </c>
      <c r="G377" s="831">
        <v>0</v>
      </c>
      <c r="H377" s="831"/>
      <c r="I377" s="831">
        <v>0</v>
      </c>
      <c r="J377" s="831">
        <v>138</v>
      </c>
      <c r="K377" s="831">
        <v>0</v>
      </c>
      <c r="L377" s="831"/>
      <c r="M377" s="831">
        <v>0</v>
      </c>
      <c r="N377" s="831">
        <v>126</v>
      </c>
      <c r="O377" s="831">
        <v>0</v>
      </c>
      <c r="P377" s="827"/>
      <c r="Q377" s="832">
        <v>0</v>
      </c>
    </row>
    <row r="378" spans="1:17" ht="14.45" customHeight="1" x14ac:dyDescent="0.2">
      <c r="A378" s="821" t="s">
        <v>581</v>
      </c>
      <c r="B378" s="822" t="s">
        <v>5709</v>
      </c>
      <c r="C378" s="822" t="s">
        <v>5710</v>
      </c>
      <c r="D378" s="822" t="s">
        <v>6456</v>
      </c>
      <c r="E378" s="822" t="s">
        <v>6457</v>
      </c>
      <c r="F378" s="831">
        <v>635</v>
      </c>
      <c r="G378" s="831">
        <v>677545</v>
      </c>
      <c r="H378" s="831">
        <v>1.070252894624607</v>
      </c>
      <c r="I378" s="831">
        <v>1067</v>
      </c>
      <c r="J378" s="831">
        <v>590</v>
      </c>
      <c r="K378" s="831">
        <v>633070</v>
      </c>
      <c r="L378" s="831">
        <v>1</v>
      </c>
      <c r="M378" s="831">
        <v>1073</v>
      </c>
      <c r="N378" s="831">
        <v>494</v>
      </c>
      <c r="O378" s="831">
        <v>532532</v>
      </c>
      <c r="P378" s="827">
        <v>0.84118975784668359</v>
      </c>
      <c r="Q378" s="832">
        <v>1078</v>
      </c>
    </row>
    <row r="379" spans="1:17" ht="14.45" customHeight="1" x14ac:dyDescent="0.2">
      <c r="A379" s="821" t="s">
        <v>581</v>
      </c>
      <c r="B379" s="822" t="s">
        <v>5709</v>
      </c>
      <c r="C379" s="822" t="s">
        <v>5710</v>
      </c>
      <c r="D379" s="822" t="s">
        <v>6458</v>
      </c>
      <c r="E379" s="822" t="s">
        <v>6459</v>
      </c>
      <c r="F379" s="831">
        <v>14</v>
      </c>
      <c r="G379" s="831">
        <v>52528</v>
      </c>
      <c r="H379" s="831">
        <v>1.0692287336902315</v>
      </c>
      <c r="I379" s="831">
        <v>3752</v>
      </c>
      <c r="J379" s="831">
        <v>13</v>
      </c>
      <c r="K379" s="831">
        <v>49127</v>
      </c>
      <c r="L379" s="831">
        <v>1</v>
      </c>
      <c r="M379" s="831">
        <v>3779</v>
      </c>
      <c r="N379" s="831">
        <v>11</v>
      </c>
      <c r="O379" s="831">
        <v>41833</v>
      </c>
      <c r="P379" s="827">
        <v>0.85152767317361122</v>
      </c>
      <c r="Q379" s="832">
        <v>3803</v>
      </c>
    </row>
    <row r="380" spans="1:17" ht="14.45" customHeight="1" x14ac:dyDescent="0.2">
      <c r="A380" s="821" t="s">
        <v>581</v>
      </c>
      <c r="B380" s="822" t="s">
        <v>5709</v>
      </c>
      <c r="C380" s="822" t="s">
        <v>5710</v>
      </c>
      <c r="D380" s="822" t="s">
        <v>5844</v>
      </c>
      <c r="E380" s="822" t="s">
        <v>5845</v>
      </c>
      <c r="F380" s="831">
        <v>31</v>
      </c>
      <c r="G380" s="831">
        <v>11625</v>
      </c>
      <c r="H380" s="831">
        <v>1.2882313829787233</v>
      </c>
      <c r="I380" s="831">
        <v>375</v>
      </c>
      <c r="J380" s="831">
        <v>24</v>
      </c>
      <c r="K380" s="831">
        <v>9024</v>
      </c>
      <c r="L380" s="831">
        <v>1</v>
      </c>
      <c r="M380" s="831">
        <v>376</v>
      </c>
      <c r="N380" s="831">
        <v>34</v>
      </c>
      <c r="O380" s="831">
        <v>12817</v>
      </c>
      <c r="P380" s="827">
        <v>1.4203235815602837</v>
      </c>
      <c r="Q380" s="832">
        <v>376.97058823529414</v>
      </c>
    </row>
    <row r="381" spans="1:17" ht="14.45" customHeight="1" x14ac:dyDescent="0.2">
      <c r="A381" s="821" t="s">
        <v>581</v>
      </c>
      <c r="B381" s="822" t="s">
        <v>5709</v>
      </c>
      <c r="C381" s="822" t="s">
        <v>5710</v>
      </c>
      <c r="D381" s="822" t="s">
        <v>6460</v>
      </c>
      <c r="E381" s="822" t="s">
        <v>6461</v>
      </c>
      <c r="F381" s="831">
        <v>83</v>
      </c>
      <c r="G381" s="831">
        <v>164998</v>
      </c>
      <c r="H381" s="831">
        <v>1.3991181209191894</v>
      </c>
      <c r="I381" s="831">
        <v>1987.9277108433735</v>
      </c>
      <c r="J381" s="831">
        <v>59</v>
      </c>
      <c r="K381" s="831">
        <v>117930</v>
      </c>
      <c r="L381" s="831">
        <v>1</v>
      </c>
      <c r="M381" s="831">
        <v>1998.8135593220338</v>
      </c>
      <c r="N381" s="831">
        <v>63</v>
      </c>
      <c r="O381" s="831">
        <v>126557</v>
      </c>
      <c r="P381" s="827">
        <v>1.0731535656745528</v>
      </c>
      <c r="Q381" s="832">
        <v>2008.8412698412699</v>
      </c>
    </row>
    <row r="382" spans="1:17" ht="14.45" customHeight="1" x14ac:dyDescent="0.2">
      <c r="A382" s="821" t="s">
        <v>581</v>
      </c>
      <c r="B382" s="822" t="s">
        <v>5709</v>
      </c>
      <c r="C382" s="822" t="s">
        <v>5710</v>
      </c>
      <c r="D382" s="822" t="s">
        <v>5846</v>
      </c>
      <c r="E382" s="822" t="s">
        <v>5847</v>
      </c>
      <c r="F382" s="831">
        <v>1</v>
      </c>
      <c r="G382" s="831">
        <v>984</v>
      </c>
      <c r="H382" s="831">
        <v>0.33131313131313134</v>
      </c>
      <c r="I382" s="831">
        <v>984</v>
      </c>
      <c r="J382" s="831">
        <v>3</v>
      </c>
      <c r="K382" s="831">
        <v>2970</v>
      </c>
      <c r="L382" s="831">
        <v>1</v>
      </c>
      <c r="M382" s="831">
        <v>990</v>
      </c>
      <c r="N382" s="831">
        <v>2</v>
      </c>
      <c r="O382" s="831">
        <v>1986</v>
      </c>
      <c r="P382" s="827">
        <v>0.66868686868686866</v>
      </c>
      <c r="Q382" s="832">
        <v>993</v>
      </c>
    </row>
    <row r="383" spans="1:17" ht="14.45" customHeight="1" x14ac:dyDescent="0.2">
      <c r="A383" s="821" t="s">
        <v>581</v>
      </c>
      <c r="B383" s="822" t="s">
        <v>5709</v>
      </c>
      <c r="C383" s="822" t="s">
        <v>5710</v>
      </c>
      <c r="D383" s="822" t="s">
        <v>5850</v>
      </c>
      <c r="E383" s="822" t="s">
        <v>5851</v>
      </c>
      <c r="F383" s="831">
        <v>3</v>
      </c>
      <c r="G383" s="831">
        <v>1173</v>
      </c>
      <c r="H383" s="831">
        <v>2.9847328244274811</v>
      </c>
      <c r="I383" s="831">
        <v>391</v>
      </c>
      <c r="J383" s="831">
        <v>1</v>
      </c>
      <c r="K383" s="831">
        <v>393</v>
      </c>
      <c r="L383" s="831">
        <v>1</v>
      </c>
      <c r="M383" s="831">
        <v>393</v>
      </c>
      <c r="N383" s="831">
        <v>1</v>
      </c>
      <c r="O383" s="831">
        <v>396</v>
      </c>
      <c r="P383" s="827">
        <v>1.0076335877862594</v>
      </c>
      <c r="Q383" s="832">
        <v>396</v>
      </c>
    </row>
    <row r="384" spans="1:17" ht="14.45" customHeight="1" x14ac:dyDescent="0.2">
      <c r="A384" s="821" t="s">
        <v>581</v>
      </c>
      <c r="B384" s="822" t="s">
        <v>5709</v>
      </c>
      <c r="C384" s="822" t="s">
        <v>5710</v>
      </c>
      <c r="D384" s="822" t="s">
        <v>6462</v>
      </c>
      <c r="E384" s="822" t="s">
        <v>6463</v>
      </c>
      <c r="F384" s="831">
        <v>32</v>
      </c>
      <c r="G384" s="831">
        <v>71360</v>
      </c>
      <c r="H384" s="831">
        <v>1.1809485982855061</v>
      </c>
      <c r="I384" s="831">
        <v>2230</v>
      </c>
      <c r="J384" s="831">
        <v>27</v>
      </c>
      <c r="K384" s="831">
        <v>60426</v>
      </c>
      <c r="L384" s="831">
        <v>1</v>
      </c>
      <c r="M384" s="831">
        <v>2238</v>
      </c>
      <c r="N384" s="831">
        <v>31</v>
      </c>
      <c r="O384" s="831">
        <v>69595</v>
      </c>
      <c r="P384" s="827">
        <v>1.1517393175123292</v>
      </c>
      <c r="Q384" s="832">
        <v>2245</v>
      </c>
    </row>
    <row r="385" spans="1:17" ht="14.45" customHeight="1" x14ac:dyDescent="0.2">
      <c r="A385" s="821" t="s">
        <v>581</v>
      </c>
      <c r="B385" s="822" t="s">
        <v>5709</v>
      </c>
      <c r="C385" s="822" t="s">
        <v>5710</v>
      </c>
      <c r="D385" s="822" t="s">
        <v>6464</v>
      </c>
      <c r="E385" s="822" t="s">
        <v>6465</v>
      </c>
      <c r="F385" s="831">
        <v>3</v>
      </c>
      <c r="G385" s="831">
        <v>32190</v>
      </c>
      <c r="H385" s="831">
        <v>0.3727074842534272</v>
      </c>
      <c r="I385" s="831">
        <v>10730</v>
      </c>
      <c r="J385" s="831">
        <v>8</v>
      </c>
      <c r="K385" s="831">
        <v>86368</v>
      </c>
      <c r="L385" s="831">
        <v>1</v>
      </c>
      <c r="M385" s="831">
        <v>10796</v>
      </c>
      <c r="N385" s="831">
        <v>5</v>
      </c>
      <c r="O385" s="831">
        <v>54265</v>
      </c>
      <c r="P385" s="827">
        <v>0.62829983327158212</v>
      </c>
      <c r="Q385" s="832">
        <v>10853</v>
      </c>
    </row>
    <row r="386" spans="1:17" ht="14.45" customHeight="1" x14ac:dyDescent="0.2">
      <c r="A386" s="821" t="s">
        <v>581</v>
      </c>
      <c r="B386" s="822" t="s">
        <v>5709</v>
      </c>
      <c r="C386" s="822" t="s">
        <v>5710</v>
      </c>
      <c r="D386" s="822" t="s">
        <v>6466</v>
      </c>
      <c r="E386" s="822" t="s">
        <v>6467</v>
      </c>
      <c r="F386" s="831"/>
      <c r="G386" s="831"/>
      <c r="H386" s="831"/>
      <c r="I386" s="831"/>
      <c r="J386" s="831">
        <v>3</v>
      </c>
      <c r="K386" s="831">
        <v>9564</v>
      </c>
      <c r="L386" s="831">
        <v>1</v>
      </c>
      <c r="M386" s="831">
        <v>3188</v>
      </c>
      <c r="N386" s="831">
        <v>3</v>
      </c>
      <c r="O386" s="831">
        <v>9582</v>
      </c>
      <c r="P386" s="827">
        <v>1.0018820577164367</v>
      </c>
      <c r="Q386" s="832">
        <v>3194</v>
      </c>
    </row>
    <row r="387" spans="1:17" ht="14.45" customHeight="1" x14ac:dyDescent="0.2">
      <c r="A387" s="821" t="s">
        <v>581</v>
      </c>
      <c r="B387" s="822" t="s">
        <v>5709</v>
      </c>
      <c r="C387" s="822" t="s">
        <v>5710</v>
      </c>
      <c r="D387" s="822" t="s">
        <v>6468</v>
      </c>
      <c r="E387" s="822" t="s">
        <v>6469</v>
      </c>
      <c r="F387" s="831">
        <v>11</v>
      </c>
      <c r="G387" s="831">
        <v>82412</v>
      </c>
      <c r="H387" s="831">
        <v>0.72866489832007075</v>
      </c>
      <c r="I387" s="831">
        <v>7492</v>
      </c>
      <c r="J387" s="831">
        <v>15</v>
      </c>
      <c r="K387" s="831">
        <v>113100</v>
      </c>
      <c r="L387" s="831">
        <v>1</v>
      </c>
      <c r="M387" s="831">
        <v>7540</v>
      </c>
      <c r="N387" s="831">
        <v>18</v>
      </c>
      <c r="O387" s="831">
        <v>136494</v>
      </c>
      <c r="P387" s="827">
        <v>1.2068435013262599</v>
      </c>
      <c r="Q387" s="832">
        <v>7583</v>
      </c>
    </row>
    <row r="388" spans="1:17" ht="14.45" customHeight="1" x14ac:dyDescent="0.2">
      <c r="A388" s="821" t="s">
        <v>581</v>
      </c>
      <c r="B388" s="822" t="s">
        <v>5709</v>
      </c>
      <c r="C388" s="822" t="s">
        <v>5710</v>
      </c>
      <c r="D388" s="822" t="s">
        <v>6470</v>
      </c>
      <c r="E388" s="822" t="s">
        <v>6471</v>
      </c>
      <c r="F388" s="831">
        <v>1</v>
      </c>
      <c r="G388" s="831">
        <v>318</v>
      </c>
      <c r="H388" s="831"/>
      <c r="I388" s="831">
        <v>318</v>
      </c>
      <c r="J388" s="831"/>
      <c r="K388" s="831"/>
      <c r="L388" s="831"/>
      <c r="M388" s="831"/>
      <c r="N388" s="831">
        <v>1</v>
      </c>
      <c r="O388" s="831">
        <v>323</v>
      </c>
      <c r="P388" s="827"/>
      <c r="Q388" s="832">
        <v>323</v>
      </c>
    </row>
    <row r="389" spans="1:17" ht="14.45" customHeight="1" x14ac:dyDescent="0.2">
      <c r="A389" s="821" t="s">
        <v>581</v>
      </c>
      <c r="B389" s="822" t="s">
        <v>5709</v>
      </c>
      <c r="C389" s="822" t="s">
        <v>5710</v>
      </c>
      <c r="D389" s="822" t="s">
        <v>6472</v>
      </c>
      <c r="E389" s="822" t="s">
        <v>6473</v>
      </c>
      <c r="F389" s="831">
        <v>6</v>
      </c>
      <c r="G389" s="831">
        <v>53640</v>
      </c>
      <c r="H389" s="831">
        <v>0.7466592427616926</v>
      </c>
      <c r="I389" s="831">
        <v>8940</v>
      </c>
      <c r="J389" s="831">
        <v>8</v>
      </c>
      <c r="K389" s="831">
        <v>71840</v>
      </c>
      <c r="L389" s="831">
        <v>1</v>
      </c>
      <c r="M389" s="831">
        <v>8980</v>
      </c>
      <c r="N389" s="831">
        <v>3</v>
      </c>
      <c r="O389" s="831">
        <v>27048</v>
      </c>
      <c r="P389" s="827">
        <v>0.37650334075723829</v>
      </c>
      <c r="Q389" s="832">
        <v>9016</v>
      </c>
    </row>
    <row r="390" spans="1:17" ht="14.45" customHeight="1" x14ac:dyDescent="0.2">
      <c r="A390" s="821" t="s">
        <v>581</v>
      </c>
      <c r="B390" s="822" t="s">
        <v>5709</v>
      </c>
      <c r="C390" s="822" t="s">
        <v>5710</v>
      </c>
      <c r="D390" s="822" t="s">
        <v>5854</v>
      </c>
      <c r="E390" s="822" t="s">
        <v>5855</v>
      </c>
      <c r="F390" s="831">
        <v>2</v>
      </c>
      <c r="G390" s="831">
        <v>438</v>
      </c>
      <c r="H390" s="831">
        <v>0.72039473684210531</v>
      </c>
      <c r="I390" s="831">
        <v>219</v>
      </c>
      <c r="J390" s="831">
        <v>2</v>
      </c>
      <c r="K390" s="831">
        <v>608</v>
      </c>
      <c r="L390" s="831">
        <v>1</v>
      </c>
      <c r="M390" s="831">
        <v>304</v>
      </c>
      <c r="N390" s="831"/>
      <c r="O390" s="831"/>
      <c r="P390" s="827"/>
      <c r="Q390" s="832"/>
    </row>
    <row r="391" spans="1:17" ht="14.45" customHeight="1" x14ac:dyDescent="0.2">
      <c r="A391" s="821" t="s">
        <v>581</v>
      </c>
      <c r="B391" s="822" t="s">
        <v>5709</v>
      </c>
      <c r="C391" s="822" t="s">
        <v>5710</v>
      </c>
      <c r="D391" s="822" t="s">
        <v>6474</v>
      </c>
      <c r="E391" s="822" t="s">
        <v>6475</v>
      </c>
      <c r="F391" s="831">
        <v>99</v>
      </c>
      <c r="G391" s="831">
        <v>326796</v>
      </c>
      <c r="H391" s="831">
        <v>0.89700263504611333</v>
      </c>
      <c r="I391" s="831">
        <v>3300.969696969697</v>
      </c>
      <c r="J391" s="831">
        <v>110</v>
      </c>
      <c r="K391" s="831">
        <v>364320</v>
      </c>
      <c r="L391" s="831">
        <v>1</v>
      </c>
      <c r="M391" s="831">
        <v>3312</v>
      </c>
      <c r="N391" s="831">
        <v>122</v>
      </c>
      <c r="O391" s="831">
        <v>405284</v>
      </c>
      <c r="P391" s="827">
        <v>1.1124396135265699</v>
      </c>
      <c r="Q391" s="832">
        <v>3322</v>
      </c>
    </row>
    <row r="392" spans="1:17" ht="14.45" customHeight="1" x14ac:dyDescent="0.2">
      <c r="A392" s="821" t="s">
        <v>581</v>
      </c>
      <c r="B392" s="822" t="s">
        <v>5709</v>
      </c>
      <c r="C392" s="822" t="s">
        <v>5710</v>
      </c>
      <c r="D392" s="822" t="s">
        <v>6476</v>
      </c>
      <c r="E392" s="822" t="s">
        <v>6477</v>
      </c>
      <c r="F392" s="831">
        <v>18</v>
      </c>
      <c r="G392" s="831">
        <v>167076</v>
      </c>
      <c r="H392" s="831">
        <v>1.1183731391239156</v>
      </c>
      <c r="I392" s="831">
        <v>9282</v>
      </c>
      <c r="J392" s="831">
        <v>16</v>
      </c>
      <c r="K392" s="831">
        <v>149392</v>
      </c>
      <c r="L392" s="831">
        <v>1</v>
      </c>
      <c r="M392" s="831">
        <v>9337</v>
      </c>
      <c r="N392" s="831">
        <v>8</v>
      </c>
      <c r="O392" s="831">
        <v>75104</v>
      </c>
      <c r="P392" s="827">
        <v>0.50273106993681049</v>
      </c>
      <c r="Q392" s="832">
        <v>9388</v>
      </c>
    </row>
    <row r="393" spans="1:17" ht="14.45" customHeight="1" x14ac:dyDescent="0.2">
      <c r="A393" s="821" t="s">
        <v>581</v>
      </c>
      <c r="B393" s="822" t="s">
        <v>5709</v>
      </c>
      <c r="C393" s="822" t="s">
        <v>5710</v>
      </c>
      <c r="D393" s="822" t="s">
        <v>6478</v>
      </c>
      <c r="E393" s="822" t="s">
        <v>6479</v>
      </c>
      <c r="F393" s="831"/>
      <c r="G393" s="831"/>
      <c r="H393" s="831"/>
      <c r="I393" s="831"/>
      <c r="J393" s="831">
        <v>1</v>
      </c>
      <c r="K393" s="831">
        <v>3458</v>
      </c>
      <c r="L393" s="831">
        <v>1</v>
      </c>
      <c r="M393" s="831">
        <v>3458</v>
      </c>
      <c r="N393" s="831"/>
      <c r="O393" s="831"/>
      <c r="P393" s="827"/>
      <c r="Q393" s="832"/>
    </row>
    <row r="394" spans="1:17" ht="14.45" customHeight="1" x14ac:dyDescent="0.2">
      <c r="A394" s="821" t="s">
        <v>581</v>
      </c>
      <c r="B394" s="822" t="s">
        <v>5709</v>
      </c>
      <c r="C394" s="822" t="s">
        <v>5710</v>
      </c>
      <c r="D394" s="822" t="s">
        <v>6480</v>
      </c>
      <c r="E394" s="822" t="s">
        <v>6481</v>
      </c>
      <c r="F394" s="831">
        <v>15</v>
      </c>
      <c r="G394" s="831">
        <v>81630</v>
      </c>
      <c r="H394" s="831">
        <v>1.6584384713841653</v>
      </c>
      <c r="I394" s="831">
        <v>5442</v>
      </c>
      <c r="J394" s="831">
        <v>9</v>
      </c>
      <c r="K394" s="831">
        <v>49221</v>
      </c>
      <c r="L394" s="831">
        <v>1</v>
      </c>
      <c r="M394" s="831">
        <v>5469</v>
      </c>
      <c r="N394" s="831">
        <v>5</v>
      </c>
      <c r="O394" s="831">
        <v>27465</v>
      </c>
      <c r="P394" s="827">
        <v>0.55799353934296336</v>
      </c>
      <c r="Q394" s="832">
        <v>5493</v>
      </c>
    </row>
    <row r="395" spans="1:17" ht="14.45" customHeight="1" x14ac:dyDescent="0.2">
      <c r="A395" s="821" t="s">
        <v>581</v>
      </c>
      <c r="B395" s="822" t="s">
        <v>5709</v>
      </c>
      <c r="C395" s="822" t="s">
        <v>5710</v>
      </c>
      <c r="D395" s="822" t="s">
        <v>6482</v>
      </c>
      <c r="E395" s="822" t="s">
        <v>6483</v>
      </c>
      <c r="F395" s="831">
        <v>2</v>
      </c>
      <c r="G395" s="831">
        <v>0</v>
      </c>
      <c r="H395" s="831"/>
      <c r="I395" s="831">
        <v>0</v>
      </c>
      <c r="J395" s="831">
        <v>1</v>
      </c>
      <c r="K395" s="831">
        <v>0</v>
      </c>
      <c r="L395" s="831"/>
      <c r="M395" s="831">
        <v>0</v>
      </c>
      <c r="N395" s="831">
        <v>1</v>
      </c>
      <c r="O395" s="831">
        <v>0</v>
      </c>
      <c r="P395" s="827"/>
      <c r="Q395" s="832">
        <v>0</v>
      </c>
    </row>
    <row r="396" spans="1:17" ht="14.45" customHeight="1" x14ac:dyDescent="0.2">
      <c r="A396" s="821" t="s">
        <v>581</v>
      </c>
      <c r="B396" s="822" t="s">
        <v>5709</v>
      </c>
      <c r="C396" s="822" t="s">
        <v>5710</v>
      </c>
      <c r="D396" s="822" t="s">
        <v>6484</v>
      </c>
      <c r="E396" s="822" t="s">
        <v>6485</v>
      </c>
      <c r="F396" s="831">
        <v>6</v>
      </c>
      <c r="G396" s="831">
        <v>17982</v>
      </c>
      <c r="H396" s="831">
        <v>2.9771523178807948</v>
      </c>
      <c r="I396" s="831">
        <v>2997</v>
      </c>
      <c r="J396" s="831">
        <v>2</v>
      </c>
      <c r="K396" s="831">
        <v>6040</v>
      </c>
      <c r="L396" s="831">
        <v>1</v>
      </c>
      <c r="M396" s="831">
        <v>3020</v>
      </c>
      <c r="N396" s="831">
        <v>4</v>
      </c>
      <c r="O396" s="831">
        <v>12164</v>
      </c>
      <c r="P396" s="827">
        <v>2.0139072847682118</v>
      </c>
      <c r="Q396" s="832">
        <v>3041</v>
      </c>
    </row>
    <row r="397" spans="1:17" ht="14.45" customHeight="1" x14ac:dyDescent="0.2">
      <c r="A397" s="821" t="s">
        <v>581</v>
      </c>
      <c r="B397" s="822" t="s">
        <v>5709</v>
      </c>
      <c r="C397" s="822" t="s">
        <v>5710</v>
      </c>
      <c r="D397" s="822" t="s">
        <v>6486</v>
      </c>
      <c r="E397" s="822" t="s">
        <v>6487</v>
      </c>
      <c r="F397" s="831">
        <v>150</v>
      </c>
      <c r="G397" s="831">
        <v>48750</v>
      </c>
      <c r="H397" s="831">
        <v>0.94645491962413608</v>
      </c>
      <c r="I397" s="831">
        <v>325</v>
      </c>
      <c r="J397" s="831">
        <v>158</v>
      </c>
      <c r="K397" s="831">
        <v>51508</v>
      </c>
      <c r="L397" s="831">
        <v>1</v>
      </c>
      <c r="M397" s="831">
        <v>326</v>
      </c>
      <c r="N397" s="831">
        <v>150</v>
      </c>
      <c r="O397" s="831">
        <v>49050</v>
      </c>
      <c r="P397" s="827">
        <v>0.95227925759105381</v>
      </c>
      <c r="Q397" s="832">
        <v>327</v>
      </c>
    </row>
    <row r="398" spans="1:17" ht="14.45" customHeight="1" x14ac:dyDescent="0.2">
      <c r="A398" s="821" t="s">
        <v>581</v>
      </c>
      <c r="B398" s="822" t="s">
        <v>5709</v>
      </c>
      <c r="C398" s="822" t="s">
        <v>5710</v>
      </c>
      <c r="D398" s="822" t="s">
        <v>6488</v>
      </c>
      <c r="E398" s="822" t="s">
        <v>6489</v>
      </c>
      <c r="F398" s="831">
        <v>93</v>
      </c>
      <c r="G398" s="831">
        <v>338799</v>
      </c>
      <c r="H398" s="831">
        <v>0.8818412524889705</v>
      </c>
      <c r="I398" s="831">
        <v>3643</v>
      </c>
      <c r="J398" s="831">
        <v>105</v>
      </c>
      <c r="K398" s="831">
        <v>384195</v>
      </c>
      <c r="L398" s="831">
        <v>1</v>
      </c>
      <c r="M398" s="831">
        <v>3659</v>
      </c>
      <c r="N398" s="831">
        <v>85</v>
      </c>
      <c r="O398" s="831">
        <v>312205</v>
      </c>
      <c r="P398" s="827">
        <v>0.81262119496609797</v>
      </c>
      <c r="Q398" s="832">
        <v>3673</v>
      </c>
    </row>
    <row r="399" spans="1:17" ht="14.45" customHeight="1" x14ac:dyDescent="0.2">
      <c r="A399" s="821" t="s">
        <v>581</v>
      </c>
      <c r="B399" s="822" t="s">
        <v>5709</v>
      </c>
      <c r="C399" s="822" t="s">
        <v>5710</v>
      </c>
      <c r="D399" s="822" t="s">
        <v>5862</v>
      </c>
      <c r="E399" s="822" t="s">
        <v>5863</v>
      </c>
      <c r="F399" s="831"/>
      <c r="G399" s="831"/>
      <c r="H399" s="831"/>
      <c r="I399" s="831"/>
      <c r="J399" s="831">
        <v>1</v>
      </c>
      <c r="K399" s="831">
        <v>202</v>
      </c>
      <c r="L399" s="831">
        <v>1</v>
      </c>
      <c r="M399" s="831">
        <v>202</v>
      </c>
      <c r="N399" s="831">
        <v>3</v>
      </c>
      <c r="O399" s="831">
        <v>612</v>
      </c>
      <c r="P399" s="827">
        <v>3.0297029702970297</v>
      </c>
      <c r="Q399" s="832">
        <v>204</v>
      </c>
    </row>
    <row r="400" spans="1:17" ht="14.45" customHeight="1" x14ac:dyDescent="0.2">
      <c r="A400" s="821" t="s">
        <v>581</v>
      </c>
      <c r="B400" s="822" t="s">
        <v>5709</v>
      </c>
      <c r="C400" s="822" t="s">
        <v>5710</v>
      </c>
      <c r="D400" s="822" t="s">
        <v>6490</v>
      </c>
      <c r="E400" s="822" t="s">
        <v>6491</v>
      </c>
      <c r="F400" s="831">
        <v>65</v>
      </c>
      <c r="G400" s="831">
        <v>165165</v>
      </c>
      <c r="H400" s="831">
        <v>0.75259385494461428</v>
      </c>
      <c r="I400" s="831">
        <v>2541</v>
      </c>
      <c r="J400" s="831">
        <v>86</v>
      </c>
      <c r="K400" s="831">
        <v>219461</v>
      </c>
      <c r="L400" s="831">
        <v>1</v>
      </c>
      <c r="M400" s="831">
        <v>2551.8720930232557</v>
      </c>
      <c r="N400" s="831">
        <v>73</v>
      </c>
      <c r="O400" s="831">
        <v>187026</v>
      </c>
      <c r="P400" s="827">
        <v>0.852206086730672</v>
      </c>
      <c r="Q400" s="832">
        <v>2562</v>
      </c>
    </row>
    <row r="401" spans="1:17" ht="14.45" customHeight="1" x14ac:dyDescent="0.2">
      <c r="A401" s="821" t="s">
        <v>581</v>
      </c>
      <c r="B401" s="822" t="s">
        <v>5709</v>
      </c>
      <c r="C401" s="822" t="s">
        <v>5710</v>
      </c>
      <c r="D401" s="822" t="s">
        <v>6492</v>
      </c>
      <c r="E401" s="822" t="s">
        <v>6493</v>
      </c>
      <c r="F401" s="831"/>
      <c r="G401" s="831"/>
      <c r="H401" s="831"/>
      <c r="I401" s="831"/>
      <c r="J401" s="831">
        <v>1</v>
      </c>
      <c r="K401" s="831">
        <v>13128</v>
      </c>
      <c r="L401" s="831">
        <v>1</v>
      </c>
      <c r="M401" s="831">
        <v>13128</v>
      </c>
      <c r="N401" s="831"/>
      <c r="O401" s="831"/>
      <c r="P401" s="827"/>
      <c r="Q401" s="832"/>
    </row>
    <row r="402" spans="1:17" ht="14.45" customHeight="1" x14ac:dyDescent="0.2">
      <c r="A402" s="821" t="s">
        <v>581</v>
      </c>
      <c r="B402" s="822" t="s">
        <v>5709</v>
      </c>
      <c r="C402" s="822" t="s">
        <v>5710</v>
      </c>
      <c r="D402" s="822" t="s">
        <v>6494</v>
      </c>
      <c r="E402" s="822" t="s">
        <v>6495</v>
      </c>
      <c r="F402" s="831">
        <v>5</v>
      </c>
      <c r="G402" s="831">
        <v>42280</v>
      </c>
      <c r="H402" s="831">
        <v>0.99295443870361677</v>
      </c>
      <c r="I402" s="831">
        <v>8456</v>
      </c>
      <c r="J402" s="831">
        <v>5</v>
      </c>
      <c r="K402" s="831">
        <v>42580</v>
      </c>
      <c r="L402" s="831">
        <v>1</v>
      </c>
      <c r="M402" s="831">
        <v>8516</v>
      </c>
      <c r="N402" s="831">
        <v>10</v>
      </c>
      <c r="O402" s="831">
        <v>85690</v>
      </c>
      <c r="P402" s="827">
        <v>2.0124471582902772</v>
      </c>
      <c r="Q402" s="832">
        <v>8569</v>
      </c>
    </row>
    <row r="403" spans="1:17" ht="14.45" customHeight="1" x14ac:dyDescent="0.2">
      <c r="A403" s="821" t="s">
        <v>581</v>
      </c>
      <c r="B403" s="822" t="s">
        <v>5709</v>
      </c>
      <c r="C403" s="822" t="s">
        <v>5710</v>
      </c>
      <c r="D403" s="822" t="s">
        <v>6496</v>
      </c>
      <c r="E403" s="822" t="s">
        <v>6497</v>
      </c>
      <c r="F403" s="831"/>
      <c r="G403" s="831"/>
      <c r="H403" s="831"/>
      <c r="I403" s="831"/>
      <c r="J403" s="831"/>
      <c r="K403" s="831"/>
      <c r="L403" s="831"/>
      <c r="M403" s="831"/>
      <c r="N403" s="831">
        <v>1</v>
      </c>
      <c r="O403" s="831">
        <v>722</v>
      </c>
      <c r="P403" s="827"/>
      <c r="Q403" s="832">
        <v>722</v>
      </c>
    </row>
    <row r="404" spans="1:17" ht="14.45" customHeight="1" x14ac:dyDescent="0.2">
      <c r="A404" s="821" t="s">
        <v>581</v>
      </c>
      <c r="B404" s="822" t="s">
        <v>5709</v>
      </c>
      <c r="C404" s="822" t="s">
        <v>5710</v>
      </c>
      <c r="D404" s="822" t="s">
        <v>6498</v>
      </c>
      <c r="E404" s="822" t="s">
        <v>6499</v>
      </c>
      <c r="F404" s="831">
        <v>34</v>
      </c>
      <c r="G404" s="831">
        <v>318172</v>
      </c>
      <c r="H404" s="831">
        <v>1.2079606372154474</v>
      </c>
      <c r="I404" s="831">
        <v>9358</v>
      </c>
      <c r="J404" s="831">
        <v>28</v>
      </c>
      <c r="K404" s="831">
        <v>263396</v>
      </c>
      <c r="L404" s="831">
        <v>1</v>
      </c>
      <c r="M404" s="831">
        <v>9407</v>
      </c>
      <c r="N404" s="831">
        <v>26</v>
      </c>
      <c r="O404" s="831">
        <v>245700</v>
      </c>
      <c r="P404" s="827">
        <v>0.93281598809397259</v>
      </c>
      <c r="Q404" s="832">
        <v>9450</v>
      </c>
    </row>
    <row r="405" spans="1:17" ht="14.45" customHeight="1" x14ac:dyDescent="0.2">
      <c r="A405" s="821" t="s">
        <v>581</v>
      </c>
      <c r="B405" s="822" t="s">
        <v>5709</v>
      </c>
      <c r="C405" s="822" t="s">
        <v>5710</v>
      </c>
      <c r="D405" s="822" t="s">
        <v>6500</v>
      </c>
      <c r="E405" s="822" t="s">
        <v>6501</v>
      </c>
      <c r="F405" s="831">
        <v>37</v>
      </c>
      <c r="G405" s="831">
        <v>172864</v>
      </c>
      <c r="H405" s="831">
        <v>1.1523037542662116</v>
      </c>
      <c r="I405" s="831">
        <v>4672</v>
      </c>
      <c r="J405" s="831">
        <v>32</v>
      </c>
      <c r="K405" s="831">
        <v>150016</v>
      </c>
      <c r="L405" s="831">
        <v>1</v>
      </c>
      <c r="M405" s="831">
        <v>4688</v>
      </c>
      <c r="N405" s="831">
        <v>28</v>
      </c>
      <c r="O405" s="831">
        <v>131656</v>
      </c>
      <c r="P405" s="827">
        <v>0.87761305460750849</v>
      </c>
      <c r="Q405" s="832">
        <v>4702</v>
      </c>
    </row>
    <row r="406" spans="1:17" ht="14.45" customHeight="1" x14ac:dyDescent="0.2">
      <c r="A406" s="821" t="s">
        <v>581</v>
      </c>
      <c r="B406" s="822" t="s">
        <v>5709</v>
      </c>
      <c r="C406" s="822" t="s">
        <v>5710</v>
      </c>
      <c r="D406" s="822" t="s">
        <v>6502</v>
      </c>
      <c r="E406" s="822" t="s">
        <v>6503</v>
      </c>
      <c r="F406" s="831">
        <v>5</v>
      </c>
      <c r="G406" s="831">
        <v>9925</v>
      </c>
      <c r="H406" s="831">
        <v>0.35570926815282061</v>
      </c>
      <c r="I406" s="831">
        <v>1985</v>
      </c>
      <c r="J406" s="831">
        <v>14</v>
      </c>
      <c r="K406" s="831">
        <v>27902</v>
      </c>
      <c r="L406" s="831">
        <v>1</v>
      </c>
      <c r="M406" s="831">
        <v>1993</v>
      </c>
      <c r="N406" s="831">
        <v>12</v>
      </c>
      <c r="O406" s="831">
        <v>24000</v>
      </c>
      <c r="P406" s="827">
        <v>0.86015339402193391</v>
      </c>
      <c r="Q406" s="832">
        <v>2000</v>
      </c>
    </row>
    <row r="407" spans="1:17" ht="14.45" customHeight="1" x14ac:dyDescent="0.2">
      <c r="A407" s="821" t="s">
        <v>581</v>
      </c>
      <c r="B407" s="822" t="s">
        <v>5709</v>
      </c>
      <c r="C407" s="822" t="s">
        <v>5710</v>
      </c>
      <c r="D407" s="822" t="s">
        <v>6504</v>
      </c>
      <c r="E407" s="822" t="s">
        <v>6505</v>
      </c>
      <c r="F407" s="831"/>
      <c r="G407" s="831"/>
      <c r="H407" s="831"/>
      <c r="I407" s="831"/>
      <c r="J407" s="831">
        <v>4</v>
      </c>
      <c r="K407" s="831">
        <v>708</v>
      </c>
      <c r="L407" s="831">
        <v>1</v>
      </c>
      <c r="M407" s="831">
        <v>177</v>
      </c>
      <c r="N407" s="831">
        <v>9</v>
      </c>
      <c r="O407" s="831">
        <v>1602</v>
      </c>
      <c r="P407" s="827">
        <v>2.2627118644067798</v>
      </c>
      <c r="Q407" s="832">
        <v>178</v>
      </c>
    </row>
    <row r="408" spans="1:17" ht="14.45" customHeight="1" x14ac:dyDescent="0.2">
      <c r="A408" s="821" t="s">
        <v>581</v>
      </c>
      <c r="B408" s="822" t="s">
        <v>5709</v>
      </c>
      <c r="C408" s="822" t="s">
        <v>5710</v>
      </c>
      <c r="D408" s="822" t="s">
        <v>6506</v>
      </c>
      <c r="E408" s="822" t="s">
        <v>6507</v>
      </c>
      <c r="F408" s="831">
        <v>13</v>
      </c>
      <c r="G408" s="831">
        <v>112164</v>
      </c>
      <c r="H408" s="831">
        <v>1.1731163452286324</v>
      </c>
      <c r="I408" s="831">
        <v>8628</v>
      </c>
      <c r="J408" s="831">
        <v>11</v>
      </c>
      <c r="K408" s="831">
        <v>95612</v>
      </c>
      <c r="L408" s="831">
        <v>1</v>
      </c>
      <c r="M408" s="831">
        <v>8692</v>
      </c>
      <c r="N408" s="831">
        <v>7</v>
      </c>
      <c r="O408" s="831">
        <v>61243</v>
      </c>
      <c r="P408" s="827">
        <v>0.64053675270886501</v>
      </c>
      <c r="Q408" s="832">
        <v>8749</v>
      </c>
    </row>
    <row r="409" spans="1:17" ht="14.45" customHeight="1" x14ac:dyDescent="0.2">
      <c r="A409" s="821" t="s">
        <v>581</v>
      </c>
      <c r="B409" s="822" t="s">
        <v>5709</v>
      </c>
      <c r="C409" s="822" t="s">
        <v>5710</v>
      </c>
      <c r="D409" s="822" t="s">
        <v>6508</v>
      </c>
      <c r="E409" s="822" t="s">
        <v>6509</v>
      </c>
      <c r="F409" s="831">
        <v>4</v>
      </c>
      <c r="G409" s="831">
        <v>49872</v>
      </c>
      <c r="H409" s="831">
        <v>1.3247270698860467</v>
      </c>
      <c r="I409" s="831">
        <v>12468</v>
      </c>
      <c r="J409" s="831">
        <v>3</v>
      </c>
      <c r="K409" s="831">
        <v>37647</v>
      </c>
      <c r="L409" s="831">
        <v>1</v>
      </c>
      <c r="M409" s="831">
        <v>12549</v>
      </c>
      <c r="N409" s="831">
        <v>4</v>
      </c>
      <c r="O409" s="831">
        <v>50484</v>
      </c>
      <c r="P409" s="827">
        <v>1.340983345286477</v>
      </c>
      <c r="Q409" s="832">
        <v>12621</v>
      </c>
    </row>
    <row r="410" spans="1:17" ht="14.45" customHeight="1" x14ac:dyDescent="0.2">
      <c r="A410" s="821" t="s">
        <v>581</v>
      </c>
      <c r="B410" s="822" t="s">
        <v>5709</v>
      </c>
      <c r="C410" s="822" t="s">
        <v>5710</v>
      </c>
      <c r="D410" s="822" t="s">
        <v>6510</v>
      </c>
      <c r="E410" s="822" t="s">
        <v>6511</v>
      </c>
      <c r="F410" s="831">
        <v>8</v>
      </c>
      <c r="G410" s="831">
        <v>19413</v>
      </c>
      <c r="H410" s="831">
        <v>0.3460612866998235</v>
      </c>
      <c r="I410" s="831">
        <v>2426.625</v>
      </c>
      <c r="J410" s="831">
        <v>23</v>
      </c>
      <c r="K410" s="831">
        <v>56097</v>
      </c>
      <c r="L410" s="831">
        <v>1</v>
      </c>
      <c r="M410" s="831">
        <v>2439</v>
      </c>
      <c r="N410" s="831">
        <v>23</v>
      </c>
      <c r="O410" s="831">
        <v>56327</v>
      </c>
      <c r="P410" s="827">
        <v>1.0041000410004099</v>
      </c>
      <c r="Q410" s="832">
        <v>2449</v>
      </c>
    </row>
    <row r="411" spans="1:17" ht="14.45" customHeight="1" x14ac:dyDescent="0.2">
      <c r="A411" s="821" t="s">
        <v>581</v>
      </c>
      <c r="B411" s="822" t="s">
        <v>5709</v>
      </c>
      <c r="C411" s="822" t="s">
        <v>5710</v>
      </c>
      <c r="D411" s="822" t="s">
        <v>6512</v>
      </c>
      <c r="E411" s="822" t="s">
        <v>6513</v>
      </c>
      <c r="F411" s="831"/>
      <c r="G411" s="831"/>
      <c r="H411" s="831"/>
      <c r="I411" s="831"/>
      <c r="J411" s="831">
        <v>1</v>
      </c>
      <c r="K411" s="831">
        <v>16984</v>
      </c>
      <c r="L411" s="831">
        <v>1</v>
      </c>
      <c r="M411" s="831">
        <v>16984</v>
      </c>
      <c r="N411" s="831">
        <v>3</v>
      </c>
      <c r="O411" s="831">
        <v>51297</v>
      </c>
      <c r="P411" s="827">
        <v>3.0203132359868112</v>
      </c>
      <c r="Q411" s="832">
        <v>17099</v>
      </c>
    </row>
    <row r="412" spans="1:17" ht="14.45" customHeight="1" x14ac:dyDescent="0.2">
      <c r="A412" s="821" t="s">
        <v>581</v>
      </c>
      <c r="B412" s="822" t="s">
        <v>5709</v>
      </c>
      <c r="C412" s="822" t="s">
        <v>5710</v>
      </c>
      <c r="D412" s="822" t="s">
        <v>6514</v>
      </c>
      <c r="E412" s="822" t="s">
        <v>6515</v>
      </c>
      <c r="F412" s="831">
        <v>34</v>
      </c>
      <c r="G412" s="831">
        <v>179860</v>
      </c>
      <c r="H412" s="831">
        <v>0.94053296519410978</v>
      </c>
      <c r="I412" s="831">
        <v>5290</v>
      </c>
      <c r="J412" s="831">
        <v>36</v>
      </c>
      <c r="K412" s="831">
        <v>191232</v>
      </c>
      <c r="L412" s="831">
        <v>1</v>
      </c>
      <c r="M412" s="831">
        <v>5312</v>
      </c>
      <c r="N412" s="831">
        <v>19</v>
      </c>
      <c r="O412" s="831">
        <v>101289</v>
      </c>
      <c r="P412" s="827">
        <v>0.52966553714859432</v>
      </c>
      <c r="Q412" s="832">
        <v>5331</v>
      </c>
    </row>
    <row r="413" spans="1:17" ht="14.45" customHeight="1" x14ac:dyDescent="0.2">
      <c r="A413" s="821" t="s">
        <v>581</v>
      </c>
      <c r="B413" s="822" t="s">
        <v>5709</v>
      </c>
      <c r="C413" s="822" t="s">
        <v>5710</v>
      </c>
      <c r="D413" s="822" t="s">
        <v>6516</v>
      </c>
      <c r="E413" s="822" t="s">
        <v>6517</v>
      </c>
      <c r="F413" s="831">
        <v>5</v>
      </c>
      <c r="G413" s="831">
        <v>43805</v>
      </c>
      <c r="H413" s="831">
        <v>0.82719616285217912</v>
      </c>
      <c r="I413" s="831">
        <v>8761</v>
      </c>
      <c r="J413" s="831">
        <v>6</v>
      </c>
      <c r="K413" s="831">
        <v>52956</v>
      </c>
      <c r="L413" s="831">
        <v>1</v>
      </c>
      <c r="M413" s="831">
        <v>8826</v>
      </c>
      <c r="N413" s="831">
        <v>3</v>
      </c>
      <c r="O413" s="831">
        <v>26649</v>
      </c>
      <c r="P413" s="827">
        <v>0.50322909585316111</v>
      </c>
      <c r="Q413" s="832">
        <v>8883</v>
      </c>
    </row>
    <row r="414" spans="1:17" ht="14.45" customHeight="1" x14ac:dyDescent="0.2">
      <c r="A414" s="821" t="s">
        <v>581</v>
      </c>
      <c r="B414" s="822" t="s">
        <v>5709</v>
      </c>
      <c r="C414" s="822" t="s">
        <v>5710</v>
      </c>
      <c r="D414" s="822" t="s">
        <v>6518</v>
      </c>
      <c r="E414" s="822" t="s">
        <v>6519</v>
      </c>
      <c r="F414" s="831">
        <v>3</v>
      </c>
      <c r="G414" s="831">
        <v>24027</v>
      </c>
      <c r="H414" s="831">
        <v>0.4257011746779823</v>
      </c>
      <c r="I414" s="831">
        <v>8009</v>
      </c>
      <c r="J414" s="831">
        <v>7</v>
      </c>
      <c r="K414" s="831">
        <v>56441</v>
      </c>
      <c r="L414" s="831">
        <v>1</v>
      </c>
      <c r="M414" s="831">
        <v>8063</v>
      </c>
      <c r="N414" s="831">
        <v>5</v>
      </c>
      <c r="O414" s="831">
        <v>40555</v>
      </c>
      <c r="P414" s="827">
        <v>0.71853794227600498</v>
      </c>
      <c r="Q414" s="832">
        <v>8111</v>
      </c>
    </row>
    <row r="415" spans="1:17" ht="14.45" customHeight="1" x14ac:dyDescent="0.2">
      <c r="A415" s="821" t="s">
        <v>581</v>
      </c>
      <c r="B415" s="822" t="s">
        <v>5709</v>
      </c>
      <c r="C415" s="822" t="s">
        <v>5710</v>
      </c>
      <c r="D415" s="822" t="s">
        <v>6520</v>
      </c>
      <c r="E415" s="822" t="s">
        <v>6521</v>
      </c>
      <c r="F415" s="831">
        <v>5</v>
      </c>
      <c r="G415" s="831">
        <v>0</v>
      </c>
      <c r="H415" s="831"/>
      <c r="I415" s="831">
        <v>0</v>
      </c>
      <c r="J415" s="831">
        <v>2</v>
      </c>
      <c r="K415" s="831">
        <v>0</v>
      </c>
      <c r="L415" s="831"/>
      <c r="M415" s="831">
        <v>0</v>
      </c>
      <c r="N415" s="831">
        <v>2</v>
      </c>
      <c r="O415" s="831">
        <v>0</v>
      </c>
      <c r="P415" s="827"/>
      <c r="Q415" s="832">
        <v>0</v>
      </c>
    </row>
    <row r="416" spans="1:17" ht="14.45" customHeight="1" x14ac:dyDescent="0.2">
      <c r="A416" s="821" t="s">
        <v>581</v>
      </c>
      <c r="B416" s="822" t="s">
        <v>5709</v>
      </c>
      <c r="C416" s="822" t="s">
        <v>5710</v>
      </c>
      <c r="D416" s="822" t="s">
        <v>6522</v>
      </c>
      <c r="E416" s="822" t="s">
        <v>6523</v>
      </c>
      <c r="F416" s="831">
        <v>14</v>
      </c>
      <c r="G416" s="831">
        <v>3304</v>
      </c>
      <c r="H416" s="831">
        <v>0.41002730206006455</v>
      </c>
      <c r="I416" s="831">
        <v>236</v>
      </c>
      <c r="J416" s="831">
        <v>34</v>
      </c>
      <c r="K416" s="831">
        <v>8058</v>
      </c>
      <c r="L416" s="831">
        <v>1</v>
      </c>
      <c r="M416" s="831">
        <v>237</v>
      </c>
      <c r="N416" s="831">
        <v>139</v>
      </c>
      <c r="O416" s="831">
        <v>33082</v>
      </c>
      <c r="P416" s="827">
        <v>4.1054852320675108</v>
      </c>
      <c r="Q416" s="832">
        <v>238</v>
      </c>
    </row>
    <row r="417" spans="1:17" ht="14.45" customHeight="1" x14ac:dyDescent="0.2">
      <c r="A417" s="821" t="s">
        <v>581</v>
      </c>
      <c r="B417" s="822" t="s">
        <v>5709</v>
      </c>
      <c r="C417" s="822" t="s">
        <v>5710</v>
      </c>
      <c r="D417" s="822" t="s">
        <v>6524</v>
      </c>
      <c r="E417" s="822" t="s">
        <v>6525</v>
      </c>
      <c r="F417" s="831">
        <v>2</v>
      </c>
      <c r="G417" s="831">
        <v>18566</v>
      </c>
      <c r="H417" s="831">
        <v>0.66196028095696513</v>
      </c>
      <c r="I417" s="831">
        <v>9283</v>
      </c>
      <c r="J417" s="831">
        <v>3</v>
      </c>
      <c r="K417" s="831">
        <v>28047</v>
      </c>
      <c r="L417" s="831">
        <v>1</v>
      </c>
      <c r="M417" s="831">
        <v>9349</v>
      </c>
      <c r="N417" s="831">
        <v>2</v>
      </c>
      <c r="O417" s="831">
        <v>18812</v>
      </c>
      <c r="P417" s="827">
        <v>0.67073127250686349</v>
      </c>
      <c r="Q417" s="832">
        <v>9406</v>
      </c>
    </row>
    <row r="418" spans="1:17" ht="14.45" customHeight="1" x14ac:dyDescent="0.2">
      <c r="A418" s="821" t="s">
        <v>581</v>
      </c>
      <c r="B418" s="822" t="s">
        <v>5709</v>
      </c>
      <c r="C418" s="822" t="s">
        <v>5710</v>
      </c>
      <c r="D418" s="822" t="s">
        <v>6526</v>
      </c>
      <c r="E418" s="822" t="s">
        <v>6527</v>
      </c>
      <c r="F418" s="831"/>
      <c r="G418" s="831"/>
      <c r="H418" s="831"/>
      <c r="I418" s="831"/>
      <c r="J418" s="831"/>
      <c r="K418" s="831"/>
      <c r="L418" s="831"/>
      <c r="M418" s="831"/>
      <c r="N418" s="831">
        <v>0</v>
      </c>
      <c r="O418" s="831">
        <v>0</v>
      </c>
      <c r="P418" s="827"/>
      <c r="Q418" s="832"/>
    </row>
    <row r="419" spans="1:17" ht="14.45" customHeight="1" x14ac:dyDescent="0.2">
      <c r="A419" s="821" t="s">
        <v>581</v>
      </c>
      <c r="B419" s="822" t="s">
        <v>5709</v>
      </c>
      <c r="C419" s="822" t="s">
        <v>5710</v>
      </c>
      <c r="D419" s="822" t="s">
        <v>6528</v>
      </c>
      <c r="E419" s="822" t="s">
        <v>6529</v>
      </c>
      <c r="F419" s="831">
        <v>1</v>
      </c>
      <c r="G419" s="831">
        <v>4120</v>
      </c>
      <c r="H419" s="831">
        <v>0.16602192134107027</v>
      </c>
      <c r="I419" s="831">
        <v>4120</v>
      </c>
      <c r="J419" s="831">
        <v>6</v>
      </c>
      <c r="K419" s="831">
        <v>24816</v>
      </c>
      <c r="L419" s="831">
        <v>1</v>
      </c>
      <c r="M419" s="831">
        <v>4136</v>
      </c>
      <c r="N419" s="831"/>
      <c r="O419" s="831"/>
      <c r="P419" s="827"/>
      <c r="Q419" s="832"/>
    </row>
    <row r="420" spans="1:17" ht="14.45" customHeight="1" x14ac:dyDescent="0.2">
      <c r="A420" s="821" t="s">
        <v>581</v>
      </c>
      <c r="B420" s="822" t="s">
        <v>5709</v>
      </c>
      <c r="C420" s="822" t="s">
        <v>5710</v>
      </c>
      <c r="D420" s="822" t="s">
        <v>6530</v>
      </c>
      <c r="E420" s="822" t="s">
        <v>6531</v>
      </c>
      <c r="F420" s="831"/>
      <c r="G420" s="831"/>
      <c r="H420" s="831"/>
      <c r="I420" s="831"/>
      <c r="J420" s="831">
        <v>54</v>
      </c>
      <c r="K420" s="831">
        <v>0</v>
      </c>
      <c r="L420" s="831"/>
      <c r="M420" s="831">
        <v>0</v>
      </c>
      <c r="N420" s="831">
        <v>138</v>
      </c>
      <c r="O420" s="831">
        <v>0</v>
      </c>
      <c r="P420" s="827"/>
      <c r="Q420" s="832">
        <v>0</v>
      </c>
    </row>
    <row r="421" spans="1:17" ht="14.45" customHeight="1" x14ac:dyDescent="0.2">
      <c r="A421" s="821" t="s">
        <v>581</v>
      </c>
      <c r="B421" s="822" t="s">
        <v>5709</v>
      </c>
      <c r="C421" s="822" t="s">
        <v>5710</v>
      </c>
      <c r="D421" s="822" t="s">
        <v>6532</v>
      </c>
      <c r="E421" s="822" t="s">
        <v>6533</v>
      </c>
      <c r="F421" s="831">
        <v>1</v>
      </c>
      <c r="G421" s="831">
        <v>268</v>
      </c>
      <c r="H421" s="831"/>
      <c r="I421" s="831">
        <v>268</v>
      </c>
      <c r="J421" s="831"/>
      <c r="K421" s="831"/>
      <c r="L421" s="831"/>
      <c r="M421" s="831"/>
      <c r="N421" s="831"/>
      <c r="O421" s="831"/>
      <c r="P421" s="827"/>
      <c r="Q421" s="832"/>
    </row>
    <row r="422" spans="1:17" ht="14.45" customHeight="1" x14ac:dyDescent="0.2">
      <c r="A422" s="821" t="s">
        <v>581</v>
      </c>
      <c r="B422" s="822" t="s">
        <v>5709</v>
      </c>
      <c r="C422" s="822" t="s">
        <v>5710</v>
      </c>
      <c r="D422" s="822" t="s">
        <v>6534</v>
      </c>
      <c r="E422" s="822" t="s">
        <v>6535</v>
      </c>
      <c r="F422" s="831"/>
      <c r="G422" s="831"/>
      <c r="H422" s="831"/>
      <c r="I422" s="831"/>
      <c r="J422" s="831">
        <v>5</v>
      </c>
      <c r="K422" s="831">
        <v>0</v>
      </c>
      <c r="L422" s="831"/>
      <c r="M422" s="831">
        <v>0</v>
      </c>
      <c r="N422" s="831">
        <v>3</v>
      </c>
      <c r="O422" s="831">
        <v>0</v>
      </c>
      <c r="P422" s="827"/>
      <c r="Q422" s="832">
        <v>0</v>
      </c>
    </row>
    <row r="423" spans="1:17" ht="14.45" customHeight="1" x14ac:dyDescent="0.2">
      <c r="A423" s="821" t="s">
        <v>581</v>
      </c>
      <c r="B423" s="822" t="s">
        <v>5709</v>
      </c>
      <c r="C423" s="822" t="s">
        <v>5710</v>
      </c>
      <c r="D423" s="822" t="s">
        <v>6536</v>
      </c>
      <c r="E423" s="822" t="s">
        <v>6537</v>
      </c>
      <c r="F423" s="831">
        <v>1</v>
      </c>
      <c r="G423" s="831">
        <v>6215</v>
      </c>
      <c r="H423" s="831">
        <v>0.24867957746478872</v>
      </c>
      <c r="I423" s="831">
        <v>6215</v>
      </c>
      <c r="J423" s="831">
        <v>4</v>
      </c>
      <c r="K423" s="831">
        <v>24992</v>
      </c>
      <c r="L423" s="831">
        <v>1</v>
      </c>
      <c r="M423" s="831">
        <v>6248</v>
      </c>
      <c r="N423" s="831">
        <v>2</v>
      </c>
      <c r="O423" s="831">
        <v>12554</v>
      </c>
      <c r="P423" s="827">
        <v>0.50232074263764404</v>
      </c>
      <c r="Q423" s="832">
        <v>6277</v>
      </c>
    </row>
    <row r="424" spans="1:17" ht="14.45" customHeight="1" x14ac:dyDescent="0.2">
      <c r="A424" s="821" t="s">
        <v>581</v>
      </c>
      <c r="B424" s="822" t="s">
        <v>5709</v>
      </c>
      <c r="C424" s="822" t="s">
        <v>5710</v>
      </c>
      <c r="D424" s="822" t="s">
        <v>6538</v>
      </c>
      <c r="E424" s="822" t="s">
        <v>6539</v>
      </c>
      <c r="F424" s="831">
        <v>10</v>
      </c>
      <c r="G424" s="831">
        <v>13900</v>
      </c>
      <c r="H424" s="831">
        <v>1.6559447224207768</v>
      </c>
      <c r="I424" s="831">
        <v>1390</v>
      </c>
      <c r="J424" s="831">
        <v>6</v>
      </c>
      <c r="K424" s="831">
        <v>8394</v>
      </c>
      <c r="L424" s="831">
        <v>1</v>
      </c>
      <c r="M424" s="831">
        <v>1399</v>
      </c>
      <c r="N424" s="831">
        <v>12</v>
      </c>
      <c r="O424" s="831">
        <v>16872</v>
      </c>
      <c r="P424" s="827">
        <v>2.0100071479628308</v>
      </c>
      <c r="Q424" s="832">
        <v>1406</v>
      </c>
    </row>
    <row r="425" spans="1:17" ht="14.45" customHeight="1" x14ac:dyDescent="0.2">
      <c r="A425" s="821" t="s">
        <v>581</v>
      </c>
      <c r="B425" s="822" t="s">
        <v>5709</v>
      </c>
      <c r="C425" s="822" t="s">
        <v>5710</v>
      </c>
      <c r="D425" s="822" t="s">
        <v>6540</v>
      </c>
      <c r="E425" s="822" t="s">
        <v>6541</v>
      </c>
      <c r="F425" s="831">
        <v>8</v>
      </c>
      <c r="G425" s="831">
        <v>96648</v>
      </c>
      <c r="H425" s="831">
        <v>3.9730329688399242</v>
      </c>
      <c r="I425" s="831">
        <v>12081</v>
      </c>
      <c r="J425" s="831">
        <v>2</v>
      </c>
      <c r="K425" s="831">
        <v>24326</v>
      </c>
      <c r="L425" s="831">
        <v>1</v>
      </c>
      <c r="M425" s="831">
        <v>12163</v>
      </c>
      <c r="N425" s="831">
        <v>7</v>
      </c>
      <c r="O425" s="831">
        <v>85645</v>
      </c>
      <c r="P425" s="827">
        <v>3.5207185727205461</v>
      </c>
      <c r="Q425" s="832">
        <v>12235</v>
      </c>
    </row>
    <row r="426" spans="1:17" ht="14.45" customHeight="1" x14ac:dyDescent="0.2">
      <c r="A426" s="821" t="s">
        <v>581</v>
      </c>
      <c r="B426" s="822" t="s">
        <v>5709</v>
      </c>
      <c r="C426" s="822" t="s">
        <v>5710</v>
      </c>
      <c r="D426" s="822" t="s">
        <v>6542</v>
      </c>
      <c r="E426" s="822" t="s">
        <v>6543</v>
      </c>
      <c r="F426" s="831">
        <v>4</v>
      </c>
      <c r="G426" s="831">
        <v>6576</v>
      </c>
      <c r="H426" s="831">
        <v>0.79420289855072468</v>
      </c>
      <c r="I426" s="831">
        <v>1644</v>
      </c>
      <c r="J426" s="831">
        <v>5</v>
      </c>
      <c r="K426" s="831">
        <v>8280</v>
      </c>
      <c r="L426" s="831">
        <v>1</v>
      </c>
      <c r="M426" s="831">
        <v>1656</v>
      </c>
      <c r="N426" s="831">
        <v>6</v>
      </c>
      <c r="O426" s="831">
        <v>9996</v>
      </c>
      <c r="P426" s="827">
        <v>1.2072463768115942</v>
      </c>
      <c r="Q426" s="832">
        <v>1666</v>
      </c>
    </row>
    <row r="427" spans="1:17" ht="14.45" customHeight="1" x14ac:dyDescent="0.2">
      <c r="A427" s="821" t="s">
        <v>581</v>
      </c>
      <c r="B427" s="822" t="s">
        <v>5709</v>
      </c>
      <c r="C427" s="822" t="s">
        <v>5710</v>
      </c>
      <c r="D427" s="822" t="s">
        <v>6544</v>
      </c>
      <c r="E427" s="822" t="s">
        <v>6545</v>
      </c>
      <c r="F427" s="831">
        <v>19</v>
      </c>
      <c r="G427" s="831">
        <v>0</v>
      </c>
      <c r="H427" s="831"/>
      <c r="I427" s="831">
        <v>0</v>
      </c>
      <c r="J427" s="831">
        <v>28</v>
      </c>
      <c r="K427" s="831">
        <v>0</v>
      </c>
      <c r="L427" s="831"/>
      <c r="M427" s="831">
        <v>0</v>
      </c>
      <c r="N427" s="831">
        <v>17</v>
      </c>
      <c r="O427" s="831">
        <v>0</v>
      </c>
      <c r="P427" s="827"/>
      <c r="Q427" s="832">
        <v>0</v>
      </c>
    </row>
    <row r="428" spans="1:17" ht="14.45" customHeight="1" x14ac:dyDescent="0.2">
      <c r="A428" s="821" t="s">
        <v>581</v>
      </c>
      <c r="B428" s="822" t="s">
        <v>5709</v>
      </c>
      <c r="C428" s="822" t="s">
        <v>5710</v>
      </c>
      <c r="D428" s="822" t="s">
        <v>6546</v>
      </c>
      <c r="E428" s="822" t="s">
        <v>6547</v>
      </c>
      <c r="F428" s="831"/>
      <c r="G428" s="831"/>
      <c r="H428" s="831"/>
      <c r="I428" s="831"/>
      <c r="J428" s="831">
        <v>1</v>
      </c>
      <c r="K428" s="831">
        <v>1869</v>
      </c>
      <c r="L428" s="831">
        <v>1</v>
      </c>
      <c r="M428" s="831">
        <v>1869</v>
      </c>
      <c r="N428" s="831">
        <v>2</v>
      </c>
      <c r="O428" s="831">
        <v>3750</v>
      </c>
      <c r="P428" s="827">
        <v>2.0064205457463884</v>
      </c>
      <c r="Q428" s="832">
        <v>1875</v>
      </c>
    </row>
    <row r="429" spans="1:17" ht="14.45" customHeight="1" x14ac:dyDescent="0.2">
      <c r="A429" s="821" t="s">
        <v>581</v>
      </c>
      <c r="B429" s="822" t="s">
        <v>5709</v>
      </c>
      <c r="C429" s="822" t="s">
        <v>5710</v>
      </c>
      <c r="D429" s="822" t="s">
        <v>6548</v>
      </c>
      <c r="E429" s="822" t="s">
        <v>6549</v>
      </c>
      <c r="F429" s="831"/>
      <c r="G429" s="831"/>
      <c r="H429" s="831"/>
      <c r="I429" s="831"/>
      <c r="J429" s="831">
        <v>1</v>
      </c>
      <c r="K429" s="831">
        <v>3559</v>
      </c>
      <c r="L429" s="831">
        <v>1</v>
      </c>
      <c r="M429" s="831">
        <v>3559</v>
      </c>
      <c r="N429" s="831"/>
      <c r="O429" s="831"/>
      <c r="P429" s="827"/>
      <c r="Q429" s="832"/>
    </row>
    <row r="430" spans="1:17" ht="14.45" customHeight="1" x14ac:dyDescent="0.2">
      <c r="A430" s="821" t="s">
        <v>581</v>
      </c>
      <c r="B430" s="822" t="s">
        <v>5709</v>
      </c>
      <c r="C430" s="822" t="s">
        <v>5710</v>
      </c>
      <c r="D430" s="822" t="s">
        <v>6550</v>
      </c>
      <c r="E430" s="822" t="s">
        <v>6551</v>
      </c>
      <c r="F430" s="831">
        <v>10</v>
      </c>
      <c r="G430" s="831">
        <v>84660</v>
      </c>
      <c r="H430" s="831">
        <v>0.99366197183098592</v>
      </c>
      <c r="I430" s="831">
        <v>8466</v>
      </c>
      <c r="J430" s="831">
        <v>10</v>
      </c>
      <c r="K430" s="831">
        <v>85200</v>
      </c>
      <c r="L430" s="831">
        <v>1</v>
      </c>
      <c r="M430" s="831">
        <v>8520</v>
      </c>
      <c r="N430" s="831">
        <v>3</v>
      </c>
      <c r="O430" s="831">
        <v>25704</v>
      </c>
      <c r="P430" s="827">
        <v>0.3016901408450704</v>
      </c>
      <c r="Q430" s="832">
        <v>8568</v>
      </c>
    </row>
    <row r="431" spans="1:17" ht="14.45" customHeight="1" x14ac:dyDescent="0.2">
      <c r="A431" s="821" t="s">
        <v>581</v>
      </c>
      <c r="B431" s="822" t="s">
        <v>5709</v>
      </c>
      <c r="C431" s="822" t="s">
        <v>5710</v>
      </c>
      <c r="D431" s="822" t="s">
        <v>6552</v>
      </c>
      <c r="E431" s="822" t="s">
        <v>6553</v>
      </c>
      <c r="F431" s="831"/>
      <c r="G431" s="831"/>
      <c r="H431" s="831"/>
      <c r="I431" s="831"/>
      <c r="J431" s="831">
        <v>1</v>
      </c>
      <c r="K431" s="831">
        <v>0</v>
      </c>
      <c r="L431" s="831"/>
      <c r="M431" s="831">
        <v>0</v>
      </c>
      <c r="N431" s="831"/>
      <c r="O431" s="831"/>
      <c r="P431" s="827"/>
      <c r="Q431" s="832"/>
    </row>
    <row r="432" spans="1:17" ht="14.45" customHeight="1" x14ac:dyDescent="0.2">
      <c r="A432" s="821" t="s">
        <v>581</v>
      </c>
      <c r="B432" s="822" t="s">
        <v>5709</v>
      </c>
      <c r="C432" s="822" t="s">
        <v>5710</v>
      </c>
      <c r="D432" s="822" t="s">
        <v>6554</v>
      </c>
      <c r="E432" s="822" t="s">
        <v>6555</v>
      </c>
      <c r="F432" s="831">
        <v>1</v>
      </c>
      <c r="G432" s="831">
        <v>6293</v>
      </c>
      <c r="H432" s="831">
        <v>0.99557032115171651</v>
      </c>
      <c r="I432" s="831">
        <v>6293</v>
      </c>
      <c r="J432" s="831">
        <v>1</v>
      </c>
      <c r="K432" s="831">
        <v>6321</v>
      </c>
      <c r="L432" s="831">
        <v>1</v>
      </c>
      <c r="M432" s="831">
        <v>6321</v>
      </c>
      <c r="N432" s="831">
        <v>1</v>
      </c>
      <c r="O432" s="831">
        <v>6346</v>
      </c>
      <c r="P432" s="827">
        <v>1.0039550704002531</v>
      </c>
      <c r="Q432" s="832">
        <v>6346</v>
      </c>
    </row>
    <row r="433" spans="1:17" ht="14.45" customHeight="1" x14ac:dyDescent="0.2">
      <c r="A433" s="821" t="s">
        <v>581</v>
      </c>
      <c r="B433" s="822" t="s">
        <v>5709</v>
      </c>
      <c r="C433" s="822" t="s">
        <v>5710</v>
      </c>
      <c r="D433" s="822" t="s">
        <v>6556</v>
      </c>
      <c r="E433" s="822" t="s">
        <v>6557</v>
      </c>
      <c r="F433" s="831">
        <v>6</v>
      </c>
      <c r="G433" s="831">
        <v>0</v>
      </c>
      <c r="H433" s="831"/>
      <c r="I433" s="831">
        <v>0</v>
      </c>
      <c r="J433" s="831">
        <v>3</v>
      </c>
      <c r="K433" s="831">
        <v>0</v>
      </c>
      <c r="L433" s="831"/>
      <c r="M433" s="831">
        <v>0</v>
      </c>
      <c r="N433" s="831">
        <v>7</v>
      </c>
      <c r="O433" s="831">
        <v>0</v>
      </c>
      <c r="P433" s="827"/>
      <c r="Q433" s="832">
        <v>0</v>
      </c>
    </row>
    <row r="434" spans="1:17" ht="14.45" customHeight="1" x14ac:dyDescent="0.2">
      <c r="A434" s="821" t="s">
        <v>581</v>
      </c>
      <c r="B434" s="822" t="s">
        <v>5709</v>
      </c>
      <c r="C434" s="822" t="s">
        <v>5710</v>
      </c>
      <c r="D434" s="822" t="s">
        <v>6558</v>
      </c>
      <c r="E434" s="822" t="s">
        <v>6559</v>
      </c>
      <c r="F434" s="831"/>
      <c r="G434" s="831"/>
      <c r="H434" s="831"/>
      <c r="I434" s="831"/>
      <c r="J434" s="831">
        <v>5</v>
      </c>
      <c r="K434" s="831">
        <v>43210</v>
      </c>
      <c r="L434" s="831">
        <v>1</v>
      </c>
      <c r="M434" s="831">
        <v>8642</v>
      </c>
      <c r="N434" s="831">
        <v>7</v>
      </c>
      <c r="O434" s="831">
        <v>60725</v>
      </c>
      <c r="P434" s="827">
        <v>1.4053459847257579</v>
      </c>
      <c r="Q434" s="832">
        <v>8675</v>
      </c>
    </row>
    <row r="435" spans="1:17" ht="14.45" customHeight="1" x14ac:dyDescent="0.2">
      <c r="A435" s="821" t="s">
        <v>581</v>
      </c>
      <c r="B435" s="822" t="s">
        <v>5709</v>
      </c>
      <c r="C435" s="822" t="s">
        <v>5710</v>
      </c>
      <c r="D435" s="822" t="s">
        <v>6560</v>
      </c>
      <c r="E435" s="822" t="s">
        <v>6561</v>
      </c>
      <c r="F435" s="831">
        <v>3</v>
      </c>
      <c r="G435" s="831">
        <v>0</v>
      </c>
      <c r="H435" s="831"/>
      <c r="I435" s="831">
        <v>0</v>
      </c>
      <c r="J435" s="831">
        <v>9</v>
      </c>
      <c r="K435" s="831">
        <v>0</v>
      </c>
      <c r="L435" s="831"/>
      <c r="M435" s="831">
        <v>0</v>
      </c>
      <c r="N435" s="831">
        <v>1</v>
      </c>
      <c r="O435" s="831">
        <v>0</v>
      </c>
      <c r="P435" s="827"/>
      <c r="Q435" s="832">
        <v>0</v>
      </c>
    </row>
    <row r="436" spans="1:17" ht="14.45" customHeight="1" x14ac:dyDescent="0.2">
      <c r="A436" s="821" t="s">
        <v>581</v>
      </c>
      <c r="B436" s="822" t="s">
        <v>5709</v>
      </c>
      <c r="C436" s="822" t="s">
        <v>5710</v>
      </c>
      <c r="D436" s="822" t="s">
        <v>6562</v>
      </c>
      <c r="E436" s="822" t="s">
        <v>6563</v>
      </c>
      <c r="F436" s="831"/>
      <c r="G436" s="831"/>
      <c r="H436" s="831"/>
      <c r="I436" s="831"/>
      <c r="J436" s="831">
        <v>1</v>
      </c>
      <c r="K436" s="831">
        <v>0</v>
      </c>
      <c r="L436" s="831"/>
      <c r="M436" s="831">
        <v>0</v>
      </c>
      <c r="N436" s="831">
        <v>1</v>
      </c>
      <c r="O436" s="831">
        <v>0</v>
      </c>
      <c r="P436" s="827"/>
      <c r="Q436" s="832">
        <v>0</v>
      </c>
    </row>
    <row r="437" spans="1:17" ht="14.45" customHeight="1" x14ac:dyDescent="0.2">
      <c r="A437" s="821" t="s">
        <v>581</v>
      </c>
      <c r="B437" s="822" t="s">
        <v>5709</v>
      </c>
      <c r="C437" s="822" t="s">
        <v>5710</v>
      </c>
      <c r="D437" s="822" t="s">
        <v>6564</v>
      </c>
      <c r="E437" s="822" t="s">
        <v>6565</v>
      </c>
      <c r="F437" s="831">
        <v>13</v>
      </c>
      <c r="G437" s="831">
        <v>0</v>
      </c>
      <c r="H437" s="831"/>
      <c r="I437" s="831">
        <v>0</v>
      </c>
      <c r="J437" s="831">
        <v>12</v>
      </c>
      <c r="K437" s="831">
        <v>0</v>
      </c>
      <c r="L437" s="831"/>
      <c r="M437" s="831">
        <v>0</v>
      </c>
      <c r="N437" s="831">
        <v>4</v>
      </c>
      <c r="O437" s="831">
        <v>0</v>
      </c>
      <c r="P437" s="827"/>
      <c r="Q437" s="832">
        <v>0</v>
      </c>
    </row>
    <row r="438" spans="1:17" ht="14.45" customHeight="1" x14ac:dyDescent="0.2">
      <c r="A438" s="821" t="s">
        <v>581</v>
      </c>
      <c r="B438" s="822" t="s">
        <v>5709</v>
      </c>
      <c r="C438" s="822" t="s">
        <v>5710</v>
      </c>
      <c r="D438" s="822" t="s">
        <v>6566</v>
      </c>
      <c r="E438" s="822" t="s">
        <v>6567</v>
      </c>
      <c r="F438" s="831">
        <v>1</v>
      </c>
      <c r="G438" s="831">
        <v>4393</v>
      </c>
      <c r="H438" s="831"/>
      <c r="I438" s="831">
        <v>4393</v>
      </c>
      <c r="J438" s="831"/>
      <c r="K438" s="831"/>
      <c r="L438" s="831"/>
      <c r="M438" s="831"/>
      <c r="N438" s="831"/>
      <c r="O438" s="831"/>
      <c r="P438" s="827"/>
      <c r="Q438" s="832"/>
    </row>
    <row r="439" spans="1:17" ht="14.45" customHeight="1" x14ac:dyDescent="0.2">
      <c r="A439" s="821" t="s">
        <v>581</v>
      </c>
      <c r="B439" s="822" t="s">
        <v>5709</v>
      </c>
      <c r="C439" s="822" t="s">
        <v>5710</v>
      </c>
      <c r="D439" s="822" t="s">
        <v>6568</v>
      </c>
      <c r="E439" s="822" t="s">
        <v>6569</v>
      </c>
      <c r="F439" s="831"/>
      <c r="G439" s="831"/>
      <c r="H439" s="831"/>
      <c r="I439" s="831"/>
      <c r="J439" s="831">
        <v>1</v>
      </c>
      <c r="K439" s="831">
        <v>6646</v>
      </c>
      <c r="L439" s="831">
        <v>1</v>
      </c>
      <c r="M439" s="831">
        <v>6646</v>
      </c>
      <c r="N439" s="831"/>
      <c r="O439" s="831"/>
      <c r="P439" s="827"/>
      <c r="Q439" s="832"/>
    </row>
    <row r="440" spans="1:17" ht="14.45" customHeight="1" x14ac:dyDescent="0.2">
      <c r="A440" s="821" t="s">
        <v>581</v>
      </c>
      <c r="B440" s="822" t="s">
        <v>5709</v>
      </c>
      <c r="C440" s="822" t="s">
        <v>5710</v>
      </c>
      <c r="D440" s="822" t="s">
        <v>6570</v>
      </c>
      <c r="E440" s="822" t="s">
        <v>6571</v>
      </c>
      <c r="F440" s="831">
        <v>3</v>
      </c>
      <c r="G440" s="831">
        <v>8496</v>
      </c>
      <c r="H440" s="831"/>
      <c r="I440" s="831">
        <v>2832</v>
      </c>
      <c r="J440" s="831"/>
      <c r="K440" s="831"/>
      <c r="L440" s="831"/>
      <c r="M440" s="831"/>
      <c r="N440" s="831"/>
      <c r="O440" s="831"/>
      <c r="P440" s="827"/>
      <c r="Q440" s="832"/>
    </row>
    <row r="441" spans="1:17" ht="14.45" customHeight="1" x14ac:dyDescent="0.2">
      <c r="A441" s="821" t="s">
        <v>581</v>
      </c>
      <c r="B441" s="822" t="s">
        <v>5709</v>
      </c>
      <c r="C441" s="822" t="s">
        <v>5710</v>
      </c>
      <c r="D441" s="822" t="s">
        <v>6572</v>
      </c>
      <c r="E441" s="822" t="s">
        <v>6573</v>
      </c>
      <c r="F441" s="831"/>
      <c r="G441" s="831"/>
      <c r="H441" s="831"/>
      <c r="I441" s="831"/>
      <c r="J441" s="831"/>
      <c r="K441" s="831"/>
      <c r="L441" s="831"/>
      <c r="M441" s="831"/>
      <c r="N441" s="831">
        <v>1</v>
      </c>
      <c r="O441" s="831">
        <v>0</v>
      </c>
      <c r="P441" s="827"/>
      <c r="Q441" s="832">
        <v>0</v>
      </c>
    </row>
    <row r="442" spans="1:17" ht="14.45" customHeight="1" x14ac:dyDescent="0.2">
      <c r="A442" s="821" t="s">
        <v>581</v>
      </c>
      <c r="B442" s="822" t="s">
        <v>5709</v>
      </c>
      <c r="C442" s="822" t="s">
        <v>5710</v>
      </c>
      <c r="D442" s="822" t="s">
        <v>6574</v>
      </c>
      <c r="E442" s="822" t="s">
        <v>6575</v>
      </c>
      <c r="F442" s="831"/>
      <c r="G442" s="831"/>
      <c r="H442" s="831"/>
      <c r="I442" s="831"/>
      <c r="J442" s="831">
        <v>2</v>
      </c>
      <c r="K442" s="831">
        <v>10008</v>
      </c>
      <c r="L442" s="831">
        <v>1</v>
      </c>
      <c r="M442" s="831">
        <v>5004</v>
      </c>
      <c r="N442" s="831"/>
      <c r="O442" s="831"/>
      <c r="P442" s="827"/>
      <c r="Q442" s="832"/>
    </row>
    <row r="443" spans="1:17" ht="14.45" customHeight="1" x14ac:dyDescent="0.2">
      <c r="A443" s="821" t="s">
        <v>581</v>
      </c>
      <c r="B443" s="822" t="s">
        <v>5709</v>
      </c>
      <c r="C443" s="822" t="s">
        <v>5710</v>
      </c>
      <c r="D443" s="822" t="s">
        <v>6576</v>
      </c>
      <c r="E443" s="822" t="s">
        <v>6577</v>
      </c>
      <c r="F443" s="831"/>
      <c r="G443" s="831"/>
      <c r="H443" s="831"/>
      <c r="I443" s="831"/>
      <c r="J443" s="831">
        <v>1</v>
      </c>
      <c r="K443" s="831">
        <v>3207</v>
      </c>
      <c r="L443" s="831">
        <v>1</v>
      </c>
      <c r="M443" s="831">
        <v>3207</v>
      </c>
      <c r="N443" s="831"/>
      <c r="O443" s="831"/>
      <c r="P443" s="827"/>
      <c r="Q443" s="832"/>
    </row>
    <row r="444" spans="1:17" ht="14.45" customHeight="1" x14ac:dyDescent="0.2">
      <c r="A444" s="821" t="s">
        <v>581</v>
      </c>
      <c r="B444" s="822" t="s">
        <v>5709</v>
      </c>
      <c r="C444" s="822" t="s">
        <v>5710</v>
      </c>
      <c r="D444" s="822" t="s">
        <v>6578</v>
      </c>
      <c r="E444" s="822" t="s">
        <v>6579</v>
      </c>
      <c r="F444" s="831"/>
      <c r="G444" s="831"/>
      <c r="H444" s="831"/>
      <c r="I444" s="831"/>
      <c r="J444" s="831">
        <v>1</v>
      </c>
      <c r="K444" s="831">
        <v>0</v>
      </c>
      <c r="L444" s="831"/>
      <c r="M444" s="831">
        <v>0</v>
      </c>
      <c r="N444" s="831">
        <v>4</v>
      </c>
      <c r="O444" s="831">
        <v>0</v>
      </c>
      <c r="P444" s="827"/>
      <c r="Q444" s="832">
        <v>0</v>
      </c>
    </row>
    <row r="445" spans="1:17" ht="14.45" customHeight="1" x14ac:dyDescent="0.2">
      <c r="A445" s="821" t="s">
        <v>581</v>
      </c>
      <c r="B445" s="822" t="s">
        <v>5709</v>
      </c>
      <c r="C445" s="822" t="s">
        <v>5710</v>
      </c>
      <c r="D445" s="822" t="s">
        <v>6580</v>
      </c>
      <c r="E445" s="822" t="s">
        <v>6581</v>
      </c>
      <c r="F445" s="831">
        <v>4</v>
      </c>
      <c r="G445" s="831">
        <v>70248</v>
      </c>
      <c r="H445" s="831">
        <v>0.44157803424605868</v>
      </c>
      <c r="I445" s="831">
        <v>17562</v>
      </c>
      <c r="J445" s="831">
        <v>9</v>
      </c>
      <c r="K445" s="831">
        <v>159084</v>
      </c>
      <c r="L445" s="831">
        <v>1</v>
      </c>
      <c r="M445" s="831">
        <v>17676</v>
      </c>
      <c r="N445" s="831">
        <v>8</v>
      </c>
      <c r="O445" s="831">
        <v>142216</v>
      </c>
      <c r="P445" s="827">
        <v>0.8939679666088356</v>
      </c>
      <c r="Q445" s="832">
        <v>17777</v>
      </c>
    </row>
    <row r="446" spans="1:17" ht="14.45" customHeight="1" x14ac:dyDescent="0.2">
      <c r="A446" s="821" t="s">
        <v>581</v>
      </c>
      <c r="B446" s="822" t="s">
        <v>5709</v>
      </c>
      <c r="C446" s="822" t="s">
        <v>5710</v>
      </c>
      <c r="D446" s="822" t="s">
        <v>6582</v>
      </c>
      <c r="E446" s="822" t="s">
        <v>6583</v>
      </c>
      <c r="F446" s="831"/>
      <c r="G446" s="831"/>
      <c r="H446" s="831"/>
      <c r="I446" s="831"/>
      <c r="J446" s="831"/>
      <c r="K446" s="831"/>
      <c r="L446" s="831"/>
      <c r="M446" s="831"/>
      <c r="N446" s="831">
        <v>2</v>
      </c>
      <c r="O446" s="831">
        <v>0</v>
      </c>
      <c r="P446" s="827"/>
      <c r="Q446" s="832">
        <v>0</v>
      </c>
    </row>
    <row r="447" spans="1:17" ht="14.45" customHeight="1" x14ac:dyDescent="0.2">
      <c r="A447" s="821" t="s">
        <v>581</v>
      </c>
      <c r="B447" s="822" t="s">
        <v>5709</v>
      </c>
      <c r="C447" s="822" t="s">
        <v>5710</v>
      </c>
      <c r="D447" s="822" t="s">
        <v>6584</v>
      </c>
      <c r="E447" s="822" t="s">
        <v>6585</v>
      </c>
      <c r="F447" s="831"/>
      <c r="G447" s="831"/>
      <c r="H447" s="831"/>
      <c r="I447" s="831"/>
      <c r="J447" s="831">
        <v>1</v>
      </c>
      <c r="K447" s="831">
        <v>0</v>
      </c>
      <c r="L447" s="831"/>
      <c r="M447" s="831">
        <v>0</v>
      </c>
      <c r="N447" s="831"/>
      <c r="O447" s="831"/>
      <c r="P447" s="827"/>
      <c r="Q447" s="832"/>
    </row>
    <row r="448" spans="1:17" ht="14.45" customHeight="1" x14ac:dyDescent="0.2">
      <c r="A448" s="821" t="s">
        <v>581</v>
      </c>
      <c r="B448" s="822" t="s">
        <v>5709</v>
      </c>
      <c r="C448" s="822" t="s">
        <v>5710</v>
      </c>
      <c r="D448" s="822" t="s">
        <v>6586</v>
      </c>
      <c r="E448" s="822" t="s">
        <v>6587</v>
      </c>
      <c r="F448" s="831">
        <v>1</v>
      </c>
      <c r="G448" s="831">
        <v>2542</v>
      </c>
      <c r="H448" s="831"/>
      <c r="I448" s="831">
        <v>2542</v>
      </c>
      <c r="J448" s="831"/>
      <c r="K448" s="831"/>
      <c r="L448" s="831"/>
      <c r="M448" s="831"/>
      <c r="N448" s="831">
        <v>1</v>
      </c>
      <c r="O448" s="831">
        <v>2566</v>
      </c>
      <c r="P448" s="827"/>
      <c r="Q448" s="832">
        <v>2566</v>
      </c>
    </row>
    <row r="449" spans="1:17" ht="14.45" customHeight="1" x14ac:dyDescent="0.2">
      <c r="A449" s="821" t="s">
        <v>581</v>
      </c>
      <c r="B449" s="822" t="s">
        <v>5709</v>
      </c>
      <c r="C449" s="822" t="s">
        <v>5710</v>
      </c>
      <c r="D449" s="822" t="s">
        <v>6588</v>
      </c>
      <c r="E449" s="822" t="s">
        <v>6589</v>
      </c>
      <c r="F449" s="831">
        <v>1</v>
      </c>
      <c r="G449" s="831">
        <v>10709</v>
      </c>
      <c r="H449" s="831">
        <v>0.24860711300956448</v>
      </c>
      <c r="I449" s="831">
        <v>10709</v>
      </c>
      <c r="J449" s="831">
        <v>4</v>
      </c>
      <c r="K449" s="831">
        <v>43076</v>
      </c>
      <c r="L449" s="831">
        <v>1</v>
      </c>
      <c r="M449" s="831">
        <v>10769</v>
      </c>
      <c r="N449" s="831"/>
      <c r="O449" s="831"/>
      <c r="P449" s="827"/>
      <c r="Q449" s="832"/>
    </row>
    <row r="450" spans="1:17" ht="14.45" customHeight="1" x14ac:dyDescent="0.2">
      <c r="A450" s="821" t="s">
        <v>581</v>
      </c>
      <c r="B450" s="822" t="s">
        <v>5709</v>
      </c>
      <c r="C450" s="822" t="s">
        <v>5710</v>
      </c>
      <c r="D450" s="822" t="s">
        <v>6590</v>
      </c>
      <c r="E450" s="822" t="s">
        <v>6591</v>
      </c>
      <c r="F450" s="831">
        <v>1</v>
      </c>
      <c r="G450" s="831">
        <v>0</v>
      </c>
      <c r="H450" s="831"/>
      <c r="I450" s="831">
        <v>0</v>
      </c>
      <c r="J450" s="831"/>
      <c r="K450" s="831"/>
      <c r="L450" s="831"/>
      <c r="M450" s="831"/>
      <c r="N450" s="831"/>
      <c r="O450" s="831"/>
      <c r="P450" s="827"/>
      <c r="Q450" s="832"/>
    </row>
    <row r="451" spans="1:17" ht="14.45" customHeight="1" x14ac:dyDescent="0.2">
      <c r="A451" s="821" t="s">
        <v>581</v>
      </c>
      <c r="B451" s="822" t="s">
        <v>5709</v>
      </c>
      <c r="C451" s="822" t="s">
        <v>5710</v>
      </c>
      <c r="D451" s="822" t="s">
        <v>6592</v>
      </c>
      <c r="E451" s="822" t="s">
        <v>6593</v>
      </c>
      <c r="F451" s="831">
        <v>2</v>
      </c>
      <c r="G451" s="831">
        <v>18782</v>
      </c>
      <c r="H451" s="831"/>
      <c r="I451" s="831">
        <v>9391</v>
      </c>
      <c r="J451" s="831"/>
      <c r="K451" s="831"/>
      <c r="L451" s="831"/>
      <c r="M451" s="831"/>
      <c r="N451" s="831"/>
      <c r="O451" s="831"/>
      <c r="P451" s="827"/>
      <c r="Q451" s="832"/>
    </row>
    <row r="452" spans="1:17" ht="14.45" customHeight="1" x14ac:dyDescent="0.2">
      <c r="A452" s="821" t="s">
        <v>581</v>
      </c>
      <c r="B452" s="822" t="s">
        <v>5709</v>
      </c>
      <c r="C452" s="822" t="s">
        <v>5710</v>
      </c>
      <c r="D452" s="822" t="s">
        <v>6594</v>
      </c>
      <c r="E452" s="822" t="s">
        <v>6595</v>
      </c>
      <c r="F452" s="831"/>
      <c r="G452" s="831"/>
      <c r="H452" s="831"/>
      <c r="I452" s="831"/>
      <c r="J452" s="831">
        <v>1</v>
      </c>
      <c r="K452" s="831">
        <v>0</v>
      </c>
      <c r="L452" s="831"/>
      <c r="M452" s="831">
        <v>0</v>
      </c>
      <c r="N452" s="831">
        <v>1</v>
      </c>
      <c r="O452" s="831">
        <v>0</v>
      </c>
      <c r="P452" s="827"/>
      <c r="Q452" s="832">
        <v>0</v>
      </c>
    </row>
    <row r="453" spans="1:17" ht="14.45" customHeight="1" x14ac:dyDescent="0.2">
      <c r="A453" s="821" t="s">
        <v>581</v>
      </c>
      <c r="B453" s="822" t="s">
        <v>5709</v>
      </c>
      <c r="C453" s="822" t="s">
        <v>5710</v>
      </c>
      <c r="D453" s="822" t="s">
        <v>6596</v>
      </c>
      <c r="E453" s="822" t="s">
        <v>6597</v>
      </c>
      <c r="F453" s="831"/>
      <c r="G453" s="831"/>
      <c r="H453" s="831"/>
      <c r="I453" s="831"/>
      <c r="J453" s="831">
        <v>92</v>
      </c>
      <c r="K453" s="831">
        <v>0</v>
      </c>
      <c r="L453" s="831"/>
      <c r="M453" s="831">
        <v>0</v>
      </c>
      <c r="N453" s="831">
        <v>92</v>
      </c>
      <c r="O453" s="831">
        <v>0</v>
      </c>
      <c r="P453" s="827"/>
      <c r="Q453" s="832">
        <v>0</v>
      </c>
    </row>
    <row r="454" spans="1:17" ht="14.45" customHeight="1" x14ac:dyDescent="0.2">
      <c r="A454" s="821" t="s">
        <v>581</v>
      </c>
      <c r="B454" s="822" t="s">
        <v>5709</v>
      </c>
      <c r="C454" s="822" t="s">
        <v>5710</v>
      </c>
      <c r="D454" s="822" t="s">
        <v>6598</v>
      </c>
      <c r="E454" s="822" t="s">
        <v>6599</v>
      </c>
      <c r="F454" s="831"/>
      <c r="G454" s="831"/>
      <c r="H454" s="831"/>
      <c r="I454" s="831"/>
      <c r="J454" s="831">
        <v>73</v>
      </c>
      <c r="K454" s="831">
        <v>0</v>
      </c>
      <c r="L454" s="831"/>
      <c r="M454" s="831">
        <v>0</v>
      </c>
      <c r="N454" s="831">
        <v>82</v>
      </c>
      <c r="O454" s="831">
        <v>0</v>
      </c>
      <c r="P454" s="827"/>
      <c r="Q454" s="832">
        <v>0</v>
      </c>
    </row>
    <row r="455" spans="1:17" ht="14.45" customHeight="1" x14ac:dyDescent="0.2">
      <c r="A455" s="821" t="s">
        <v>581</v>
      </c>
      <c r="B455" s="822" t="s">
        <v>5709</v>
      </c>
      <c r="C455" s="822" t="s">
        <v>5710</v>
      </c>
      <c r="D455" s="822" t="s">
        <v>6600</v>
      </c>
      <c r="E455" s="822" t="s">
        <v>6601</v>
      </c>
      <c r="F455" s="831"/>
      <c r="G455" s="831"/>
      <c r="H455" s="831"/>
      <c r="I455" s="831"/>
      <c r="J455" s="831">
        <v>43</v>
      </c>
      <c r="K455" s="831">
        <v>0</v>
      </c>
      <c r="L455" s="831"/>
      <c r="M455" s="831">
        <v>0</v>
      </c>
      <c r="N455" s="831">
        <v>53</v>
      </c>
      <c r="O455" s="831">
        <v>0</v>
      </c>
      <c r="P455" s="827"/>
      <c r="Q455" s="832">
        <v>0</v>
      </c>
    </row>
    <row r="456" spans="1:17" ht="14.45" customHeight="1" x14ac:dyDescent="0.2">
      <c r="A456" s="821" t="s">
        <v>581</v>
      </c>
      <c r="B456" s="822" t="s">
        <v>5709</v>
      </c>
      <c r="C456" s="822" t="s">
        <v>5710</v>
      </c>
      <c r="D456" s="822" t="s">
        <v>6602</v>
      </c>
      <c r="E456" s="822" t="s">
        <v>6603</v>
      </c>
      <c r="F456" s="831"/>
      <c r="G456" s="831"/>
      <c r="H456" s="831"/>
      <c r="I456" s="831"/>
      <c r="J456" s="831">
        <v>90</v>
      </c>
      <c r="K456" s="831">
        <v>0</v>
      </c>
      <c r="L456" s="831"/>
      <c r="M456" s="831">
        <v>0</v>
      </c>
      <c r="N456" s="831">
        <v>115</v>
      </c>
      <c r="O456" s="831">
        <v>0</v>
      </c>
      <c r="P456" s="827"/>
      <c r="Q456" s="832">
        <v>0</v>
      </c>
    </row>
    <row r="457" spans="1:17" ht="14.45" customHeight="1" x14ac:dyDescent="0.2">
      <c r="A457" s="821" t="s">
        <v>581</v>
      </c>
      <c r="B457" s="822" t="s">
        <v>5709</v>
      </c>
      <c r="C457" s="822" t="s">
        <v>5710</v>
      </c>
      <c r="D457" s="822" t="s">
        <v>6604</v>
      </c>
      <c r="E457" s="822" t="s">
        <v>6605</v>
      </c>
      <c r="F457" s="831"/>
      <c r="G457" s="831"/>
      <c r="H457" s="831"/>
      <c r="I457" s="831"/>
      <c r="J457" s="831">
        <v>10</v>
      </c>
      <c r="K457" s="831">
        <v>0</v>
      </c>
      <c r="L457" s="831"/>
      <c r="M457" s="831">
        <v>0</v>
      </c>
      <c r="N457" s="831">
        <v>6</v>
      </c>
      <c r="O457" s="831">
        <v>0</v>
      </c>
      <c r="P457" s="827"/>
      <c r="Q457" s="832">
        <v>0</v>
      </c>
    </row>
    <row r="458" spans="1:17" ht="14.45" customHeight="1" x14ac:dyDescent="0.2">
      <c r="A458" s="821" t="s">
        <v>581</v>
      </c>
      <c r="B458" s="822" t="s">
        <v>5709</v>
      </c>
      <c r="C458" s="822" t="s">
        <v>5710</v>
      </c>
      <c r="D458" s="822" t="s">
        <v>6606</v>
      </c>
      <c r="E458" s="822" t="s">
        <v>6607</v>
      </c>
      <c r="F458" s="831"/>
      <c r="G458" s="831"/>
      <c r="H458" s="831"/>
      <c r="I458" s="831"/>
      <c r="J458" s="831">
        <v>6</v>
      </c>
      <c r="K458" s="831">
        <v>0</v>
      </c>
      <c r="L458" s="831"/>
      <c r="M458" s="831">
        <v>0</v>
      </c>
      <c r="N458" s="831">
        <v>11</v>
      </c>
      <c r="O458" s="831">
        <v>0</v>
      </c>
      <c r="P458" s="827"/>
      <c r="Q458" s="832">
        <v>0</v>
      </c>
    </row>
    <row r="459" spans="1:17" ht="14.45" customHeight="1" x14ac:dyDescent="0.2">
      <c r="A459" s="821" t="s">
        <v>581</v>
      </c>
      <c r="B459" s="822" t="s">
        <v>5709</v>
      </c>
      <c r="C459" s="822" t="s">
        <v>5710</v>
      </c>
      <c r="D459" s="822" t="s">
        <v>6608</v>
      </c>
      <c r="E459" s="822" t="s">
        <v>6609</v>
      </c>
      <c r="F459" s="831"/>
      <c r="G459" s="831"/>
      <c r="H459" s="831"/>
      <c r="I459" s="831"/>
      <c r="J459" s="831">
        <v>22</v>
      </c>
      <c r="K459" s="831">
        <v>0</v>
      </c>
      <c r="L459" s="831"/>
      <c r="M459" s="831">
        <v>0</v>
      </c>
      <c r="N459" s="831">
        <v>24</v>
      </c>
      <c r="O459" s="831">
        <v>0</v>
      </c>
      <c r="P459" s="827"/>
      <c r="Q459" s="832">
        <v>0</v>
      </c>
    </row>
    <row r="460" spans="1:17" ht="14.45" customHeight="1" x14ac:dyDescent="0.2">
      <c r="A460" s="821" t="s">
        <v>581</v>
      </c>
      <c r="B460" s="822" t="s">
        <v>5709</v>
      </c>
      <c r="C460" s="822" t="s">
        <v>5710</v>
      </c>
      <c r="D460" s="822" t="s">
        <v>6610</v>
      </c>
      <c r="E460" s="822" t="s">
        <v>6611</v>
      </c>
      <c r="F460" s="831"/>
      <c r="G460" s="831"/>
      <c r="H460" s="831"/>
      <c r="I460" s="831"/>
      <c r="J460" s="831">
        <v>109</v>
      </c>
      <c r="K460" s="831">
        <v>0</v>
      </c>
      <c r="L460" s="831"/>
      <c r="M460" s="831">
        <v>0</v>
      </c>
      <c r="N460" s="831">
        <v>102</v>
      </c>
      <c r="O460" s="831">
        <v>0</v>
      </c>
      <c r="P460" s="827"/>
      <c r="Q460" s="832">
        <v>0</v>
      </c>
    </row>
    <row r="461" spans="1:17" ht="14.45" customHeight="1" x14ac:dyDescent="0.2">
      <c r="A461" s="821" t="s">
        <v>581</v>
      </c>
      <c r="B461" s="822" t="s">
        <v>5709</v>
      </c>
      <c r="C461" s="822" t="s">
        <v>5710</v>
      </c>
      <c r="D461" s="822" t="s">
        <v>6612</v>
      </c>
      <c r="E461" s="822" t="s">
        <v>6613</v>
      </c>
      <c r="F461" s="831"/>
      <c r="G461" s="831"/>
      <c r="H461" s="831"/>
      <c r="I461" s="831"/>
      <c r="J461" s="831">
        <v>164</v>
      </c>
      <c r="K461" s="831">
        <v>0</v>
      </c>
      <c r="L461" s="831"/>
      <c r="M461" s="831">
        <v>0</v>
      </c>
      <c r="N461" s="831">
        <v>171</v>
      </c>
      <c r="O461" s="831">
        <v>0</v>
      </c>
      <c r="P461" s="827"/>
      <c r="Q461" s="832">
        <v>0</v>
      </c>
    </row>
    <row r="462" spans="1:17" ht="14.45" customHeight="1" x14ac:dyDescent="0.2">
      <c r="A462" s="821" t="s">
        <v>581</v>
      </c>
      <c r="B462" s="822" t="s">
        <v>5709</v>
      </c>
      <c r="C462" s="822" t="s">
        <v>5710</v>
      </c>
      <c r="D462" s="822" t="s">
        <v>6614</v>
      </c>
      <c r="E462" s="822" t="s">
        <v>6615</v>
      </c>
      <c r="F462" s="831"/>
      <c r="G462" s="831"/>
      <c r="H462" s="831"/>
      <c r="I462" s="831"/>
      <c r="J462" s="831">
        <v>42</v>
      </c>
      <c r="K462" s="831">
        <v>0</v>
      </c>
      <c r="L462" s="831"/>
      <c r="M462" s="831">
        <v>0</v>
      </c>
      <c r="N462" s="831">
        <v>43</v>
      </c>
      <c r="O462" s="831">
        <v>0</v>
      </c>
      <c r="P462" s="827"/>
      <c r="Q462" s="832">
        <v>0</v>
      </c>
    </row>
    <row r="463" spans="1:17" ht="14.45" customHeight="1" x14ac:dyDescent="0.2">
      <c r="A463" s="821" t="s">
        <v>581</v>
      </c>
      <c r="B463" s="822" t="s">
        <v>5709</v>
      </c>
      <c r="C463" s="822" t="s">
        <v>5710</v>
      </c>
      <c r="D463" s="822" t="s">
        <v>6616</v>
      </c>
      <c r="E463" s="822" t="s">
        <v>6617</v>
      </c>
      <c r="F463" s="831"/>
      <c r="G463" s="831"/>
      <c r="H463" s="831"/>
      <c r="I463" s="831"/>
      <c r="J463" s="831">
        <v>208</v>
      </c>
      <c r="K463" s="831">
        <v>0</v>
      </c>
      <c r="L463" s="831"/>
      <c r="M463" s="831">
        <v>0</v>
      </c>
      <c r="N463" s="831">
        <v>193</v>
      </c>
      <c r="O463" s="831">
        <v>0</v>
      </c>
      <c r="P463" s="827"/>
      <c r="Q463" s="832">
        <v>0</v>
      </c>
    </row>
    <row r="464" spans="1:17" ht="14.45" customHeight="1" x14ac:dyDescent="0.2">
      <c r="A464" s="821" t="s">
        <v>581</v>
      </c>
      <c r="B464" s="822" t="s">
        <v>5709</v>
      </c>
      <c r="C464" s="822" t="s">
        <v>5710</v>
      </c>
      <c r="D464" s="822" t="s">
        <v>6618</v>
      </c>
      <c r="E464" s="822" t="s">
        <v>6619</v>
      </c>
      <c r="F464" s="831"/>
      <c r="G464" s="831"/>
      <c r="H464" s="831"/>
      <c r="I464" s="831"/>
      <c r="J464" s="831">
        <v>27</v>
      </c>
      <c r="K464" s="831">
        <v>0</v>
      </c>
      <c r="L464" s="831"/>
      <c r="M464" s="831">
        <v>0</v>
      </c>
      <c r="N464" s="831">
        <v>38</v>
      </c>
      <c r="O464" s="831">
        <v>0</v>
      </c>
      <c r="P464" s="827"/>
      <c r="Q464" s="832">
        <v>0</v>
      </c>
    </row>
    <row r="465" spans="1:17" ht="14.45" customHeight="1" x14ac:dyDescent="0.2">
      <c r="A465" s="821" t="s">
        <v>581</v>
      </c>
      <c r="B465" s="822" t="s">
        <v>5709</v>
      </c>
      <c r="C465" s="822" t="s">
        <v>5710</v>
      </c>
      <c r="D465" s="822" t="s">
        <v>6620</v>
      </c>
      <c r="E465" s="822" t="s">
        <v>6621</v>
      </c>
      <c r="F465" s="831"/>
      <c r="G465" s="831"/>
      <c r="H465" s="831"/>
      <c r="I465" s="831"/>
      <c r="J465" s="831">
        <v>118</v>
      </c>
      <c r="K465" s="831">
        <v>0</v>
      </c>
      <c r="L465" s="831"/>
      <c r="M465" s="831">
        <v>0</v>
      </c>
      <c r="N465" s="831">
        <v>116</v>
      </c>
      <c r="O465" s="831">
        <v>0</v>
      </c>
      <c r="P465" s="827"/>
      <c r="Q465" s="832">
        <v>0</v>
      </c>
    </row>
    <row r="466" spans="1:17" ht="14.45" customHeight="1" x14ac:dyDescent="0.2">
      <c r="A466" s="821" t="s">
        <v>581</v>
      </c>
      <c r="B466" s="822" t="s">
        <v>5709</v>
      </c>
      <c r="C466" s="822" t="s">
        <v>5710</v>
      </c>
      <c r="D466" s="822" t="s">
        <v>6622</v>
      </c>
      <c r="E466" s="822" t="s">
        <v>6623</v>
      </c>
      <c r="F466" s="831"/>
      <c r="G466" s="831"/>
      <c r="H466" s="831"/>
      <c r="I466" s="831"/>
      <c r="J466" s="831">
        <v>81</v>
      </c>
      <c r="K466" s="831">
        <v>0</v>
      </c>
      <c r="L466" s="831"/>
      <c r="M466" s="831">
        <v>0</v>
      </c>
      <c r="N466" s="831">
        <v>52</v>
      </c>
      <c r="O466" s="831">
        <v>0</v>
      </c>
      <c r="P466" s="827"/>
      <c r="Q466" s="832">
        <v>0</v>
      </c>
    </row>
    <row r="467" spans="1:17" ht="14.45" customHeight="1" x14ac:dyDescent="0.2">
      <c r="A467" s="821" t="s">
        <v>581</v>
      </c>
      <c r="B467" s="822" t="s">
        <v>5709</v>
      </c>
      <c r="C467" s="822" t="s">
        <v>5710</v>
      </c>
      <c r="D467" s="822" t="s">
        <v>6624</v>
      </c>
      <c r="E467" s="822" t="s">
        <v>6625</v>
      </c>
      <c r="F467" s="831"/>
      <c r="G467" s="831"/>
      <c r="H467" s="831"/>
      <c r="I467" s="831"/>
      <c r="J467" s="831">
        <v>43</v>
      </c>
      <c r="K467" s="831">
        <v>0</v>
      </c>
      <c r="L467" s="831"/>
      <c r="M467" s="831">
        <v>0</v>
      </c>
      <c r="N467" s="831">
        <v>91</v>
      </c>
      <c r="O467" s="831">
        <v>0</v>
      </c>
      <c r="P467" s="827"/>
      <c r="Q467" s="832">
        <v>0</v>
      </c>
    </row>
    <row r="468" spans="1:17" ht="14.45" customHeight="1" x14ac:dyDescent="0.2">
      <c r="A468" s="821" t="s">
        <v>581</v>
      </c>
      <c r="B468" s="822" t="s">
        <v>5709</v>
      </c>
      <c r="C468" s="822" t="s">
        <v>5710</v>
      </c>
      <c r="D468" s="822" t="s">
        <v>6626</v>
      </c>
      <c r="E468" s="822" t="s">
        <v>6627</v>
      </c>
      <c r="F468" s="831"/>
      <c r="G468" s="831"/>
      <c r="H468" s="831"/>
      <c r="I468" s="831"/>
      <c r="J468" s="831">
        <v>77</v>
      </c>
      <c r="K468" s="831">
        <v>0</v>
      </c>
      <c r="L468" s="831"/>
      <c r="M468" s="831">
        <v>0</v>
      </c>
      <c r="N468" s="831">
        <v>108</v>
      </c>
      <c r="O468" s="831">
        <v>0</v>
      </c>
      <c r="P468" s="827"/>
      <c r="Q468" s="832">
        <v>0</v>
      </c>
    </row>
    <row r="469" spans="1:17" ht="14.45" customHeight="1" x14ac:dyDescent="0.2">
      <c r="A469" s="821" t="s">
        <v>581</v>
      </c>
      <c r="B469" s="822" t="s">
        <v>5709</v>
      </c>
      <c r="C469" s="822" t="s">
        <v>5710</v>
      </c>
      <c r="D469" s="822" t="s">
        <v>6628</v>
      </c>
      <c r="E469" s="822" t="s">
        <v>6629</v>
      </c>
      <c r="F469" s="831"/>
      <c r="G469" s="831"/>
      <c r="H469" s="831"/>
      <c r="I469" s="831"/>
      <c r="J469" s="831">
        <v>68</v>
      </c>
      <c r="K469" s="831">
        <v>0</v>
      </c>
      <c r="L469" s="831"/>
      <c r="M469" s="831">
        <v>0</v>
      </c>
      <c r="N469" s="831">
        <v>59</v>
      </c>
      <c r="O469" s="831">
        <v>0</v>
      </c>
      <c r="P469" s="827"/>
      <c r="Q469" s="832">
        <v>0</v>
      </c>
    </row>
    <row r="470" spans="1:17" ht="14.45" customHeight="1" x14ac:dyDescent="0.2">
      <c r="A470" s="821" t="s">
        <v>581</v>
      </c>
      <c r="B470" s="822" t="s">
        <v>5709</v>
      </c>
      <c r="C470" s="822" t="s">
        <v>5710</v>
      </c>
      <c r="D470" s="822" t="s">
        <v>6630</v>
      </c>
      <c r="E470" s="822" t="s">
        <v>6631</v>
      </c>
      <c r="F470" s="831"/>
      <c r="G470" s="831"/>
      <c r="H470" s="831"/>
      <c r="I470" s="831"/>
      <c r="J470" s="831">
        <v>12</v>
      </c>
      <c r="K470" s="831">
        <v>0</v>
      </c>
      <c r="L470" s="831"/>
      <c r="M470" s="831">
        <v>0</v>
      </c>
      <c r="N470" s="831">
        <v>10</v>
      </c>
      <c r="O470" s="831">
        <v>0</v>
      </c>
      <c r="P470" s="827"/>
      <c r="Q470" s="832">
        <v>0</v>
      </c>
    </row>
    <row r="471" spans="1:17" ht="14.45" customHeight="1" x14ac:dyDescent="0.2">
      <c r="A471" s="821" t="s">
        <v>581</v>
      </c>
      <c r="B471" s="822" t="s">
        <v>5709</v>
      </c>
      <c r="C471" s="822" t="s">
        <v>5710</v>
      </c>
      <c r="D471" s="822" t="s">
        <v>6632</v>
      </c>
      <c r="E471" s="822" t="s">
        <v>6633</v>
      </c>
      <c r="F471" s="831"/>
      <c r="G471" s="831"/>
      <c r="H471" s="831"/>
      <c r="I471" s="831"/>
      <c r="J471" s="831">
        <v>13</v>
      </c>
      <c r="K471" s="831">
        <v>0</v>
      </c>
      <c r="L471" s="831"/>
      <c r="M471" s="831">
        <v>0</v>
      </c>
      <c r="N471" s="831">
        <v>5</v>
      </c>
      <c r="O471" s="831">
        <v>0</v>
      </c>
      <c r="P471" s="827"/>
      <c r="Q471" s="832">
        <v>0</v>
      </c>
    </row>
    <row r="472" spans="1:17" ht="14.45" customHeight="1" x14ac:dyDescent="0.2">
      <c r="A472" s="821" t="s">
        <v>581</v>
      </c>
      <c r="B472" s="822" t="s">
        <v>5709</v>
      </c>
      <c r="C472" s="822" t="s">
        <v>5710</v>
      </c>
      <c r="D472" s="822" t="s">
        <v>6634</v>
      </c>
      <c r="E472" s="822" t="s">
        <v>6635</v>
      </c>
      <c r="F472" s="831"/>
      <c r="G472" s="831"/>
      <c r="H472" s="831"/>
      <c r="I472" s="831"/>
      <c r="J472" s="831">
        <v>1</v>
      </c>
      <c r="K472" s="831">
        <v>0</v>
      </c>
      <c r="L472" s="831"/>
      <c r="M472" s="831">
        <v>0</v>
      </c>
      <c r="N472" s="831"/>
      <c r="O472" s="831"/>
      <c r="P472" s="827"/>
      <c r="Q472" s="832"/>
    </row>
    <row r="473" spans="1:17" ht="14.45" customHeight="1" x14ac:dyDescent="0.2">
      <c r="A473" s="821" t="s">
        <v>581</v>
      </c>
      <c r="B473" s="822" t="s">
        <v>5709</v>
      </c>
      <c r="C473" s="822" t="s">
        <v>5710</v>
      </c>
      <c r="D473" s="822" t="s">
        <v>6636</v>
      </c>
      <c r="E473" s="822" t="s">
        <v>6637</v>
      </c>
      <c r="F473" s="831"/>
      <c r="G473" s="831"/>
      <c r="H473" s="831"/>
      <c r="I473" s="831"/>
      <c r="J473" s="831">
        <v>3</v>
      </c>
      <c r="K473" s="831">
        <v>0</v>
      </c>
      <c r="L473" s="831"/>
      <c r="M473" s="831">
        <v>0</v>
      </c>
      <c r="N473" s="831">
        <v>3</v>
      </c>
      <c r="O473" s="831">
        <v>0</v>
      </c>
      <c r="P473" s="827"/>
      <c r="Q473" s="832">
        <v>0</v>
      </c>
    </row>
    <row r="474" spans="1:17" ht="14.45" customHeight="1" x14ac:dyDescent="0.2">
      <c r="A474" s="821" t="s">
        <v>581</v>
      </c>
      <c r="B474" s="822" t="s">
        <v>5709</v>
      </c>
      <c r="C474" s="822" t="s">
        <v>5710</v>
      </c>
      <c r="D474" s="822" t="s">
        <v>6638</v>
      </c>
      <c r="E474" s="822" t="s">
        <v>6639</v>
      </c>
      <c r="F474" s="831"/>
      <c r="G474" s="831"/>
      <c r="H474" s="831"/>
      <c r="I474" s="831"/>
      <c r="J474" s="831">
        <v>9</v>
      </c>
      <c r="K474" s="831">
        <v>0</v>
      </c>
      <c r="L474" s="831"/>
      <c r="M474" s="831">
        <v>0</v>
      </c>
      <c r="N474" s="831">
        <v>11</v>
      </c>
      <c r="O474" s="831">
        <v>0</v>
      </c>
      <c r="P474" s="827"/>
      <c r="Q474" s="832">
        <v>0</v>
      </c>
    </row>
    <row r="475" spans="1:17" ht="14.45" customHeight="1" x14ac:dyDescent="0.2">
      <c r="A475" s="821" t="s">
        <v>581</v>
      </c>
      <c r="B475" s="822" t="s">
        <v>5709</v>
      </c>
      <c r="C475" s="822" t="s">
        <v>5710</v>
      </c>
      <c r="D475" s="822" t="s">
        <v>6640</v>
      </c>
      <c r="E475" s="822" t="s">
        <v>6641</v>
      </c>
      <c r="F475" s="831"/>
      <c r="G475" s="831"/>
      <c r="H475" s="831"/>
      <c r="I475" s="831"/>
      <c r="J475" s="831">
        <v>15</v>
      </c>
      <c r="K475" s="831">
        <v>0</v>
      </c>
      <c r="L475" s="831"/>
      <c r="M475" s="831">
        <v>0</v>
      </c>
      <c r="N475" s="831">
        <v>15</v>
      </c>
      <c r="O475" s="831">
        <v>0</v>
      </c>
      <c r="P475" s="827"/>
      <c r="Q475" s="832">
        <v>0</v>
      </c>
    </row>
    <row r="476" spans="1:17" ht="14.45" customHeight="1" x14ac:dyDescent="0.2">
      <c r="A476" s="821" t="s">
        <v>581</v>
      </c>
      <c r="B476" s="822" t="s">
        <v>5709</v>
      </c>
      <c r="C476" s="822" t="s">
        <v>5710</v>
      </c>
      <c r="D476" s="822" t="s">
        <v>6642</v>
      </c>
      <c r="E476" s="822" t="s">
        <v>6643</v>
      </c>
      <c r="F476" s="831"/>
      <c r="G476" s="831"/>
      <c r="H476" s="831"/>
      <c r="I476" s="831"/>
      <c r="J476" s="831">
        <v>21</v>
      </c>
      <c r="K476" s="831">
        <v>0</v>
      </c>
      <c r="L476" s="831"/>
      <c r="M476" s="831">
        <v>0</v>
      </c>
      <c r="N476" s="831">
        <v>26</v>
      </c>
      <c r="O476" s="831">
        <v>0</v>
      </c>
      <c r="P476" s="827"/>
      <c r="Q476" s="832">
        <v>0</v>
      </c>
    </row>
    <row r="477" spans="1:17" ht="14.45" customHeight="1" x14ac:dyDescent="0.2">
      <c r="A477" s="821" t="s">
        <v>581</v>
      </c>
      <c r="B477" s="822" t="s">
        <v>5709</v>
      </c>
      <c r="C477" s="822" t="s">
        <v>5710</v>
      </c>
      <c r="D477" s="822" t="s">
        <v>6644</v>
      </c>
      <c r="E477" s="822" t="s">
        <v>6645</v>
      </c>
      <c r="F477" s="831"/>
      <c r="G477" s="831"/>
      <c r="H477" s="831"/>
      <c r="I477" s="831"/>
      <c r="J477" s="831">
        <v>15</v>
      </c>
      <c r="K477" s="831">
        <v>0</v>
      </c>
      <c r="L477" s="831"/>
      <c r="M477" s="831">
        <v>0</v>
      </c>
      <c r="N477" s="831">
        <v>12</v>
      </c>
      <c r="O477" s="831">
        <v>0</v>
      </c>
      <c r="P477" s="827"/>
      <c r="Q477" s="832">
        <v>0</v>
      </c>
    </row>
    <row r="478" spans="1:17" ht="14.45" customHeight="1" x14ac:dyDescent="0.2">
      <c r="A478" s="821" t="s">
        <v>581</v>
      </c>
      <c r="B478" s="822" t="s">
        <v>5709</v>
      </c>
      <c r="C478" s="822" t="s">
        <v>5710</v>
      </c>
      <c r="D478" s="822" t="s">
        <v>6646</v>
      </c>
      <c r="E478" s="822" t="s">
        <v>6647</v>
      </c>
      <c r="F478" s="831"/>
      <c r="G478" s="831"/>
      <c r="H478" s="831"/>
      <c r="I478" s="831"/>
      <c r="J478" s="831">
        <v>12</v>
      </c>
      <c r="K478" s="831">
        <v>0</v>
      </c>
      <c r="L478" s="831"/>
      <c r="M478" s="831">
        <v>0</v>
      </c>
      <c r="N478" s="831">
        <v>12</v>
      </c>
      <c r="O478" s="831">
        <v>0</v>
      </c>
      <c r="P478" s="827"/>
      <c r="Q478" s="832">
        <v>0</v>
      </c>
    </row>
    <row r="479" spans="1:17" ht="14.45" customHeight="1" x14ac:dyDescent="0.2">
      <c r="A479" s="821" t="s">
        <v>581</v>
      </c>
      <c r="B479" s="822" t="s">
        <v>5709</v>
      </c>
      <c r="C479" s="822" t="s">
        <v>5710</v>
      </c>
      <c r="D479" s="822" t="s">
        <v>6648</v>
      </c>
      <c r="E479" s="822" t="s">
        <v>6649</v>
      </c>
      <c r="F479" s="831"/>
      <c r="G479" s="831"/>
      <c r="H479" s="831"/>
      <c r="I479" s="831"/>
      <c r="J479" s="831">
        <v>1</v>
      </c>
      <c r="K479" s="831">
        <v>0</v>
      </c>
      <c r="L479" s="831"/>
      <c r="M479" s="831">
        <v>0</v>
      </c>
      <c r="N479" s="831"/>
      <c r="O479" s="831"/>
      <c r="P479" s="827"/>
      <c r="Q479" s="832"/>
    </row>
    <row r="480" spans="1:17" ht="14.45" customHeight="1" x14ac:dyDescent="0.2">
      <c r="A480" s="821" t="s">
        <v>581</v>
      </c>
      <c r="B480" s="822" t="s">
        <v>5709</v>
      </c>
      <c r="C480" s="822" t="s">
        <v>5710</v>
      </c>
      <c r="D480" s="822" t="s">
        <v>6650</v>
      </c>
      <c r="E480" s="822" t="s">
        <v>6651</v>
      </c>
      <c r="F480" s="831"/>
      <c r="G480" s="831"/>
      <c r="H480" s="831"/>
      <c r="I480" s="831"/>
      <c r="J480" s="831">
        <v>6</v>
      </c>
      <c r="K480" s="831">
        <v>0</v>
      </c>
      <c r="L480" s="831"/>
      <c r="M480" s="831">
        <v>0</v>
      </c>
      <c r="N480" s="831">
        <v>7</v>
      </c>
      <c r="O480" s="831">
        <v>0</v>
      </c>
      <c r="P480" s="827"/>
      <c r="Q480" s="832">
        <v>0</v>
      </c>
    </row>
    <row r="481" spans="1:17" ht="14.45" customHeight="1" x14ac:dyDescent="0.2">
      <c r="A481" s="821" t="s">
        <v>581</v>
      </c>
      <c r="B481" s="822" t="s">
        <v>5709</v>
      </c>
      <c r="C481" s="822" t="s">
        <v>5710</v>
      </c>
      <c r="D481" s="822" t="s">
        <v>6652</v>
      </c>
      <c r="E481" s="822" t="s">
        <v>6653</v>
      </c>
      <c r="F481" s="831"/>
      <c r="G481" s="831"/>
      <c r="H481" s="831"/>
      <c r="I481" s="831"/>
      <c r="J481" s="831">
        <v>1</v>
      </c>
      <c r="K481" s="831">
        <v>0</v>
      </c>
      <c r="L481" s="831"/>
      <c r="M481" s="831">
        <v>0</v>
      </c>
      <c r="N481" s="831">
        <v>1</v>
      </c>
      <c r="O481" s="831">
        <v>0</v>
      </c>
      <c r="P481" s="827"/>
      <c r="Q481" s="832">
        <v>0</v>
      </c>
    </row>
    <row r="482" spans="1:17" ht="14.45" customHeight="1" x14ac:dyDescent="0.2">
      <c r="A482" s="821" t="s">
        <v>581</v>
      </c>
      <c r="B482" s="822" t="s">
        <v>5709</v>
      </c>
      <c r="C482" s="822" t="s">
        <v>5710</v>
      </c>
      <c r="D482" s="822" t="s">
        <v>6654</v>
      </c>
      <c r="E482" s="822" t="s">
        <v>6655</v>
      </c>
      <c r="F482" s="831"/>
      <c r="G482" s="831"/>
      <c r="H482" s="831"/>
      <c r="I482" s="831"/>
      <c r="J482" s="831">
        <v>6</v>
      </c>
      <c r="K482" s="831">
        <v>0</v>
      </c>
      <c r="L482" s="831"/>
      <c r="M482" s="831">
        <v>0</v>
      </c>
      <c r="N482" s="831">
        <v>1</v>
      </c>
      <c r="O482" s="831">
        <v>0</v>
      </c>
      <c r="P482" s="827"/>
      <c r="Q482" s="832">
        <v>0</v>
      </c>
    </row>
    <row r="483" spans="1:17" ht="14.45" customHeight="1" x14ac:dyDescent="0.2">
      <c r="A483" s="821" t="s">
        <v>581</v>
      </c>
      <c r="B483" s="822" t="s">
        <v>5709</v>
      </c>
      <c r="C483" s="822" t="s">
        <v>5710</v>
      </c>
      <c r="D483" s="822" t="s">
        <v>6656</v>
      </c>
      <c r="E483" s="822" t="s">
        <v>6657</v>
      </c>
      <c r="F483" s="831"/>
      <c r="G483" s="831"/>
      <c r="H483" s="831"/>
      <c r="I483" s="831"/>
      <c r="J483" s="831">
        <v>11</v>
      </c>
      <c r="K483" s="831">
        <v>0</v>
      </c>
      <c r="L483" s="831"/>
      <c r="M483" s="831">
        <v>0</v>
      </c>
      <c r="N483" s="831">
        <v>9</v>
      </c>
      <c r="O483" s="831">
        <v>0</v>
      </c>
      <c r="P483" s="827"/>
      <c r="Q483" s="832">
        <v>0</v>
      </c>
    </row>
    <row r="484" spans="1:17" ht="14.45" customHeight="1" x14ac:dyDescent="0.2">
      <c r="A484" s="821" t="s">
        <v>581</v>
      </c>
      <c r="B484" s="822" t="s">
        <v>5709</v>
      </c>
      <c r="C484" s="822" t="s">
        <v>5710</v>
      </c>
      <c r="D484" s="822" t="s">
        <v>6658</v>
      </c>
      <c r="E484" s="822" t="s">
        <v>6659</v>
      </c>
      <c r="F484" s="831"/>
      <c r="G484" s="831"/>
      <c r="H484" s="831"/>
      <c r="I484" s="831"/>
      <c r="J484" s="831">
        <v>1</v>
      </c>
      <c r="K484" s="831">
        <v>0</v>
      </c>
      <c r="L484" s="831"/>
      <c r="M484" s="831">
        <v>0</v>
      </c>
      <c r="N484" s="831"/>
      <c r="O484" s="831"/>
      <c r="P484" s="827"/>
      <c r="Q484" s="832"/>
    </row>
    <row r="485" spans="1:17" ht="14.45" customHeight="1" x14ac:dyDescent="0.2">
      <c r="A485" s="821" t="s">
        <v>581</v>
      </c>
      <c r="B485" s="822" t="s">
        <v>5709</v>
      </c>
      <c r="C485" s="822" t="s">
        <v>5710</v>
      </c>
      <c r="D485" s="822" t="s">
        <v>6660</v>
      </c>
      <c r="E485" s="822" t="s">
        <v>6661</v>
      </c>
      <c r="F485" s="831"/>
      <c r="G485" s="831"/>
      <c r="H485" s="831"/>
      <c r="I485" s="831"/>
      <c r="J485" s="831">
        <v>2</v>
      </c>
      <c r="K485" s="831">
        <v>0</v>
      </c>
      <c r="L485" s="831"/>
      <c r="M485" s="831">
        <v>0</v>
      </c>
      <c r="N485" s="831"/>
      <c r="O485" s="831"/>
      <c r="P485" s="827"/>
      <c r="Q485" s="832"/>
    </row>
    <row r="486" spans="1:17" ht="14.45" customHeight="1" x14ac:dyDescent="0.2">
      <c r="A486" s="821" t="s">
        <v>581</v>
      </c>
      <c r="B486" s="822" t="s">
        <v>5709</v>
      </c>
      <c r="C486" s="822" t="s">
        <v>5710</v>
      </c>
      <c r="D486" s="822" t="s">
        <v>6662</v>
      </c>
      <c r="E486" s="822" t="s">
        <v>6663</v>
      </c>
      <c r="F486" s="831"/>
      <c r="G486" s="831"/>
      <c r="H486" s="831"/>
      <c r="I486" s="831"/>
      <c r="J486" s="831">
        <v>1</v>
      </c>
      <c r="K486" s="831">
        <v>0</v>
      </c>
      <c r="L486" s="831"/>
      <c r="M486" s="831">
        <v>0</v>
      </c>
      <c r="N486" s="831"/>
      <c r="O486" s="831"/>
      <c r="P486" s="827"/>
      <c r="Q486" s="832"/>
    </row>
    <row r="487" spans="1:17" ht="14.45" customHeight="1" x14ac:dyDescent="0.2">
      <c r="A487" s="821" t="s">
        <v>581</v>
      </c>
      <c r="B487" s="822" t="s">
        <v>5709</v>
      </c>
      <c r="C487" s="822" t="s">
        <v>5710</v>
      </c>
      <c r="D487" s="822" t="s">
        <v>6664</v>
      </c>
      <c r="E487" s="822" t="s">
        <v>6665</v>
      </c>
      <c r="F487" s="831"/>
      <c r="G487" s="831"/>
      <c r="H487" s="831"/>
      <c r="I487" s="831"/>
      <c r="J487" s="831">
        <v>1</v>
      </c>
      <c r="K487" s="831">
        <v>0</v>
      </c>
      <c r="L487" s="831"/>
      <c r="M487" s="831">
        <v>0</v>
      </c>
      <c r="N487" s="831"/>
      <c r="O487" s="831"/>
      <c r="P487" s="827"/>
      <c r="Q487" s="832"/>
    </row>
    <row r="488" spans="1:17" ht="14.45" customHeight="1" x14ac:dyDescent="0.2">
      <c r="A488" s="821" t="s">
        <v>581</v>
      </c>
      <c r="B488" s="822" t="s">
        <v>5709</v>
      </c>
      <c r="C488" s="822" t="s">
        <v>5710</v>
      </c>
      <c r="D488" s="822" t="s">
        <v>6666</v>
      </c>
      <c r="E488" s="822" t="s">
        <v>6667</v>
      </c>
      <c r="F488" s="831"/>
      <c r="G488" s="831"/>
      <c r="H488" s="831"/>
      <c r="I488" s="831"/>
      <c r="J488" s="831">
        <v>10</v>
      </c>
      <c r="K488" s="831">
        <v>0</v>
      </c>
      <c r="L488" s="831"/>
      <c r="M488" s="831">
        <v>0</v>
      </c>
      <c r="N488" s="831">
        <v>26</v>
      </c>
      <c r="O488" s="831">
        <v>0</v>
      </c>
      <c r="P488" s="827"/>
      <c r="Q488" s="832">
        <v>0</v>
      </c>
    </row>
    <row r="489" spans="1:17" ht="14.45" customHeight="1" x14ac:dyDescent="0.2">
      <c r="A489" s="821" t="s">
        <v>581</v>
      </c>
      <c r="B489" s="822" t="s">
        <v>5709</v>
      </c>
      <c r="C489" s="822" t="s">
        <v>5710</v>
      </c>
      <c r="D489" s="822" t="s">
        <v>6668</v>
      </c>
      <c r="E489" s="822" t="s">
        <v>6669</v>
      </c>
      <c r="F489" s="831"/>
      <c r="G489" s="831"/>
      <c r="H489" s="831"/>
      <c r="I489" s="831"/>
      <c r="J489" s="831">
        <v>3</v>
      </c>
      <c r="K489" s="831">
        <v>0</v>
      </c>
      <c r="L489" s="831"/>
      <c r="M489" s="831">
        <v>0</v>
      </c>
      <c r="N489" s="831">
        <v>1</v>
      </c>
      <c r="O489" s="831">
        <v>0</v>
      </c>
      <c r="P489" s="827"/>
      <c r="Q489" s="832">
        <v>0</v>
      </c>
    </row>
    <row r="490" spans="1:17" ht="14.45" customHeight="1" x14ac:dyDescent="0.2">
      <c r="A490" s="821" t="s">
        <v>581</v>
      </c>
      <c r="B490" s="822" t="s">
        <v>5709</v>
      </c>
      <c r="C490" s="822" t="s">
        <v>5710</v>
      </c>
      <c r="D490" s="822" t="s">
        <v>6670</v>
      </c>
      <c r="E490" s="822" t="s">
        <v>6671</v>
      </c>
      <c r="F490" s="831"/>
      <c r="G490" s="831"/>
      <c r="H490" s="831"/>
      <c r="I490" s="831"/>
      <c r="J490" s="831">
        <v>2</v>
      </c>
      <c r="K490" s="831">
        <v>0</v>
      </c>
      <c r="L490" s="831"/>
      <c r="M490" s="831">
        <v>0</v>
      </c>
      <c r="N490" s="831">
        <v>1</v>
      </c>
      <c r="O490" s="831">
        <v>0</v>
      </c>
      <c r="P490" s="827"/>
      <c r="Q490" s="832">
        <v>0</v>
      </c>
    </row>
    <row r="491" spans="1:17" ht="14.45" customHeight="1" x14ac:dyDescent="0.2">
      <c r="A491" s="821" t="s">
        <v>581</v>
      </c>
      <c r="B491" s="822" t="s">
        <v>5709</v>
      </c>
      <c r="C491" s="822" t="s">
        <v>5710</v>
      </c>
      <c r="D491" s="822" t="s">
        <v>6672</v>
      </c>
      <c r="E491" s="822" t="s">
        <v>6673</v>
      </c>
      <c r="F491" s="831"/>
      <c r="G491" s="831"/>
      <c r="H491" s="831"/>
      <c r="I491" s="831"/>
      <c r="J491" s="831"/>
      <c r="K491" s="831"/>
      <c r="L491" s="831"/>
      <c r="M491" s="831"/>
      <c r="N491" s="831">
        <v>3</v>
      </c>
      <c r="O491" s="831">
        <v>0</v>
      </c>
      <c r="P491" s="827"/>
      <c r="Q491" s="832">
        <v>0</v>
      </c>
    </row>
    <row r="492" spans="1:17" ht="14.45" customHeight="1" x14ac:dyDescent="0.2">
      <c r="A492" s="821" t="s">
        <v>581</v>
      </c>
      <c r="B492" s="822" t="s">
        <v>5709</v>
      </c>
      <c r="C492" s="822" t="s">
        <v>5710</v>
      </c>
      <c r="D492" s="822" t="s">
        <v>6674</v>
      </c>
      <c r="E492" s="822" t="s">
        <v>6675</v>
      </c>
      <c r="F492" s="831"/>
      <c r="G492" s="831"/>
      <c r="H492" s="831"/>
      <c r="I492" s="831"/>
      <c r="J492" s="831"/>
      <c r="K492" s="831"/>
      <c r="L492" s="831"/>
      <c r="M492" s="831"/>
      <c r="N492" s="831">
        <v>2</v>
      </c>
      <c r="O492" s="831">
        <v>0</v>
      </c>
      <c r="P492" s="827"/>
      <c r="Q492" s="832">
        <v>0</v>
      </c>
    </row>
    <row r="493" spans="1:17" ht="14.45" customHeight="1" x14ac:dyDescent="0.2">
      <c r="A493" s="821" t="s">
        <v>581</v>
      </c>
      <c r="B493" s="822" t="s">
        <v>5709</v>
      </c>
      <c r="C493" s="822" t="s">
        <v>5710</v>
      </c>
      <c r="D493" s="822" t="s">
        <v>6676</v>
      </c>
      <c r="E493" s="822" t="s">
        <v>6677</v>
      </c>
      <c r="F493" s="831"/>
      <c r="G493" s="831"/>
      <c r="H493" s="831"/>
      <c r="I493" s="831"/>
      <c r="J493" s="831"/>
      <c r="K493" s="831"/>
      <c r="L493" s="831"/>
      <c r="M493" s="831"/>
      <c r="N493" s="831">
        <v>137</v>
      </c>
      <c r="O493" s="831">
        <v>0</v>
      </c>
      <c r="P493" s="827"/>
      <c r="Q493" s="832">
        <v>0</v>
      </c>
    </row>
    <row r="494" spans="1:17" ht="14.45" customHeight="1" x14ac:dyDescent="0.2">
      <c r="A494" s="821" t="s">
        <v>581</v>
      </c>
      <c r="B494" s="822" t="s">
        <v>5709</v>
      </c>
      <c r="C494" s="822" t="s">
        <v>5710</v>
      </c>
      <c r="D494" s="822" t="s">
        <v>6678</v>
      </c>
      <c r="E494" s="822" t="s">
        <v>6679</v>
      </c>
      <c r="F494" s="831"/>
      <c r="G494" s="831"/>
      <c r="H494" s="831"/>
      <c r="I494" s="831"/>
      <c r="J494" s="831"/>
      <c r="K494" s="831"/>
      <c r="L494" s="831"/>
      <c r="M494" s="831"/>
      <c r="N494" s="831">
        <v>0</v>
      </c>
      <c r="O494" s="831">
        <v>0</v>
      </c>
      <c r="P494" s="827"/>
      <c r="Q494" s="832"/>
    </row>
    <row r="495" spans="1:17" ht="14.45" customHeight="1" x14ac:dyDescent="0.2">
      <c r="A495" s="821" t="s">
        <v>581</v>
      </c>
      <c r="B495" s="822" t="s">
        <v>5709</v>
      </c>
      <c r="C495" s="822" t="s">
        <v>5710</v>
      </c>
      <c r="D495" s="822" t="s">
        <v>6680</v>
      </c>
      <c r="E495" s="822" t="s">
        <v>6681</v>
      </c>
      <c r="F495" s="831"/>
      <c r="G495" s="831"/>
      <c r="H495" s="831"/>
      <c r="I495" s="831"/>
      <c r="J495" s="831"/>
      <c r="K495" s="831"/>
      <c r="L495" s="831"/>
      <c r="M495" s="831"/>
      <c r="N495" s="831">
        <v>2</v>
      </c>
      <c r="O495" s="831">
        <v>0</v>
      </c>
      <c r="P495" s="827"/>
      <c r="Q495" s="832">
        <v>0</v>
      </c>
    </row>
    <row r="496" spans="1:17" ht="14.45" customHeight="1" x14ac:dyDescent="0.2">
      <c r="A496" s="821" t="s">
        <v>581</v>
      </c>
      <c r="B496" s="822" t="s">
        <v>5709</v>
      </c>
      <c r="C496" s="822" t="s">
        <v>5710</v>
      </c>
      <c r="D496" s="822" t="s">
        <v>6682</v>
      </c>
      <c r="E496" s="822" t="s">
        <v>6683</v>
      </c>
      <c r="F496" s="831"/>
      <c r="G496" s="831"/>
      <c r="H496" s="831"/>
      <c r="I496" s="831"/>
      <c r="J496" s="831"/>
      <c r="K496" s="831"/>
      <c r="L496" s="831"/>
      <c r="M496" s="831"/>
      <c r="N496" s="831">
        <v>1</v>
      </c>
      <c r="O496" s="831">
        <v>0</v>
      </c>
      <c r="P496" s="827"/>
      <c r="Q496" s="832">
        <v>0</v>
      </c>
    </row>
    <row r="497" spans="1:17" ht="14.45" customHeight="1" x14ac:dyDescent="0.2">
      <c r="A497" s="821" t="s">
        <v>581</v>
      </c>
      <c r="B497" s="822" t="s">
        <v>5709</v>
      </c>
      <c r="C497" s="822" t="s">
        <v>5710</v>
      </c>
      <c r="D497" s="822" t="s">
        <v>6684</v>
      </c>
      <c r="E497" s="822" t="s">
        <v>6685</v>
      </c>
      <c r="F497" s="831"/>
      <c r="G497" s="831"/>
      <c r="H497" s="831"/>
      <c r="I497" s="831"/>
      <c r="J497" s="831"/>
      <c r="K497" s="831"/>
      <c r="L497" s="831"/>
      <c r="M497" s="831"/>
      <c r="N497" s="831">
        <v>2</v>
      </c>
      <c r="O497" s="831">
        <v>0</v>
      </c>
      <c r="P497" s="827"/>
      <c r="Q497" s="832">
        <v>0</v>
      </c>
    </row>
    <row r="498" spans="1:17" ht="14.45" customHeight="1" x14ac:dyDescent="0.2">
      <c r="A498" s="821" t="s">
        <v>581</v>
      </c>
      <c r="B498" s="822" t="s">
        <v>5709</v>
      </c>
      <c r="C498" s="822" t="s">
        <v>5710</v>
      </c>
      <c r="D498" s="822" t="s">
        <v>6686</v>
      </c>
      <c r="E498" s="822" t="s">
        <v>6687</v>
      </c>
      <c r="F498" s="831"/>
      <c r="G498" s="831"/>
      <c r="H498" s="831"/>
      <c r="I498" s="831"/>
      <c r="J498" s="831"/>
      <c r="K498" s="831"/>
      <c r="L498" s="831"/>
      <c r="M498" s="831"/>
      <c r="N498" s="831">
        <v>1</v>
      </c>
      <c r="O498" s="831">
        <v>0</v>
      </c>
      <c r="P498" s="827"/>
      <c r="Q498" s="832">
        <v>0</v>
      </c>
    </row>
    <row r="499" spans="1:17" ht="14.45" customHeight="1" x14ac:dyDescent="0.2">
      <c r="A499" s="821" t="s">
        <v>581</v>
      </c>
      <c r="B499" s="822" t="s">
        <v>5709</v>
      </c>
      <c r="C499" s="822" t="s">
        <v>5710</v>
      </c>
      <c r="D499" s="822" t="s">
        <v>6688</v>
      </c>
      <c r="E499" s="822" t="s">
        <v>6689</v>
      </c>
      <c r="F499" s="831"/>
      <c r="G499" s="831"/>
      <c r="H499" s="831"/>
      <c r="I499" s="831"/>
      <c r="J499" s="831"/>
      <c r="K499" s="831"/>
      <c r="L499" s="831"/>
      <c r="M499" s="831"/>
      <c r="N499" s="831">
        <v>1</v>
      </c>
      <c r="O499" s="831">
        <v>0</v>
      </c>
      <c r="P499" s="827"/>
      <c r="Q499" s="832">
        <v>0</v>
      </c>
    </row>
    <row r="500" spans="1:17" ht="14.45" customHeight="1" x14ac:dyDescent="0.2">
      <c r="A500" s="821" t="s">
        <v>581</v>
      </c>
      <c r="B500" s="822" t="s">
        <v>5709</v>
      </c>
      <c r="C500" s="822" t="s">
        <v>5710</v>
      </c>
      <c r="D500" s="822" t="s">
        <v>6690</v>
      </c>
      <c r="E500" s="822" t="s">
        <v>6691</v>
      </c>
      <c r="F500" s="831">
        <v>1</v>
      </c>
      <c r="G500" s="831">
        <v>0</v>
      </c>
      <c r="H500" s="831"/>
      <c r="I500" s="831">
        <v>0</v>
      </c>
      <c r="J500" s="831"/>
      <c r="K500" s="831"/>
      <c r="L500" s="831"/>
      <c r="M500" s="831"/>
      <c r="N500" s="831"/>
      <c r="O500" s="831"/>
      <c r="P500" s="827"/>
      <c r="Q500" s="832"/>
    </row>
    <row r="501" spans="1:17" ht="14.45" customHeight="1" x14ac:dyDescent="0.2">
      <c r="A501" s="821" t="s">
        <v>581</v>
      </c>
      <c r="B501" s="822" t="s">
        <v>6692</v>
      </c>
      <c r="C501" s="822" t="s">
        <v>5726</v>
      </c>
      <c r="D501" s="822" t="s">
        <v>5922</v>
      </c>
      <c r="E501" s="822" t="s">
        <v>1057</v>
      </c>
      <c r="F501" s="831">
        <v>3</v>
      </c>
      <c r="G501" s="831">
        <v>12916.2</v>
      </c>
      <c r="H501" s="831"/>
      <c r="I501" s="831">
        <v>4305.4000000000005</v>
      </c>
      <c r="J501" s="831"/>
      <c r="K501" s="831"/>
      <c r="L501" s="831"/>
      <c r="M501" s="831"/>
      <c r="N501" s="831">
        <v>2</v>
      </c>
      <c r="O501" s="831">
        <v>9276.36</v>
      </c>
      <c r="P501" s="827"/>
      <c r="Q501" s="832">
        <v>4638.18</v>
      </c>
    </row>
    <row r="502" spans="1:17" ht="14.45" customHeight="1" x14ac:dyDescent="0.2">
      <c r="A502" s="821" t="s">
        <v>581</v>
      </c>
      <c r="B502" s="822" t="s">
        <v>6692</v>
      </c>
      <c r="C502" s="822" t="s">
        <v>5726</v>
      </c>
      <c r="D502" s="822" t="s">
        <v>5924</v>
      </c>
      <c r="E502" s="822" t="s">
        <v>1888</v>
      </c>
      <c r="F502" s="831"/>
      <c r="G502" s="831"/>
      <c r="H502" s="831"/>
      <c r="I502" s="831"/>
      <c r="J502" s="831">
        <v>89.399999999999991</v>
      </c>
      <c r="K502" s="831">
        <v>33211.120000000003</v>
      </c>
      <c r="L502" s="831">
        <v>1</v>
      </c>
      <c r="M502" s="831">
        <v>371.48903803131998</v>
      </c>
      <c r="N502" s="831"/>
      <c r="O502" s="831"/>
      <c r="P502" s="827"/>
      <c r="Q502" s="832"/>
    </row>
    <row r="503" spans="1:17" ht="14.45" customHeight="1" x14ac:dyDescent="0.2">
      <c r="A503" s="821" t="s">
        <v>581</v>
      </c>
      <c r="B503" s="822" t="s">
        <v>6692</v>
      </c>
      <c r="C503" s="822" t="s">
        <v>5726</v>
      </c>
      <c r="D503" s="822" t="s">
        <v>5926</v>
      </c>
      <c r="E503" s="822" t="s">
        <v>3794</v>
      </c>
      <c r="F503" s="831">
        <v>579</v>
      </c>
      <c r="G503" s="831">
        <v>30612.599999999995</v>
      </c>
      <c r="H503" s="831">
        <v>1.3004574791619494</v>
      </c>
      <c r="I503" s="831">
        <v>52.871502590673565</v>
      </c>
      <c r="J503" s="831">
        <v>590</v>
      </c>
      <c r="K503" s="831">
        <v>23539.87</v>
      </c>
      <c r="L503" s="831">
        <v>1</v>
      </c>
      <c r="M503" s="831">
        <v>39.898084745762709</v>
      </c>
      <c r="N503" s="831"/>
      <c r="O503" s="831"/>
      <c r="P503" s="827"/>
      <c r="Q503" s="832"/>
    </row>
    <row r="504" spans="1:17" ht="14.45" customHeight="1" x14ac:dyDescent="0.2">
      <c r="A504" s="821" t="s">
        <v>581</v>
      </c>
      <c r="B504" s="822" t="s">
        <v>6692</v>
      </c>
      <c r="C504" s="822" t="s">
        <v>5726</v>
      </c>
      <c r="D504" s="822" t="s">
        <v>5927</v>
      </c>
      <c r="E504" s="822" t="s">
        <v>5928</v>
      </c>
      <c r="F504" s="831">
        <v>12.800000000000002</v>
      </c>
      <c r="G504" s="831">
        <v>8218.27</v>
      </c>
      <c r="H504" s="831"/>
      <c r="I504" s="831">
        <v>642.05234374999986</v>
      </c>
      <c r="J504" s="831"/>
      <c r="K504" s="831"/>
      <c r="L504" s="831"/>
      <c r="M504" s="831"/>
      <c r="N504" s="831">
        <v>1.8</v>
      </c>
      <c r="O504" s="831">
        <v>1246.07</v>
      </c>
      <c r="P504" s="827"/>
      <c r="Q504" s="832">
        <v>692.26111111111106</v>
      </c>
    </row>
    <row r="505" spans="1:17" ht="14.45" customHeight="1" x14ac:dyDescent="0.2">
      <c r="A505" s="821" t="s">
        <v>581</v>
      </c>
      <c r="B505" s="822" t="s">
        <v>6692</v>
      </c>
      <c r="C505" s="822" t="s">
        <v>5726</v>
      </c>
      <c r="D505" s="822" t="s">
        <v>5929</v>
      </c>
      <c r="E505" s="822" t="s">
        <v>1847</v>
      </c>
      <c r="F505" s="831">
        <v>17.2</v>
      </c>
      <c r="G505" s="831">
        <v>206630.48</v>
      </c>
      <c r="H505" s="831">
        <v>11.792005104169224</v>
      </c>
      <c r="I505" s="831">
        <v>12013.400000000001</v>
      </c>
      <c r="J505" s="831">
        <v>5.7</v>
      </c>
      <c r="K505" s="831">
        <v>17522.93</v>
      </c>
      <c r="L505" s="831">
        <v>1</v>
      </c>
      <c r="M505" s="831">
        <v>3074.1982456140349</v>
      </c>
      <c r="N505" s="831">
        <v>3.9000000000000004</v>
      </c>
      <c r="O505" s="831">
        <v>8730.0499999999993</v>
      </c>
      <c r="P505" s="827">
        <v>0.4982072062149423</v>
      </c>
      <c r="Q505" s="832">
        <v>2238.4743589743584</v>
      </c>
    </row>
    <row r="506" spans="1:17" ht="14.45" customHeight="1" x14ac:dyDescent="0.2">
      <c r="A506" s="821" t="s">
        <v>581</v>
      </c>
      <c r="B506" s="822" t="s">
        <v>6692</v>
      </c>
      <c r="C506" s="822" t="s">
        <v>5726</v>
      </c>
      <c r="D506" s="822" t="s">
        <v>5930</v>
      </c>
      <c r="E506" s="822" t="s">
        <v>5931</v>
      </c>
      <c r="F506" s="831"/>
      <c r="G506" s="831"/>
      <c r="H506" s="831"/>
      <c r="I506" s="831"/>
      <c r="J506" s="831">
        <v>1</v>
      </c>
      <c r="K506" s="831">
        <v>2333.6999999999998</v>
      </c>
      <c r="L506" s="831">
        <v>1</v>
      </c>
      <c r="M506" s="831">
        <v>2333.6999999999998</v>
      </c>
      <c r="N506" s="831"/>
      <c r="O506" s="831"/>
      <c r="P506" s="827"/>
      <c r="Q506" s="832"/>
    </row>
    <row r="507" spans="1:17" ht="14.45" customHeight="1" x14ac:dyDescent="0.2">
      <c r="A507" s="821" t="s">
        <v>581</v>
      </c>
      <c r="B507" s="822" t="s">
        <v>6692</v>
      </c>
      <c r="C507" s="822" t="s">
        <v>5726</v>
      </c>
      <c r="D507" s="822" t="s">
        <v>5932</v>
      </c>
      <c r="E507" s="822"/>
      <c r="F507" s="831">
        <v>9.1999999999999993</v>
      </c>
      <c r="G507" s="831">
        <v>3468.48</v>
      </c>
      <c r="H507" s="831"/>
      <c r="I507" s="831">
        <v>377.00869565217397</v>
      </c>
      <c r="J507" s="831"/>
      <c r="K507" s="831"/>
      <c r="L507" s="831"/>
      <c r="M507" s="831"/>
      <c r="N507" s="831"/>
      <c r="O507" s="831"/>
      <c r="P507" s="827"/>
      <c r="Q507" s="832"/>
    </row>
    <row r="508" spans="1:17" ht="14.45" customHeight="1" x14ac:dyDescent="0.2">
      <c r="A508" s="821" t="s">
        <v>581</v>
      </c>
      <c r="B508" s="822" t="s">
        <v>6692</v>
      </c>
      <c r="C508" s="822" t="s">
        <v>5726</v>
      </c>
      <c r="D508" s="822" t="s">
        <v>5933</v>
      </c>
      <c r="E508" s="822" t="s">
        <v>3965</v>
      </c>
      <c r="F508" s="831">
        <v>10</v>
      </c>
      <c r="G508" s="831">
        <v>386.1</v>
      </c>
      <c r="H508" s="831"/>
      <c r="I508" s="831">
        <v>38.61</v>
      </c>
      <c r="J508" s="831"/>
      <c r="K508" s="831"/>
      <c r="L508" s="831"/>
      <c r="M508" s="831"/>
      <c r="N508" s="831"/>
      <c r="O508" s="831"/>
      <c r="P508" s="827"/>
      <c r="Q508" s="832"/>
    </row>
    <row r="509" spans="1:17" ht="14.45" customHeight="1" x14ac:dyDescent="0.2">
      <c r="A509" s="821" t="s">
        <v>581</v>
      </c>
      <c r="B509" s="822" t="s">
        <v>6692</v>
      </c>
      <c r="C509" s="822" t="s">
        <v>5726</v>
      </c>
      <c r="D509" s="822" t="s">
        <v>5934</v>
      </c>
      <c r="E509" s="822" t="s">
        <v>1863</v>
      </c>
      <c r="F509" s="831">
        <v>2.5</v>
      </c>
      <c r="G509" s="831">
        <v>1007.37</v>
      </c>
      <c r="H509" s="831">
        <v>13.159634225996081</v>
      </c>
      <c r="I509" s="831">
        <v>402.94799999999998</v>
      </c>
      <c r="J509" s="831">
        <v>0.3</v>
      </c>
      <c r="K509" s="831">
        <v>76.55</v>
      </c>
      <c r="L509" s="831">
        <v>1</v>
      </c>
      <c r="M509" s="831">
        <v>255.16666666666666</v>
      </c>
      <c r="N509" s="831">
        <v>6.9</v>
      </c>
      <c r="O509" s="831">
        <v>1359.35</v>
      </c>
      <c r="P509" s="827">
        <v>17.757674722403657</v>
      </c>
      <c r="Q509" s="832">
        <v>197.00724637681157</v>
      </c>
    </row>
    <row r="510" spans="1:17" ht="14.45" customHeight="1" x14ac:dyDescent="0.2">
      <c r="A510" s="821" t="s">
        <v>581</v>
      </c>
      <c r="B510" s="822" t="s">
        <v>6692</v>
      </c>
      <c r="C510" s="822" t="s">
        <v>5726</v>
      </c>
      <c r="D510" s="822" t="s">
        <v>5935</v>
      </c>
      <c r="E510" s="822" t="s">
        <v>5936</v>
      </c>
      <c r="F510" s="831">
        <v>178</v>
      </c>
      <c r="G510" s="831">
        <v>7632.6399999999994</v>
      </c>
      <c r="H510" s="831"/>
      <c r="I510" s="831">
        <v>42.879999999999995</v>
      </c>
      <c r="J510" s="831"/>
      <c r="K510" s="831"/>
      <c r="L510" s="831"/>
      <c r="M510" s="831"/>
      <c r="N510" s="831"/>
      <c r="O510" s="831"/>
      <c r="P510" s="827"/>
      <c r="Q510" s="832"/>
    </row>
    <row r="511" spans="1:17" ht="14.45" customHeight="1" x14ac:dyDescent="0.2">
      <c r="A511" s="821" t="s">
        <v>581</v>
      </c>
      <c r="B511" s="822" t="s">
        <v>6692</v>
      </c>
      <c r="C511" s="822" t="s">
        <v>5726</v>
      </c>
      <c r="D511" s="822" t="s">
        <v>5937</v>
      </c>
      <c r="E511" s="822" t="s">
        <v>2945</v>
      </c>
      <c r="F511" s="831">
        <v>22</v>
      </c>
      <c r="G511" s="831">
        <v>1686.7900000000002</v>
      </c>
      <c r="H511" s="831"/>
      <c r="I511" s="831">
        <v>76.672272727272741</v>
      </c>
      <c r="J511" s="831"/>
      <c r="K511" s="831"/>
      <c r="L511" s="831"/>
      <c r="M511" s="831"/>
      <c r="N511" s="831"/>
      <c r="O511" s="831"/>
      <c r="P511" s="827"/>
      <c r="Q511" s="832"/>
    </row>
    <row r="512" spans="1:17" ht="14.45" customHeight="1" x14ac:dyDescent="0.2">
      <c r="A512" s="821" t="s">
        <v>581</v>
      </c>
      <c r="B512" s="822" t="s">
        <v>6692</v>
      </c>
      <c r="C512" s="822" t="s">
        <v>5726</v>
      </c>
      <c r="D512" s="822" t="s">
        <v>5938</v>
      </c>
      <c r="E512" s="822" t="s">
        <v>4175</v>
      </c>
      <c r="F512" s="831">
        <v>136.19999999999999</v>
      </c>
      <c r="G512" s="831">
        <v>34432.049999999996</v>
      </c>
      <c r="H512" s="831">
        <v>1.5879810412901216</v>
      </c>
      <c r="I512" s="831">
        <v>252.80506607929513</v>
      </c>
      <c r="J512" s="831">
        <v>119.39999999999999</v>
      </c>
      <c r="K512" s="831">
        <v>21682.910000000003</v>
      </c>
      <c r="L512" s="831">
        <v>1</v>
      </c>
      <c r="M512" s="831">
        <v>181.5989112227806</v>
      </c>
      <c r="N512" s="831">
        <v>111.23000000000003</v>
      </c>
      <c r="O512" s="831">
        <v>22660.02</v>
      </c>
      <c r="P512" s="827">
        <v>1.0450636007805223</v>
      </c>
      <c r="Q512" s="832">
        <v>203.72219724894359</v>
      </c>
    </row>
    <row r="513" spans="1:17" ht="14.45" customHeight="1" x14ac:dyDescent="0.2">
      <c r="A513" s="821" t="s">
        <v>581</v>
      </c>
      <c r="B513" s="822" t="s">
        <v>6692</v>
      </c>
      <c r="C513" s="822" t="s">
        <v>5726</v>
      </c>
      <c r="D513" s="822" t="s">
        <v>5939</v>
      </c>
      <c r="E513" s="822" t="s">
        <v>5940</v>
      </c>
      <c r="F513" s="831"/>
      <c r="G513" s="831"/>
      <c r="H513" s="831"/>
      <c r="I513" s="831"/>
      <c r="J513" s="831">
        <v>9</v>
      </c>
      <c r="K513" s="831">
        <v>591.75</v>
      </c>
      <c r="L513" s="831">
        <v>1</v>
      </c>
      <c r="M513" s="831">
        <v>65.75</v>
      </c>
      <c r="N513" s="831"/>
      <c r="O513" s="831"/>
      <c r="P513" s="827"/>
      <c r="Q513" s="832"/>
    </row>
    <row r="514" spans="1:17" ht="14.45" customHeight="1" x14ac:dyDescent="0.2">
      <c r="A514" s="821" t="s">
        <v>581</v>
      </c>
      <c r="B514" s="822" t="s">
        <v>6692</v>
      </c>
      <c r="C514" s="822" t="s">
        <v>5726</v>
      </c>
      <c r="D514" s="822" t="s">
        <v>5941</v>
      </c>
      <c r="E514" s="822" t="s">
        <v>5940</v>
      </c>
      <c r="F514" s="831"/>
      <c r="G514" s="831"/>
      <c r="H514" s="831"/>
      <c r="I514" s="831"/>
      <c r="J514" s="831">
        <v>9</v>
      </c>
      <c r="K514" s="831">
        <v>1183.32</v>
      </c>
      <c r="L514" s="831">
        <v>1</v>
      </c>
      <c r="M514" s="831">
        <v>131.47999999999999</v>
      </c>
      <c r="N514" s="831">
        <v>22</v>
      </c>
      <c r="O514" s="831">
        <v>1296.46</v>
      </c>
      <c r="P514" s="827">
        <v>1.0956123449278303</v>
      </c>
      <c r="Q514" s="832">
        <v>58.93</v>
      </c>
    </row>
    <row r="515" spans="1:17" ht="14.45" customHeight="1" x14ac:dyDescent="0.2">
      <c r="A515" s="821" t="s">
        <v>581</v>
      </c>
      <c r="B515" s="822" t="s">
        <v>6692</v>
      </c>
      <c r="C515" s="822" t="s">
        <v>5726</v>
      </c>
      <c r="D515" s="822" t="s">
        <v>5942</v>
      </c>
      <c r="E515" s="822" t="s">
        <v>5943</v>
      </c>
      <c r="F515" s="831">
        <v>15.700000000000001</v>
      </c>
      <c r="G515" s="831">
        <v>51240.72</v>
      </c>
      <c r="H515" s="831"/>
      <c r="I515" s="831">
        <v>3263.7401273885348</v>
      </c>
      <c r="J515" s="831"/>
      <c r="K515" s="831"/>
      <c r="L515" s="831"/>
      <c r="M515" s="831"/>
      <c r="N515" s="831"/>
      <c r="O515" s="831"/>
      <c r="P515" s="827"/>
      <c r="Q515" s="832"/>
    </row>
    <row r="516" spans="1:17" ht="14.45" customHeight="1" x14ac:dyDescent="0.2">
      <c r="A516" s="821" t="s">
        <v>581</v>
      </c>
      <c r="B516" s="822" t="s">
        <v>6692</v>
      </c>
      <c r="C516" s="822" t="s">
        <v>5726</v>
      </c>
      <c r="D516" s="822" t="s">
        <v>5948</v>
      </c>
      <c r="E516" s="822" t="s">
        <v>5949</v>
      </c>
      <c r="F516" s="831">
        <v>3</v>
      </c>
      <c r="G516" s="831">
        <v>657.6</v>
      </c>
      <c r="H516" s="831"/>
      <c r="I516" s="831">
        <v>219.20000000000002</v>
      </c>
      <c r="J516" s="831"/>
      <c r="K516" s="831"/>
      <c r="L516" s="831"/>
      <c r="M516" s="831"/>
      <c r="N516" s="831"/>
      <c r="O516" s="831"/>
      <c r="P516" s="827"/>
      <c r="Q516" s="832"/>
    </row>
    <row r="517" spans="1:17" ht="14.45" customHeight="1" x14ac:dyDescent="0.2">
      <c r="A517" s="821" t="s">
        <v>581</v>
      </c>
      <c r="B517" s="822" t="s">
        <v>6692</v>
      </c>
      <c r="C517" s="822" t="s">
        <v>5726</v>
      </c>
      <c r="D517" s="822" t="s">
        <v>5950</v>
      </c>
      <c r="E517" s="822" t="s">
        <v>3649</v>
      </c>
      <c r="F517" s="831">
        <v>8.6</v>
      </c>
      <c r="G517" s="831">
        <v>3604.34</v>
      </c>
      <c r="H517" s="831">
        <v>1.4392892083458122</v>
      </c>
      <c r="I517" s="831">
        <v>419.10930232558144</v>
      </c>
      <c r="J517" s="831">
        <v>7.8000000000000007</v>
      </c>
      <c r="K517" s="831">
        <v>2504.25</v>
      </c>
      <c r="L517" s="831">
        <v>1</v>
      </c>
      <c r="M517" s="831">
        <v>321.05769230769226</v>
      </c>
      <c r="N517" s="831">
        <v>0.2</v>
      </c>
      <c r="O517" s="831">
        <v>85.84</v>
      </c>
      <c r="P517" s="827">
        <v>3.4277727862633521E-2</v>
      </c>
      <c r="Q517" s="832">
        <v>429.2</v>
      </c>
    </row>
    <row r="518" spans="1:17" ht="14.45" customHeight="1" x14ac:dyDescent="0.2">
      <c r="A518" s="821" t="s">
        <v>581</v>
      </c>
      <c r="B518" s="822" t="s">
        <v>6692</v>
      </c>
      <c r="C518" s="822" t="s">
        <v>5726</v>
      </c>
      <c r="D518" s="822" t="s">
        <v>5951</v>
      </c>
      <c r="E518" s="822" t="s">
        <v>5952</v>
      </c>
      <c r="F518" s="831">
        <v>25.7</v>
      </c>
      <c r="G518" s="831">
        <v>1809.5900000000001</v>
      </c>
      <c r="H518" s="831">
        <v>34.253075903842515</v>
      </c>
      <c r="I518" s="831">
        <v>70.412062256809349</v>
      </c>
      <c r="J518" s="831">
        <v>0.9</v>
      </c>
      <c r="K518" s="831">
        <v>52.83</v>
      </c>
      <c r="L518" s="831">
        <v>1</v>
      </c>
      <c r="M518" s="831">
        <v>58.699999999999996</v>
      </c>
      <c r="N518" s="831">
        <v>1.4</v>
      </c>
      <c r="O518" s="831">
        <v>82.300000000000011</v>
      </c>
      <c r="P518" s="827">
        <v>1.5578269922392582</v>
      </c>
      <c r="Q518" s="832">
        <v>58.785714285714299</v>
      </c>
    </row>
    <row r="519" spans="1:17" ht="14.45" customHeight="1" x14ac:dyDescent="0.2">
      <c r="A519" s="821" t="s">
        <v>581</v>
      </c>
      <c r="B519" s="822" t="s">
        <v>6692</v>
      </c>
      <c r="C519" s="822" t="s">
        <v>5726</v>
      </c>
      <c r="D519" s="822" t="s">
        <v>5953</v>
      </c>
      <c r="E519" s="822" t="s">
        <v>5954</v>
      </c>
      <c r="F519" s="831">
        <v>524</v>
      </c>
      <c r="G519" s="831">
        <v>23124.12</v>
      </c>
      <c r="H519" s="831"/>
      <c r="I519" s="831">
        <v>44.129999999999995</v>
      </c>
      <c r="J519" s="831"/>
      <c r="K519" s="831"/>
      <c r="L519" s="831"/>
      <c r="M519" s="831"/>
      <c r="N519" s="831"/>
      <c r="O519" s="831"/>
      <c r="P519" s="827"/>
      <c r="Q519" s="832"/>
    </row>
    <row r="520" spans="1:17" ht="14.45" customHeight="1" x14ac:dyDescent="0.2">
      <c r="A520" s="821" t="s">
        <v>581</v>
      </c>
      <c r="B520" s="822" t="s">
        <v>6692</v>
      </c>
      <c r="C520" s="822" t="s">
        <v>5726</v>
      </c>
      <c r="D520" s="822" t="s">
        <v>5955</v>
      </c>
      <c r="E520" s="822" t="s">
        <v>5956</v>
      </c>
      <c r="F520" s="831"/>
      <c r="G520" s="831"/>
      <c r="H520" s="831"/>
      <c r="I520" s="831"/>
      <c r="J520" s="831">
        <v>3.65</v>
      </c>
      <c r="K520" s="831">
        <v>2483.41</v>
      </c>
      <c r="L520" s="831">
        <v>1</v>
      </c>
      <c r="M520" s="831">
        <v>680.38630136986296</v>
      </c>
      <c r="N520" s="831">
        <v>3.8000000000000003</v>
      </c>
      <c r="O520" s="831">
        <v>2692.23</v>
      </c>
      <c r="P520" s="827">
        <v>1.0840859946605677</v>
      </c>
      <c r="Q520" s="832">
        <v>708.48157894736835</v>
      </c>
    </row>
    <row r="521" spans="1:17" ht="14.45" customHeight="1" x14ac:dyDescent="0.2">
      <c r="A521" s="821" t="s">
        <v>581</v>
      </c>
      <c r="B521" s="822" t="s">
        <v>6692</v>
      </c>
      <c r="C521" s="822" t="s">
        <v>5726</v>
      </c>
      <c r="D521" s="822" t="s">
        <v>5960</v>
      </c>
      <c r="E521" s="822" t="s">
        <v>5961</v>
      </c>
      <c r="F521" s="831">
        <v>0.1</v>
      </c>
      <c r="G521" s="831">
        <v>51.7</v>
      </c>
      <c r="H521" s="831"/>
      <c r="I521" s="831">
        <v>517</v>
      </c>
      <c r="J521" s="831"/>
      <c r="K521" s="831"/>
      <c r="L521" s="831"/>
      <c r="M521" s="831"/>
      <c r="N521" s="831"/>
      <c r="O521" s="831"/>
      <c r="P521" s="827"/>
      <c r="Q521" s="832"/>
    </row>
    <row r="522" spans="1:17" ht="14.45" customHeight="1" x14ac:dyDescent="0.2">
      <c r="A522" s="821" t="s">
        <v>581</v>
      </c>
      <c r="B522" s="822" t="s">
        <v>6692</v>
      </c>
      <c r="C522" s="822" t="s">
        <v>5726</v>
      </c>
      <c r="D522" s="822" t="s">
        <v>5962</v>
      </c>
      <c r="E522" s="822"/>
      <c r="F522" s="831">
        <v>14</v>
      </c>
      <c r="G522" s="831">
        <v>1294.8599999999999</v>
      </c>
      <c r="H522" s="831"/>
      <c r="I522" s="831">
        <v>92.49</v>
      </c>
      <c r="J522" s="831"/>
      <c r="K522" s="831"/>
      <c r="L522" s="831"/>
      <c r="M522" s="831"/>
      <c r="N522" s="831"/>
      <c r="O522" s="831"/>
      <c r="P522" s="827"/>
      <c r="Q522" s="832"/>
    </row>
    <row r="523" spans="1:17" ht="14.45" customHeight="1" x14ac:dyDescent="0.2">
      <c r="A523" s="821" t="s">
        <v>581</v>
      </c>
      <c r="B523" s="822" t="s">
        <v>6692</v>
      </c>
      <c r="C523" s="822" t="s">
        <v>5726</v>
      </c>
      <c r="D523" s="822" t="s">
        <v>5963</v>
      </c>
      <c r="E523" s="822" t="s">
        <v>5964</v>
      </c>
      <c r="F523" s="831">
        <v>5</v>
      </c>
      <c r="G523" s="831">
        <v>6435.36</v>
      </c>
      <c r="H523" s="831">
        <v>1.2497203579418346</v>
      </c>
      <c r="I523" s="831">
        <v>1287.0719999999999</v>
      </c>
      <c r="J523" s="831">
        <v>4</v>
      </c>
      <c r="K523" s="831">
        <v>5149.4399999999996</v>
      </c>
      <c r="L523" s="831">
        <v>1</v>
      </c>
      <c r="M523" s="831">
        <v>1287.3599999999999</v>
      </c>
      <c r="N523" s="831"/>
      <c r="O523" s="831"/>
      <c r="P523" s="827"/>
      <c r="Q523" s="832"/>
    </row>
    <row r="524" spans="1:17" ht="14.45" customHeight="1" x14ac:dyDescent="0.2">
      <c r="A524" s="821" t="s">
        <v>581</v>
      </c>
      <c r="B524" s="822" t="s">
        <v>6692</v>
      </c>
      <c r="C524" s="822" t="s">
        <v>5726</v>
      </c>
      <c r="D524" s="822" t="s">
        <v>5965</v>
      </c>
      <c r="E524" s="822" t="s">
        <v>5966</v>
      </c>
      <c r="F524" s="831">
        <v>1.1499999999999999</v>
      </c>
      <c r="G524" s="831">
        <v>1816.62</v>
      </c>
      <c r="H524" s="831"/>
      <c r="I524" s="831">
        <v>1579.6695652173914</v>
      </c>
      <c r="J524" s="831"/>
      <c r="K524" s="831"/>
      <c r="L524" s="831"/>
      <c r="M524" s="831"/>
      <c r="N524" s="831">
        <v>0.4</v>
      </c>
      <c r="O524" s="831">
        <v>631.88</v>
      </c>
      <c r="P524" s="827"/>
      <c r="Q524" s="832">
        <v>1579.6999999999998</v>
      </c>
    </row>
    <row r="525" spans="1:17" ht="14.45" customHeight="1" x14ac:dyDescent="0.2">
      <c r="A525" s="821" t="s">
        <v>581</v>
      </c>
      <c r="B525" s="822" t="s">
        <v>6692</v>
      </c>
      <c r="C525" s="822" t="s">
        <v>5726</v>
      </c>
      <c r="D525" s="822" t="s">
        <v>5967</v>
      </c>
      <c r="E525" s="822" t="s">
        <v>5968</v>
      </c>
      <c r="F525" s="831">
        <v>3.8</v>
      </c>
      <c r="G525" s="831">
        <v>6201.09</v>
      </c>
      <c r="H525" s="831">
        <v>3.1666649644578806</v>
      </c>
      <c r="I525" s="831">
        <v>1631.8657894736843</v>
      </c>
      <c r="J525" s="831">
        <v>1.2</v>
      </c>
      <c r="K525" s="831">
        <v>1958.24</v>
      </c>
      <c r="L525" s="831">
        <v>1</v>
      </c>
      <c r="M525" s="831">
        <v>1631.8666666666668</v>
      </c>
      <c r="N525" s="831"/>
      <c r="O525" s="831"/>
      <c r="P525" s="827"/>
      <c r="Q525" s="832"/>
    </row>
    <row r="526" spans="1:17" ht="14.45" customHeight="1" x14ac:dyDescent="0.2">
      <c r="A526" s="821" t="s">
        <v>581</v>
      </c>
      <c r="B526" s="822" t="s">
        <v>6692</v>
      </c>
      <c r="C526" s="822" t="s">
        <v>5726</v>
      </c>
      <c r="D526" s="822" t="s">
        <v>5969</v>
      </c>
      <c r="E526" s="822" t="s">
        <v>5970</v>
      </c>
      <c r="F526" s="831">
        <v>2</v>
      </c>
      <c r="G526" s="831">
        <v>783.59999999999991</v>
      </c>
      <c r="H526" s="831"/>
      <c r="I526" s="831">
        <v>391.79999999999995</v>
      </c>
      <c r="J526" s="831"/>
      <c r="K526" s="831"/>
      <c r="L526" s="831"/>
      <c r="M526" s="831"/>
      <c r="N526" s="831"/>
      <c r="O526" s="831"/>
      <c r="P526" s="827"/>
      <c r="Q526" s="832"/>
    </row>
    <row r="527" spans="1:17" ht="14.45" customHeight="1" x14ac:dyDescent="0.2">
      <c r="A527" s="821" t="s">
        <v>581</v>
      </c>
      <c r="B527" s="822" t="s">
        <v>6692</v>
      </c>
      <c r="C527" s="822" t="s">
        <v>5726</v>
      </c>
      <c r="D527" s="822" t="s">
        <v>5975</v>
      </c>
      <c r="E527" s="822" t="s">
        <v>5974</v>
      </c>
      <c r="F527" s="831">
        <v>3.5999999999999996</v>
      </c>
      <c r="G527" s="831">
        <v>2342.1999999999998</v>
      </c>
      <c r="H527" s="831">
        <v>3.9564189189189185</v>
      </c>
      <c r="I527" s="831">
        <v>650.61111111111109</v>
      </c>
      <c r="J527" s="831">
        <v>2</v>
      </c>
      <c r="K527" s="831">
        <v>592</v>
      </c>
      <c r="L527" s="831">
        <v>1</v>
      </c>
      <c r="M527" s="831">
        <v>296</v>
      </c>
      <c r="N527" s="831">
        <v>1.1000000000000001</v>
      </c>
      <c r="O527" s="831">
        <v>749.36</v>
      </c>
      <c r="P527" s="827">
        <v>1.2658108108108108</v>
      </c>
      <c r="Q527" s="832">
        <v>681.23636363636365</v>
      </c>
    </row>
    <row r="528" spans="1:17" ht="14.45" customHeight="1" x14ac:dyDescent="0.2">
      <c r="A528" s="821" t="s">
        <v>581</v>
      </c>
      <c r="B528" s="822" t="s">
        <v>6692</v>
      </c>
      <c r="C528" s="822" t="s">
        <v>5726</v>
      </c>
      <c r="D528" s="822" t="s">
        <v>5976</v>
      </c>
      <c r="E528" s="822" t="s">
        <v>1895</v>
      </c>
      <c r="F528" s="831"/>
      <c r="G528" s="831"/>
      <c r="H528" s="831"/>
      <c r="I528" s="831"/>
      <c r="J528" s="831">
        <v>3.9</v>
      </c>
      <c r="K528" s="831">
        <v>594.83000000000004</v>
      </c>
      <c r="L528" s="831">
        <v>1</v>
      </c>
      <c r="M528" s="831">
        <v>152.52051282051283</v>
      </c>
      <c r="N528" s="831">
        <v>3.7</v>
      </c>
      <c r="O528" s="831">
        <v>1180.3</v>
      </c>
      <c r="P528" s="827">
        <v>1.984264411680648</v>
      </c>
      <c r="Q528" s="832">
        <v>319</v>
      </c>
    </row>
    <row r="529" spans="1:17" ht="14.45" customHeight="1" x14ac:dyDescent="0.2">
      <c r="A529" s="821" t="s">
        <v>581</v>
      </c>
      <c r="B529" s="822" t="s">
        <v>6692</v>
      </c>
      <c r="C529" s="822" t="s">
        <v>5726</v>
      </c>
      <c r="D529" s="822" t="s">
        <v>5977</v>
      </c>
      <c r="E529" s="822" t="s">
        <v>1884</v>
      </c>
      <c r="F529" s="831"/>
      <c r="G529" s="831"/>
      <c r="H529" s="831"/>
      <c r="I529" s="831"/>
      <c r="J529" s="831">
        <v>18</v>
      </c>
      <c r="K529" s="831">
        <v>951.84</v>
      </c>
      <c r="L529" s="831">
        <v>1</v>
      </c>
      <c r="M529" s="831">
        <v>52.88</v>
      </c>
      <c r="N529" s="831">
        <v>26</v>
      </c>
      <c r="O529" s="831">
        <v>1374.88</v>
      </c>
      <c r="P529" s="827">
        <v>1.4444444444444444</v>
      </c>
      <c r="Q529" s="832">
        <v>52.88</v>
      </c>
    </row>
    <row r="530" spans="1:17" ht="14.45" customHeight="1" x14ac:dyDescent="0.2">
      <c r="A530" s="821" t="s">
        <v>581</v>
      </c>
      <c r="B530" s="822" t="s">
        <v>6692</v>
      </c>
      <c r="C530" s="822" t="s">
        <v>5726</v>
      </c>
      <c r="D530" s="822" t="s">
        <v>5978</v>
      </c>
      <c r="E530" s="822" t="s">
        <v>5979</v>
      </c>
      <c r="F530" s="831"/>
      <c r="G530" s="831"/>
      <c r="H530" s="831"/>
      <c r="I530" s="831"/>
      <c r="J530" s="831">
        <v>4.5</v>
      </c>
      <c r="K530" s="831">
        <v>16335</v>
      </c>
      <c r="L530" s="831">
        <v>1</v>
      </c>
      <c r="M530" s="831">
        <v>3630</v>
      </c>
      <c r="N530" s="831">
        <v>6</v>
      </c>
      <c r="O530" s="831">
        <v>21780</v>
      </c>
      <c r="P530" s="827">
        <v>1.3333333333333333</v>
      </c>
      <c r="Q530" s="832">
        <v>3630</v>
      </c>
    </row>
    <row r="531" spans="1:17" ht="14.45" customHeight="1" x14ac:dyDescent="0.2">
      <c r="A531" s="821" t="s">
        <v>581</v>
      </c>
      <c r="B531" s="822" t="s">
        <v>6692</v>
      </c>
      <c r="C531" s="822" t="s">
        <v>5726</v>
      </c>
      <c r="D531" s="822" t="s">
        <v>5980</v>
      </c>
      <c r="E531" s="822" t="s">
        <v>5981</v>
      </c>
      <c r="F531" s="831"/>
      <c r="G531" s="831"/>
      <c r="H531" s="831"/>
      <c r="I531" s="831"/>
      <c r="J531" s="831"/>
      <c r="K531" s="831"/>
      <c r="L531" s="831"/>
      <c r="M531" s="831"/>
      <c r="N531" s="831">
        <v>48.8</v>
      </c>
      <c r="O531" s="831">
        <v>23513.310000000005</v>
      </c>
      <c r="P531" s="827"/>
      <c r="Q531" s="832">
        <v>481.83012295081983</v>
      </c>
    </row>
    <row r="532" spans="1:17" ht="14.45" customHeight="1" x14ac:dyDescent="0.2">
      <c r="A532" s="821" t="s">
        <v>581</v>
      </c>
      <c r="B532" s="822" t="s">
        <v>6692</v>
      </c>
      <c r="C532" s="822" t="s">
        <v>5726</v>
      </c>
      <c r="D532" s="822" t="s">
        <v>5982</v>
      </c>
      <c r="E532" s="822" t="s">
        <v>5983</v>
      </c>
      <c r="F532" s="831">
        <v>43.2</v>
      </c>
      <c r="G532" s="831">
        <v>91971.59</v>
      </c>
      <c r="H532" s="831"/>
      <c r="I532" s="831">
        <v>2128.9719907407407</v>
      </c>
      <c r="J532" s="831"/>
      <c r="K532" s="831"/>
      <c r="L532" s="831"/>
      <c r="M532" s="831"/>
      <c r="N532" s="831"/>
      <c r="O532" s="831"/>
      <c r="P532" s="827"/>
      <c r="Q532" s="832"/>
    </row>
    <row r="533" spans="1:17" ht="14.45" customHeight="1" x14ac:dyDescent="0.2">
      <c r="A533" s="821" t="s">
        <v>581</v>
      </c>
      <c r="B533" s="822" t="s">
        <v>6692</v>
      </c>
      <c r="C533" s="822" t="s">
        <v>5726</v>
      </c>
      <c r="D533" s="822" t="s">
        <v>5984</v>
      </c>
      <c r="E533" s="822" t="s">
        <v>1867</v>
      </c>
      <c r="F533" s="831">
        <v>13</v>
      </c>
      <c r="G533" s="831">
        <v>854.75</v>
      </c>
      <c r="H533" s="831"/>
      <c r="I533" s="831">
        <v>65.75</v>
      </c>
      <c r="J533" s="831"/>
      <c r="K533" s="831"/>
      <c r="L533" s="831"/>
      <c r="M533" s="831"/>
      <c r="N533" s="831">
        <v>13</v>
      </c>
      <c r="O533" s="831">
        <v>383.11</v>
      </c>
      <c r="P533" s="827"/>
      <c r="Q533" s="832">
        <v>29.470000000000002</v>
      </c>
    </row>
    <row r="534" spans="1:17" ht="14.45" customHeight="1" x14ac:dyDescent="0.2">
      <c r="A534" s="821" t="s">
        <v>581</v>
      </c>
      <c r="B534" s="822" t="s">
        <v>6692</v>
      </c>
      <c r="C534" s="822" t="s">
        <v>5726</v>
      </c>
      <c r="D534" s="822" t="s">
        <v>5986</v>
      </c>
      <c r="E534" s="822" t="s">
        <v>1851</v>
      </c>
      <c r="F534" s="831"/>
      <c r="G534" s="831"/>
      <c r="H534" s="831"/>
      <c r="I534" s="831"/>
      <c r="J534" s="831"/>
      <c r="K534" s="831"/>
      <c r="L534" s="831"/>
      <c r="M534" s="831"/>
      <c r="N534" s="831">
        <v>36.700000000000003</v>
      </c>
      <c r="O534" s="831">
        <v>15295.520000000004</v>
      </c>
      <c r="P534" s="827"/>
      <c r="Q534" s="832">
        <v>416.7716621253407</v>
      </c>
    </row>
    <row r="535" spans="1:17" ht="14.45" customHeight="1" x14ac:dyDescent="0.2">
      <c r="A535" s="821" t="s">
        <v>581</v>
      </c>
      <c r="B535" s="822" t="s">
        <v>6692</v>
      </c>
      <c r="C535" s="822" t="s">
        <v>5726</v>
      </c>
      <c r="D535" s="822" t="s">
        <v>5988</v>
      </c>
      <c r="E535" s="822" t="s">
        <v>1860</v>
      </c>
      <c r="F535" s="831"/>
      <c r="G535" s="831"/>
      <c r="H535" s="831"/>
      <c r="I535" s="831"/>
      <c r="J535" s="831">
        <v>34.700000000000003</v>
      </c>
      <c r="K535" s="831">
        <v>15929.16</v>
      </c>
      <c r="L535" s="831">
        <v>1</v>
      </c>
      <c r="M535" s="831">
        <v>459.05360230547547</v>
      </c>
      <c r="N535" s="831">
        <v>31.909999999999997</v>
      </c>
      <c r="O535" s="831">
        <v>49660.09</v>
      </c>
      <c r="P535" s="827">
        <v>3.1175586157713275</v>
      </c>
      <c r="Q535" s="832">
        <v>1556.2547790661235</v>
      </c>
    </row>
    <row r="536" spans="1:17" ht="14.45" customHeight="1" x14ac:dyDescent="0.2">
      <c r="A536" s="821" t="s">
        <v>581</v>
      </c>
      <c r="B536" s="822" t="s">
        <v>6692</v>
      </c>
      <c r="C536" s="822" t="s">
        <v>5726</v>
      </c>
      <c r="D536" s="822" t="s">
        <v>5990</v>
      </c>
      <c r="E536" s="822" t="s">
        <v>5991</v>
      </c>
      <c r="F536" s="831"/>
      <c r="G536" s="831"/>
      <c r="H536" s="831"/>
      <c r="I536" s="831"/>
      <c r="J536" s="831">
        <v>1.8</v>
      </c>
      <c r="K536" s="831">
        <v>2009.7</v>
      </c>
      <c r="L536" s="831">
        <v>1</v>
      </c>
      <c r="M536" s="831">
        <v>1116.5</v>
      </c>
      <c r="N536" s="831"/>
      <c r="O536" s="831"/>
      <c r="P536" s="827"/>
      <c r="Q536" s="832"/>
    </row>
    <row r="537" spans="1:17" ht="14.45" customHeight="1" x14ac:dyDescent="0.2">
      <c r="A537" s="821" t="s">
        <v>581</v>
      </c>
      <c r="B537" s="822" t="s">
        <v>6692</v>
      </c>
      <c r="C537" s="822" t="s">
        <v>5726</v>
      </c>
      <c r="D537" s="822" t="s">
        <v>5992</v>
      </c>
      <c r="E537" s="822" t="s">
        <v>1874</v>
      </c>
      <c r="F537" s="831"/>
      <c r="G537" s="831"/>
      <c r="H537" s="831"/>
      <c r="I537" s="831"/>
      <c r="J537" s="831">
        <v>5.2</v>
      </c>
      <c r="K537" s="831">
        <v>800.8</v>
      </c>
      <c r="L537" s="831">
        <v>1</v>
      </c>
      <c r="M537" s="831">
        <v>154</v>
      </c>
      <c r="N537" s="831"/>
      <c r="O537" s="831"/>
      <c r="P537" s="827"/>
      <c r="Q537" s="832"/>
    </row>
    <row r="538" spans="1:17" ht="14.45" customHeight="1" x14ac:dyDescent="0.2">
      <c r="A538" s="821" t="s">
        <v>581</v>
      </c>
      <c r="B538" s="822" t="s">
        <v>6692</v>
      </c>
      <c r="C538" s="822" t="s">
        <v>5726</v>
      </c>
      <c r="D538" s="822" t="s">
        <v>5993</v>
      </c>
      <c r="E538" s="822" t="s">
        <v>1874</v>
      </c>
      <c r="F538" s="831"/>
      <c r="G538" s="831"/>
      <c r="H538" s="831"/>
      <c r="I538" s="831"/>
      <c r="J538" s="831"/>
      <c r="K538" s="831"/>
      <c r="L538" s="831"/>
      <c r="M538" s="831"/>
      <c r="N538" s="831">
        <v>4.0999999999999996</v>
      </c>
      <c r="O538" s="831">
        <v>1082.4000000000001</v>
      </c>
      <c r="P538" s="827"/>
      <c r="Q538" s="832">
        <v>264.00000000000006</v>
      </c>
    </row>
    <row r="539" spans="1:17" ht="14.45" customHeight="1" x14ac:dyDescent="0.2">
      <c r="A539" s="821" t="s">
        <v>581</v>
      </c>
      <c r="B539" s="822" t="s">
        <v>6692</v>
      </c>
      <c r="C539" s="822" t="s">
        <v>5726</v>
      </c>
      <c r="D539" s="822" t="s">
        <v>5994</v>
      </c>
      <c r="E539" s="822" t="s">
        <v>1884</v>
      </c>
      <c r="F539" s="831"/>
      <c r="G539" s="831"/>
      <c r="H539" s="831"/>
      <c r="I539" s="831"/>
      <c r="J539" s="831">
        <v>2.5</v>
      </c>
      <c r="K539" s="831">
        <v>83.5</v>
      </c>
      <c r="L539" s="831">
        <v>1</v>
      </c>
      <c r="M539" s="831">
        <v>33.4</v>
      </c>
      <c r="N539" s="831"/>
      <c r="O539" s="831"/>
      <c r="P539" s="827"/>
      <c r="Q539" s="832"/>
    </row>
    <row r="540" spans="1:17" ht="14.45" customHeight="1" x14ac:dyDescent="0.2">
      <c r="A540" s="821" t="s">
        <v>581</v>
      </c>
      <c r="B540" s="822" t="s">
        <v>6692</v>
      </c>
      <c r="C540" s="822" t="s">
        <v>5726</v>
      </c>
      <c r="D540" s="822" t="s">
        <v>5995</v>
      </c>
      <c r="E540" s="822" t="s">
        <v>5996</v>
      </c>
      <c r="F540" s="831">
        <v>8.1999999999999993</v>
      </c>
      <c r="G540" s="831">
        <v>2501.4700000000003</v>
      </c>
      <c r="H540" s="831">
        <v>0.89167840019961875</v>
      </c>
      <c r="I540" s="831">
        <v>305.05731707317079</v>
      </c>
      <c r="J540" s="831">
        <v>21.1</v>
      </c>
      <c r="K540" s="831">
        <v>2805.35</v>
      </c>
      <c r="L540" s="831">
        <v>1</v>
      </c>
      <c r="M540" s="831">
        <v>132.95497630331752</v>
      </c>
      <c r="N540" s="831">
        <v>23.6</v>
      </c>
      <c r="O540" s="831">
        <v>3091.63</v>
      </c>
      <c r="P540" s="827">
        <v>1.1020478728144438</v>
      </c>
      <c r="Q540" s="832">
        <v>131.00127118644068</v>
      </c>
    </row>
    <row r="541" spans="1:17" ht="14.45" customHeight="1" x14ac:dyDescent="0.2">
      <c r="A541" s="821" t="s">
        <v>581</v>
      </c>
      <c r="B541" s="822" t="s">
        <v>6692</v>
      </c>
      <c r="C541" s="822" t="s">
        <v>5726</v>
      </c>
      <c r="D541" s="822" t="s">
        <v>5997</v>
      </c>
      <c r="E541" s="822" t="s">
        <v>5998</v>
      </c>
      <c r="F541" s="831"/>
      <c r="G541" s="831"/>
      <c r="H541" s="831"/>
      <c r="I541" s="831"/>
      <c r="J541" s="831">
        <v>22</v>
      </c>
      <c r="K541" s="831">
        <v>4523.2299999999996</v>
      </c>
      <c r="L541" s="831">
        <v>1</v>
      </c>
      <c r="M541" s="831">
        <v>205.60136363636363</v>
      </c>
      <c r="N541" s="831"/>
      <c r="O541" s="831"/>
      <c r="P541" s="827"/>
      <c r="Q541" s="832"/>
    </row>
    <row r="542" spans="1:17" ht="14.45" customHeight="1" x14ac:dyDescent="0.2">
      <c r="A542" s="821" t="s">
        <v>581</v>
      </c>
      <c r="B542" s="822" t="s">
        <v>6692</v>
      </c>
      <c r="C542" s="822" t="s">
        <v>5726</v>
      </c>
      <c r="D542" s="822" t="s">
        <v>5999</v>
      </c>
      <c r="E542" s="822" t="s">
        <v>2174</v>
      </c>
      <c r="F542" s="831"/>
      <c r="G542" s="831"/>
      <c r="H542" s="831"/>
      <c r="I542" s="831"/>
      <c r="J542" s="831">
        <v>0.2</v>
      </c>
      <c r="K542" s="831">
        <v>112.3</v>
      </c>
      <c r="L542" s="831">
        <v>1</v>
      </c>
      <c r="M542" s="831">
        <v>561.5</v>
      </c>
      <c r="N542" s="831">
        <v>0.6</v>
      </c>
      <c r="O542" s="831">
        <v>376.44</v>
      </c>
      <c r="P542" s="827">
        <v>3.3520926090828138</v>
      </c>
      <c r="Q542" s="832">
        <v>627.4</v>
      </c>
    </row>
    <row r="543" spans="1:17" ht="14.45" customHeight="1" x14ac:dyDescent="0.2">
      <c r="A543" s="821" t="s">
        <v>581</v>
      </c>
      <c r="B543" s="822" t="s">
        <v>6692</v>
      </c>
      <c r="C543" s="822" t="s">
        <v>5726</v>
      </c>
      <c r="D543" s="822" t="s">
        <v>6001</v>
      </c>
      <c r="E543" s="822" t="s">
        <v>6002</v>
      </c>
      <c r="F543" s="831"/>
      <c r="G543" s="831"/>
      <c r="H543" s="831"/>
      <c r="I543" s="831"/>
      <c r="J543" s="831">
        <v>0.8</v>
      </c>
      <c r="K543" s="831">
        <v>431.2</v>
      </c>
      <c r="L543" s="831">
        <v>1</v>
      </c>
      <c r="M543" s="831">
        <v>539</v>
      </c>
      <c r="N543" s="831"/>
      <c r="O543" s="831"/>
      <c r="P543" s="827"/>
      <c r="Q543" s="832"/>
    </row>
    <row r="544" spans="1:17" ht="14.45" customHeight="1" x14ac:dyDescent="0.2">
      <c r="A544" s="821" t="s">
        <v>581</v>
      </c>
      <c r="B544" s="822" t="s">
        <v>6692</v>
      </c>
      <c r="C544" s="822" t="s">
        <v>5726</v>
      </c>
      <c r="D544" s="822" t="s">
        <v>6003</v>
      </c>
      <c r="E544" s="822" t="s">
        <v>6002</v>
      </c>
      <c r="F544" s="831">
        <v>8.9</v>
      </c>
      <c r="G544" s="831">
        <v>14741.32</v>
      </c>
      <c r="H544" s="831">
        <v>0.90008212361282836</v>
      </c>
      <c r="I544" s="831">
        <v>1656.3280898876403</v>
      </c>
      <c r="J544" s="831">
        <v>12.399999999999999</v>
      </c>
      <c r="K544" s="831">
        <v>16377.75</v>
      </c>
      <c r="L544" s="831">
        <v>1</v>
      </c>
      <c r="M544" s="831">
        <v>1320.7862903225807</v>
      </c>
      <c r="N544" s="831">
        <v>5.8</v>
      </c>
      <c r="O544" s="831">
        <v>13152.24</v>
      </c>
      <c r="P544" s="827">
        <v>0.80305536474790495</v>
      </c>
      <c r="Q544" s="832">
        <v>2267.6275862068965</v>
      </c>
    </row>
    <row r="545" spans="1:17" ht="14.45" customHeight="1" x14ac:dyDescent="0.2">
      <c r="A545" s="821" t="s">
        <v>581</v>
      </c>
      <c r="B545" s="822" t="s">
        <v>6692</v>
      </c>
      <c r="C545" s="822" t="s">
        <v>5726</v>
      </c>
      <c r="D545" s="822" t="s">
        <v>6006</v>
      </c>
      <c r="E545" s="822" t="s">
        <v>6007</v>
      </c>
      <c r="F545" s="831"/>
      <c r="G545" s="831"/>
      <c r="H545" s="831"/>
      <c r="I545" s="831"/>
      <c r="J545" s="831">
        <v>7</v>
      </c>
      <c r="K545" s="831">
        <v>45247.72</v>
      </c>
      <c r="L545" s="831">
        <v>1</v>
      </c>
      <c r="M545" s="831">
        <v>6463.96</v>
      </c>
      <c r="N545" s="831"/>
      <c r="O545" s="831"/>
      <c r="P545" s="827"/>
      <c r="Q545" s="832"/>
    </row>
    <row r="546" spans="1:17" ht="14.45" customHeight="1" x14ac:dyDescent="0.2">
      <c r="A546" s="821" t="s">
        <v>581</v>
      </c>
      <c r="B546" s="822" t="s">
        <v>6692</v>
      </c>
      <c r="C546" s="822" t="s">
        <v>5726</v>
      </c>
      <c r="D546" s="822" t="s">
        <v>6008</v>
      </c>
      <c r="E546" s="822" t="s">
        <v>1057</v>
      </c>
      <c r="F546" s="831">
        <v>1</v>
      </c>
      <c r="G546" s="831">
        <v>8610.7999999999993</v>
      </c>
      <c r="H546" s="831"/>
      <c r="I546" s="831">
        <v>8610.7999999999993</v>
      </c>
      <c r="J546" s="831"/>
      <c r="K546" s="831"/>
      <c r="L546" s="831"/>
      <c r="M546" s="831"/>
      <c r="N546" s="831"/>
      <c r="O546" s="831"/>
      <c r="P546" s="827"/>
      <c r="Q546" s="832"/>
    </row>
    <row r="547" spans="1:17" ht="14.45" customHeight="1" x14ac:dyDescent="0.2">
      <c r="A547" s="821" t="s">
        <v>581</v>
      </c>
      <c r="B547" s="822" t="s">
        <v>6692</v>
      </c>
      <c r="C547" s="822" t="s">
        <v>5726</v>
      </c>
      <c r="D547" s="822" t="s">
        <v>6693</v>
      </c>
      <c r="E547" s="822" t="s">
        <v>6694</v>
      </c>
      <c r="F547" s="831">
        <v>6</v>
      </c>
      <c r="G547" s="831">
        <v>1263.42</v>
      </c>
      <c r="H547" s="831"/>
      <c r="I547" s="831">
        <v>210.57000000000002</v>
      </c>
      <c r="J547" s="831"/>
      <c r="K547" s="831"/>
      <c r="L547" s="831"/>
      <c r="M547" s="831"/>
      <c r="N547" s="831"/>
      <c r="O547" s="831"/>
      <c r="P547" s="827"/>
      <c r="Q547" s="832"/>
    </row>
    <row r="548" spans="1:17" ht="14.45" customHeight="1" x14ac:dyDescent="0.2">
      <c r="A548" s="821" t="s">
        <v>581</v>
      </c>
      <c r="B548" s="822" t="s">
        <v>6692</v>
      </c>
      <c r="C548" s="822" t="s">
        <v>5726</v>
      </c>
      <c r="D548" s="822" t="s">
        <v>6695</v>
      </c>
      <c r="E548" s="822" t="s">
        <v>6696</v>
      </c>
      <c r="F548" s="831"/>
      <c r="G548" s="831"/>
      <c r="H548" s="831"/>
      <c r="I548" s="831"/>
      <c r="J548" s="831">
        <v>1</v>
      </c>
      <c r="K548" s="831">
        <v>1971.42</v>
      </c>
      <c r="L548" s="831">
        <v>1</v>
      </c>
      <c r="M548" s="831">
        <v>1971.42</v>
      </c>
      <c r="N548" s="831"/>
      <c r="O548" s="831"/>
      <c r="P548" s="827"/>
      <c r="Q548" s="832"/>
    </row>
    <row r="549" spans="1:17" ht="14.45" customHeight="1" x14ac:dyDescent="0.2">
      <c r="A549" s="821" t="s">
        <v>581</v>
      </c>
      <c r="B549" s="822" t="s">
        <v>6692</v>
      </c>
      <c r="C549" s="822" t="s">
        <v>5726</v>
      </c>
      <c r="D549" s="822" t="s">
        <v>6013</v>
      </c>
      <c r="E549" s="822" t="s">
        <v>1061</v>
      </c>
      <c r="F549" s="831"/>
      <c r="G549" s="831"/>
      <c r="H549" s="831"/>
      <c r="I549" s="831"/>
      <c r="J549" s="831">
        <v>15</v>
      </c>
      <c r="K549" s="831">
        <v>19310.400000000001</v>
      </c>
      <c r="L549" s="831">
        <v>1</v>
      </c>
      <c r="M549" s="831">
        <v>1287.3600000000001</v>
      </c>
      <c r="N549" s="831">
        <v>15</v>
      </c>
      <c r="O549" s="831">
        <v>19310.400000000001</v>
      </c>
      <c r="P549" s="827">
        <v>1</v>
      </c>
      <c r="Q549" s="832">
        <v>1287.3600000000001</v>
      </c>
    </row>
    <row r="550" spans="1:17" ht="14.45" customHeight="1" x14ac:dyDescent="0.2">
      <c r="A550" s="821" t="s">
        <v>581</v>
      </c>
      <c r="B550" s="822" t="s">
        <v>6692</v>
      </c>
      <c r="C550" s="822" t="s">
        <v>5726</v>
      </c>
      <c r="D550" s="822" t="s">
        <v>6014</v>
      </c>
      <c r="E550" s="822" t="s">
        <v>1057</v>
      </c>
      <c r="F550" s="831"/>
      <c r="G550" s="831"/>
      <c r="H550" s="831"/>
      <c r="I550" s="831"/>
      <c r="J550" s="831"/>
      <c r="K550" s="831"/>
      <c r="L550" s="831"/>
      <c r="M550" s="831"/>
      <c r="N550" s="831">
        <v>2</v>
      </c>
      <c r="O550" s="831">
        <v>19848</v>
      </c>
      <c r="P550" s="827"/>
      <c r="Q550" s="832">
        <v>9924</v>
      </c>
    </row>
    <row r="551" spans="1:17" ht="14.45" customHeight="1" x14ac:dyDescent="0.2">
      <c r="A551" s="821" t="s">
        <v>581</v>
      </c>
      <c r="B551" s="822" t="s">
        <v>6692</v>
      </c>
      <c r="C551" s="822" t="s">
        <v>5726</v>
      </c>
      <c r="D551" s="822" t="s">
        <v>6017</v>
      </c>
      <c r="E551" s="822" t="s">
        <v>1057</v>
      </c>
      <c r="F551" s="831"/>
      <c r="G551" s="831"/>
      <c r="H551" s="831"/>
      <c r="I551" s="831"/>
      <c r="J551" s="831"/>
      <c r="K551" s="831"/>
      <c r="L551" s="831"/>
      <c r="M551" s="831"/>
      <c r="N551" s="831">
        <v>4</v>
      </c>
      <c r="O551" s="831">
        <v>19952.36</v>
      </c>
      <c r="P551" s="827"/>
      <c r="Q551" s="832">
        <v>4988.09</v>
      </c>
    </row>
    <row r="552" spans="1:17" ht="14.45" customHeight="1" x14ac:dyDescent="0.2">
      <c r="A552" s="821" t="s">
        <v>581</v>
      </c>
      <c r="B552" s="822" t="s">
        <v>6692</v>
      </c>
      <c r="C552" s="822" t="s">
        <v>5726</v>
      </c>
      <c r="D552" s="822" t="s">
        <v>6018</v>
      </c>
      <c r="E552" s="822" t="s">
        <v>1103</v>
      </c>
      <c r="F552" s="831"/>
      <c r="G552" s="831"/>
      <c r="H552" s="831"/>
      <c r="I552" s="831"/>
      <c r="J552" s="831"/>
      <c r="K552" s="831"/>
      <c r="L552" s="831"/>
      <c r="M552" s="831"/>
      <c r="N552" s="831">
        <v>4</v>
      </c>
      <c r="O552" s="831">
        <v>369.96</v>
      </c>
      <c r="P552" s="827"/>
      <c r="Q552" s="832">
        <v>92.49</v>
      </c>
    </row>
    <row r="553" spans="1:17" ht="14.45" customHeight="1" x14ac:dyDescent="0.2">
      <c r="A553" s="821" t="s">
        <v>581</v>
      </c>
      <c r="B553" s="822" t="s">
        <v>6692</v>
      </c>
      <c r="C553" s="822" t="s">
        <v>5726</v>
      </c>
      <c r="D553" s="822" t="s">
        <v>6019</v>
      </c>
      <c r="E553" s="822" t="s">
        <v>1113</v>
      </c>
      <c r="F553" s="831"/>
      <c r="G553" s="831"/>
      <c r="H553" s="831"/>
      <c r="I553" s="831"/>
      <c r="J553" s="831"/>
      <c r="K553" s="831"/>
      <c r="L553" s="831"/>
      <c r="M553" s="831"/>
      <c r="N553" s="831">
        <v>6.6499999999999995</v>
      </c>
      <c r="O553" s="831">
        <v>2506.6</v>
      </c>
      <c r="P553" s="827"/>
      <c r="Q553" s="832">
        <v>376.93233082706769</v>
      </c>
    </row>
    <row r="554" spans="1:17" ht="14.45" customHeight="1" x14ac:dyDescent="0.2">
      <c r="A554" s="821" t="s">
        <v>581</v>
      </c>
      <c r="B554" s="822" t="s">
        <v>6692</v>
      </c>
      <c r="C554" s="822" t="s">
        <v>5726</v>
      </c>
      <c r="D554" s="822" t="s">
        <v>6020</v>
      </c>
      <c r="E554" s="822" t="s">
        <v>1109</v>
      </c>
      <c r="F554" s="831"/>
      <c r="G554" s="831"/>
      <c r="H554" s="831"/>
      <c r="I554" s="831"/>
      <c r="J554" s="831"/>
      <c r="K554" s="831"/>
      <c r="L554" s="831"/>
      <c r="M554" s="831"/>
      <c r="N554" s="831">
        <v>10.400000000000002</v>
      </c>
      <c r="O554" s="831">
        <v>8581.34</v>
      </c>
      <c r="P554" s="827"/>
      <c r="Q554" s="832">
        <v>825.12884615384598</v>
      </c>
    </row>
    <row r="555" spans="1:17" ht="14.45" customHeight="1" x14ac:dyDescent="0.2">
      <c r="A555" s="821" t="s">
        <v>581</v>
      </c>
      <c r="B555" s="822" t="s">
        <v>6692</v>
      </c>
      <c r="C555" s="822" t="s">
        <v>5726</v>
      </c>
      <c r="D555" s="822" t="s">
        <v>6021</v>
      </c>
      <c r="E555" s="822" t="s">
        <v>1113</v>
      </c>
      <c r="F555" s="831"/>
      <c r="G555" s="831"/>
      <c r="H555" s="831"/>
      <c r="I555" s="831"/>
      <c r="J555" s="831"/>
      <c r="K555" s="831"/>
      <c r="L555" s="831"/>
      <c r="M555" s="831"/>
      <c r="N555" s="831">
        <v>73.430000000000035</v>
      </c>
      <c r="O555" s="831">
        <v>13839.050000000003</v>
      </c>
      <c r="P555" s="827"/>
      <c r="Q555" s="832">
        <v>188.4658858777066</v>
      </c>
    </row>
    <row r="556" spans="1:17" ht="14.45" customHeight="1" x14ac:dyDescent="0.2">
      <c r="A556" s="821" t="s">
        <v>581</v>
      </c>
      <c r="B556" s="822" t="s">
        <v>6692</v>
      </c>
      <c r="C556" s="822" t="s">
        <v>5726</v>
      </c>
      <c r="D556" s="822" t="s">
        <v>6022</v>
      </c>
      <c r="E556" s="822" t="s">
        <v>805</v>
      </c>
      <c r="F556" s="831"/>
      <c r="G556" s="831"/>
      <c r="H556" s="831"/>
      <c r="I556" s="831"/>
      <c r="J556" s="831"/>
      <c r="K556" s="831"/>
      <c r="L556" s="831"/>
      <c r="M556" s="831"/>
      <c r="N556" s="831">
        <v>0.2</v>
      </c>
      <c r="O556" s="831">
        <v>256.67</v>
      </c>
      <c r="P556" s="827"/>
      <c r="Q556" s="832">
        <v>1283.3499999999999</v>
      </c>
    </row>
    <row r="557" spans="1:17" ht="14.45" customHeight="1" x14ac:dyDescent="0.2">
      <c r="A557" s="821" t="s">
        <v>581</v>
      </c>
      <c r="B557" s="822" t="s">
        <v>6692</v>
      </c>
      <c r="C557" s="822" t="s">
        <v>6023</v>
      </c>
      <c r="D557" s="822" t="s">
        <v>6024</v>
      </c>
      <c r="E557" s="822" t="s">
        <v>6025</v>
      </c>
      <c r="F557" s="831">
        <v>1</v>
      </c>
      <c r="G557" s="831">
        <v>1370</v>
      </c>
      <c r="H557" s="831"/>
      <c r="I557" s="831">
        <v>1370</v>
      </c>
      <c r="J557" s="831"/>
      <c r="K557" s="831"/>
      <c r="L557" s="831"/>
      <c r="M557" s="831"/>
      <c r="N557" s="831">
        <v>1</v>
      </c>
      <c r="O557" s="831">
        <v>1448.84</v>
      </c>
      <c r="P557" s="827"/>
      <c r="Q557" s="832">
        <v>1448.84</v>
      </c>
    </row>
    <row r="558" spans="1:17" ht="14.45" customHeight="1" x14ac:dyDescent="0.2">
      <c r="A558" s="821" t="s">
        <v>581</v>
      </c>
      <c r="B558" s="822" t="s">
        <v>6692</v>
      </c>
      <c r="C558" s="822" t="s">
        <v>6023</v>
      </c>
      <c r="D558" s="822" t="s">
        <v>6026</v>
      </c>
      <c r="E558" s="822" t="s">
        <v>6027</v>
      </c>
      <c r="F558" s="831">
        <v>129</v>
      </c>
      <c r="G558" s="831">
        <v>270959.57</v>
      </c>
      <c r="H558" s="831">
        <v>1.9133249567566408</v>
      </c>
      <c r="I558" s="831">
        <v>2100.4617829457366</v>
      </c>
      <c r="J558" s="831">
        <v>65</v>
      </c>
      <c r="K558" s="831">
        <v>141617.12</v>
      </c>
      <c r="L558" s="831">
        <v>1</v>
      </c>
      <c r="M558" s="831">
        <v>2178.724923076923</v>
      </c>
      <c r="N558" s="831">
        <v>33</v>
      </c>
      <c r="O558" s="831">
        <v>72752.84</v>
      </c>
      <c r="P558" s="827">
        <v>0.51372913105421147</v>
      </c>
      <c r="Q558" s="832">
        <v>2204.631515151515</v>
      </c>
    </row>
    <row r="559" spans="1:17" ht="14.45" customHeight="1" x14ac:dyDescent="0.2">
      <c r="A559" s="821" t="s">
        <v>581</v>
      </c>
      <c r="B559" s="822" t="s">
        <v>6692</v>
      </c>
      <c r="C559" s="822" t="s">
        <v>6023</v>
      </c>
      <c r="D559" s="822" t="s">
        <v>6028</v>
      </c>
      <c r="E559" s="822" t="s">
        <v>6029</v>
      </c>
      <c r="F559" s="831">
        <v>54</v>
      </c>
      <c r="G559" s="831">
        <v>139820</v>
      </c>
      <c r="H559" s="831">
        <v>0.46860016910091645</v>
      </c>
      <c r="I559" s="831">
        <v>2589.2592592592591</v>
      </c>
      <c r="J559" s="831">
        <v>112</v>
      </c>
      <c r="K559" s="831">
        <v>298378.03999999998</v>
      </c>
      <c r="L559" s="831">
        <v>1</v>
      </c>
      <c r="M559" s="831">
        <v>2664.0896428571427</v>
      </c>
      <c r="N559" s="831">
        <v>79</v>
      </c>
      <c r="O559" s="831">
        <v>213356.22</v>
      </c>
      <c r="P559" s="827">
        <v>0.71505335982500595</v>
      </c>
      <c r="Q559" s="832">
        <v>2700.7116455696205</v>
      </c>
    </row>
    <row r="560" spans="1:17" ht="14.45" customHeight="1" x14ac:dyDescent="0.2">
      <c r="A560" s="821" t="s">
        <v>581</v>
      </c>
      <c r="B560" s="822" t="s">
        <v>6692</v>
      </c>
      <c r="C560" s="822" t="s">
        <v>6023</v>
      </c>
      <c r="D560" s="822" t="s">
        <v>6032</v>
      </c>
      <c r="E560" s="822" t="s">
        <v>6033</v>
      </c>
      <c r="F560" s="831"/>
      <c r="G560" s="831"/>
      <c r="H560" s="831"/>
      <c r="I560" s="831"/>
      <c r="J560" s="831"/>
      <c r="K560" s="831"/>
      <c r="L560" s="831"/>
      <c r="M560" s="831"/>
      <c r="N560" s="831">
        <v>2</v>
      </c>
      <c r="O560" s="831">
        <v>4435.46</v>
      </c>
      <c r="P560" s="827"/>
      <c r="Q560" s="832">
        <v>2217.73</v>
      </c>
    </row>
    <row r="561" spans="1:17" ht="14.45" customHeight="1" x14ac:dyDescent="0.2">
      <c r="A561" s="821" t="s">
        <v>581</v>
      </c>
      <c r="B561" s="822" t="s">
        <v>6692</v>
      </c>
      <c r="C561" s="822" t="s">
        <v>6023</v>
      </c>
      <c r="D561" s="822" t="s">
        <v>6034</v>
      </c>
      <c r="E561" s="822" t="s">
        <v>6035</v>
      </c>
      <c r="F561" s="831">
        <v>1</v>
      </c>
      <c r="G561" s="831">
        <v>8720</v>
      </c>
      <c r="H561" s="831">
        <v>0.97295367312327063</v>
      </c>
      <c r="I561" s="831">
        <v>8720</v>
      </c>
      <c r="J561" s="831">
        <v>1</v>
      </c>
      <c r="K561" s="831">
        <v>8962.4</v>
      </c>
      <c r="L561" s="831">
        <v>1</v>
      </c>
      <c r="M561" s="831">
        <v>8962.4</v>
      </c>
      <c r="N561" s="831">
        <v>1</v>
      </c>
      <c r="O561" s="831">
        <v>9095.51</v>
      </c>
      <c r="P561" s="827">
        <v>1.0148520485584218</v>
      </c>
      <c r="Q561" s="832">
        <v>9095.51</v>
      </c>
    </row>
    <row r="562" spans="1:17" ht="14.45" customHeight="1" x14ac:dyDescent="0.2">
      <c r="A562" s="821" t="s">
        <v>581</v>
      </c>
      <c r="B562" s="822" t="s">
        <v>6692</v>
      </c>
      <c r="C562" s="822" t="s">
        <v>6023</v>
      </c>
      <c r="D562" s="822" t="s">
        <v>6036</v>
      </c>
      <c r="E562" s="822" t="s">
        <v>6037</v>
      </c>
      <c r="F562" s="831"/>
      <c r="G562" s="831"/>
      <c r="H562" s="831"/>
      <c r="I562" s="831"/>
      <c r="J562" s="831">
        <v>3</v>
      </c>
      <c r="K562" s="831">
        <v>31033.95</v>
      </c>
      <c r="L562" s="831">
        <v>1</v>
      </c>
      <c r="M562" s="831">
        <v>10344.65</v>
      </c>
      <c r="N562" s="831"/>
      <c r="O562" s="831"/>
      <c r="P562" s="827"/>
      <c r="Q562" s="832"/>
    </row>
    <row r="563" spans="1:17" ht="14.45" customHeight="1" x14ac:dyDescent="0.2">
      <c r="A563" s="821" t="s">
        <v>581</v>
      </c>
      <c r="B563" s="822" t="s">
        <v>6692</v>
      </c>
      <c r="C563" s="822" t="s">
        <v>6023</v>
      </c>
      <c r="D563" s="822" t="s">
        <v>6038</v>
      </c>
      <c r="E563" s="822" t="s">
        <v>6039</v>
      </c>
      <c r="F563" s="831">
        <v>62</v>
      </c>
      <c r="G563" s="831">
        <v>55240</v>
      </c>
      <c r="H563" s="831">
        <v>0.80548546684911126</v>
      </c>
      <c r="I563" s="831">
        <v>890.9677419354839</v>
      </c>
      <c r="J563" s="831">
        <v>56</v>
      </c>
      <c r="K563" s="831">
        <v>68579.759999999995</v>
      </c>
      <c r="L563" s="831">
        <v>1</v>
      </c>
      <c r="M563" s="831">
        <v>1224.6385714285714</v>
      </c>
      <c r="N563" s="831">
        <v>45</v>
      </c>
      <c r="O563" s="831">
        <v>55861.649999999994</v>
      </c>
      <c r="P563" s="827">
        <v>0.81455009466349837</v>
      </c>
      <c r="Q563" s="832">
        <v>1241.3699999999999</v>
      </c>
    </row>
    <row r="564" spans="1:17" ht="14.45" customHeight="1" x14ac:dyDescent="0.2">
      <c r="A564" s="821" t="s">
        <v>581</v>
      </c>
      <c r="B564" s="822" t="s">
        <v>6692</v>
      </c>
      <c r="C564" s="822" t="s">
        <v>6023</v>
      </c>
      <c r="D564" s="822" t="s">
        <v>6040</v>
      </c>
      <c r="E564" s="822" t="s">
        <v>6041</v>
      </c>
      <c r="F564" s="831"/>
      <c r="G564" s="831"/>
      <c r="H564" s="831"/>
      <c r="I564" s="831"/>
      <c r="J564" s="831">
        <v>3</v>
      </c>
      <c r="K564" s="831">
        <v>749.88</v>
      </c>
      <c r="L564" s="831">
        <v>1</v>
      </c>
      <c r="M564" s="831">
        <v>249.96</v>
      </c>
      <c r="N564" s="831">
        <v>3</v>
      </c>
      <c r="O564" s="831">
        <v>759.54</v>
      </c>
      <c r="P564" s="827">
        <v>1.0128820611297806</v>
      </c>
      <c r="Q564" s="832">
        <v>253.17999999999998</v>
      </c>
    </row>
    <row r="565" spans="1:17" ht="14.45" customHeight="1" x14ac:dyDescent="0.2">
      <c r="A565" s="821" t="s">
        <v>581</v>
      </c>
      <c r="B565" s="822" t="s">
        <v>6692</v>
      </c>
      <c r="C565" s="822" t="s">
        <v>6023</v>
      </c>
      <c r="D565" s="822" t="s">
        <v>6697</v>
      </c>
      <c r="E565" s="822" t="s">
        <v>6698</v>
      </c>
      <c r="F565" s="831"/>
      <c r="G565" s="831"/>
      <c r="H565" s="831"/>
      <c r="I565" s="831"/>
      <c r="J565" s="831"/>
      <c r="K565" s="831"/>
      <c r="L565" s="831"/>
      <c r="M565" s="831"/>
      <c r="N565" s="831">
        <v>1</v>
      </c>
      <c r="O565" s="831">
        <v>18398.23</v>
      </c>
      <c r="P565" s="827"/>
      <c r="Q565" s="832">
        <v>18398.23</v>
      </c>
    </row>
    <row r="566" spans="1:17" ht="14.45" customHeight="1" x14ac:dyDescent="0.2">
      <c r="A566" s="821" t="s">
        <v>581</v>
      </c>
      <c r="B566" s="822" t="s">
        <v>6692</v>
      </c>
      <c r="C566" s="822" t="s">
        <v>5753</v>
      </c>
      <c r="D566" s="822" t="s">
        <v>6052</v>
      </c>
      <c r="E566" s="822" t="s">
        <v>6053</v>
      </c>
      <c r="F566" s="831"/>
      <c r="G566" s="831"/>
      <c r="H566" s="831"/>
      <c r="I566" s="831"/>
      <c r="J566" s="831">
        <v>3</v>
      </c>
      <c r="K566" s="831">
        <v>19678.199999999997</v>
      </c>
      <c r="L566" s="831">
        <v>1</v>
      </c>
      <c r="M566" s="831">
        <v>6559.3999999999987</v>
      </c>
      <c r="N566" s="831"/>
      <c r="O566" s="831"/>
      <c r="P566" s="827"/>
      <c r="Q566" s="832"/>
    </row>
    <row r="567" spans="1:17" ht="14.45" customHeight="1" x14ac:dyDescent="0.2">
      <c r="A567" s="821" t="s">
        <v>581</v>
      </c>
      <c r="B567" s="822" t="s">
        <v>6692</v>
      </c>
      <c r="C567" s="822" t="s">
        <v>5753</v>
      </c>
      <c r="D567" s="822" t="s">
        <v>6068</v>
      </c>
      <c r="E567" s="822" t="s">
        <v>6069</v>
      </c>
      <c r="F567" s="831"/>
      <c r="G567" s="831"/>
      <c r="H567" s="831"/>
      <c r="I567" s="831"/>
      <c r="J567" s="831"/>
      <c r="K567" s="831"/>
      <c r="L567" s="831"/>
      <c r="M567" s="831"/>
      <c r="N567" s="831">
        <v>1</v>
      </c>
      <c r="O567" s="831">
        <v>287.5</v>
      </c>
      <c r="P567" s="827"/>
      <c r="Q567" s="832">
        <v>287.5</v>
      </c>
    </row>
    <row r="568" spans="1:17" ht="14.45" customHeight="1" x14ac:dyDescent="0.2">
      <c r="A568" s="821" t="s">
        <v>581</v>
      </c>
      <c r="B568" s="822" t="s">
        <v>6692</v>
      </c>
      <c r="C568" s="822" t="s">
        <v>5753</v>
      </c>
      <c r="D568" s="822" t="s">
        <v>6073</v>
      </c>
      <c r="E568" s="822" t="s">
        <v>6074</v>
      </c>
      <c r="F568" s="831">
        <v>1</v>
      </c>
      <c r="G568" s="831">
        <v>9375.98</v>
      </c>
      <c r="H568" s="831">
        <v>1</v>
      </c>
      <c r="I568" s="831">
        <v>9375.98</v>
      </c>
      <c r="J568" s="831">
        <v>1</v>
      </c>
      <c r="K568" s="831">
        <v>9375.98</v>
      </c>
      <c r="L568" s="831">
        <v>1</v>
      </c>
      <c r="M568" s="831">
        <v>9375.98</v>
      </c>
      <c r="N568" s="831"/>
      <c r="O568" s="831"/>
      <c r="P568" s="827"/>
      <c r="Q568" s="832"/>
    </row>
    <row r="569" spans="1:17" ht="14.45" customHeight="1" x14ac:dyDescent="0.2">
      <c r="A569" s="821" t="s">
        <v>581</v>
      </c>
      <c r="B569" s="822" t="s">
        <v>6692</v>
      </c>
      <c r="C569" s="822" t="s">
        <v>5753</v>
      </c>
      <c r="D569" s="822" t="s">
        <v>6075</v>
      </c>
      <c r="E569" s="822" t="s">
        <v>6076</v>
      </c>
      <c r="F569" s="831">
        <v>1</v>
      </c>
      <c r="G569" s="831">
        <v>6597.08</v>
      </c>
      <c r="H569" s="831">
        <v>0.22221907833927529</v>
      </c>
      <c r="I569" s="831">
        <v>6597.08</v>
      </c>
      <c r="J569" s="831">
        <v>6</v>
      </c>
      <c r="K569" s="831">
        <v>29687.279999999999</v>
      </c>
      <c r="L569" s="831">
        <v>1</v>
      </c>
      <c r="M569" s="831">
        <v>4947.88</v>
      </c>
      <c r="N569" s="831"/>
      <c r="O569" s="831"/>
      <c r="P569" s="827"/>
      <c r="Q569" s="832"/>
    </row>
    <row r="570" spans="1:17" ht="14.45" customHeight="1" x14ac:dyDescent="0.2">
      <c r="A570" s="821" t="s">
        <v>581</v>
      </c>
      <c r="B570" s="822" t="s">
        <v>6692</v>
      </c>
      <c r="C570" s="822" t="s">
        <v>5753</v>
      </c>
      <c r="D570" s="822" t="s">
        <v>6699</v>
      </c>
      <c r="E570" s="822" t="s">
        <v>6700</v>
      </c>
      <c r="F570" s="831"/>
      <c r="G570" s="831"/>
      <c r="H570" s="831"/>
      <c r="I570" s="831"/>
      <c r="J570" s="831"/>
      <c r="K570" s="831"/>
      <c r="L570" s="831"/>
      <c r="M570" s="831"/>
      <c r="N570" s="831">
        <v>1</v>
      </c>
      <c r="O570" s="831">
        <v>2170.0300000000002</v>
      </c>
      <c r="P570" s="827"/>
      <c r="Q570" s="832">
        <v>2170.0300000000002</v>
      </c>
    </row>
    <row r="571" spans="1:17" ht="14.45" customHeight="1" x14ac:dyDescent="0.2">
      <c r="A571" s="821" t="s">
        <v>581</v>
      </c>
      <c r="B571" s="822" t="s">
        <v>6692</v>
      </c>
      <c r="C571" s="822" t="s">
        <v>5753</v>
      </c>
      <c r="D571" s="822" t="s">
        <v>6081</v>
      </c>
      <c r="E571" s="822" t="s">
        <v>6082</v>
      </c>
      <c r="F571" s="831">
        <v>1</v>
      </c>
      <c r="G571" s="831">
        <v>4560</v>
      </c>
      <c r="H571" s="831"/>
      <c r="I571" s="831">
        <v>4560</v>
      </c>
      <c r="J571" s="831"/>
      <c r="K571" s="831"/>
      <c r="L571" s="831"/>
      <c r="M571" s="831"/>
      <c r="N571" s="831">
        <v>5</v>
      </c>
      <c r="O571" s="831">
        <v>7000</v>
      </c>
      <c r="P571" s="827"/>
      <c r="Q571" s="832">
        <v>1400</v>
      </c>
    </row>
    <row r="572" spans="1:17" ht="14.45" customHeight="1" x14ac:dyDescent="0.2">
      <c r="A572" s="821" t="s">
        <v>581</v>
      </c>
      <c r="B572" s="822" t="s">
        <v>6692</v>
      </c>
      <c r="C572" s="822" t="s">
        <v>5753</v>
      </c>
      <c r="D572" s="822" t="s">
        <v>6083</v>
      </c>
      <c r="E572" s="822" t="s">
        <v>6069</v>
      </c>
      <c r="F572" s="831">
        <v>1</v>
      </c>
      <c r="G572" s="831">
        <v>4101.82</v>
      </c>
      <c r="H572" s="831"/>
      <c r="I572" s="831">
        <v>4101.82</v>
      </c>
      <c r="J572" s="831"/>
      <c r="K572" s="831"/>
      <c r="L572" s="831"/>
      <c r="M572" s="831"/>
      <c r="N572" s="831"/>
      <c r="O572" s="831"/>
      <c r="P572" s="827"/>
      <c r="Q572" s="832"/>
    </row>
    <row r="573" spans="1:17" ht="14.45" customHeight="1" x14ac:dyDescent="0.2">
      <c r="A573" s="821" t="s">
        <v>581</v>
      </c>
      <c r="B573" s="822" t="s">
        <v>6692</v>
      </c>
      <c r="C573" s="822" t="s">
        <v>5753</v>
      </c>
      <c r="D573" s="822" t="s">
        <v>6084</v>
      </c>
      <c r="E573" s="822" t="s">
        <v>6085</v>
      </c>
      <c r="F573" s="831">
        <v>2</v>
      </c>
      <c r="G573" s="831">
        <v>19438.599999999999</v>
      </c>
      <c r="H573" s="831">
        <v>0.88891754604503792</v>
      </c>
      <c r="I573" s="831">
        <v>9719.2999999999993</v>
      </c>
      <c r="J573" s="831">
        <v>3</v>
      </c>
      <c r="K573" s="831">
        <v>21867.72</v>
      </c>
      <c r="L573" s="831">
        <v>1</v>
      </c>
      <c r="M573" s="831">
        <v>7289.2400000000007</v>
      </c>
      <c r="N573" s="831"/>
      <c r="O573" s="831"/>
      <c r="P573" s="827"/>
      <c r="Q573" s="832"/>
    </row>
    <row r="574" spans="1:17" ht="14.45" customHeight="1" x14ac:dyDescent="0.2">
      <c r="A574" s="821" t="s">
        <v>581</v>
      </c>
      <c r="B574" s="822" t="s">
        <v>6692</v>
      </c>
      <c r="C574" s="822" t="s">
        <v>5753</v>
      </c>
      <c r="D574" s="822" t="s">
        <v>6086</v>
      </c>
      <c r="E574" s="822" t="s">
        <v>6087</v>
      </c>
      <c r="F574" s="831">
        <v>1</v>
      </c>
      <c r="G574" s="831">
        <v>6397.2</v>
      </c>
      <c r="H574" s="831">
        <v>0.33333333333333337</v>
      </c>
      <c r="I574" s="831">
        <v>6397.2</v>
      </c>
      <c r="J574" s="831">
        <v>3</v>
      </c>
      <c r="K574" s="831">
        <v>19191.599999999999</v>
      </c>
      <c r="L574" s="831">
        <v>1</v>
      </c>
      <c r="M574" s="831">
        <v>6397.2</v>
      </c>
      <c r="N574" s="831"/>
      <c r="O574" s="831"/>
      <c r="P574" s="827"/>
      <c r="Q574" s="832"/>
    </row>
    <row r="575" spans="1:17" ht="14.45" customHeight="1" x14ac:dyDescent="0.2">
      <c r="A575" s="821" t="s">
        <v>581</v>
      </c>
      <c r="B575" s="822" t="s">
        <v>6692</v>
      </c>
      <c r="C575" s="822" t="s">
        <v>5753</v>
      </c>
      <c r="D575" s="822" t="s">
        <v>6096</v>
      </c>
      <c r="E575" s="822" t="s">
        <v>6097</v>
      </c>
      <c r="F575" s="831"/>
      <c r="G575" s="831"/>
      <c r="H575" s="831"/>
      <c r="I575" s="831"/>
      <c r="J575" s="831">
        <v>1</v>
      </c>
      <c r="K575" s="831">
        <v>8730.2999999999993</v>
      </c>
      <c r="L575" s="831">
        <v>1</v>
      </c>
      <c r="M575" s="831">
        <v>8730.2999999999993</v>
      </c>
      <c r="N575" s="831"/>
      <c r="O575" s="831"/>
      <c r="P575" s="827"/>
      <c r="Q575" s="832"/>
    </row>
    <row r="576" spans="1:17" ht="14.45" customHeight="1" x14ac:dyDescent="0.2">
      <c r="A576" s="821" t="s">
        <v>581</v>
      </c>
      <c r="B576" s="822" t="s">
        <v>6692</v>
      </c>
      <c r="C576" s="822" t="s">
        <v>5753</v>
      </c>
      <c r="D576" s="822" t="s">
        <v>6098</v>
      </c>
      <c r="E576" s="822" t="s">
        <v>6099</v>
      </c>
      <c r="F576" s="831">
        <v>1</v>
      </c>
      <c r="G576" s="831">
        <v>12019.2</v>
      </c>
      <c r="H576" s="831"/>
      <c r="I576" s="831">
        <v>12019.2</v>
      </c>
      <c r="J576" s="831"/>
      <c r="K576" s="831"/>
      <c r="L576" s="831"/>
      <c r="M576" s="831"/>
      <c r="N576" s="831">
        <v>3</v>
      </c>
      <c r="O576" s="831">
        <v>36057.600000000006</v>
      </c>
      <c r="P576" s="827"/>
      <c r="Q576" s="832">
        <v>12019.200000000003</v>
      </c>
    </row>
    <row r="577" spans="1:17" ht="14.45" customHeight="1" x14ac:dyDescent="0.2">
      <c r="A577" s="821" t="s">
        <v>581</v>
      </c>
      <c r="B577" s="822" t="s">
        <v>6692</v>
      </c>
      <c r="C577" s="822" t="s">
        <v>5753</v>
      </c>
      <c r="D577" s="822" t="s">
        <v>6100</v>
      </c>
      <c r="E577" s="822" t="s">
        <v>6101</v>
      </c>
      <c r="F577" s="831">
        <v>1</v>
      </c>
      <c r="G577" s="831">
        <v>21280.6</v>
      </c>
      <c r="H577" s="831">
        <v>1</v>
      </c>
      <c r="I577" s="831">
        <v>21280.6</v>
      </c>
      <c r="J577" s="831">
        <v>1</v>
      </c>
      <c r="K577" s="831">
        <v>21280.6</v>
      </c>
      <c r="L577" s="831">
        <v>1</v>
      </c>
      <c r="M577" s="831">
        <v>21280.6</v>
      </c>
      <c r="N577" s="831"/>
      <c r="O577" s="831"/>
      <c r="P577" s="827"/>
      <c r="Q577" s="832"/>
    </row>
    <row r="578" spans="1:17" ht="14.45" customHeight="1" x14ac:dyDescent="0.2">
      <c r="A578" s="821" t="s">
        <v>581</v>
      </c>
      <c r="B578" s="822" t="s">
        <v>6692</v>
      </c>
      <c r="C578" s="822" t="s">
        <v>5753</v>
      </c>
      <c r="D578" s="822" t="s">
        <v>6106</v>
      </c>
      <c r="E578" s="822" t="s">
        <v>6107</v>
      </c>
      <c r="F578" s="831">
        <v>1</v>
      </c>
      <c r="G578" s="831">
        <v>21280.400000000001</v>
      </c>
      <c r="H578" s="831"/>
      <c r="I578" s="831">
        <v>21280.400000000001</v>
      </c>
      <c r="J578" s="831"/>
      <c r="K578" s="831"/>
      <c r="L578" s="831"/>
      <c r="M578" s="831"/>
      <c r="N578" s="831"/>
      <c r="O578" s="831"/>
      <c r="P578" s="827"/>
      <c r="Q578" s="832"/>
    </row>
    <row r="579" spans="1:17" ht="14.45" customHeight="1" x14ac:dyDescent="0.2">
      <c r="A579" s="821" t="s">
        <v>581</v>
      </c>
      <c r="B579" s="822" t="s">
        <v>6692</v>
      </c>
      <c r="C579" s="822" t="s">
        <v>5753</v>
      </c>
      <c r="D579" s="822" t="s">
        <v>6122</v>
      </c>
      <c r="E579" s="822" t="s">
        <v>6123</v>
      </c>
      <c r="F579" s="831"/>
      <c r="G579" s="831"/>
      <c r="H579" s="831"/>
      <c r="I579" s="831"/>
      <c r="J579" s="831"/>
      <c r="K579" s="831"/>
      <c r="L579" s="831"/>
      <c r="M579" s="831"/>
      <c r="N579" s="831">
        <v>1</v>
      </c>
      <c r="O579" s="831">
        <v>9261.7000000000007</v>
      </c>
      <c r="P579" s="827"/>
      <c r="Q579" s="832">
        <v>9261.7000000000007</v>
      </c>
    </row>
    <row r="580" spans="1:17" ht="14.45" customHeight="1" x14ac:dyDescent="0.2">
      <c r="A580" s="821" t="s">
        <v>581</v>
      </c>
      <c r="B580" s="822" t="s">
        <v>6692</v>
      </c>
      <c r="C580" s="822" t="s">
        <v>5753</v>
      </c>
      <c r="D580" s="822" t="s">
        <v>6130</v>
      </c>
      <c r="E580" s="822" t="s">
        <v>6131</v>
      </c>
      <c r="F580" s="831"/>
      <c r="G580" s="831"/>
      <c r="H580" s="831"/>
      <c r="I580" s="831"/>
      <c r="J580" s="831"/>
      <c r="K580" s="831"/>
      <c r="L580" s="831"/>
      <c r="M580" s="831"/>
      <c r="N580" s="831">
        <v>1</v>
      </c>
      <c r="O580" s="831">
        <v>5808</v>
      </c>
      <c r="P580" s="827"/>
      <c r="Q580" s="832">
        <v>5808</v>
      </c>
    </row>
    <row r="581" spans="1:17" ht="14.45" customHeight="1" x14ac:dyDescent="0.2">
      <c r="A581" s="821" t="s">
        <v>581</v>
      </c>
      <c r="B581" s="822" t="s">
        <v>6692</v>
      </c>
      <c r="C581" s="822" t="s">
        <v>5753</v>
      </c>
      <c r="D581" s="822" t="s">
        <v>6134</v>
      </c>
      <c r="E581" s="822" t="s">
        <v>6135</v>
      </c>
      <c r="F581" s="831">
        <v>1</v>
      </c>
      <c r="G581" s="831">
        <v>96.6</v>
      </c>
      <c r="H581" s="831">
        <v>0.25</v>
      </c>
      <c r="I581" s="831">
        <v>96.6</v>
      </c>
      <c r="J581" s="831">
        <v>4</v>
      </c>
      <c r="K581" s="831">
        <v>386.4</v>
      </c>
      <c r="L581" s="831">
        <v>1</v>
      </c>
      <c r="M581" s="831">
        <v>96.6</v>
      </c>
      <c r="N581" s="831">
        <v>1</v>
      </c>
      <c r="O581" s="831">
        <v>96.6</v>
      </c>
      <c r="P581" s="827">
        <v>0.25</v>
      </c>
      <c r="Q581" s="832">
        <v>96.6</v>
      </c>
    </row>
    <row r="582" spans="1:17" ht="14.45" customHeight="1" x14ac:dyDescent="0.2">
      <c r="A582" s="821" t="s">
        <v>581</v>
      </c>
      <c r="B582" s="822" t="s">
        <v>6692</v>
      </c>
      <c r="C582" s="822" t="s">
        <v>5753</v>
      </c>
      <c r="D582" s="822" t="s">
        <v>6138</v>
      </c>
      <c r="E582" s="822" t="s">
        <v>6139</v>
      </c>
      <c r="F582" s="831">
        <v>1</v>
      </c>
      <c r="G582" s="831">
        <v>13666.42</v>
      </c>
      <c r="H582" s="831"/>
      <c r="I582" s="831">
        <v>13666.42</v>
      </c>
      <c r="J582" s="831"/>
      <c r="K582" s="831"/>
      <c r="L582" s="831"/>
      <c r="M582" s="831"/>
      <c r="N582" s="831"/>
      <c r="O582" s="831"/>
      <c r="P582" s="827"/>
      <c r="Q582" s="832"/>
    </row>
    <row r="583" spans="1:17" ht="14.45" customHeight="1" x14ac:dyDescent="0.2">
      <c r="A583" s="821" t="s">
        <v>581</v>
      </c>
      <c r="B583" s="822" t="s">
        <v>6692</v>
      </c>
      <c r="C583" s="822" t="s">
        <v>5753</v>
      </c>
      <c r="D583" s="822" t="s">
        <v>6149</v>
      </c>
      <c r="E583" s="822" t="s">
        <v>6150</v>
      </c>
      <c r="F583" s="831">
        <v>17</v>
      </c>
      <c r="G583" s="831">
        <v>9571</v>
      </c>
      <c r="H583" s="831">
        <v>0.6071428571428571</v>
      </c>
      <c r="I583" s="831">
        <v>563</v>
      </c>
      <c r="J583" s="831">
        <v>28</v>
      </c>
      <c r="K583" s="831">
        <v>15764</v>
      </c>
      <c r="L583" s="831">
        <v>1</v>
      </c>
      <c r="M583" s="831">
        <v>563</v>
      </c>
      <c r="N583" s="831">
        <v>28</v>
      </c>
      <c r="O583" s="831">
        <v>15764</v>
      </c>
      <c r="P583" s="827">
        <v>1</v>
      </c>
      <c r="Q583" s="832">
        <v>563</v>
      </c>
    </row>
    <row r="584" spans="1:17" ht="14.45" customHeight="1" x14ac:dyDescent="0.2">
      <c r="A584" s="821" t="s">
        <v>581</v>
      </c>
      <c r="B584" s="822" t="s">
        <v>6692</v>
      </c>
      <c r="C584" s="822" t="s">
        <v>5753</v>
      </c>
      <c r="D584" s="822" t="s">
        <v>6161</v>
      </c>
      <c r="E584" s="822" t="s">
        <v>6162</v>
      </c>
      <c r="F584" s="831"/>
      <c r="G584" s="831"/>
      <c r="H584" s="831"/>
      <c r="I584" s="831"/>
      <c r="J584" s="831">
        <v>2</v>
      </c>
      <c r="K584" s="831">
        <v>2425.1</v>
      </c>
      <c r="L584" s="831">
        <v>1</v>
      </c>
      <c r="M584" s="831">
        <v>1212.55</v>
      </c>
      <c r="N584" s="831"/>
      <c r="O584" s="831"/>
      <c r="P584" s="827"/>
      <c r="Q584" s="832"/>
    </row>
    <row r="585" spans="1:17" ht="14.45" customHeight="1" x14ac:dyDescent="0.2">
      <c r="A585" s="821" t="s">
        <v>581</v>
      </c>
      <c r="B585" s="822" t="s">
        <v>6692</v>
      </c>
      <c r="C585" s="822" t="s">
        <v>5753</v>
      </c>
      <c r="D585" s="822" t="s">
        <v>5758</v>
      </c>
      <c r="E585" s="822" t="s">
        <v>5759</v>
      </c>
      <c r="F585" s="831">
        <v>4</v>
      </c>
      <c r="G585" s="831">
        <v>5720.72</v>
      </c>
      <c r="H585" s="831">
        <v>1</v>
      </c>
      <c r="I585" s="831">
        <v>1430.18</v>
      </c>
      <c r="J585" s="831">
        <v>4</v>
      </c>
      <c r="K585" s="831">
        <v>5720.72</v>
      </c>
      <c r="L585" s="831">
        <v>1</v>
      </c>
      <c r="M585" s="831">
        <v>1430.18</v>
      </c>
      <c r="N585" s="831">
        <v>3</v>
      </c>
      <c r="O585" s="831">
        <v>2998.34</v>
      </c>
      <c r="P585" s="827">
        <v>0.52411934162133433</v>
      </c>
      <c r="Q585" s="832">
        <v>999.44666666666672</v>
      </c>
    </row>
    <row r="586" spans="1:17" ht="14.45" customHeight="1" x14ac:dyDescent="0.2">
      <c r="A586" s="821" t="s">
        <v>581</v>
      </c>
      <c r="B586" s="822" t="s">
        <v>6692</v>
      </c>
      <c r="C586" s="822" t="s">
        <v>5753</v>
      </c>
      <c r="D586" s="822" t="s">
        <v>6171</v>
      </c>
      <c r="E586" s="822" t="s">
        <v>6172</v>
      </c>
      <c r="F586" s="831"/>
      <c r="G586" s="831"/>
      <c r="H586" s="831"/>
      <c r="I586" s="831"/>
      <c r="J586" s="831"/>
      <c r="K586" s="831"/>
      <c r="L586" s="831"/>
      <c r="M586" s="831"/>
      <c r="N586" s="831">
        <v>1</v>
      </c>
      <c r="O586" s="831">
        <v>7247.87</v>
      </c>
      <c r="P586" s="827"/>
      <c r="Q586" s="832">
        <v>7247.87</v>
      </c>
    </row>
    <row r="587" spans="1:17" ht="14.45" customHeight="1" x14ac:dyDescent="0.2">
      <c r="A587" s="821" t="s">
        <v>581</v>
      </c>
      <c r="B587" s="822" t="s">
        <v>6692</v>
      </c>
      <c r="C587" s="822" t="s">
        <v>5753</v>
      </c>
      <c r="D587" s="822" t="s">
        <v>6175</v>
      </c>
      <c r="E587" s="822" t="s">
        <v>6176</v>
      </c>
      <c r="F587" s="831"/>
      <c r="G587" s="831"/>
      <c r="H587" s="831"/>
      <c r="I587" s="831"/>
      <c r="J587" s="831">
        <v>2</v>
      </c>
      <c r="K587" s="831">
        <v>2151.5</v>
      </c>
      <c r="L587" s="831">
        <v>1</v>
      </c>
      <c r="M587" s="831">
        <v>1075.75</v>
      </c>
      <c r="N587" s="831"/>
      <c r="O587" s="831"/>
      <c r="P587" s="827"/>
      <c r="Q587" s="832"/>
    </row>
    <row r="588" spans="1:17" ht="14.45" customHeight="1" x14ac:dyDescent="0.2">
      <c r="A588" s="821" t="s">
        <v>581</v>
      </c>
      <c r="B588" s="822" t="s">
        <v>6692</v>
      </c>
      <c r="C588" s="822" t="s">
        <v>5753</v>
      </c>
      <c r="D588" s="822" t="s">
        <v>5760</v>
      </c>
      <c r="E588" s="822" t="s">
        <v>5761</v>
      </c>
      <c r="F588" s="831">
        <v>4</v>
      </c>
      <c r="G588" s="831">
        <v>6466.92</v>
      </c>
      <c r="H588" s="831">
        <v>1</v>
      </c>
      <c r="I588" s="831">
        <v>1616.73</v>
      </c>
      <c r="J588" s="831">
        <v>4</v>
      </c>
      <c r="K588" s="831">
        <v>6466.92</v>
      </c>
      <c r="L588" s="831">
        <v>1</v>
      </c>
      <c r="M588" s="831">
        <v>1616.73</v>
      </c>
      <c r="N588" s="831">
        <v>3</v>
      </c>
      <c r="O588" s="831">
        <v>3934.4700000000003</v>
      </c>
      <c r="P588" s="827">
        <v>0.60839936167449116</v>
      </c>
      <c r="Q588" s="832">
        <v>1311.49</v>
      </c>
    </row>
    <row r="589" spans="1:17" ht="14.45" customHeight="1" x14ac:dyDescent="0.2">
      <c r="A589" s="821" t="s">
        <v>581</v>
      </c>
      <c r="B589" s="822" t="s">
        <v>6692</v>
      </c>
      <c r="C589" s="822" t="s">
        <v>5753</v>
      </c>
      <c r="D589" s="822" t="s">
        <v>6183</v>
      </c>
      <c r="E589" s="822" t="s">
        <v>6184</v>
      </c>
      <c r="F589" s="831"/>
      <c r="G589" s="831"/>
      <c r="H589" s="831"/>
      <c r="I589" s="831"/>
      <c r="J589" s="831">
        <v>1</v>
      </c>
      <c r="K589" s="831">
        <v>5298.34</v>
      </c>
      <c r="L589" s="831">
        <v>1</v>
      </c>
      <c r="M589" s="831">
        <v>5298.34</v>
      </c>
      <c r="N589" s="831">
        <v>2</v>
      </c>
      <c r="O589" s="831">
        <v>7300</v>
      </c>
      <c r="P589" s="827">
        <v>1.3777900248002204</v>
      </c>
      <c r="Q589" s="832">
        <v>3650</v>
      </c>
    </row>
    <row r="590" spans="1:17" ht="14.45" customHeight="1" x14ac:dyDescent="0.2">
      <c r="A590" s="821" t="s">
        <v>581</v>
      </c>
      <c r="B590" s="822" t="s">
        <v>6692</v>
      </c>
      <c r="C590" s="822" t="s">
        <v>5753</v>
      </c>
      <c r="D590" s="822" t="s">
        <v>6185</v>
      </c>
      <c r="E590" s="822" t="s">
        <v>6186</v>
      </c>
      <c r="F590" s="831">
        <v>1</v>
      </c>
      <c r="G590" s="831">
        <v>2665.66</v>
      </c>
      <c r="H590" s="831"/>
      <c r="I590" s="831">
        <v>2665.66</v>
      </c>
      <c r="J590" s="831"/>
      <c r="K590" s="831"/>
      <c r="L590" s="831"/>
      <c r="M590" s="831"/>
      <c r="N590" s="831">
        <v>1</v>
      </c>
      <c r="O590" s="831">
        <v>2238.5</v>
      </c>
      <c r="P590" s="827"/>
      <c r="Q590" s="832">
        <v>2238.5</v>
      </c>
    </row>
    <row r="591" spans="1:17" ht="14.45" customHeight="1" x14ac:dyDescent="0.2">
      <c r="A591" s="821" t="s">
        <v>581</v>
      </c>
      <c r="B591" s="822" t="s">
        <v>6692</v>
      </c>
      <c r="C591" s="822" t="s">
        <v>5753</v>
      </c>
      <c r="D591" s="822" t="s">
        <v>6187</v>
      </c>
      <c r="E591" s="822" t="s">
        <v>6188</v>
      </c>
      <c r="F591" s="831">
        <v>2</v>
      </c>
      <c r="G591" s="831">
        <v>11799.48</v>
      </c>
      <c r="H591" s="831">
        <v>1</v>
      </c>
      <c r="I591" s="831">
        <v>5899.74</v>
      </c>
      <c r="J591" s="831">
        <v>2</v>
      </c>
      <c r="K591" s="831">
        <v>11799.48</v>
      </c>
      <c r="L591" s="831">
        <v>1</v>
      </c>
      <c r="M591" s="831">
        <v>5899.74</v>
      </c>
      <c r="N591" s="831"/>
      <c r="O591" s="831"/>
      <c r="P591" s="827"/>
      <c r="Q591" s="832"/>
    </row>
    <row r="592" spans="1:17" ht="14.45" customHeight="1" x14ac:dyDescent="0.2">
      <c r="A592" s="821" t="s">
        <v>581</v>
      </c>
      <c r="B592" s="822" t="s">
        <v>6692</v>
      </c>
      <c r="C592" s="822" t="s">
        <v>5753</v>
      </c>
      <c r="D592" s="822" t="s">
        <v>6193</v>
      </c>
      <c r="E592" s="822" t="s">
        <v>6194</v>
      </c>
      <c r="F592" s="831"/>
      <c r="G592" s="831"/>
      <c r="H592" s="831"/>
      <c r="I592" s="831"/>
      <c r="J592" s="831"/>
      <c r="K592" s="831"/>
      <c r="L592" s="831"/>
      <c r="M592" s="831"/>
      <c r="N592" s="831">
        <v>1</v>
      </c>
      <c r="O592" s="831">
        <v>15311.7</v>
      </c>
      <c r="P592" s="827"/>
      <c r="Q592" s="832">
        <v>15311.7</v>
      </c>
    </row>
    <row r="593" spans="1:17" ht="14.45" customHeight="1" x14ac:dyDescent="0.2">
      <c r="A593" s="821" t="s">
        <v>581</v>
      </c>
      <c r="B593" s="822" t="s">
        <v>6692</v>
      </c>
      <c r="C593" s="822" t="s">
        <v>5753</v>
      </c>
      <c r="D593" s="822" t="s">
        <v>6195</v>
      </c>
      <c r="E593" s="822" t="s">
        <v>6196</v>
      </c>
      <c r="F593" s="831"/>
      <c r="G593" s="831"/>
      <c r="H593" s="831"/>
      <c r="I593" s="831"/>
      <c r="J593" s="831">
        <v>1</v>
      </c>
      <c r="K593" s="831">
        <v>10199</v>
      </c>
      <c r="L593" s="831">
        <v>1</v>
      </c>
      <c r="M593" s="831">
        <v>10199</v>
      </c>
      <c r="N593" s="831"/>
      <c r="O593" s="831"/>
      <c r="P593" s="827"/>
      <c r="Q593" s="832"/>
    </row>
    <row r="594" spans="1:17" ht="14.45" customHeight="1" x14ac:dyDescent="0.2">
      <c r="A594" s="821" t="s">
        <v>581</v>
      </c>
      <c r="B594" s="822" t="s">
        <v>6692</v>
      </c>
      <c r="C594" s="822" t="s">
        <v>5753</v>
      </c>
      <c r="D594" s="822" t="s">
        <v>6225</v>
      </c>
      <c r="E594" s="822" t="s">
        <v>6226</v>
      </c>
      <c r="F594" s="831">
        <v>16</v>
      </c>
      <c r="G594" s="831">
        <v>9384</v>
      </c>
      <c r="H594" s="831"/>
      <c r="I594" s="831">
        <v>586.5</v>
      </c>
      <c r="J594" s="831"/>
      <c r="K594" s="831"/>
      <c r="L594" s="831"/>
      <c r="M594" s="831"/>
      <c r="N594" s="831"/>
      <c r="O594" s="831"/>
      <c r="P594" s="827"/>
      <c r="Q594" s="832"/>
    </row>
    <row r="595" spans="1:17" ht="14.45" customHeight="1" x14ac:dyDescent="0.2">
      <c r="A595" s="821" t="s">
        <v>581</v>
      </c>
      <c r="B595" s="822" t="s">
        <v>6692</v>
      </c>
      <c r="C595" s="822" t="s">
        <v>5753</v>
      </c>
      <c r="D595" s="822" t="s">
        <v>6227</v>
      </c>
      <c r="E595" s="822" t="s">
        <v>6228</v>
      </c>
      <c r="F595" s="831">
        <v>3</v>
      </c>
      <c r="G595" s="831">
        <v>28290</v>
      </c>
      <c r="H595" s="831"/>
      <c r="I595" s="831">
        <v>9430</v>
      </c>
      <c r="J595" s="831"/>
      <c r="K595" s="831"/>
      <c r="L595" s="831"/>
      <c r="M595" s="831"/>
      <c r="N595" s="831"/>
      <c r="O595" s="831"/>
      <c r="P595" s="827"/>
      <c r="Q595" s="832"/>
    </row>
    <row r="596" spans="1:17" ht="14.45" customHeight="1" x14ac:dyDescent="0.2">
      <c r="A596" s="821" t="s">
        <v>581</v>
      </c>
      <c r="B596" s="822" t="s">
        <v>6692</v>
      </c>
      <c r="C596" s="822" t="s">
        <v>5710</v>
      </c>
      <c r="D596" s="822" t="s">
        <v>6701</v>
      </c>
      <c r="E596" s="822" t="s">
        <v>6702</v>
      </c>
      <c r="F596" s="831">
        <v>993</v>
      </c>
      <c r="G596" s="831">
        <v>11813721</v>
      </c>
      <c r="H596" s="831">
        <v>1.1692495544691746</v>
      </c>
      <c r="I596" s="831">
        <v>11897</v>
      </c>
      <c r="J596" s="831">
        <v>849</v>
      </c>
      <c r="K596" s="831">
        <v>10103678</v>
      </c>
      <c r="L596" s="831">
        <v>1</v>
      </c>
      <c r="M596" s="831">
        <v>11900.680800942286</v>
      </c>
      <c r="N596" s="831">
        <v>695</v>
      </c>
      <c r="O596" s="831">
        <v>8275209</v>
      </c>
      <c r="P596" s="827">
        <v>0.81902936732544329</v>
      </c>
      <c r="Q596" s="832">
        <v>11906.775539568345</v>
      </c>
    </row>
    <row r="597" spans="1:17" ht="14.45" customHeight="1" x14ac:dyDescent="0.2">
      <c r="A597" s="821" t="s">
        <v>581</v>
      </c>
      <c r="B597" s="822" t="s">
        <v>6692</v>
      </c>
      <c r="C597" s="822" t="s">
        <v>5710</v>
      </c>
      <c r="D597" s="822" t="s">
        <v>6284</v>
      </c>
      <c r="E597" s="822" t="s">
        <v>6285</v>
      </c>
      <c r="F597" s="831"/>
      <c r="G597" s="831"/>
      <c r="H597" s="831"/>
      <c r="I597" s="831"/>
      <c r="J597" s="831"/>
      <c r="K597" s="831"/>
      <c r="L597" s="831"/>
      <c r="M597" s="831"/>
      <c r="N597" s="831">
        <v>5</v>
      </c>
      <c r="O597" s="831">
        <v>2190</v>
      </c>
      <c r="P597" s="827"/>
      <c r="Q597" s="832">
        <v>438</v>
      </c>
    </row>
    <row r="598" spans="1:17" ht="14.45" customHeight="1" x14ac:dyDescent="0.2">
      <c r="A598" s="821" t="s">
        <v>581</v>
      </c>
      <c r="B598" s="822" t="s">
        <v>6692</v>
      </c>
      <c r="C598" s="822" t="s">
        <v>5710</v>
      </c>
      <c r="D598" s="822" t="s">
        <v>6286</v>
      </c>
      <c r="E598" s="822" t="s">
        <v>6287</v>
      </c>
      <c r="F598" s="831">
        <v>718</v>
      </c>
      <c r="G598" s="831">
        <v>280710</v>
      </c>
      <c r="H598" s="831">
        <v>1.1895348393740226</v>
      </c>
      <c r="I598" s="831">
        <v>390.96100278551535</v>
      </c>
      <c r="J598" s="831">
        <v>602</v>
      </c>
      <c r="K598" s="831">
        <v>235983</v>
      </c>
      <c r="L598" s="831">
        <v>1</v>
      </c>
      <c r="M598" s="831">
        <v>391.99833887043189</v>
      </c>
      <c r="N598" s="831">
        <v>316</v>
      </c>
      <c r="O598" s="831">
        <v>124183</v>
      </c>
      <c r="P598" s="827">
        <v>0.52623705944919763</v>
      </c>
      <c r="Q598" s="832">
        <v>392.98417721518985</v>
      </c>
    </row>
    <row r="599" spans="1:17" ht="14.45" customHeight="1" x14ac:dyDescent="0.2">
      <c r="A599" s="821" t="s">
        <v>581</v>
      </c>
      <c r="B599" s="822" t="s">
        <v>6692</v>
      </c>
      <c r="C599" s="822" t="s">
        <v>5710</v>
      </c>
      <c r="D599" s="822" t="s">
        <v>5711</v>
      </c>
      <c r="E599" s="822" t="s">
        <v>5712</v>
      </c>
      <c r="F599" s="831">
        <v>30</v>
      </c>
      <c r="G599" s="831">
        <v>7560</v>
      </c>
      <c r="H599" s="831">
        <v>0.74424099232132312</v>
      </c>
      <c r="I599" s="831">
        <v>252</v>
      </c>
      <c r="J599" s="831">
        <v>40</v>
      </c>
      <c r="K599" s="831">
        <v>10158</v>
      </c>
      <c r="L599" s="831">
        <v>1</v>
      </c>
      <c r="M599" s="831">
        <v>253.95</v>
      </c>
      <c r="N599" s="831">
        <v>35</v>
      </c>
      <c r="O599" s="831">
        <v>8925</v>
      </c>
      <c r="P599" s="827">
        <v>0.87861783815711758</v>
      </c>
      <c r="Q599" s="832">
        <v>255</v>
      </c>
    </row>
    <row r="600" spans="1:17" ht="14.45" customHeight="1" x14ac:dyDescent="0.2">
      <c r="A600" s="821" t="s">
        <v>581</v>
      </c>
      <c r="B600" s="822" t="s">
        <v>6692</v>
      </c>
      <c r="C600" s="822" t="s">
        <v>5710</v>
      </c>
      <c r="D600" s="822" t="s">
        <v>5796</v>
      </c>
      <c r="E600" s="822" t="s">
        <v>5797</v>
      </c>
      <c r="F600" s="831">
        <v>1</v>
      </c>
      <c r="G600" s="831">
        <v>196</v>
      </c>
      <c r="H600" s="831">
        <v>0.99492385786802029</v>
      </c>
      <c r="I600" s="831">
        <v>196</v>
      </c>
      <c r="J600" s="831">
        <v>1</v>
      </c>
      <c r="K600" s="831">
        <v>197</v>
      </c>
      <c r="L600" s="831">
        <v>1</v>
      </c>
      <c r="M600" s="831">
        <v>197</v>
      </c>
      <c r="N600" s="831"/>
      <c r="O600" s="831"/>
      <c r="P600" s="827"/>
      <c r="Q600" s="832"/>
    </row>
    <row r="601" spans="1:17" ht="14.45" customHeight="1" x14ac:dyDescent="0.2">
      <c r="A601" s="821" t="s">
        <v>581</v>
      </c>
      <c r="B601" s="822" t="s">
        <v>6692</v>
      </c>
      <c r="C601" s="822" t="s">
        <v>5710</v>
      </c>
      <c r="D601" s="822" t="s">
        <v>6389</v>
      </c>
      <c r="E601" s="822" t="s">
        <v>6390</v>
      </c>
      <c r="F601" s="831">
        <v>0</v>
      </c>
      <c r="G601" s="831">
        <v>0</v>
      </c>
      <c r="H601" s="831"/>
      <c r="I601" s="831"/>
      <c r="J601" s="831">
        <v>0</v>
      </c>
      <c r="K601" s="831">
        <v>0</v>
      </c>
      <c r="L601" s="831"/>
      <c r="M601" s="831"/>
      <c r="N601" s="831">
        <v>0</v>
      </c>
      <c r="O601" s="831">
        <v>0</v>
      </c>
      <c r="P601" s="827"/>
      <c r="Q601" s="832"/>
    </row>
    <row r="602" spans="1:17" ht="14.45" customHeight="1" x14ac:dyDescent="0.2">
      <c r="A602" s="821" t="s">
        <v>581</v>
      </c>
      <c r="B602" s="822" t="s">
        <v>6692</v>
      </c>
      <c r="C602" s="822" t="s">
        <v>5710</v>
      </c>
      <c r="D602" s="822" t="s">
        <v>6391</v>
      </c>
      <c r="E602" s="822" t="s">
        <v>6392</v>
      </c>
      <c r="F602" s="831">
        <v>801</v>
      </c>
      <c r="G602" s="831">
        <v>0</v>
      </c>
      <c r="H602" s="831"/>
      <c r="I602" s="831">
        <v>0</v>
      </c>
      <c r="J602" s="831">
        <v>840</v>
      </c>
      <c r="K602" s="831">
        <v>0</v>
      </c>
      <c r="L602" s="831"/>
      <c r="M602" s="831">
        <v>0</v>
      </c>
      <c r="N602" s="831">
        <v>576</v>
      </c>
      <c r="O602" s="831">
        <v>0</v>
      </c>
      <c r="P602" s="827"/>
      <c r="Q602" s="832">
        <v>0</v>
      </c>
    </row>
    <row r="603" spans="1:17" ht="14.45" customHeight="1" x14ac:dyDescent="0.2">
      <c r="A603" s="821" t="s">
        <v>581</v>
      </c>
      <c r="B603" s="822" t="s">
        <v>6692</v>
      </c>
      <c r="C603" s="822" t="s">
        <v>5710</v>
      </c>
      <c r="D603" s="822" t="s">
        <v>6405</v>
      </c>
      <c r="E603" s="822" t="s">
        <v>6406</v>
      </c>
      <c r="F603" s="831"/>
      <c r="G603" s="831"/>
      <c r="H603" s="831"/>
      <c r="I603" s="831"/>
      <c r="J603" s="831"/>
      <c r="K603" s="831"/>
      <c r="L603" s="831"/>
      <c r="M603" s="831"/>
      <c r="N603" s="831">
        <v>2</v>
      </c>
      <c r="O603" s="831">
        <v>0</v>
      </c>
      <c r="P603" s="827"/>
      <c r="Q603" s="832">
        <v>0</v>
      </c>
    </row>
    <row r="604" spans="1:17" ht="14.45" customHeight="1" x14ac:dyDescent="0.2">
      <c r="A604" s="821" t="s">
        <v>581</v>
      </c>
      <c r="B604" s="822" t="s">
        <v>6692</v>
      </c>
      <c r="C604" s="822" t="s">
        <v>5710</v>
      </c>
      <c r="D604" s="822" t="s">
        <v>6703</v>
      </c>
      <c r="E604" s="822" t="s">
        <v>6704</v>
      </c>
      <c r="F604" s="831">
        <v>46</v>
      </c>
      <c r="G604" s="831">
        <v>251896</v>
      </c>
      <c r="H604" s="831">
        <v>0.82089318768412545</v>
      </c>
      <c r="I604" s="831">
        <v>5476</v>
      </c>
      <c r="J604" s="831">
        <v>56</v>
      </c>
      <c r="K604" s="831">
        <v>306856</v>
      </c>
      <c r="L604" s="831">
        <v>1</v>
      </c>
      <c r="M604" s="831">
        <v>5479.5714285714284</v>
      </c>
      <c r="N604" s="831">
        <v>81</v>
      </c>
      <c r="O604" s="831">
        <v>444352</v>
      </c>
      <c r="P604" s="827">
        <v>1.4480798811168756</v>
      </c>
      <c r="Q604" s="832">
        <v>5485.8271604938273</v>
      </c>
    </row>
    <row r="605" spans="1:17" ht="14.45" customHeight="1" x14ac:dyDescent="0.2">
      <c r="A605" s="821" t="s">
        <v>581</v>
      </c>
      <c r="B605" s="822" t="s">
        <v>6692</v>
      </c>
      <c r="C605" s="822" t="s">
        <v>5710</v>
      </c>
      <c r="D605" s="822" t="s">
        <v>6705</v>
      </c>
      <c r="E605" s="822" t="s">
        <v>6706</v>
      </c>
      <c r="F605" s="831">
        <v>422</v>
      </c>
      <c r="G605" s="831">
        <v>2817272</v>
      </c>
      <c r="H605" s="831">
        <v>0.99237701190561312</v>
      </c>
      <c r="I605" s="831">
        <v>6676</v>
      </c>
      <c r="J605" s="831">
        <v>425</v>
      </c>
      <c r="K605" s="831">
        <v>2838913</v>
      </c>
      <c r="L605" s="831">
        <v>1</v>
      </c>
      <c r="M605" s="831">
        <v>6679.7952941176472</v>
      </c>
      <c r="N605" s="831">
        <v>482</v>
      </c>
      <c r="O605" s="831">
        <v>3222584</v>
      </c>
      <c r="P605" s="827">
        <v>1.1351471496308623</v>
      </c>
      <c r="Q605" s="832">
        <v>6685.8589211618255</v>
      </c>
    </row>
    <row r="606" spans="1:17" ht="14.45" customHeight="1" x14ac:dyDescent="0.2">
      <c r="A606" s="821" t="s">
        <v>581</v>
      </c>
      <c r="B606" s="822" t="s">
        <v>6692</v>
      </c>
      <c r="C606" s="822" t="s">
        <v>5710</v>
      </c>
      <c r="D606" s="822" t="s">
        <v>6707</v>
      </c>
      <c r="E606" s="822" t="s">
        <v>6708</v>
      </c>
      <c r="F606" s="831"/>
      <c r="G606" s="831"/>
      <c r="H606" s="831"/>
      <c r="I606" s="831"/>
      <c r="J606" s="831">
        <v>1</v>
      </c>
      <c r="K606" s="831">
        <v>0</v>
      </c>
      <c r="L606" s="831"/>
      <c r="M606" s="831">
        <v>0</v>
      </c>
      <c r="N606" s="831"/>
      <c r="O606" s="831"/>
      <c r="P606" s="827"/>
      <c r="Q606" s="832"/>
    </row>
    <row r="607" spans="1:17" ht="14.45" customHeight="1" x14ac:dyDescent="0.2">
      <c r="A607" s="821" t="s">
        <v>581</v>
      </c>
      <c r="B607" s="822" t="s">
        <v>6692</v>
      </c>
      <c r="C607" s="822" t="s">
        <v>5710</v>
      </c>
      <c r="D607" s="822" t="s">
        <v>5836</v>
      </c>
      <c r="E607" s="822" t="s">
        <v>5837</v>
      </c>
      <c r="F607" s="831">
        <v>16</v>
      </c>
      <c r="G607" s="831">
        <v>5984</v>
      </c>
      <c r="H607" s="831">
        <v>0.56838905775075987</v>
      </c>
      <c r="I607" s="831">
        <v>374</v>
      </c>
      <c r="J607" s="831">
        <v>28</v>
      </c>
      <c r="K607" s="831">
        <v>10528</v>
      </c>
      <c r="L607" s="831">
        <v>1</v>
      </c>
      <c r="M607" s="831">
        <v>376</v>
      </c>
      <c r="N607" s="831">
        <v>26</v>
      </c>
      <c r="O607" s="831">
        <v>9848</v>
      </c>
      <c r="P607" s="827">
        <v>0.93541033434650456</v>
      </c>
      <c r="Q607" s="832">
        <v>378.76923076923077</v>
      </c>
    </row>
    <row r="608" spans="1:17" ht="14.45" customHeight="1" x14ac:dyDescent="0.2">
      <c r="A608" s="821" t="s">
        <v>581</v>
      </c>
      <c r="B608" s="822" t="s">
        <v>6692</v>
      </c>
      <c r="C608" s="822" t="s">
        <v>5710</v>
      </c>
      <c r="D608" s="822" t="s">
        <v>6709</v>
      </c>
      <c r="E608" s="822" t="s">
        <v>6710</v>
      </c>
      <c r="F608" s="831">
        <v>1</v>
      </c>
      <c r="G608" s="831">
        <v>717</v>
      </c>
      <c r="H608" s="831"/>
      <c r="I608" s="831">
        <v>717</v>
      </c>
      <c r="J608" s="831"/>
      <c r="K608" s="831"/>
      <c r="L608" s="831"/>
      <c r="M608" s="831"/>
      <c r="N608" s="831"/>
      <c r="O608" s="831"/>
      <c r="P608" s="827"/>
      <c r="Q608" s="832"/>
    </row>
    <row r="609" spans="1:17" ht="14.45" customHeight="1" x14ac:dyDescent="0.2">
      <c r="A609" s="821" t="s">
        <v>581</v>
      </c>
      <c r="B609" s="822" t="s">
        <v>6692</v>
      </c>
      <c r="C609" s="822" t="s">
        <v>5710</v>
      </c>
      <c r="D609" s="822" t="s">
        <v>6711</v>
      </c>
      <c r="E609" s="822" t="s">
        <v>6712</v>
      </c>
      <c r="F609" s="831">
        <v>1</v>
      </c>
      <c r="G609" s="831">
        <v>2765</v>
      </c>
      <c r="H609" s="831"/>
      <c r="I609" s="831">
        <v>2765</v>
      </c>
      <c r="J609" s="831"/>
      <c r="K609" s="831"/>
      <c r="L609" s="831"/>
      <c r="M609" s="831"/>
      <c r="N609" s="831"/>
      <c r="O609" s="831"/>
      <c r="P609" s="827"/>
      <c r="Q609" s="832"/>
    </row>
    <row r="610" spans="1:17" ht="14.45" customHeight="1" x14ac:dyDescent="0.2">
      <c r="A610" s="821" t="s">
        <v>581</v>
      </c>
      <c r="B610" s="822" t="s">
        <v>6692</v>
      </c>
      <c r="C610" s="822" t="s">
        <v>5710</v>
      </c>
      <c r="D610" s="822" t="s">
        <v>6713</v>
      </c>
      <c r="E610" s="822" t="s">
        <v>6714</v>
      </c>
      <c r="F610" s="831"/>
      <c r="G610" s="831"/>
      <c r="H610" s="831"/>
      <c r="I610" s="831"/>
      <c r="J610" s="831"/>
      <c r="K610" s="831"/>
      <c r="L610" s="831"/>
      <c r="M610" s="831"/>
      <c r="N610" s="831">
        <v>1</v>
      </c>
      <c r="O610" s="831">
        <v>4518</v>
      </c>
      <c r="P610" s="827"/>
      <c r="Q610" s="832">
        <v>4518</v>
      </c>
    </row>
    <row r="611" spans="1:17" ht="14.45" customHeight="1" x14ac:dyDescent="0.2">
      <c r="A611" s="821" t="s">
        <v>581</v>
      </c>
      <c r="B611" s="822" t="s">
        <v>6692</v>
      </c>
      <c r="C611" s="822" t="s">
        <v>5710</v>
      </c>
      <c r="D611" s="822" t="s">
        <v>6715</v>
      </c>
      <c r="E611" s="822" t="s">
        <v>6716</v>
      </c>
      <c r="F611" s="831">
        <v>1</v>
      </c>
      <c r="G611" s="831">
        <v>1203</v>
      </c>
      <c r="H611" s="831"/>
      <c r="I611" s="831">
        <v>1203</v>
      </c>
      <c r="J611" s="831"/>
      <c r="K611" s="831"/>
      <c r="L611" s="831"/>
      <c r="M611" s="831"/>
      <c r="N611" s="831"/>
      <c r="O611" s="831"/>
      <c r="P611" s="827"/>
      <c r="Q611" s="832"/>
    </row>
    <row r="612" spans="1:17" ht="14.45" customHeight="1" x14ac:dyDescent="0.2">
      <c r="A612" s="821" t="s">
        <v>581</v>
      </c>
      <c r="B612" s="822" t="s">
        <v>6692</v>
      </c>
      <c r="C612" s="822" t="s">
        <v>5710</v>
      </c>
      <c r="D612" s="822" t="s">
        <v>6596</v>
      </c>
      <c r="E612" s="822" t="s">
        <v>6597</v>
      </c>
      <c r="F612" s="831"/>
      <c r="G612" s="831"/>
      <c r="H612" s="831"/>
      <c r="I612" s="831"/>
      <c r="J612" s="831"/>
      <c r="K612" s="831"/>
      <c r="L612" s="831"/>
      <c r="M612" s="831"/>
      <c r="N612" s="831">
        <v>1</v>
      </c>
      <c r="O612" s="831">
        <v>0</v>
      </c>
      <c r="P612" s="827"/>
      <c r="Q612" s="832">
        <v>0</v>
      </c>
    </row>
    <row r="613" spans="1:17" ht="14.45" customHeight="1" x14ac:dyDescent="0.2">
      <c r="A613" s="821" t="s">
        <v>581</v>
      </c>
      <c r="B613" s="822" t="s">
        <v>6692</v>
      </c>
      <c r="C613" s="822" t="s">
        <v>5710</v>
      </c>
      <c r="D613" s="822" t="s">
        <v>6608</v>
      </c>
      <c r="E613" s="822" t="s">
        <v>6609</v>
      </c>
      <c r="F613" s="831"/>
      <c r="G613" s="831"/>
      <c r="H613" s="831"/>
      <c r="I613" s="831"/>
      <c r="J613" s="831"/>
      <c r="K613" s="831"/>
      <c r="L613" s="831"/>
      <c r="M613" s="831"/>
      <c r="N613" s="831">
        <v>1</v>
      </c>
      <c r="O613" s="831">
        <v>0</v>
      </c>
      <c r="P613" s="827"/>
      <c r="Q613" s="832">
        <v>0</v>
      </c>
    </row>
    <row r="614" spans="1:17" ht="14.45" customHeight="1" x14ac:dyDescent="0.2">
      <c r="A614" s="821" t="s">
        <v>581</v>
      </c>
      <c r="B614" s="822" t="s">
        <v>6692</v>
      </c>
      <c r="C614" s="822" t="s">
        <v>5710</v>
      </c>
      <c r="D614" s="822" t="s">
        <v>6616</v>
      </c>
      <c r="E614" s="822" t="s">
        <v>6617</v>
      </c>
      <c r="F614" s="831"/>
      <c r="G614" s="831"/>
      <c r="H614" s="831"/>
      <c r="I614" s="831"/>
      <c r="J614" s="831">
        <v>1</v>
      </c>
      <c r="K614" s="831">
        <v>0</v>
      </c>
      <c r="L614" s="831"/>
      <c r="M614" s="831">
        <v>0</v>
      </c>
      <c r="N614" s="831">
        <v>1</v>
      </c>
      <c r="O614" s="831">
        <v>0</v>
      </c>
      <c r="P614" s="827"/>
      <c r="Q614" s="832">
        <v>0</v>
      </c>
    </row>
    <row r="615" spans="1:17" ht="14.45" customHeight="1" x14ac:dyDescent="0.2">
      <c r="A615" s="821" t="s">
        <v>581</v>
      </c>
      <c r="B615" s="822" t="s">
        <v>6692</v>
      </c>
      <c r="C615" s="822" t="s">
        <v>5710</v>
      </c>
      <c r="D615" s="822" t="s">
        <v>6620</v>
      </c>
      <c r="E615" s="822" t="s">
        <v>6621</v>
      </c>
      <c r="F615" s="831"/>
      <c r="G615" s="831"/>
      <c r="H615" s="831"/>
      <c r="I615" s="831"/>
      <c r="J615" s="831">
        <v>1</v>
      </c>
      <c r="K615" s="831">
        <v>0</v>
      </c>
      <c r="L615" s="831"/>
      <c r="M615" s="831">
        <v>0</v>
      </c>
      <c r="N615" s="831"/>
      <c r="O615" s="831"/>
      <c r="P615" s="827"/>
      <c r="Q615" s="832"/>
    </row>
    <row r="616" spans="1:17" ht="14.45" customHeight="1" x14ac:dyDescent="0.2">
      <c r="A616" s="821" t="s">
        <v>581</v>
      </c>
      <c r="B616" s="822" t="s">
        <v>6692</v>
      </c>
      <c r="C616" s="822" t="s">
        <v>5710</v>
      </c>
      <c r="D616" s="822" t="s">
        <v>6624</v>
      </c>
      <c r="E616" s="822" t="s">
        <v>6625</v>
      </c>
      <c r="F616" s="831"/>
      <c r="G616" s="831"/>
      <c r="H616" s="831"/>
      <c r="I616" s="831"/>
      <c r="J616" s="831"/>
      <c r="K616" s="831"/>
      <c r="L616" s="831"/>
      <c r="M616" s="831"/>
      <c r="N616" s="831">
        <v>1</v>
      </c>
      <c r="O616" s="831">
        <v>0</v>
      </c>
      <c r="P616" s="827"/>
      <c r="Q616" s="832">
        <v>0</v>
      </c>
    </row>
    <row r="617" spans="1:17" ht="14.45" customHeight="1" x14ac:dyDescent="0.2">
      <c r="A617" s="821" t="s">
        <v>581</v>
      </c>
      <c r="B617" s="822" t="s">
        <v>6692</v>
      </c>
      <c r="C617" s="822" t="s">
        <v>5710</v>
      </c>
      <c r="D617" s="822" t="s">
        <v>6626</v>
      </c>
      <c r="E617" s="822" t="s">
        <v>6627</v>
      </c>
      <c r="F617" s="831"/>
      <c r="G617" s="831"/>
      <c r="H617" s="831"/>
      <c r="I617" s="831"/>
      <c r="J617" s="831"/>
      <c r="K617" s="831"/>
      <c r="L617" s="831"/>
      <c r="M617" s="831"/>
      <c r="N617" s="831">
        <v>2</v>
      </c>
      <c r="O617" s="831">
        <v>0</v>
      </c>
      <c r="P617" s="827"/>
      <c r="Q617" s="832">
        <v>0</v>
      </c>
    </row>
    <row r="618" spans="1:17" ht="14.45" customHeight="1" x14ac:dyDescent="0.2">
      <c r="A618" s="821" t="s">
        <v>581</v>
      </c>
      <c r="B618" s="822" t="s">
        <v>5713</v>
      </c>
      <c r="C618" s="822" t="s">
        <v>5726</v>
      </c>
      <c r="D618" s="822" t="s">
        <v>5921</v>
      </c>
      <c r="E618" s="822" t="s">
        <v>1413</v>
      </c>
      <c r="F618" s="831"/>
      <c r="G618" s="831"/>
      <c r="H618" s="831"/>
      <c r="I618" s="831"/>
      <c r="J618" s="831"/>
      <c r="K618" s="831"/>
      <c r="L618" s="831"/>
      <c r="M618" s="831"/>
      <c r="N618" s="831">
        <v>0.8</v>
      </c>
      <c r="O618" s="831">
        <v>907.92</v>
      </c>
      <c r="P618" s="827"/>
      <c r="Q618" s="832">
        <v>1134.8999999999999</v>
      </c>
    </row>
    <row r="619" spans="1:17" ht="14.45" customHeight="1" x14ac:dyDescent="0.2">
      <c r="A619" s="821" t="s">
        <v>581</v>
      </c>
      <c r="B619" s="822" t="s">
        <v>5713</v>
      </c>
      <c r="C619" s="822" t="s">
        <v>5726</v>
      </c>
      <c r="D619" s="822" t="s">
        <v>6717</v>
      </c>
      <c r="E619" s="822" t="s">
        <v>2923</v>
      </c>
      <c r="F619" s="831">
        <v>7</v>
      </c>
      <c r="G619" s="831">
        <v>280.27999999999997</v>
      </c>
      <c r="H619" s="831"/>
      <c r="I619" s="831">
        <v>40.04</v>
      </c>
      <c r="J619" s="831"/>
      <c r="K619" s="831"/>
      <c r="L619" s="831"/>
      <c r="M619" s="831"/>
      <c r="N619" s="831"/>
      <c r="O619" s="831"/>
      <c r="P619" s="827"/>
      <c r="Q619" s="832"/>
    </row>
    <row r="620" spans="1:17" ht="14.45" customHeight="1" x14ac:dyDescent="0.2">
      <c r="A620" s="821" t="s">
        <v>581</v>
      </c>
      <c r="B620" s="822" t="s">
        <v>5713</v>
      </c>
      <c r="C620" s="822" t="s">
        <v>5726</v>
      </c>
      <c r="D620" s="822" t="s">
        <v>6718</v>
      </c>
      <c r="E620" s="822" t="s">
        <v>2923</v>
      </c>
      <c r="F620" s="831">
        <v>21</v>
      </c>
      <c r="G620" s="831">
        <v>1681.6799999999998</v>
      </c>
      <c r="H620" s="831"/>
      <c r="I620" s="831">
        <v>80.08</v>
      </c>
      <c r="J620" s="831"/>
      <c r="K620" s="831"/>
      <c r="L620" s="831"/>
      <c r="M620" s="831"/>
      <c r="N620" s="831"/>
      <c r="O620" s="831"/>
      <c r="P620" s="827"/>
      <c r="Q620" s="832"/>
    </row>
    <row r="621" spans="1:17" ht="14.45" customHeight="1" x14ac:dyDescent="0.2">
      <c r="A621" s="821" t="s">
        <v>581</v>
      </c>
      <c r="B621" s="822" t="s">
        <v>5713</v>
      </c>
      <c r="C621" s="822" t="s">
        <v>5726</v>
      </c>
      <c r="D621" s="822" t="s">
        <v>5924</v>
      </c>
      <c r="E621" s="822" t="s">
        <v>1888</v>
      </c>
      <c r="F621" s="831"/>
      <c r="G621" s="831"/>
      <c r="H621" s="831"/>
      <c r="I621" s="831"/>
      <c r="J621" s="831">
        <v>3</v>
      </c>
      <c r="K621" s="831">
        <v>1111.94</v>
      </c>
      <c r="L621" s="831">
        <v>1</v>
      </c>
      <c r="M621" s="831">
        <v>370.6466666666667</v>
      </c>
      <c r="N621" s="831"/>
      <c r="O621" s="831"/>
      <c r="P621" s="827"/>
      <c r="Q621" s="832"/>
    </row>
    <row r="622" spans="1:17" ht="14.45" customHeight="1" x14ac:dyDescent="0.2">
      <c r="A622" s="821" t="s">
        <v>581</v>
      </c>
      <c r="B622" s="822" t="s">
        <v>5713</v>
      </c>
      <c r="C622" s="822" t="s">
        <v>5726</v>
      </c>
      <c r="D622" s="822" t="s">
        <v>5925</v>
      </c>
      <c r="E622" s="822" t="s">
        <v>1175</v>
      </c>
      <c r="F622" s="831">
        <v>0.3</v>
      </c>
      <c r="G622" s="831">
        <v>93.39</v>
      </c>
      <c r="H622" s="831"/>
      <c r="I622" s="831">
        <v>311.3</v>
      </c>
      <c r="J622" s="831"/>
      <c r="K622" s="831"/>
      <c r="L622" s="831"/>
      <c r="M622" s="831"/>
      <c r="N622" s="831"/>
      <c r="O622" s="831"/>
      <c r="P622" s="827"/>
      <c r="Q622" s="832"/>
    </row>
    <row r="623" spans="1:17" ht="14.45" customHeight="1" x14ac:dyDescent="0.2">
      <c r="A623" s="821" t="s">
        <v>581</v>
      </c>
      <c r="B623" s="822" t="s">
        <v>5713</v>
      </c>
      <c r="C623" s="822" t="s">
        <v>5726</v>
      </c>
      <c r="D623" s="822" t="s">
        <v>5926</v>
      </c>
      <c r="E623" s="822" t="s">
        <v>3794</v>
      </c>
      <c r="F623" s="831">
        <v>317</v>
      </c>
      <c r="G623" s="831">
        <v>15877.77</v>
      </c>
      <c r="H623" s="831">
        <v>1.0124359646337311</v>
      </c>
      <c r="I623" s="831">
        <v>50.087602523659307</v>
      </c>
      <c r="J623" s="831">
        <v>402</v>
      </c>
      <c r="K623" s="831">
        <v>15682.740000000002</v>
      </c>
      <c r="L623" s="831">
        <v>1</v>
      </c>
      <c r="M623" s="831">
        <v>39.011791044776125</v>
      </c>
      <c r="N623" s="831"/>
      <c r="O623" s="831"/>
      <c r="P623" s="827"/>
      <c r="Q623" s="832"/>
    </row>
    <row r="624" spans="1:17" ht="14.45" customHeight="1" x14ac:dyDescent="0.2">
      <c r="A624" s="821" t="s">
        <v>581</v>
      </c>
      <c r="B624" s="822" t="s">
        <v>5713</v>
      </c>
      <c r="C624" s="822" t="s">
        <v>5726</v>
      </c>
      <c r="D624" s="822" t="s">
        <v>5929</v>
      </c>
      <c r="E624" s="822" t="s">
        <v>1847</v>
      </c>
      <c r="F624" s="831"/>
      <c r="G624" s="831"/>
      <c r="H624" s="831"/>
      <c r="I624" s="831"/>
      <c r="J624" s="831">
        <v>1.2</v>
      </c>
      <c r="K624" s="831">
        <v>3685.38</v>
      </c>
      <c r="L624" s="831">
        <v>1</v>
      </c>
      <c r="M624" s="831">
        <v>3071.15</v>
      </c>
      <c r="N624" s="831"/>
      <c r="O624" s="831"/>
      <c r="P624" s="827"/>
      <c r="Q624" s="832"/>
    </row>
    <row r="625" spans="1:17" ht="14.45" customHeight="1" x14ac:dyDescent="0.2">
      <c r="A625" s="821" t="s">
        <v>581</v>
      </c>
      <c r="B625" s="822" t="s">
        <v>5713</v>
      </c>
      <c r="C625" s="822" t="s">
        <v>5726</v>
      </c>
      <c r="D625" s="822" t="s">
        <v>5932</v>
      </c>
      <c r="E625" s="822"/>
      <c r="F625" s="831">
        <v>30.3</v>
      </c>
      <c r="G625" s="831">
        <v>11620.32</v>
      </c>
      <c r="H625" s="831"/>
      <c r="I625" s="831">
        <v>383.5089108910891</v>
      </c>
      <c r="J625" s="831"/>
      <c r="K625" s="831"/>
      <c r="L625" s="831"/>
      <c r="M625" s="831"/>
      <c r="N625" s="831"/>
      <c r="O625" s="831"/>
      <c r="P625" s="827"/>
      <c r="Q625" s="832"/>
    </row>
    <row r="626" spans="1:17" ht="14.45" customHeight="1" x14ac:dyDescent="0.2">
      <c r="A626" s="821" t="s">
        <v>581</v>
      </c>
      <c r="B626" s="822" t="s">
        <v>5713</v>
      </c>
      <c r="C626" s="822" t="s">
        <v>5726</v>
      </c>
      <c r="D626" s="822" t="s">
        <v>5934</v>
      </c>
      <c r="E626" s="822" t="s">
        <v>1863</v>
      </c>
      <c r="F626" s="831">
        <v>1.3</v>
      </c>
      <c r="G626" s="831">
        <v>871.68999999999994</v>
      </c>
      <c r="H626" s="831"/>
      <c r="I626" s="831">
        <v>670.53076923076912</v>
      </c>
      <c r="J626" s="831"/>
      <c r="K626" s="831"/>
      <c r="L626" s="831"/>
      <c r="M626" s="831"/>
      <c r="N626" s="831">
        <v>0.2</v>
      </c>
      <c r="O626" s="831">
        <v>39.57</v>
      </c>
      <c r="P626" s="827"/>
      <c r="Q626" s="832">
        <v>197.85</v>
      </c>
    </row>
    <row r="627" spans="1:17" ht="14.45" customHeight="1" x14ac:dyDescent="0.2">
      <c r="A627" s="821" t="s">
        <v>581</v>
      </c>
      <c r="B627" s="822" t="s">
        <v>5713</v>
      </c>
      <c r="C627" s="822" t="s">
        <v>5726</v>
      </c>
      <c r="D627" s="822" t="s">
        <v>5935</v>
      </c>
      <c r="E627" s="822" t="s">
        <v>5936</v>
      </c>
      <c r="F627" s="831">
        <v>3</v>
      </c>
      <c r="G627" s="831">
        <v>128.63999999999999</v>
      </c>
      <c r="H627" s="831"/>
      <c r="I627" s="831">
        <v>42.879999999999995</v>
      </c>
      <c r="J627" s="831"/>
      <c r="K627" s="831"/>
      <c r="L627" s="831"/>
      <c r="M627" s="831"/>
      <c r="N627" s="831"/>
      <c r="O627" s="831"/>
      <c r="P627" s="827"/>
      <c r="Q627" s="832"/>
    </row>
    <row r="628" spans="1:17" ht="14.45" customHeight="1" x14ac:dyDescent="0.2">
      <c r="A628" s="821" t="s">
        <v>581</v>
      </c>
      <c r="B628" s="822" t="s">
        <v>5713</v>
      </c>
      <c r="C628" s="822" t="s">
        <v>5726</v>
      </c>
      <c r="D628" s="822" t="s">
        <v>6719</v>
      </c>
      <c r="E628" s="822"/>
      <c r="F628" s="831">
        <v>0.4</v>
      </c>
      <c r="G628" s="831">
        <v>217.38</v>
      </c>
      <c r="H628" s="831"/>
      <c r="I628" s="831">
        <v>543.44999999999993</v>
      </c>
      <c r="J628" s="831"/>
      <c r="K628" s="831"/>
      <c r="L628" s="831"/>
      <c r="M628" s="831"/>
      <c r="N628" s="831"/>
      <c r="O628" s="831"/>
      <c r="P628" s="827"/>
      <c r="Q628" s="832"/>
    </row>
    <row r="629" spans="1:17" ht="14.45" customHeight="1" x14ac:dyDescent="0.2">
      <c r="A629" s="821" t="s">
        <v>581</v>
      </c>
      <c r="B629" s="822" t="s">
        <v>5713</v>
      </c>
      <c r="C629" s="822" t="s">
        <v>5726</v>
      </c>
      <c r="D629" s="822" t="s">
        <v>5938</v>
      </c>
      <c r="E629" s="822" t="s">
        <v>4175</v>
      </c>
      <c r="F629" s="831">
        <v>59.5</v>
      </c>
      <c r="G629" s="831">
        <v>15284.669999999998</v>
      </c>
      <c r="H629" s="831">
        <v>1.994557096979195</v>
      </c>
      <c r="I629" s="831">
        <v>256.88521008403359</v>
      </c>
      <c r="J629" s="831">
        <v>42.199999999999996</v>
      </c>
      <c r="K629" s="831">
        <v>7663.1900000000005</v>
      </c>
      <c r="L629" s="831">
        <v>1</v>
      </c>
      <c r="M629" s="831">
        <v>181.59218009478676</v>
      </c>
      <c r="N629" s="831">
        <v>75.300000000000011</v>
      </c>
      <c r="O629" s="831">
        <v>15340.409999999994</v>
      </c>
      <c r="P629" s="827">
        <v>2.0018308302417132</v>
      </c>
      <c r="Q629" s="832">
        <v>203.72390438247001</v>
      </c>
    </row>
    <row r="630" spans="1:17" ht="14.45" customHeight="1" x14ac:dyDescent="0.2">
      <c r="A630" s="821" t="s">
        <v>581</v>
      </c>
      <c r="B630" s="822" t="s">
        <v>5713</v>
      </c>
      <c r="C630" s="822" t="s">
        <v>5726</v>
      </c>
      <c r="D630" s="822" t="s">
        <v>5947</v>
      </c>
      <c r="E630" s="822" t="s">
        <v>926</v>
      </c>
      <c r="F630" s="831"/>
      <c r="G630" s="831"/>
      <c r="H630" s="831"/>
      <c r="I630" s="831"/>
      <c r="J630" s="831">
        <v>2.1</v>
      </c>
      <c r="K630" s="831">
        <v>2578.17</v>
      </c>
      <c r="L630" s="831">
        <v>1</v>
      </c>
      <c r="M630" s="831">
        <v>1227.7</v>
      </c>
      <c r="N630" s="831"/>
      <c r="O630" s="831"/>
      <c r="P630" s="827"/>
      <c r="Q630" s="832"/>
    </row>
    <row r="631" spans="1:17" ht="14.45" customHeight="1" x14ac:dyDescent="0.2">
      <c r="A631" s="821" t="s">
        <v>581</v>
      </c>
      <c r="B631" s="822" t="s">
        <v>5713</v>
      </c>
      <c r="C631" s="822" t="s">
        <v>5726</v>
      </c>
      <c r="D631" s="822" t="s">
        <v>5950</v>
      </c>
      <c r="E631" s="822" t="s">
        <v>3649</v>
      </c>
      <c r="F631" s="831">
        <v>6</v>
      </c>
      <c r="G631" s="831">
        <v>2455.9100000000003</v>
      </c>
      <c r="H631" s="831">
        <v>7.6627457098283944</v>
      </c>
      <c r="I631" s="831">
        <v>409.31833333333338</v>
      </c>
      <c r="J631" s="831">
        <v>1</v>
      </c>
      <c r="K631" s="831">
        <v>320.5</v>
      </c>
      <c r="L631" s="831">
        <v>1</v>
      </c>
      <c r="M631" s="831">
        <v>320.5</v>
      </c>
      <c r="N631" s="831"/>
      <c r="O631" s="831"/>
      <c r="P631" s="827"/>
      <c r="Q631" s="832"/>
    </row>
    <row r="632" spans="1:17" ht="14.45" customHeight="1" x14ac:dyDescent="0.2">
      <c r="A632" s="821" t="s">
        <v>581</v>
      </c>
      <c r="B632" s="822" t="s">
        <v>5713</v>
      </c>
      <c r="C632" s="822" t="s">
        <v>5726</v>
      </c>
      <c r="D632" s="822" t="s">
        <v>5951</v>
      </c>
      <c r="E632" s="822" t="s">
        <v>5952</v>
      </c>
      <c r="F632" s="831">
        <v>1.5</v>
      </c>
      <c r="G632" s="831">
        <v>88.3</v>
      </c>
      <c r="H632" s="831"/>
      <c r="I632" s="831">
        <v>58.866666666666667</v>
      </c>
      <c r="J632" s="831"/>
      <c r="K632" s="831"/>
      <c r="L632" s="831"/>
      <c r="M632" s="831"/>
      <c r="N632" s="831"/>
      <c r="O632" s="831"/>
      <c r="P632" s="827"/>
      <c r="Q632" s="832"/>
    </row>
    <row r="633" spans="1:17" ht="14.45" customHeight="1" x14ac:dyDescent="0.2">
      <c r="A633" s="821" t="s">
        <v>581</v>
      </c>
      <c r="B633" s="822" t="s">
        <v>5713</v>
      </c>
      <c r="C633" s="822" t="s">
        <v>5726</v>
      </c>
      <c r="D633" s="822" t="s">
        <v>5953</v>
      </c>
      <c r="E633" s="822" t="s">
        <v>5954</v>
      </c>
      <c r="F633" s="831">
        <v>16</v>
      </c>
      <c r="G633" s="831">
        <v>706.08</v>
      </c>
      <c r="H633" s="831"/>
      <c r="I633" s="831">
        <v>44.13</v>
      </c>
      <c r="J633" s="831"/>
      <c r="K633" s="831"/>
      <c r="L633" s="831"/>
      <c r="M633" s="831"/>
      <c r="N633" s="831"/>
      <c r="O633" s="831"/>
      <c r="P633" s="827"/>
      <c r="Q633" s="832"/>
    </row>
    <row r="634" spans="1:17" ht="14.45" customHeight="1" x14ac:dyDescent="0.2">
      <c r="A634" s="821" t="s">
        <v>581</v>
      </c>
      <c r="B634" s="822" t="s">
        <v>5713</v>
      </c>
      <c r="C634" s="822" t="s">
        <v>5726</v>
      </c>
      <c r="D634" s="822" t="s">
        <v>5955</v>
      </c>
      <c r="E634" s="822" t="s">
        <v>5956</v>
      </c>
      <c r="F634" s="831"/>
      <c r="G634" s="831"/>
      <c r="H634" s="831"/>
      <c r="I634" s="831"/>
      <c r="J634" s="831">
        <v>0.2</v>
      </c>
      <c r="K634" s="831">
        <v>138.63999999999999</v>
      </c>
      <c r="L634" s="831">
        <v>1</v>
      </c>
      <c r="M634" s="831">
        <v>693.19999999999993</v>
      </c>
      <c r="N634" s="831">
        <v>0.15000000000000002</v>
      </c>
      <c r="O634" s="831">
        <v>108.21000000000001</v>
      </c>
      <c r="P634" s="827">
        <v>0.78051067512983274</v>
      </c>
      <c r="Q634" s="832">
        <v>721.4</v>
      </c>
    </row>
    <row r="635" spans="1:17" ht="14.45" customHeight="1" x14ac:dyDescent="0.2">
      <c r="A635" s="821" t="s">
        <v>581</v>
      </c>
      <c r="B635" s="822" t="s">
        <v>5713</v>
      </c>
      <c r="C635" s="822" t="s">
        <v>5726</v>
      </c>
      <c r="D635" s="822" t="s">
        <v>6720</v>
      </c>
      <c r="E635" s="822" t="s">
        <v>5961</v>
      </c>
      <c r="F635" s="831">
        <v>3.6</v>
      </c>
      <c r="G635" s="831">
        <v>2159.31</v>
      </c>
      <c r="H635" s="831"/>
      <c r="I635" s="831">
        <v>599.80833333333328</v>
      </c>
      <c r="J635" s="831"/>
      <c r="K635" s="831"/>
      <c r="L635" s="831"/>
      <c r="M635" s="831"/>
      <c r="N635" s="831"/>
      <c r="O635" s="831"/>
      <c r="P635" s="827"/>
      <c r="Q635" s="832"/>
    </row>
    <row r="636" spans="1:17" ht="14.45" customHeight="1" x14ac:dyDescent="0.2">
      <c r="A636" s="821" t="s">
        <v>581</v>
      </c>
      <c r="B636" s="822" t="s">
        <v>5713</v>
      </c>
      <c r="C636" s="822" t="s">
        <v>5726</v>
      </c>
      <c r="D636" s="822" t="s">
        <v>5971</v>
      </c>
      <c r="E636" s="822" t="s">
        <v>5972</v>
      </c>
      <c r="F636" s="831">
        <v>11</v>
      </c>
      <c r="G636" s="831">
        <v>2411.1999999999998</v>
      </c>
      <c r="H636" s="831"/>
      <c r="I636" s="831">
        <v>219.2</v>
      </c>
      <c r="J636" s="831"/>
      <c r="K636" s="831"/>
      <c r="L636" s="831"/>
      <c r="M636" s="831"/>
      <c r="N636" s="831"/>
      <c r="O636" s="831"/>
      <c r="P636" s="827"/>
      <c r="Q636" s="832"/>
    </row>
    <row r="637" spans="1:17" ht="14.45" customHeight="1" x14ac:dyDescent="0.2">
      <c r="A637" s="821" t="s">
        <v>581</v>
      </c>
      <c r="B637" s="822" t="s">
        <v>5713</v>
      </c>
      <c r="C637" s="822" t="s">
        <v>5726</v>
      </c>
      <c r="D637" s="822" t="s">
        <v>5975</v>
      </c>
      <c r="E637" s="822" t="s">
        <v>5974</v>
      </c>
      <c r="F637" s="831">
        <v>2.8000000000000003</v>
      </c>
      <c r="G637" s="831">
        <v>2162.02</v>
      </c>
      <c r="H637" s="831">
        <v>3.9786897313213103</v>
      </c>
      <c r="I637" s="831">
        <v>772.14999999999986</v>
      </c>
      <c r="J637" s="831">
        <v>1.9000000000000001</v>
      </c>
      <c r="K637" s="831">
        <v>543.4</v>
      </c>
      <c r="L637" s="831">
        <v>1</v>
      </c>
      <c r="M637" s="831">
        <v>285.99999999999994</v>
      </c>
      <c r="N637" s="831">
        <v>7.7</v>
      </c>
      <c r="O637" s="831">
        <v>5276.6</v>
      </c>
      <c r="P637" s="827">
        <v>9.7103422892896596</v>
      </c>
      <c r="Q637" s="832">
        <v>685.27272727272725</v>
      </c>
    </row>
    <row r="638" spans="1:17" ht="14.45" customHeight="1" x14ac:dyDescent="0.2">
      <c r="A638" s="821" t="s">
        <v>581</v>
      </c>
      <c r="B638" s="822" t="s">
        <v>5713</v>
      </c>
      <c r="C638" s="822" t="s">
        <v>5726</v>
      </c>
      <c r="D638" s="822" t="s">
        <v>5976</v>
      </c>
      <c r="E638" s="822" t="s">
        <v>1895</v>
      </c>
      <c r="F638" s="831"/>
      <c r="G638" s="831"/>
      <c r="H638" s="831"/>
      <c r="I638" s="831"/>
      <c r="J638" s="831"/>
      <c r="K638" s="831"/>
      <c r="L638" s="831"/>
      <c r="M638" s="831"/>
      <c r="N638" s="831">
        <v>1.5</v>
      </c>
      <c r="O638" s="831">
        <v>478.5</v>
      </c>
      <c r="P638" s="827"/>
      <c r="Q638" s="832">
        <v>319</v>
      </c>
    </row>
    <row r="639" spans="1:17" ht="14.45" customHeight="1" x14ac:dyDescent="0.2">
      <c r="A639" s="821" t="s">
        <v>581</v>
      </c>
      <c r="B639" s="822" t="s">
        <v>5713</v>
      </c>
      <c r="C639" s="822" t="s">
        <v>5726</v>
      </c>
      <c r="D639" s="822" t="s">
        <v>5977</v>
      </c>
      <c r="E639" s="822" t="s">
        <v>1884</v>
      </c>
      <c r="F639" s="831"/>
      <c r="G639" s="831"/>
      <c r="H639" s="831"/>
      <c r="I639" s="831"/>
      <c r="J639" s="831">
        <v>10</v>
      </c>
      <c r="K639" s="831">
        <v>528.79999999999995</v>
      </c>
      <c r="L639" s="831">
        <v>1</v>
      </c>
      <c r="M639" s="831">
        <v>52.879999999999995</v>
      </c>
      <c r="N639" s="831">
        <v>31</v>
      </c>
      <c r="O639" s="831">
        <v>1639.28</v>
      </c>
      <c r="P639" s="827">
        <v>3.1</v>
      </c>
      <c r="Q639" s="832">
        <v>52.88</v>
      </c>
    </row>
    <row r="640" spans="1:17" ht="14.45" customHeight="1" x14ac:dyDescent="0.2">
      <c r="A640" s="821" t="s">
        <v>581</v>
      </c>
      <c r="B640" s="822" t="s">
        <v>5713</v>
      </c>
      <c r="C640" s="822" t="s">
        <v>5726</v>
      </c>
      <c r="D640" s="822" t="s">
        <v>5980</v>
      </c>
      <c r="E640" s="822" t="s">
        <v>5981</v>
      </c>
      <c r="F640" s="831"/>
      <c r="G640" s="831"/>
      <c r="H640" s="831"/>
      <c r="I640" s="831"/>
      <c r="J640" s="831"/>
      <c r="K640" s="831"/>
      <c r="L640" s="831"/>
      <c r="M640" s="831"/>
      <c r="N640" s="831">
        <v>8.2999999999999989</v>
      </c>
      <c r="O640" s="831">
        <v>3839.1400000000003</v>
      </c>
      <c r="P640" s="827"/>
      <c r="Q640" s="832">
        <v>462.54698795180735</v>
      </c>
    </row>
    <row r="641" spans="1:17" ht="14.45" customHeight="1" x14ac:dyDescent="0.2">
      <c r="A641" s="821" t="s">
        <v>581</v>
      </c>
      <c r="B641" s="822" t="s">
        <v>5713</v>
      </c>
      <c r="C641" s="822" t="s">
        <v>5726</v>
      </c>
      <c r="D641" s="822" t="s">
        <v>5982</v>
      </c>
      <c r="E641" s="822" t="s">
        <v>5983</v>
      </c>
      <c r="F641" s="831">
        <v>4.9000000000000004</v>
      </c>
      <c r="G641" s="831">
        <v>10143.460000000001</v>
      </c>
      <c r="H641" s="831"/>
      <c r="I641" s="831">
        <v>2070.0938775510203</v>
      </c>
      <c r="J641" s="831"/>
      <c r="K641" s="831"/>
      <c r="L641" s="831"/>
      <c r="M641" s="831"/>
      <c r="N641" s="831"/>
      <c r="O641" s="831"/>
      <c r="P641" s="827"/>
      <c r="Q641" s="832"/>
    </row>
    <row r="642" spans="1:17" ht="14.45" customHeight="1" x14ac:dyDescent="0.2">
      <c r="A642" s="821" t="s">
        <v>581</v>
      </c>
      <c r="B642" s="822" t="s">
        <v>5713</v>
      </c>
      <c r="C642" s="822" t="s">
        <v>5726</v>
      </c>
      <c r="D642" s="822" t="s">
        <v>5984</v>
      </c>
      <c r="E642" s="822" t="s">
        <v>1867</v>
      </c>
      <c r="F642" s="831"/>
      <c r="G642" s="831"/>
      <c r="H642" s="831"/>
      <c r="I642" s="831"/>
      <c r="J642" s="831">
        <v>24</v>
      </c>
      <c r="K642" s="831">
        <v>802.31999999999994</v>
      </c>
      <c r="L642" s="831">
        <v>1</v>
      </c>
      <c r="M642" s="831">
        <v>33.43</v>
      </c>
      <c r="N642" s="831">
        <v>46</v>
      </c>
      <c r="O642" s="831">
        <v>1355.62</v>
      </c>
      <c r="P642" s="827">
        <v>1.6896250872469838</v>
      </c>
      <c r="Q642" s="832">
        <v>29.47</v>
      </c>
    </row>
    <row r="643" spans="1:17" ht="14.45" customHeight="1" x14ac:dyDescent="0.2">
      <c r="A643" s="821" t="s">
        <v>581</v>
      </c>
      <c r="B643" s="822" t="s">
        <v>5713</v>
      </c>
      <c r="C643" s="822" t="s">
        <v>5726</v>
      </c>
      <c r="D643" s="822" t="s">
        <v>5986</v>
      </c>
      <c r="E643" s="822" t="s">
        <v>1851</v>
      </c>
      <c r="F643" s="831"/>
      <c r="G643" s="831"/>
      <c r="H643" s="831"/>
      <c r="I643" s="831"/>
      <c r="J643" s="831"/>
      <c r="K643" s="831"/>
      <c r="L643" s="831"/>
      <c r="M643" s="831"/>
      <c r="N643" s="831">
        <v>12.800000000000002</v>
      </c>
      <c r="O643" s="831">
        <v>5334.69</v>
      </c>
      <c r="P643" s="827"/>
      <c r="Q643" s="832">
        <v>416.7726562499999</v>
      </c>
    </row>
    <row r="644" spans="1:17" ht="14.45" customHeight="1" x14ac:dyDescent="0.2">
      <c r="A644" s="821" t="s">
        <v>581</v>
      </c>
      <c r="B644" s="822" t="s">
        <v>5713</v>
      </c>
      <c r="C644" s="822" t="s">
        <v>5726</v>
      </c>
      <c r="D644" s="822" t="s">
        <v>5988</v>
      </c>
      <c r="E644" s="822" t="s">
        <v>1860</v>
      </c>
      <c r="F644" s="831"/>
      <c r="G644" s="831"/>
      <c r="H644" s="831"/>
      <c r="I644" s="831"/>
      <c r="J644" s="831">
        <v>1.7</v>
      </c>
      <c r="K644" s="831">
        <v>779.79</v>
      </c>
      <c r="L644" s="831">
        <v>1</v>
      </c>
      <c r="M644" s="831">
        <v>458.7</v>
      </c>
      <c r="N644" s="831">
        <v>7.8000000000000007</v>
      </c>
      <c r="O644" s="831">
        <v>6929.1299999999992</v>
      </c>
      <c r="P644" s="827">
        <v>8.8858923556342084</v>
      </c>
      <c r="Q644" s="832">
        <v>888.3499999999998</v>
      </c>
    </row>
    <row r="645" spans="1:17" ht="14.45" customHeight="1" x14ac:dyDescent="0.2">
      <c r="A645" s="821" t="s">
        <v>581</v>
      </c>
      <c r="B645" s="822" t="s">
        <v>5713</v>
      </c>
      <c r="C645" s="822" t="s">
        <v>5726</v>
      </c>
      <c r="D645" s="822" t="s">
        <v>5992</v>
      </c>
      <c r="E645" s="822" t="s">
        <v>1874</v>
      </c>
      <c r="F645" s="831"/>
      <c r="G645" s="831"/>
      <c r="H645" s="831"/>
      <c r="I645" s="831"/>
      <c r="J645" s="831">
        <v>2.6</v>
      </c>
      <c r="K645" s="831">
        <v>400.4</v>
      </c>
      <c r="L645" s="831">
        <v>1</v>
      </c>
      <c r="M645" s="831">
        <v>154</v>
      </c>
      <c r="N645" s="831">
        <v>2.6</v>
      </c>
      <c r="O645" s="831">
        <v>391.99</v>
      </c>
      <c r="P645" s="827">
        <v>0.97899600399600406</v>
      </c>
      <c r="Q645" s="832">
        <v>150.76538461538462</v>
      </c>
    </row>
    <row r="646" spans="1:17" ht="14.45" customHeight="1" x14ac:dyDescent="0.2">
      <c r="A646" s="821" t="s">
        <v>581</v>
      </c>
      <c r="B646" s="822" t="s">
        <v>5713</v>
      </c>
      <c r="C646" s="822" t="s">
        <v>5726</v>
      </c>
      <c r="D646" s="822" t="s">
        <v>5993</v>
      </c>
      <c r="E646" s="822" t="s">
        <v>1874</v>
      </c>
      <c r="F646" s="831"/>
      <c r="G646" s="831"/>
      <c r="H646" s="831"/>
      <c r="I646" s="831"/>
      <c r="J646" s="831">
        <v>0.89999999999999991</v>
      </c>
      <c r="K646" s="831">
        <v>236.61</v>
      </c>
      <c r="L646" s="831">
        <v>1</v>
      </c>
      <c r="M646" s="831">
        <v>262.90000000000003</v>
      </c>
      <c r="N646" s="831">
        <v>3.7</v>
      </c>
      <c r="O646" s="831">
        <v>976.8</v>
      </c>
      <c r="P646" s="827">
        <v>4.1283124128312405</v>
      </c>
      <c r="Q646" s="832">
        <v>264</v>
      </c>
    </row>
    <row r="647" spans="1:17" ht="14.45" customHeight="1" x14ac:dyDescent="0.2">
      <c r="A647" s="821" t="s">
        <v>581</v>
      </c>
      <c r="B647" s="822" t="s">
        <v>5713</v>
      </c>
      <c r="C647" s="822" t="s">
        <v>5726</v>
      </c>
      <c r="D647" s="822" t="s">
        <v>5995</v>
      </c>
      <c r="E647" s="822" t="s">
        <v>5996</v>
      </c>
      <c r="F647" s="831">
        <v>4.8999999999999995</v>
      </c>
      <c r="G647" s="831">
        <v>1564.98</v>
      </c>
      <c r="H647" s="831">
        <v>0.14791242338463864</v>
      </c>
      <c r="I647" s="831">
        <v>319.38367346938782</v>
      </c>
      <c r="J647" s="831">
        <v>79.59999999999998</v>
      </c>
      <c r="K647" s="831">
        <v>10580.45</v>
      </c>
      <c r="L647" s="831">
        <v>1</v>
      </c>
      <c r="M647" s="831">
        <v>132.9202261306533</v>
      </c>
      <c r="N647" s="831">
        <v>58.40000000000002</v>
      </c>
      <c r="O647" s="831">
        <v>7679.51</v>
      </c>
      <c r="P647" s="827">
        <v>0.725820735412955</v>
      </c>
      <c r="Q647" s="832">
        <v>131.49845890410955</v>
      </c>
    </row>
    <row r="648" spans="1:17" ht="14.45" customHeight="1" x14ac:dyDescent="0.2">
      <c r="A648" s="821" t="s">
        <v>581</v>
      </c>
      <c r="B648" s="822" t="s">
        <v>5713</v>
      </c>
      <c r="C648" s="822" t="s">
        <v>5726</v>
      </c>
      <c r="D648" s="822" t="s">
        <v>6003</v>
      </c>
      <c r="E648" s="822" t="s">
        <v>6002</v>
      </c>
      <c r="F648" s="831"/>
      <c r="G648" s="831"/>
      <c r="H648" s="831"/>
      <c r="I648" s="831"/>
      <c r="J648" s="831">
        <v>3.5</v>
      </c>
      <c r="K648" s="831">
        <v>3214.75</v>
      </c>
      <c r="L648" s="831">
        <v>1</v>
      </c>
      <c r="M648" s="831">
        <v>918.5</v>
      </c>
      <c r="N648" s="831"/>
      <c r="O648" s="831"/>
      <c r="P648" s="827"/>
      <c r="Q648" s="832"/>
    </row>
    <row r="649" spans="1:17" ht="14.45" customHeight="1" x14ac:dyDescent="0.2">
      <c r="A649" s="821" t="s">
        <v>581</v>
      </c>
      <c r="B649" s="822" t="s">
        <v>5713</v>
      </c>
      <c r="C649" s="822" t="s">
        <v>5726</v>
      </c>
      <c r="D649" s="822" t="s">
        <v>6721</v>
      </c>
      <c r="E649" s="822" t="s">
        <v>6722</v>
      </c>
      <c r="F649" s="831">
        <v>15</v>
      </c>
      <c r="G649" s="831">
        <v>34620</v>
      </c>
      <c r="H649" s="831"/>
      <c r="I649" s="831">
        <v>2308</v>
      </c>
      <c r="J649" s="831"/>
      <c r="K649" s="831"/>
      <c r="L649" s="831"/>
      <c r="M649" s="831"/>
      <c r="N649" s="831"/>
      <c r="O649" s="831"/>
      <c r="P649" s="827"/>
      <c r="Q649" s="832"/>
    </row>
    <row r="650" spans="1:17" ht="14.45" customHeight="1" x14ac:dyDescent="0.2">
      <c r="A650" s="821" t="s">
        <v>581</v>
      </c>
      <c r="B650" s="822" t="s">
        <v>5713</v>
      </c>
      <c r="C650" s="822" t="s">
        <v>5726</v>
      </c>
      <c r="D650" s="822" t="s">
        <v>6693</v>
      </c>
      <c r="E650" s="822" t="s">
        <v>6694</v>
      </c>
      <c r="F650" s="831">
        <v>2</v>
      </c>
      <c r="G650" s="831">
        <v>421.14</v>
      </c>
      <c r="H650" s="831">
        <v>0.125</v>
      </c>
      <c r="I650" s="831">
        <v>210.57</v>
      </c>
      <c r="J650" s="831">
        <v>16</v>
      </c>
      <c r="K650" s="831">
        <v>3369.12</v>
      </c>
      <c r="L650" s="831">
        <v>1</v>
      </c>
      <c r="M650" s="831">
        <v>210.57</v>
      </c>
      <c r="N650" s="831"/>
      <c r="O650" s="831"/>
      <c r="P650" s="827"/>
      <c r="Q650" s="832"/>
    </row>
    <row r="651" spans="1:17" ht="14.45" customHeight="1" x14ac:dyDescent="0.2">
      <c r="A651" s="821" t="s">
        <v>581</v>
      </c>
      <c r="B651" s="822" t="s">
        <v>5713</v>
      </c>
      <c r="C651" s="822" t="s">
        <v>5726</v>
      </c>
      <c r="D651" s="822" t="s">
        <v>6021</v>
      </c>
      <c r="E651" s="822" t="s">
        <v>1113</v>
      </c>
      <c r="F651" s="831"/>
      <c r="G651" s="831"/>
      <c r="H651" s="831"/>
      <c r="I651" s="831"/>
      <c r="J651" s="831"/>
      <c r="K651" s="831"/>
      <c r="L651" s="831"/>
      <c r="M651" s="831"/>
      <c r="N651" s="831">
        <v>2.96</v>
      </c>
      <c r="O651" s="831">
        <v>557.86</v>
      </c>
      <c r="P651" s="827"/>
      <c r="Q651" s="832">
        <v>188.46621621621622</v>
      </c>
    </row>
    <row r="652" spans="1:17" ht="14.45" customHeight="1" x14ac:dyDescent="0.2">
      <c r="A652" s="821" t="s">
        <v>581</v>
      </c>
      <c r="B652" s="822" t="s">
        <v>5713</v>
      </c>
      <c r="C652" s="822" t="s">
        <v>5726</v>
      </c>
      <c r="D652" s="822" t="s">
        <v>6723</v>
      </c>
      <c r="E652" s="822" t="s">
        <v>6694</v>
      </c>
      <c r="F652" s="831">
        <v>2</v>
      </c>
      <c r="G652" s="831">
        <v>842.32</v>
      </c>
      <c r="H652" s="831"/>
      <c r="I652" s="831">
        <v>421.16</v>
      </c>
      <c r="J652" s="831"/>
      <c r="K652" s="831"/>
      <c r="L652" s="831"/>
      <c r="M652" s="831"/>
      <c r="N652" s="831"/>
      <c r="O652" s="831"/>
      <c r="P652" s="827"/>
      <c r="Q652" s="832"/>
    </row>
    <row r="653" spans="1:17" ht="14.45" customHeight="1" x14ac:dyDescent="0.2">
      <c r="A653" s="821" t="s">
        <v>581</v>
      </c>
      <c r="B653" s="822" t="s">
        <v>5713</v>
      </c>
      <c r="C653" s="822" t="s">
        <v>6023</v>
      </c>
      <c r="D653" s="822" t="s">
        <v>6026</v>
      </c>
      <c r="E653" s="822" t="s">
        <v>6027</v>
      </c>
      <c r="F653" s="831">
        <v>14</v>
      </c>
      <c r="G653" s="831">
        <v>29400</v>
      </c>
      <c r="H653" s="831"/>
      <c r="I653" s="831">
        <v>2100</v>
      </c>
      <c r="J653" s="831"/>
      <c r="K653" s="831"/>
      <c r="L653" s="831"/>
      <c r="M653" s="831"/>
      <c r="N653" s="831">
        <v>2</v>
      </c>
      <c r="O653" s="831">
        <v>4368.96</v>
      </c>
      <c r="P653" s="827"/>
      <c r="Q653" s="832">
        <v>2184.48</v>
      </c>
    </row>
    <row r="654" spans="1:17" ht="14.45" customHeight="1" x14ac:dyDescent="0.2">
      <c r="A654" s="821" t="s">
        <v>581</v>
      </c>
      <c r="B654" s="822" t="s">
        <v>5713</v>
      </c>
      <c r="C654" s="822" t="s">
        <v>6023</v>
      </c>
      <c r="D654" s="822" t="s">
        <v>6028</v>
      </c>
      <c r="E654" s="822" t="s">
        <v>6029</v>
      </c>
      <c r="F654" s="831">
        <v>6</v>
      </c>
      <c r="G654" s="831">
        <v>15540</v>
      </c>
      <c r="H654" s="831">
        <v>0.6477061864693594</v>
      </c>
      <c r="I654" s="831">
        <v>2590</v>
      </c>
      <c r="J654" s="831">
        <v>9</v>
      </c>
      <c r="K654" s="831">
        <v>23992.36</v>
      </c>
      <c r="L654" s="831">
        <v>1</v>
      </c>
      <c r="M654" s="831">
        <v>2665.8177777777778</v>
      </c>
      <c r="N654" s="831">
        <v>13</v>
      </c>
      <c r="O654" s="831">
        <v>34939.360000000001</v>
      </c>
      <c r="P654" s="827">
        <v>1.456270246028319</v>
      </c>
      <c r="Q654" s="832">
        <v>2687.6430769230769</v>
      </c>
    </row>
    <row r="655" spans="1:17" ht="14.45" customHeight="1" x14ac:dyDescent="0.2">
      <c r="A655" s="821" t="s">
        <v>581</v>
      </c>
      <c r="B655" s="822" t="s">
        <v>5713</v>
      </c>
      <c r="C655" s="822" t="s">
        <v>6023</v>
      </c>
      <c r="D655" s="822" t="s">
        <v>6036</v>
      </c>
      <c r="E655" s="822" t="s">
        <v>6037</v>
      </c>
      <c r="F655" s="831"/>
      <c r="G655" s="831"/>
      <c r="H655" s="831"/>
      <c r="I655" s="831"/>
      <c r="J655" s="831"/>
      <c r="K655" s="831"/>
      <c r="L655" s="831"/>
      <c r="M655" s="831"/>
      <c r="N655" s="831">
        <v>1</v>
      </c>
      <c r="O655" s="831">
        <v>10346.879999999999</v>
      </c>
      <c r="P655" s="827"/>
      <c r="Q655" s="832">
        <v>10346.879999999999</v>
      </c>
    </row>
    <row r="656" spans="1:17" ht="14.45" customHeight="1" x14ac:dyDescent="0.2">
      <c r="A656" s="821" t="s">
        <v>581</v>
      </c>
      <c r="B656" s="822" t="s">
        <v>5713</v>
      </c>
      <c r="C656" s="822" t="s">
        <v>6023</v>
      </c>
      <c r="D656" s="822" t="s">
        <v>6038</v>
      </c>
      <c r="E656" s="822" t="s">
        <v>6039</v>
      </c>
      <c r="F656" s="831">
        <v>6</v>
      </c>
      <c r="G656" s="831">
        <v>4830</v>
      </c>
      <c r="H656" s="831">
        <v>1.31209710061856</v>
      </c>
      <c r="I656" s="831">
        <v>805</v>
      </c>
      <c r="J656" s="831">
        <v>3</v>
      </c>
      <c r="K656" s="831">
        <v>3681.13</v>
      </c>
      <c r="L656" s="831">
        <v>1</v>
      </c>
      <c r="M656" s="831">
        <v>1227.0433333333333</v>
      </c>
      <c r="N656" s="831">
        <v>6</v>
      </c>
      <c r="O656" s="831">
        <v>7448.2199999999993</v>
      </c>
      <c r="P656" s="827">
        <v>2.0233515252110084</v>
      </c>
      <c r="Q656" s="832">
        <v>1241.3699999999999</v>
      </c>
    </row>
    <row r="657" spans="1:17" ht="14.45" customHeight="1" x14ac:dyDescent="0.2">
      <c r="A657" s="821" t="s">
        <v>581</v>
      </c>
      <c r="B657" s="822" t="s">
        <v>5713</v>
      </c>
      <c r="C657" s="822" t="s">
        <v>5753</v>
      </c>
      <c r="D657" s="822" t="s">
        <v>6724</v>
      </c>
      <c r="E657" s="822" t="s">
        <v>6160</v>
      </c>
      <c r="F657" s="831">
        <v>3</v>
      </c>
      <c r="G657" s="831">
        <v>1417.44</v>
      </c>
      <c r="H657" s="831">
        <v>0.75</v>
      </c>
      <c r="I657" s="831">
        <v>472.48</v>
      </c>
      <c r="J657" s="831">
        <v>4</v>
      </c>
      <c r="K657" s="831">
        <v>1889.92</v>
      </c>
      <c r="L657" s="831">
        <v>1</v>
      </c>
      <c r="M657" s="831">
        <v>472.48</v>
      </c>
      <c r="N657" s="831">
        <v>11</v>
      </c>
      <c r="O657" s="831">
        <v>4438.7199999999993</v>
      </c>
      <c r="P657" s="827">
        <v>2.348628513376227</v>
      </c>
      <c r="Q657" s="832">
        <v>403.51999999999992</v>
      </c>
    </row>
    <row r="658" spans="1:17" ht="14.45" customHeight="1" x14ac:dyDescent="0.2">
      <c r="A658" s="821" t="s">
        <v>581</v>
      </c>
      <c r="B658" s="822" t="s">
        <v>5713</v>
      </c>
      <c r="C658" s="822" t="s">
        <v>5753</v>
      </c>
      <c r="D658" s="822" t="s">
        <v>6725</v>
      </c>
      <c r="E658" s="822" t="s">
        <v>6160</v>
      </c>
      <c r="F658" s="831">
        <v>6</v>
      </c>
      <c r="G658" s="831">
        <v>2798.82</v>
      </c>
      <c r="H658" s="831">
        <v>0.25000000000000006</v>
      </c>
      <c r="I658" s="831">
        <v>466.47</v>
      </c>
      <c r="J658" s="831">
        <v>24</v>
      </c>
      <c r="K658" s="831">
        <v>11195.279999999999</v>
      </c>
      <c r="L658" s="831">
        <v>1</v>
      </c>
      <c r="M658" s="831">
        <v>466.46999999999997</v>
      </c>
      <c r="N658" s="831"/>
      <c r="O658" s="831"/>
      <c r="P658" s="827"/>
      <c r="Q658" s="832"/>
    </row>
    <row r="659" spans="1:17" ht="14.45" customHeight="1" x14ac:dyDescent="0.2">
      <c r="A659" s="821" t="s">
        <v>581</v>
      </c>
      <c r="B659" s="822" t="s">
        <v>5713</v>
      </c>
      <c r="C659" s="822" t="s">
        <v>5753</v>
      </c>
      <c r="D659" s="822" t="s">
        <v>6726</v>
      </c>
      <c r="E659" s="822" t="s">
        <v>6727</v>
      </c>
      <c r="F659" s="831">
        <v>1</v>
      </c>
      <c r="G659" s="831">
        <v>4312</v>
      </c>
      <c r="H659" s="831">
        <v>0.5</v>
      </c>
      <c r="I659" s="831">
        <v>4312</v>
      </c>
      <c r="J659" s="831">
        <v>2</v>
      </c>
      <c r="K659" s="831">
        <v>8624</v>
      </c>
      <c r="L659" s="831">
        <v>1</v>
      </c>
      <c r="M659" s="831">
        <v>4312</v>
      </c>
      <c r="N659" s="831"/>
      <c r="O659" s="831"/>
      <c r="P659" s="827"/>
      <c r="Q659" s="832"/>
    </row>
    <row r="660" spans="1:17" ht="14.45" customHeight="1" x14ac:dyDescent="0.2">
      <c r="A660" s="821" t="s">
        <v>581</v>
      </c>
      <c r="B660" s="822" t="s">
        <v>5713</v>
      </c>
      <c r="C660" s="822" t="s">
        <v>5753</v>
      </c>
      <c r="D660" s="822" t="s">
        <v>6728</v>
      </c>
      <c r="E660" s="822" t="s">
        <v>6729</v>
      </c>
      <c r="F660" s="831"/>
      <c r="G660" s="831"/>
      <c r="H660" s="831"/>
      <c r="I660" s="831"/>
      <c r="J660" s="831">
        <v>1</v>
      </c>
      <c r="K660" s="831">
        <v>4436.47</v>
      </c>
      <c r="L660" s="831">
        <v>1</v>
      </c>
      <c r="M660" s="831">
        <v>4436.47</v>
      </c>
      <c r="N660" s="831"/>
      <c r="O660" s="831"/>
      <c r="P660" s="827"/>
      <c r="Q660" s="832"/>
    </row>
    <row r="661" spans="1:17" ht="14.45" customHeight="1" x14ac:dyDescent="0.2">
      <c r="A661" s="821" t="s">
        <v>581</v>
      </c>
      <c r="B661" s="822" t="s">
        <v>5713</v>
      </c>
      <c r="C661" s="822" t="s">
        <v>5753</v>
      </c>
      <c r="D661" s="822" t="s">
        <v>6730</v>
      </c>
      <c r="E661" s="822" t="s">
        <v>6731</v>
      </c>
      <c r="F661" s="831">
        <v>2</v>
      </c>
      <c r="G661" s="831">
        <v>8249.0400000000009</v>
      </c>
      <c r="H661" s="831">
        <v>2</v>
      </c>
      <c r="I661" s="831">
        <v>4124.5200000000004</v>
      </c>
      <c r="J661" s="831">
        <v>1</v>
      </c>
      <c r="K661" s="831">
        <v>4124.5200000000004</v>
      </c>
      <c r="L661" s="831">
        <v>1</v>
      </c>
      <c r="M661" s="831">
        <v>4124.5200000000004</v>
      </c>
      <c r="N661" s="831"/>
      <c r="O661" s="831"/>
      <c r="P661" s="827"/>
      <c r="Q661" s="832"/>
    </row>
    <row r="662" spans="1:17" ht="14.45" customHeight="1" x14ac:dyDescent="0.2">
      <c r="A662" s="821" t="s">
        <v>581</v>
      </c>
      <c r="B662" s="822" t="s">
        <v>5713</v>
      </c>
      <c r="C662" s="822" t="s">
        <v>5753</v>
      </c>
      <c r="D662" s="822" t="s">
        <v>6732</v>
      </c>
      <c r="E662" s="822" t="s">
        <v>6733</v>
      </c>
      <c r="F662" s="831"/>
      <c r="G662" s="831"/>
      <c r="H662" s="831"/>
      <c r="I662" s="831"/>
      <c r="J662" s="831"/>
      <c r="K662" s="831"/>
      <c r="L662" s="831"/>
      <c r="M662" s="831"/>
      <c r="N662" s="831">
        <v>1</v>
      </c>
      <c r="O662" s="831">
        <v>1071.8</v>
      </c>
      <c r="P662" s="827"/>
      <c r="Q662" s="832">
        <v>1071.8</v>
      </c>
    </row>
    <row r="663" spans="1:17" ht="14.45" customHeight="1" x14ac:dyDescent="0.2">
      <c r="A663" s="821" t="s">
        <v>581</v>
      </c>
      <c r="B663" s="822" t="s">
        <v>5713</v>
      </c>
      <c r="C663" s="822" t="s">
        <v>5753</v>
      </c>
      <c r="D663" s="822" t="s">
        <v>6734</v>
      </c>
      <c r="E663" s="822" t="s">
        <v>6735</v>
      </c>
      <c r="F663" s="831">
        <v>4</v>
      </c>
      <c r="G663" s="831">
        <v>4137.16</v>
      </c>
      <c r="H663" s="831"/>
      <c r="I663" s="831">
        <v>1034.29</v>
      </c>
      <c r="J663" s="831"/>
      <c r="K663" s="831"/>
      <c r="L663" s="831"/>
      <c r="M663" s="831"/>
      <c r="N663" s="831"/>
      <c r="O663" s="831"/>
      <c r="P663" s="827"/>
      <c r="Q663" s="832"/>
    </row>
    <row r="664" spans="1:17" ht="14.45" customHeight="1" x14ac:dyDescent="0.2">
      <c r="A664" s="821" t="s">
        <v>581</v>
      </c>
      <c r="B664" s="822" t="s">
        <v>5713</v>
      </c>
      <c r="C664" s="822" t="s">
        <v>5753</v>
      </c>
      <c r="D664" s="822" t="s">
        <v>6736</v>
      </c>
      <c r="E664" s="822" t="s">
        <v>6737</v>
      </c>
      <c r="F664" s="831"/>
      <c r="G664" s="831"/>
      <c r="H664" s="831"/>
      <c r="I664" s="831"/>
      <c r="J664" s="831"/>
      <c r="K664" s="831"/>
      <c r="L664" s="831"/>
      <c r="M664" s="831"/>
      <c r="N664" s="831">
        <v>1</v>
      </c>
      <c r="O664" s="831">
        <v>1463.31</v>
      </c>
      <c r="P664" s="827"/>
      <c r="Q664" s="832">
        <v>1463.31</v>
      </c>
    </row>
    <row r="665" spans="1:17" ht="14.45" customHeight="1" x14ac:dyDescent="0.2">
      <c r="A665" s="821" t="s">
        <v>581</v>
      </c>
      <c r="B665" s="822" t="s">
        <v>5713</v>
      </c>
      <c r="C665" s="822" t="s">
        <v>5753</v>
      </c>
      <c r="D665" s="822" t="s">
        <v>6738</v>
      </c>
      <c r="E665" s="822" t="s">
        <v>6737</v>
      </c>
      <c r="F665" s="831"/>
      <c r="G665" s="831"/>
      <c r="H665" s="831"/>
      <c r="I665" s="831"/>
      <c r="J665" s="831"/>
      <c r="K665" s="831"/>
      <c r="L665" s="831"/>
      <c r="M665" s="831"/>
      <c r="N665" s="831">
        <v>2</v>
      </c>
      <c r="O665" s="831">
        <v>3229.2</v>
      </c>
      <c r="P665" s="827"/>
      <c r="Q665" s="832">
        <v>1614.6</v>
      </c>
    </row>
    <row r="666" spans="1:17" ht="14.45" customHeight="1" x14ac:dyDescent="0.2">
      <c r="A666" s="821" t="s">
        <v>581</v>
      </c>
      <c r="B666" s="822" t="s">
        <v>5713</v>
      </c>
      <c r="C666" s="822" t="s">
        <v>5753</v>
      </c>
      <c r="D666" s="822" t="s">
        <v>6739</v>
      </c>
      <c r="E666" s="822" t="s">
        <v>6740</v>
      </c>
      <c r="F666" s="831">
        <v>1</v>
      </c>
      <c r="G666" s="831">
        <v>69.02</v>
      </c>
      <c r="H666" s="831">
        <v>0.5</v>
      </c>
      <c r="I666" s="831">
        <v>69.02</v>
      </c>
      <c r="J666" s="831">
        <v>2</v>
      </c>
      <c r="K666" s="831">
        <v>138.04</v>
      </c>
      <c r="L666" s="831">
        <v>1</v>
      </c>
      <c r="M666" s="831">
        <v>69.02</v>
      </c>
      <c r="N666" s="831">
        <v>1</v>
      </c>
      <c r="O666" s="831">
        <v>58.97</v>
      </c>
      <c r="P666" s="827">
        <v>0.42719501593740944</v>
      </c>
      <c r="Q666" s="832">
        <v>58.97</v>
      </c>
    </row>
    <row r="667" spans="1:17" ht="14.45" customHeight="1" x14ac:dyDescent="0.2">
      <c r="A667" s="821" t="s">
        <v>581</v>
      </c>
      <c r="B667" s="822" t="s">
        <v>5713</v>
      </c>
      <c r="C667" s="822" t="s">
        <v>5753</v>
      </c>
      <c r="D667" s="822" t="s">
        <v>6741</v>
      </c>
      <c r="E667" s="822" t="s">
        <v>6740</v>
      </c>
      <c r="F667" s="831">
        <v>12</v>
      </c>
      <c r="G667" s="831">
        <v>1081.92</v>
      </c>
      <c r="H667" s="831">
        <v>0.60000000000000009</v>
      </c>
      <c r="I667" s="831">
        <v>90.160000000000011</v>
      </c>
      <c r="J667" s="831">
        <v>20</v>
      </c>
      <c r="K667" s="831">
        <v>1803.1999999999998</v>
      </c>
      <c r="L667" s="831">
        <v>1</v>
      </c>
      <c r="M667" s="831">
        <v>90.16</v>
      </c>
      <c r="N667" s="831">
        <v>23</v>
      </c>
      <c r="O667" s="831">
        <v>1771</v>
      </c>
      <c r="P667" s="827">
        <v>0.98214285714285721</v>
      </c>
      <c r="Q667" s="832">
        <v>77</v>
      </c>
    </row>
    <row r="668" spans="1:17" ht="14.45" customHeight="1" x14ac:dyDescent="0.2">
      <c r="A668" s="821" t="s">
        <v>581</v>
      </c>
      <c r="B668" s="822" t="s">
        <v>5713</v>
      </c>
      <c r="C668" s="822" t="s">
        <v>5753</v>
      </c>
      <c r="D668" s="822" t="s">
        <v>6742</v>
      </c>
      <c r="E668" s="822" t="s">
        <v>6743</v>
      </c>
      <c r="F668" s="831">
        <v>1</v>
      </c>
      <c r="G668" s="831">
        <v>4902</v>
      </c>
      <c r="H668" s="831"/>
      <c r="I668" s="831">
        <v>4902</v>
      </c>
      <c r="J668" s="831"/>
      <c r="K668" s="831"/>
      <c r="L668" s="831"/>
      <c r="M668" s="831"/>
      <c r="N668" s="831"/>
      <c r="O668" s="831"/>
      <c r="P668" s="827"/>
      <c r="Q668" s="832"/>
    </row>
    <row r="669" spans="1:17" ht="14.45" customHeight="1" x14ac:dyDescent="0.2">
      <c r="A669" s="821" t="s">
        <v>581</v>
      </c>
      <c r="B669" s="822" t="s">
        <v>5713</v>
      </c>
      <c r="C669" s="822" t="s">
        <v>5753</v>
      </c>
      <c r="D669" s="822" t="s">
        <v>6070</v>
      </c>
      <c r="E669" s="822" t="s">
        <v>6069</v>
      </c>
      <c r="F669" s="831">
        <v>1</v>
      </c>
      <c r="G669" s="831">
        <v>8342.6200000000008</v>
      </c>
      <c r="H669" s="831"/>
      <c r="I669" s="831">
        <v>8342.6200000000008</v>
      </c>
      <c r="J669" s="831"/>
      <c r="K669" s="831"/>
      <c r="L669" s="831"/>
      <c r="M669" s="831"/>
      <c r="N669" s="831">
        <v>2</v>
      </c>
      <c r="O669" s="831">
        <v>3427</v>
      </c>
      <c r="P669" s="827"/>
      <c r="Q669" s="832">
        <v>1713.5</v>
      </c>
    </row>
    <row r="670" spans="1:17" ht="14.45" customHeight="1" x14ac:dyDescent="0.2">
      <c r="A670" s="821" t="s">
        <v>581</v>
      </c>
      <c r="B670" s="822" t="s">
        <v>5713</v>
      </c>
      <c r="C670" s="822" t="s">
        <v>5753</v>
      </c>
      <c r="D670" s="822" t="s">
        <v>6083</v>
      </c>
      <c r="E670" s="822" t="s">
        <v>6069</v>
      </c>
      <c r="F670" s="831"/>
      <c r="G670" s="831"/>
      <c r="H670" s="831"/>
      <c r="I670" s="831"/>
      <c r="J670" s="831">
        <v>3</v>
      </c>
      <c r="K670" s="831">
        <v>12305.46</v>
      </c>
      <c r="L670" s="831">
        <v>1</v>
      </c>
      <c r="M670" s="831">
        <v>4101.82</v>
      </c>
      <c r="N670" s="831"/>
      <c r="O670" s="831"/>
      <c r="P670" s="827"/>
      <c r="Q670" s="832"/>
    </row>
    <row r="671" spans="1:17" ht="14.45" customHeight="1" x14ac:dyDescent="0.2">
      <c r="A671" s="821" t="s">
        <v>581</v>
      </c>
      <c r="B671" s="822" t="s">
        <v>5713</v>
      </c>
      <c r="C671" s="822" t="s">
        <v>5753</v>
      </c>
      <c r="D671" s="822" t="s">
        <v>6132</v>
      </c>
      <c r="E671" s="822" t="s">
        <v>6133</v>
      </c>
      <c r="F671" s="831"/>
      <c r="G671" s="831"/>
      <c r="H671" s="831"/>
      <c r="I671" s="831"/>
      <c r="J671" s="831">
        <v>1</v>
      </c>
      <c r="K671" s="831">
        <v>7437.74</v>
      </c>
      <c r="L671" s="831">
        <v>1</v>
      </c>
      <c r="M671" s="831">
        <v>7437.74</v>
      </c>
      <c r="N671" s="831">
        <v>1</v>
      </c>
      <c r="O671" s="831">
        <v>6488.24</v>
      </c>
      <c r="P671" s="827">
        <v>0.87234025389432812</v>
      </c>
      <c r="Q671" s="832">
        <v>6488.24</v>
      </c>
    </row>
    <row r="672" spans="1:17" ht="14.45" customHeight="1" x14ac:dyDescent="0.2">
      <c r="A672" s="821" t="s">
        <v>581</v>
      </c>
      <c r="B672" s="822" t="s">
        <v>5713</v>
      </c>
      <c r="C672" s="822" t="s">
        <v>5753</v>
      </c>
      <c r="D672" s="822" t="s">
        <v>6744</v>
      </c>
      <c r="E672" s="822" t="s">
        <v>6745</v>
      </c>
      <c r="F672" s="831">
        <v>11</v>
      </c>
      <c r="G672" s="831">
        <v>56111</v>
      </c>
      <c r="H672" s="831">
        <v>1.2222222222222223</v>
      </c>
      <c r="I672" s="831">
        <v>5101</v>
      </c>
      <c r="J672" s="831">
        <v>9</v>
      </c>
      <c r="K672" s="831">
        <v>45909</v>
      </c>
      <c r="L672" s="831">
        <v>1</v>
      </c>
      <c r="M672" s="831">
        <v>5101</v>
      </c>
      <c r="N672" s="831">
        <v>9</v>
      </c>
      <c r="O672" s="831">
        <v>45909</v>
      </c>
      <c r="P672" s="827">
        <v>1</v>
      </c>
      <c r="Q672" s="832">
        <v>5101</v>
      </c>
    </row>
    <row r="673" spans="1:17" ht="14.45" customHeight="1" x14ac:dyDescent="0.2">
      <c r="A673" s="821" t="s">
        <v>581</v>
      </c>
      <c r="B673" s="822" t="s">
        <v>5713</v>
      </c>
      <c r="C673" s="822" t="s">
        <v>5753</v>
      </c>
      <c r="D673" s="822" t="s">
        <v>6746</v>
      </c>
      <c r="E673" s="822" t="s">
        <v>6745</v>
      </c>
      <c r="F673" s="831">
        <v>8</v>
      </c>
      <c r="G673" s="831">
        <v>62952</v>
      </c>
      <c r="H673" s="831">
        <v>0.33333333333333331</v>
      </c>
      <c r="I673" s="831">
        <v>7869</v>
      </c>
      <c r="J673" s="831">
        <v>24</v>
      </c>
      <c r="K673" s="831">
        <v>188856</v>
      </c>
      <c r="L673" s="831">
        <v>1</v>
      </c>
      <c r="M673" s="831">
        <v>7869</v>
      </c>
      <c r="N673" s="831">
        <v>22</v>
      </c>
      <c r="O673" s="831">
        <v>173118</v>
      </c>
      <c r="P673" s="827">
        <v>0.91666666666666663</v>
      </c>
      <c r="Q673" s="832">
        <v>7869</v>
      </c>
    </row>
    <row r="674" spans="1:17" ht="14.45" customHeight="1" x14ac:dyDescent="0.2">
      <c r="A674" s="821" t="s">
        <v>581</v>
      </c>
      <c r="B674" s="822" t="s">
        <v>5713</v>
      </c>
      <c r="C674" s="822" t="s">
        <v>5753</v>
      </c>
      <c r="D674" s="822" t="s">
        <v>6134</v>
      </c>
      <c r="E674" s="822" t="s">
        <v>6135</v>
      </c>
      <c r="F674" s="831">
        <v>1</v>
      </c>
      <c r="G674" s="831">
        <v>96.6</v>
      </c>
      <c r="H674" s="831">
        <v>1</v>
      </c>
      <c r="I674" s="831">
        <v>96.6</v>
      </c>
      <c r="J674" s="831">
        <v>1</v>
      </c>
      <c r="K674" s="831">
        <v>96.6</v>
      </c>
      <c r="L674" s="831">
        <v>1</v>
      </c>
      <c r="M674" s="831">
        <v>96.6</v>
      </c>
      <c r="N674" s="831"/>
      <c r="O674" s="831"/>
      <c r="P674" s="827"/>
      <c r="Q674" s="832"/>
    </row>
    <row r="675" spans="1:17" ht="14.45" customHeight="1" x14ac:dyDescent="0.2">
      <c r="A675" s="821" t="s">
        <v>581</v>
      </c>
      <c r="B675" s="822" t="s">
        <v>5713</v>
      </c>
      <c r="C675" s="822" t="s">
        <v>5753</v>
      </c>
      <c r="D675" s="822" t="s">
        <v>6747</v>
      </c>
      <c r="E675" s="822" t="s">
        <v>6748</v>
      </c>
      <c r="F675" s="831"/>
      <c r="G675" s="831"/>
      <c r="H675" s="831"/>
      <c r="I675" s="831"/>
      <c r="J675" s="831">
        <v>2</v>
      </c>
      <c r="K675" s="831">
        <v>8974.76</v>
      </c>
      <c r="L675" s="831">
        <v>1</v>
      </c>
      <c r="M675" s="831">
        <v>4487.38</v>
      </c>
      <c r="N675" s="831"/>
      <c r="O675" s="831"/>
      <c r="P675" s="827"/>
      <c r="Q675" s="832"/>
    </row>
    <row r="676" spans="1:17" ht="14.45" customHeight="1" x14ac:dyDescent="0.2">
      <c r="A676" s="821" t="s">
        <v>581</v>
      </c>
      <c r="B676" s="822" t="s">
        <v>5713</v>
      </c>
      <c r="C676" s="822" t="s">
        <v>5753</v>
      </c>
      <c r="D676" s="822" t="s">
        <v>6749</v>
      </c>
      <c r="E676" s="822" t="s">
        <v>6750</v>
      </c>
      <c r="F676" s="831"/>
      <c r="G676" s="831"/>
      <c r="H676" s="831"/>
      <c r="I676" s="831"/>
      <c r="J676" s="831">
        <v>1</v>
      </c>
      <c r="K676" s="831">
        <v>366</v>
      </c>
      <c r="L676" s="831">
        <v>1</v>
      </c>
      <c r="M676" s="831">
        <v>366</v>
      </c>
      <c r="N676" s="831"/>
      <c r="O676" s="831"/>
      <c r="P676" s="827"/>
      <c r="Q676" s="832"/>
    </row>
    <row r="677" spans="1:17" ht="14.45" customHeight="1" x14ac:dyDescent="0.2">
      <c r="A677" s="821" t="s">
        <v>581</v>
      </c>
      <c r="B677" s="822" t="s">
        <v>5713</v>
      </c>
      <c r="C677" s="822" t="s">
        <v>5753</v>
      </c>
      <c r="D677" s="822" t="s">
        <v>6751</v>
      </c>
      <c r="E677" s="822" t="s">
        <v>6752</v>
      </c>
      <c r="F677" s="831">
        <v>1</v>
      </c>
      <c r="G677" s="831">
        <v>9884</v>
      </c>
      <c r="H677" s="831"/>
      <c r="I677" s="831">
        <v>9884</v>
      </c>
      <c r="J677" s="831"/>
      <c r="K677" s="831"/>
      <c r="L677" s="831"/>
      <c r="M677" s="831"/>
      <c r="N677" s="831"/>
      <c r="O677" s="831"/>
      <c r="P677" s="827"/>
      <c r="Q677" s="832"/>
    </row>
    <row r="678" spans="1:17" ht="14.45" customHeight="1" x14ac:dyDescent="0.2">
      <c r="A678" s="821" t="s">
        <v>581</v>
      </c>
      <c r="B678" s="822" t="s">
        <v>5713</v>
      </c>
      <c r="C678" s="822" t="s">
        <v>5753</v>
      </c>
      <c r="D678" s="822" t="s">
        <v>6149</v>
      </c>
      <c r="E678" s="822" t="s">
        <v>6150</v>
      </c>
      <c r="F678" s="831">
        <v>63</v>
      </c>
      <c r="G678" s="831">
        <v>35469</v>
      </c>
      <c r="H678" s="831">
        <v>1.0327868852459017</v>
      </c>
      <c r="I678" s="831">
        <v>563</v>
      </c>
      <c r="J678" s="831">
        <v>61</v>
      </c>
      <c r="K678" s="831">
        <v>34343</v>
      </c>
      <c r="L678" s="831">
        <v>1</v>
      </c>
      <c r="M678" s="831">
        <v>563</v>
      </c>
      <c r="N678" s="831">
        <v>66</v>
      </c>
      <c r="O678" s="831">
        <v>37158</v>
      </c>
      <c r="P678" s="827">
        <v>1.0819672131147542</v>
      </c>
      <c r="Q678" s="832">
        <v>563</v>
      </c>
    </row>
    <row r="679" spans="1:17" ht="14.45" customHeight="1" x14ac:dyDescent="0.2">
      <c r="A679" s="821" t="s">
        <v>581</v>
      </c>
      <c r="B679" s="822" t="s">
        <v>5713</v>
      </c>
      <c r="C679" s="822" t="s">
        <v>5753</v>
      </c>
      <c r="D679" s="822" t="s">
        <v>6753</v>
      </c>
      <c r="E679" s="822" t="s">
        <v>6745</v>
      </c>
      <c r="F679" s="831">
        <v>4</v>
      </c>
      <c r="G679" s="831">
        <v>20404</v>
      </c>
      <c r="H679" s="831"/>
      <c r="I679" s="831">
        <v>5101</v>
      </c>
      <c r="J679" s="831">
        <v>0</v>
      </c>
      <c r="K679" s="831">
        <v>0</v>
      </c>
      <c r="L679" s="831"/>
      <c r="M679" s="831"/>
      <c r="N679" s="831"/>
      <c r="O679" s="831"/>
      <c r="P679" s="827"/>
      <c r="Q679" s="832"/>
    </row>
    <row r="680" spans="1:17" ht="14.45" customHeight="1" x14ac:dyDescent="0.2">
      <c r="A680" s="821" t="s">
        <v>581</v>
      </c>
      <c r="B680" s="822" t="s">
        <v>5713</v>
      </c>
      <c r="C680" s="822" t="s">
        <v>5753</v>
      </c>
      <c r="D680" s="822" t="s">
        <v>6754</v>
      </c>
      <c r="E680" s="822" t="s">
        <v>6755</v>
      </c>
      <c r="F680" s="831">
        <v>1</v>
      </c>
      <c r="G680" s="831">
        <v>699.55</v>
      </c>
      <c r="H680" s="831"/>
      <c r="I680" s="831">
        <v>699.55</v>
      </c>
      <c r="J680" s="831"/>
      <c r="K680" s="831"/>
      <c r="L680" s="831"/>
      <c r="M680" s="831"/>
      <c r="N680" s="831"/>
      <c r="O680" s="831"/>
      <c r="P680" s="827"/>
      <c r="Q680" s="832"/>
    </row>
    <row r="681" spans="1:17" ht="14.45" customHeight="1" x14ac:dyDescent="0.2">
      <c r="A681" s="821" t="s">
        <v>581</v>
      </c>
      <c r="B681" s="822" t="s">
        <v>5713</v>
      </c>
      <c r="C681" s="822" t="s">
        <v>5753</v>
      </c>
      <c r="D681" s="822" t="s">
        <v>6153</v>
      </c>
      <c r="E681" s="822" t="s">
        <v>6154</v>
      </c>
      <c r="F681" s="831">
        <v>7</v>
      </c>
      <c r="G681" s="831">
        <v>23912</v>
      </c>
      <c r="H681" s="831">
        <v>1.4</v>
      </c>
      <c r="I681" s="831">
        <v>3416</v>
      </c>
      <c r="J681" s="831">
        <v>5</v>
      </c>
      <c r="K681" s="831">
        <v>17080</v>
      </c>
      <c r="L681" s="831">
        <v>1</v>
      </c>
      <c r="M681" s="831">
        <v>3416</v>
      </c>
      <c r="N681" s="831">
        <v>5</v>
      </c>
      <c r="O681" s="831">
        <v>14515.9</v>
      </c>
      <c r="P681" s="827">
        <v>0.8498770491803278</v>
      </c>
      <c r="Q681" s="832">
        <v>2903.18</v>
      </c>
    </row>
    <row r="682" spans="1:17" ht="14.45" customHeight="1" x14ac:dyDescent="0.2">
      <c r="A682" s="821" t="s">
        <v>581</v>
      </c>
      <c r="B682" s="822" t="s">
        <v>5713</v>
      </c>
      <c r="C682" s="822" t="s">
        <v>5753</v>
      </c>
      <c r="D682" s="822" t="s">
        <v>6756</v>
      </c>
      <c r="E682" s="822" t="s">
        <v>6757</v>
      </c>
      <c r="F682" s="831"/>
      <c r="G682" s="831"/>
      <c r="H682" s="831"/>
      <c r="I682" s="831"/>
      <c r="J682" s="831">
        <v>1</v>
      </c>
      <c r="K682" s="831">
        <v>4606.3</v>
      </c>
      <c r="L682" s="831">
        <v>1</v>
      </c>
      <c r="M682" s="831">
        <v>4606.3</v>
      </c>
      <c r="N682" s="831"/>
      <c r="O682" s="831"/>
      <c r="P682" s="827"/>
      <c r="Q682" s="832"/>
    </row>
    <row r="683" spans="1:17" ht="14.45" customHeight="1" x14ac:dyDescent="0.2">
      <c r="A683" s="821" t="s">
        <v>581</v>
      </c>
      <c r="B683" s="822" t="s">
        <v>5713</v>
      </c>
      <c r="C683" s="822" t="s">
        <v>5753</v>
      </c>
      <c r="D683" s="822" t="s">
        <v>6159</v>
      </c>
      <c r="E683" s="822" t="s">
        <v>6160</v>
      </c>
      <c r="F683" s="831">
        <v>1</v>
      </c>
      <c r="G683" s="831">
        <v>466.47</v>
      </c>
      <c r="H683" s="831"/>
      <c r="I683" s="831">
        <v>466.47</v>
      </c>
      <c r="J683" s="831"/>
      <c r="K683" s="831"/>
      <c r="L683" s="831"/>
      <c r="M683" s="831"/>
      <c r="N683" s="831"/>
      <c r="O683" s="831"/>
      <c r="P683" s="827"/>
      <c r="Q683" s="832"/>
    </row>
    <row r="684" spans="1:17" ht="14.45" customHeight="1" x14ac:dyDescent="0.2">
      <c r="A684" s="821" t="s">
        <v>581</v>
      </c>
      <c r="B684" s="822" t="s">
        <v>5713</v>
      </c>
      <c r="C684" s="822" t="s">
        <v>5753</v>
      </c>
      <c r="D684" s="822" t="s">
        <v>6161</v>
      </c>
      <c r="E684" s="822" t="s">
        <v>6162</v>
      </c>
      <c r="F684" s="831">
        <v>6</v>
      </c>
      <c r="G684" s="831">
        <v>7275.3</v>
      </c>
      <c r="H684" s="831">
        <v>0.35294117647058826</v>
      </c>
      <c r="I684" s="831">
        <v>1212.55</v>
      </c>
      <c r="J684" s="831">
        <v>17</v>
      </c>
      <c r="K684" s="831">
        <v>20613.349999999999</v>
      </c>
      <c r="L684" s="831">
        <v>1</v>
      </c>
      <c r="M684" s="831">
        <v>1212.55</v>
      </c>
      <c r="N684" s="831">
        <v>20</v>
      </c>
      <c r="O684" s="831">
        <v>14271.199999999995</v>
      </c>
      <c r="P684" s="827">
        <v>0.6923280301358099</v>
      </c>
      <c r="Q684" s="832">
        <v>713.55999999999972</v>
      </c>
    </row>
    <row r="685" spans="1:17" ht="14.45" customHeight="1" x14ac:dyDescent="0.2">
      <c r="A685" s="821" t="s">
        <v>581</v>
      </c>
      <c r="B685" s="822" t="s">
        <v>5713</v>
      </c>
      <c r="C685" s="822" t="s">
        <v>5753</v>
      </c>
      <c r="D685" s="822" t="s">
        <v>5758</v>
      </c>
      <c r="E685" s="822" t="s">
        <v>5759</v>
      </c>
      <c r="F685" s="831">
        <v>6</v>
      </c>
      <c r="G685" s="831">
        <v>8581.08</v>
      </c>
      <c r="H685" s="831">
        <v>3</v>
      </c>
      <c r="I685" s="831">
        <v>1430.18</v>
      </c>
      <c r="J685" s="831">
        <v>2</v>
      </c>
      <c r="K685" s="831">
        <v>2860.36</v>
      </c>
      <c r="L685" s="831">
        <v>1</v>
      </c>
      <c r="M685" s="831">
        <v>1430.18</v>
      </c>
      <c r="N685" s="831">
        <v>3</v>
      </c>
      <c r="O685" s="831">
        <v>2998.34</v>
      </c>
      <c r="P685" s="827">
        <v>1.0482386832426687</v>
      </c>
      <c r="Q685" s="832">
        <v>999.44666666666672</v>
      </c>
    </row>
    <row r="686" spans="1:17" ht="14.45" customHeight="1" x14ac:dyDescent="0.2">
      <c r="A686" s="821" t="s">
        <v>581</v>
      </c>
      <c r="B686" s="822" t="s">
        <v>5713</v>
      </c>
      <c r="C686" s="822" t="s">
        <v>5753</v>
      </c>
      <c r="D686" s="822" t="s">
        <v>6758</v>
      </c>
      <c r="E686" s="822" t="s">
        <v>6759</v>
      </c>
      <c r="F686" s="831"/>
      <c r="G686" s="831"/>
      <c r="H686" s="831"/>
      <c r="I686" s="831"/>
      <c r="J686" s="831"/>
      <c r="K686" s="831"/>
      <c r="L686" s="831"/>
      <c r="M686" s="831"/>
      <c r="N686" s="831">
        <v>4</v>
      </c>
      <c r="O686" s="831">
        <v>6092.16</v>
      </c>
      <c r="P686" s="827"/>
      <c r="Q686" s="832">
        <v>1523.04</v>
      </c>
    </row>
    <row r="687" spans="1:17" ht="14.45" customHeight="1" x14ac:dyDescent="0.2">
      <c r="A687" s="821" t="s">
        <v>581</v>
      </c>
      <c r="B687" s="822" t="s">
        <v>5713</v>
      </c>
      <c r="C687" s="822" t="s">
        <v>5753</v>
      </c>
      <c r="D687" s="822" t="s">
        <v>6169</v>
      </c>
      <c r="E687" s="822" t="s">
        <v>6170</v>
      </c>
      <c r="F687" s="831">
        <v>6</v>
      </c>
      <c r="G687" s="831">
        <v>8158.26</v>
      </c>
      <c r="H687" s="831">
        <v>0.66666666666666674</v>
      </c>
      <c r="I687" s="831">
        <v>1359.71</v>
      </c>
      <c r="J687" s="831">
        <v>9</v>
      </c>
      <c r="K687" s="831">
        <v>12237.39</v>
      </c>
      <c r="L687" s="831">
        <v>1</v>
      </c>
      <c r="M687" s="831">
        <v>1359.71</v>
      </c>
      <c r="N687" s="831">
        <v>13</v>
      </c>
      <c r="O687" s="831">
        <v>14170.289999999997</v>
      </c>
      <c r="P687" s="827">
        <v>1.1579503472554196</v>
      </c>
      <c r="Q687" s="832">
        <v>1090.0223076923075</v>
      </c>
    </row>
    <row r="688" spans="1:17" ht="14.45" customHeight="1" x14ac:dyDescent="0.2">
      <c r="A688" s="821" t="s">
        <v>581</v>
      </c>
      <c r="B688" s="822" t="s">
        <v>5713</v>
      </c>
      <c r="C688" s="822" t="s">
        <v>5753</v>
      </c>
      <c r="D688" s="822" t="s">
        <v>6175</v>
      </c>
      <c r="E688" s="822" t="s">
        <v>6176</v>
      </c>
      <c r="F688" s="831">
        <v>6</v>
      </c>
      <c r="G688" s="831">
        <v>6454.5</v>
      </c>
      <c r="H688" s="831">
        <v>0.54545454545454541</v>
      </c>
      <c r="I688" s="831">
        <v>1075.75</v>
      </c>
      <c r="J688" s="831">
        <v>11</v>
      </c>
      <c r="K688" s="831">
        <v>11833.25</v>
      </c>
      <c r="L688" s="831">
        <v>1</v>
      </c>
      <c r="M688" s="831">
        <v>1075.75</v>
      </c>
      <c r="N688" s="831">
        <v>13</v>
      </c>
      <c r="O688" s="831">
        <v>10775.83</v>
      </c>
      <c r="P688" s="827">
        <v>0.91063993408404287</v>
      </c>
      <c r="Q688" s="832">
        <v>828.91</v>
      </c>
    </row>
    <row r="689" spans="1:17" ht="14.45" customHeight="1" x14ac:dyDescent="0.2">
      <c r="A689" s="821" t="s">
        <v>581</v>
      </c>
      <c r="B689" s="822" t="s">
        <v>5713</v>
      </c>
      <c r="C689" s="822" t="s">
        <v>5753</v>
      </c>
      <c r="D689" s="822" t="s">
        <v>5760</v>
      </c>
      <c r="E689" s="822" t="s">
        <v>5761</v>
      </c>
      <c r="F689" s="831">
        <v>6</v>
      </c>
      <c r="G689" s="831">
        <v>9700.380000000001</v>
      </c>
      <c r="H689" s="831">
        <v>1.5000000000000002</v>
      </c>
      <c r="I689" s="831">
        <v>1616.7300000000002</v>
      </c>
      <c r="J689" s="831">
        <v>4</v>
      </c>
      <c r="K689" s="831">
        <v>6466.92</v>
      </c>
      <c r="L689" s="831">
        <v>1</v>
      </c>
      <c r="M689" s="831">
        <v>1616.73</v>
      </c>
      <c r="N689" s="831">
        <v>4</v>
      </c>
      <c r="O689" s="831">
        <v>5245.99</v>
      </c>
      <c r="P689" s="827">
        <v>0.81120378789284542</v>
      </c>
      <c r="Q689" s="832">
        <v>1311.4974999999999</v>
      </c>
    </row>
    <row r="690" spans="1:17" ht="14.45" customHeight="1" x14ac:dyDescent="0.2">
      <c r="A690" s="821" t="s">
        <v>581</v>
      </c>
      <c r="B690" s="822" t="s">
        <v>5713</v>
      </c>
      <c r="C690" s="822" t="s">
        <v>5753</v>
      </c>
      <c r="D690" s="822" t="s">
        <v>6181</v>
      </c>
      <c r="E690" s="822" t="s">
        <v>6182</v>
      </c>
      <c r="F690" s="831">
        <v>49</v>
      </c>
      <c r="G690" s="831">
        <v>12187.77</v>
      </c>
      <c r="H690" s="831">
        <v>1.113636363636364</v>
      </c>
      <c r="I690" s="831">
        <v>248.73000000000002</v>
      </c>
      <c r="J690" s="831">
        <v>44</v>
      </c>
      <c r="K690" s="831">
        <v>10944.119999999997</v>
      </c>
      <c r="L690" s="831">
        <v>1</v>
      </c>
      <c r="M690" s="831">
        <v>248.72999999999993</v>
      </c>
      <c r="N690" s="831">
        <v>60.3</v>
      </c>
      <c r="O690" s="831">
        <v>13667.599999999999</v>
      </c>
      <c r="P690" s="827">
        <v>1.2488532654978199</v>
      </c>
      <c r="Q690" s="832">
        <v>226.66003316749584</v>
      </c>
    </row>
    <row r="691" spans="1:17" ht="14.45" customHeight="1" x14ac:dyDescent="0.2">
      <c r="A691" s="821" t="s">
        <v>581</v>
      </c>
      <c r="B691" s="822" t="s">
        <v>5713</v>
      </c>
      <c r="C691" s="822" t="s">
        <v>5753</v>
      </c>
      <c r="D691" s="822" t="s">
        <v>6760</v>
      </c>
      <c r="E691" s="822" t="s">
        <v>6761</v>
      </c>
      <c r="F691" s="831">
        <v>42</v>
      </c>
      <c r="G691" s="831">
        <v>413700</v>
      </c>
      <c r="H691" s="831">
        <v>0.88146545965771017</v>
      </c>
      <c r="I691" s="831">
        <v>9850</v>
      </c>
      <c r="J691" s="831">
        <v>48</v>
      </c>
      <c r="K691" s="831">
        <v>469332.06</v>
      </c>
      <c r="L691" s="831">
        <v>1</v>
      </c>
      <c r="M691" s="831">
        <v>9777.7512499999993</v>
      </c>
      <c r="N691" s="831">
        <v>47</v>
      </c>
      <c r="O691" s="831">
        <v>463880</v>
      </c>
      <c r="P691" s="827">
        <v>0.98838336336963639</v>
      </c>
      <c r="Q691" s="832">
        <v>9869.7872340425529</v>
      </c>
    </row>
    <row r="692" spans="1:17" ht="14.45" customHeight="1" x14ac:dyDescent="0.2">
      <c r="A692" s="821" t="s">
        <v>581</v>
      </c>
      <c r="B692" s="822" t="s">
        <v>5713</v>
      </c>
      <c r="C692" s="822" t="s">
        <v>5753</v>
      </c>
      <c r="D692" s="822" t="s">
        <v>6762</v>
      </c>
      <c r="E692" s="822" t="s">
        <v>6761</v>
      </c>
      <c r="F692" s="831">
        <v>9</v>
      </c>
      <c r="G692" s="831">
        <v>82800</v>
      </c>
      <c r="H692" s="831">
        <v>3</v>
      </c>
      <c r="I692" s="831">
        <v>9200</v>
      </c>
      <c r="J692" s="831">
        <v>3</v>
      </c>
      <c r="K692" s="831">
        <v>27600</v>
      </c>
      <c r="L692" s="831">
        <v>1</v>
      </c>
      <c r="M692" s="831">
        <v>9200</v>
      </c>
      <c r="N692" s="831">
        <v>4</v>
      </c>
      <c r="O692" s="831">
        <v>36800</v>
      </c>
      <c r="P692" s="827">
        <v>1.3333333333333333</v>
      </c>
      <c r="Q692" s="832">
        <v>9200</v>
      </c>
    </row>
    <row r="693" spans="1:17" ht="14.45" customHeight="1" x14ac:dyDescent="0.2">
      <c r="A693" s="821" t="s">
        <v>581</v>
      </c>
      <c r="B693" s="822" t="s">
        <v>5713</v>
      </c>
      <c r="C693" s="822" t="s">
        <v>5753</v>
      </c>
      <c r="D693" s="822" t="s">
        <v>6763</v>
      </c>
      <c r="E693" s="822" t="s">
        <v>6761</v>
      </c>
      <c r="F693" s="831">
        <v>2</v>
      </c>
      <c r="G693" s="831">
        <v>19700</v>
      </c>
      <c r="H693" s="831">
        <v>1</v>
      </c>
      <c r="I693" s="831">
        <v>9850</v>
      </c>
      <c r="J693" s="831">
        <v>2</v>
      </c>
      <c r="K693" s="831">
        <v>19700</v>
      </c>
      <c r="L693" s="831">
        <v>1</v>
      </c>
      <c r="M693" s="831">
        <v>9850</v>
      </c>
      <c r="N693" s="831"/>
      <c r="O693" s="831"/>
      <c r="P693" s="827"/>
      <c r="Q693" s="832"/>
    </row>
    <row r="694" spans="1:17" ht="14.45" customHeight="1" x14ac:dyDescent="0.2">
      <c r="A694" s="821" t="s">
        <v>581</v>
      </c>
      <c r="B694" s="822" t="s">
        <v>5713</v>
      </c>
      <c r="C694" s="822" t="s">
        <v>5753</v>
      </c>
      <c r="D694" s="822" t="s">
        <v>6203</v>
      </c>
      <c r="E694" s="822" t="s">
        <v>6204</v>
      </c>
      <c r="F694" s="831">
        <v>6</v>
      </c>
      <c r="G694" s="831">
        <v>8057.7</v>
      </c>
      <c r="H694" s="831">
        <v>1.2</v>
      </c>
      <c r="I694" s="831">
        <v>1342.95</v>
      </c>
      <c r="J694" s="831">
        <v>5</v>
      </c>
      <c r="K694" s="831">
        <v>6714.75</v>
      </c>
      <c r="L694" s="831">
        <v>1</v>
      </c>
      <c r="M694" s="831">
        <v>1342.95</v>
      </c>
      <c r="N694" s="831">
        <v>8</v>
      </c>
      <c r="O694" s="831">
        <v>5994.16</v>
      </c>
      <c r="P694" s="827">
        <v>0.89268550578949324</v>
      </c>
      <c r="Q694" s="832">
        <v>749.27</v>
      </c>
    </row>
    <row r="695" spans="1:17" ht="14.45" customHeight="1" x14ac:dyDescent="0.2">
      <c r="A695" s="821" t="s">
        <v>581</v>
      </c>
      <c r="B695" s="822" t="s">
        <v>5713</v>
      </c>
      <c r="C695" s="822" t="s">
        <v>5753</v>
      </c>
      <c r="D695" s="822" t="s">
        <v>6764</v>
      </c>
      <c r="E695" s="822" t="s">
        <v>6761</v>
      </c>
      <c r="F695" s="831">
        <v>2</v>
      </c>
      <c r="G695" s="831">
        <v>18400</v>
      </c>
      <c r="H695" s="831">
        <v>1</v>
      </c>
      <c r="I695" s="831">
        <v>9200</v>
      </c>
      <c r="J695" s="831">
        <v>2</v>
      </c>
      <c r="K695" s="831">
        <v>18400</v>
      </c>
      <c r="L695" s="831">
        <v>1</v>
      </c>
      <c r="M695" s="831">
        <v>9200</v>
      </c>
      <c r="N695" s="831"/>
      <c r="O695" s="831"/>
      <c r="P695" s="827"/>
      <c r="Q695" s="832"/>
    </row>
    <row r="696" spans="1:17" ht="14.45" customHeight="1" x14ac:dyDescent="0.2">
      <c r="A696" s="821" t="s">
        <v>581</v>
      </c>
      <c r="B696" s="822" t="s">
        <v>5713</v>
      </c>
      <c r="C696" s="822" t="s">
        <v>5753</v>
      </c>
      <c r="D696" s="822" t="s">
        <v>6765</v>
      </c>
      <c r="E696" s="822" t="s">
        <v>6766</v>
      </c>
      <c r="F696" s="831">
        <v>1</v>
      </c>
      <c r="G696" s="831">
        <v>5934</v>
      </c>
      <c r="H696" s="831">
        <v>1</v>
      </c>
      <c r="I696" s="831">
        <v>5934</v>
      </c>
      <c r="J696" s="831">
        <v>1</v>
      </c>
      <c r="K696" s="831">
        <v>5934</v>
      </c>
      <c r="L696" s="831">
        <v>1</v>
      </c>
      <c r="M696" s="831">
        <v>5934</v>
      </c>
      <c r="N696" s="831"/>
      <c r="O696" s="831"/>
      <c r="P696" s="827"/>
      <c r="Q696" s="832"/>
    </row>
    <row r="697" spans="1:17" ht="14.45" customHeight="1" x14ac:dyDescent="0.2">
      <c r="A697" s="821" t="s">
        <v>581</v>
      </c>
      <c r="B697" s="822" t="s">
        <v>5713</v>
      </c>
      <c r="C697" s="822" t="s">
        <v>5753</v>
      </c>
      <c r="D697" s="822" t="s">
        <v>6211</v>
      </c>
      <c r="E697" s="822" t="s">
        <v>6212</v>
      </c>
      <c r="F697" s="831">
        <v>2</v>
      </c>
      <c r="G697" s="831">
        <v>11092</v>
      </c>
      <c r="H697" s="831">
        <v>0.66666666666666663</v>
      </c>
      <c r="I697" s="831">
        <v>5546</v>
      </c>
      <c r="J697" s="831">
        <v>3</v>
      </c>
      <c r="K697" s="831">
        <v>16638</v>
      </c>
      <c r="L697" s="831">
        <v>1</v>
      </c>
      <c r="M697" s="831">
        <v>5546</v>
      </c>
      <c r="N697" s="831">
        <v>1</v>
      </c>
      <c r="O697" s="831">
        <v>2789.79</v>
      </c>
      <c r="P697" s="827">
        <v>0.16767580238009375</v>
      </c>
      <c r="Q697" s="832">
        <v>2789.79</v>
      </c>
    </row>
    <row r="698" spans="1:17" ht="14.45" customHeight="1" x14ac:dyDescent="0.2">
      <c r="A698" s="821" t="s">
        <v>581</v>
      </c>
      <c r="B698" s="822" t="s">
        <v>5713</v>
      </c>
      <c r="C698" s="822" t="s">
        <v>5753</v>
      </c>
      <c r="D698" s="822" t="s">
        <v>6767</v>
      </c>
      <c r="E698" s="822" t="s">
        <v>6768</v>
      </c>
      <c r="F698" s="831"/>
      <c r="G698" s="831"/>
      <c r="H698" s="831"/>
      <c r="I698" s="831"/>
      <c r="J698" s="831">
        <v>1</v>
      </c>
      <c r="K698" s="831">
        <v>4114.3599999999997</v>
      </c>
      <c r="L698" s="831">
        <v>1</v>
      </c>
      <c r="M698" s="831">
        <v>4114.3599999999997</v>
      </c>
      <c r="N698" s="831"/>
      <c r="O698" s="831"/>
      <c r="P698" s="827"/>
      <c r="Q698" s="832"/>
    </row>
    <row r="699" spans="1:17" ht="14.45" customHeight="1" x14ac:dyDescent="0.2">
      <c r="A699" s="821" t="s">
        <v>581</v>
      </c>
      <c r="B699" s="822" t="s">
        <v>5713</v>
      </c>
      <c r="C699" s="822" t="s">
        <v>5753</v>
      </c>
      <c r="D699" s="822" t="s">
        <v>6769</v>
      </c>
      <c r="E699" s="822" t="s">
        <v>6770</v>
      </c>
      <c r="F699" s="831"/>
      <c r="G699" s="831"/>
      <c r="H699" s="831"/>
      <c r="I699" s="831"/>
      <c r="J699" s="831"/>
      <c r="K699" s="831"/>
      <c r="L699" s="831"/>
      <c r="M699" s="831"/>
      <c r="N699" s="831">
        <v>1</v>
      </c>
      <c r="O699" s="831">
        <v>5501.94</v>
      </c>
      <c r="P699" s="827"/>
      <c r="Q699" s="832">
        <v>5501.94</v>
      </c>
    </row>
    <row r="700" spans="1:17" ht="14.45" customHeight="1" x14ac:dyDescent="0.2">
      <c r="A700" s="821" t="s">
        <v>581</v>
      </c>
      <c r="B700" s="822" t="s">
        <v>5713</v>
      </c>
      <c r="C700" s="822" t="s">
        <v>5753</v>
      </c>
      <c r="D700" s="822" t="s">
        <v>6771</v>
      </c>
      <c r="E700" s="822" t="s">
        <v>6772</v>
      </c>
      <c r="F700" s="831"/>
      <c r="G700" s="831"/>
      <c r="H700" s="831"/>
      <c r="I700" s="831"/>
      <c r="J700" s="831">
        <v>1</v>
      </c>
      <c r="K700" s="831">
        <v>4348</v>
      </c>
      <c r="L700" s="831">
        <v>1</v>
      </c>
      <c r="M700" s="831">
        <v>4348</v>
      </c>
      <c r="N700" s="831"/>
      <c r="O700" s="831"/>
      <c r="P700" s="827"/>
      <c r="Q700" s="832"/>
    </row>
    <row r="701" spans="1:17" ht="14.45" customHeight="1" x14ac:dyDescent="0.2">
      <c r="A701" s="821" t="s">
        <v>581</v>
      </c>
      <c r="B701" s="822" t="s">
        <v>5713</v>
      </c>
      <c r="C701" s="822" t="s">
        <v>5753</v>
      </c>
      <c r="D701" s="822" t="s">
        <v>6260</v>
      </c>
      <c r="E701" s="822" t="s">
        <v>6261</v>
      </c>
      <c r="F701" s="831"/>
      <c r="G701" s="831"/>
      <c r="H701" s="831"/>
      <c r="I701" s="831"/>
      <c r="J701" s="831"/>
      <c r="K701" s="831"/>
      <c r="L701" s="831"/>
      <c r="M701" s="831"/>
      <c r="N701" s="831">
        <v>2</v>
      </c>
      <c r="O701" s="831">
        <v>621.82000000000005</v>
      </c>
      <c r="P701" s="827"/>
      <c r="Q701" s="832">
        <v>310.91000000000003</v>
      </c>
    </row>
    <row r="702" spans="1:17" ht="14.45" customHeight="1" x14ac:dyDescent="0.2">
      <c r="A702" s="821" t="s">
        <v>581</v>
      </c>
      <c r="B702" s="822" t="s">
        <v>5713</v>
      </c>
      <c r="C702" s="822" t="s">
        <v>5753</v>
      </c>
      <c r="D702" s="822" t="s">
        <v>6773</v>
      </c>
      <c r="E702" s="822" t="s">
        <v>6768</v>
      </c>
      <c r="F702" s="831"/>
      <c r="G702" s="831"/>
      <c r="H702" s="831"/>
      <c r="I702" s="831"/>
      <c r="J702" s="831"/>
      <c r="K702" s="831"/>
      <c r="L702" s="831"/>
      <c r="M702" s="831"/>
      <c r="N702" s="831">
        <v>1</v>
      </c>
      <c r="O702" s="831">
        <v>3854.98</v>
      </c>
      <c r="P702" s="827"/>
      <c r="Q702" s="832">
        <v>3854.98</v>
      </c>
    </row>
    <row r="703" spans="1:17" ht="14.45" customHeight="1" x14ac:dyDescent="0.2">
      <c r="A703" s="821" t="s">
        <v>581</v>
      </c>
      <c r="B703" s="822" t="s">
        <v>5713</v>
      </c>
      <c r="C703" s="822" t="s">
        <v>5753</v>
      </c>
      <c r="D703" s="822" t="s">
        <v>6774</v>
      </c>
      <c r="E703" s="822" t="s">
        <v>6768</v>
      </c>
      <c r="F703" s="831"/>
      <c r="G703" s="831"/>
      <c r="H703" s="831"/>
      <c r="I703" s="831"/>
      <c r="J703" s="831"/>
      <c r="K703" s="831"/>
      <c r="L703" s="831"/>
      <c r="M703" s="831"/>
      <c r="N703" s="831">
        <v>3</v>
      </c>
      <c r="O703" s="831">
        <v>14423.43</v>
      </c>
      <c r="P703" s="827"/>
      <c r="Q703" s="832">
        <v>4807.8100000000004</v>
      </c>
    </row>
    <row r="704" spans="1:17" ht="14.45" customHeight="1" x14ac:dyDescent="0.2">
      <c r="A704" s="821" t="s">
        <v>581</v>
      </c>
      <c r="B704" s="822" t="s">
        <v>5713</v>
      </c>
      <c r="C704" s="822" t="s">
        <v>5753</v>
      </c>
      <c r="D704" s="822" t="s">
        <v>6775</v>
      </c>
      <c r="E704" s="822" t="s">
        <v>6776</v>
      </c>
      <c r="F704" s="831"/>
      <c r="G704" s="831"/>
      <c r="H704" s="831"/>
      <c r="I704" s="831"/>
      <c r="J704" s="831"/>
      <c r="K704" s="831"/>
      <c r="L704" s="831"/>
      <c r="M704" s="831"/>
      <c r="N704" s="831">
        <v>1</v>
      </c>
      <c r="O704" s="831">
        <v>27300</v>
      </c>
      <c r="P704" s="827"/>
      <c r="Q704" s="832">
        <v>27300</v>
      </c>
    </row>
    <row r="705" spans="1:17" ht="14.45" customHeight="1" x14ac:dyDescent="0.2">
      <c r="A705" s="821" t="s">
        <v>581</v>
      </c>
      <c r="B705" s="822" t="s">
        <v>5713</v>
      </c>
      <c r="C705" s="822" t="s">
        <v>5710</v>
      </c>
      <c r="D705" s="822" t="s">
        <v>6282</v>
      </c>
      <c r="E705" s="822" t="s">
        <v>6283</v>
      </c>
      <c r="F705" s="831">
        <v>4</v>
      </c>
      <c r="G705" s="831">
        <v>784</v>
      </c>
      <c r="H705" s="831">
        <v>0.98492462311557794</v>
      </c>
      <c r="I705" s="831">
        <v>196</v>
      </c>
      <c r="J705" s="831">
        <v>4</v>
      </c>
      <c r="K705" s="831">
        <v>796</v>
      </c>
      <c r="L705" s="831">
        <v>1</v>
      </c>
      <c r="M705" s="831">
        <v>199</v>
      </c>
      <c r="N705" s="831">
        <v>12</v>
      </c>
      <c r="O705" s="831">
        <v>2412</v>
      </c>
      <c r="P705" s="827">
        <v>3.0301507537688441</v>
      </c>
      <c r="Q705" s="832">
        <v>201</v>
      </c>
    </row>
    <row r="706" spans="1:17" ht="14.45" customHeight="1" x14ac:dyDescent="0.2">
      <c r="A706" s="821" t="s">
        <v>581</v>
      </c>
      <c r="B706" s="822" t="s">
        <v>5713</v>
      </c>
      <c r="C706" s="822" t="s">
        <v>5710</v>
      </c>
      <c r="D706" s="822" t="s">
        <v>6296</v>
      </c>
      <c r="E706" s="822" t="s">
        <v>6297</v>
      </c>
      <c r="F706" s="831">
        <v>32</v>
      </c>
      <c r="G706" s="831">
        <v>99392</v>
      </c>
      <c r="H706" s="831">
        <v>2.1224001708306641</v>
      </c>
      <c r="I706" s="831">
        <v>3106</v>
      </c>
      <c r="J706" s="831">
        <v>15</v>
      </c>
      <c r="K706" s="831">
        <v>46830</v>
      </c>
      <c r="L706" s="831">
        <v>1</v>
      </c>
      <c r="M706" s="831">
        <v>3122</v>
      </c>
      <c r="N706" s="831">
        <v>20</v>
      </c>
      <c r="O706" s="831">
        <v>62720</v>
      </c>
      <c r="P706" s="827">
        <v>1.3393124065769806</v>
      </c>
      <c r="Q706" s="832">
        <v>3136</v>
      </c>
    </row>
    <row r="707" spans="1:17" ht="14.45" customHeight="1" x14ac:dyDescent="0.2">
      <c r="A707" s="821" t="s">
        <v>581</v>
      </c>
      <c r="B707" s="822" t="s">
        <v>5713</v>
      </c>
      <c r="C707" s="822" t="s">
        <v>5710</v>
      </c>
      <c r="D707" s="822" t="s">
        <v>6310</v>
      </c>
      <c r="E707" s="822" t="s">
        <v>6311</v>
      </c>
      <c r="F707" s="831"/>
      <c r="G707" s="831"/>
      <c r="H707" s="831"/>
      <c r="I707" s="831"/>
      <c r="J707" s="831"/>
      <c r="K707" s="831"/>
      <c r="L707" s="831"/>
      <c r="M707" s="831"/>
      <c r="N707" s="831">
        <v>1</v>
      </c>
      <c r="O707" s="831">
        <v>2796</v>
      </c>
      <c r="P707" s="827"/>
      <c r="Q707" s="832">
        <v>2796</v>
      </c>
    </row>
    <row r="708" spans="1:17" ht="14.45" customHeight="1" x14ac:dyDescent="0.2">
      <c r="A708" s="821" t="s">
        <v>581</v>
      </c>
      <c r="B708" s="822" t="s">
        <v>5713</v>
      </c>
      <c r="C708" s="822" t="s">
        <v>5710</v>
      </c>
      <c r="D708" s="822" t="s">
        <v>6345</v>
      </c>
      <c r="E708" s="822" t="s">
        <v>6346</v>
      </c>
      <c r="F708" s="831">
        <v>2</v>
      </c>
      <c r="G708" s="831">
        <v>6024</v>
      </c>
      <c r="H708" s="831"/>
      <c r="I708" s="831">
        <v>3012</v>
      </c>
      <c r="J708" s="831"/>
      <c r="K708" s="831"/>
      <c r="L708" s="831"/>
      <c r="M708" s="831"/>
      <c r="N708" s="831"/>
      <c r="O708" s="831"/>
      <c r="P708" s="827"/>
      <c r="Q708" s="832"/>
    </row>
    <row r="709" spans="1:17" ht="14.45" customHeight="1" x14ac:dyDescent="0.2">
      <c r="A709" s="821" t="s">
        <v>581</v>
      </c>
      <c r="B709" s="822" t="s">
        <v>5713</v>
      </c>
      <c r="C709" s="822" t="s">
        <v>5710</v>
      </c>
      <c r="D709" s="822" t="s">
        <v>6347</v>
      </c>
      <c r="E709" s="822" t="s">
        <v>6348</v>
      </c>
      <c r="F709" s="831">
        <v>3</v>
      </c>
      <c r="G709" s="831">
        <v>15444</v>
      </c>
      <c r="H709" s="831">
        <v>3</v>
      </c>
      <c r="I709" s="831">
        <v>5148</v>
      </c>
      <c r="J709" s="831">
        <v>1</v>
      </c>
      <c r="K709" s="831">
        <v>5148</v>
      </c>
      <c r="L709" s="831">
        <v>1</v>
      </c>
      <c r="M709" s="831">
        <v>5148</v>
      </c>
      <c r="N709" s="831">
        <v>1</v>
      </c>
      <c r="O709" s="831">
        <v>5148</v>
      </c>
      <c r="P709" s="827">
        <v>1</v>
      </c>
      <c r="Q709" s="832">
        <v>5148</v>
      </c>
    </row>
    <row r="710" spans="1:17" ht="14.45" customHeight="1" x14ac:dyDescent="0.2">
      <c r="A710" s="821" t="s">
        <v>581</v>
      </c>
      <c r="B710" s="822" t="s">
        <v>5713</v>
      </c>
      <c r="C710" s="822" t="s">
        <v>5710</v>
      </c>
      <c r="D710" s="822" t="s">
        <v>6355</v>
      </c>
      <c r="E710" s="822" t="s">
        <v>6356</v>
      </c>
      <c r="F710" s="831">
        <v>1</v>
      </c>
      <c r="G710" s="831">
        <v>712</v>
      </c>
      <c r="H710" s="831">
        <v>0.84260355029585798</v>
      </c>
      <c r="I710" s="831">
        <v>712</v>
      </c>
      <c r="J710" s="831">
        <v>1</v>
      </c>
      <c r="K710" s="831">
        <v>845</v>
      </c>
      <c r="L710" s="831">
        <v>1</v>
      </c>
      <c r="M710" s="831">
        <v>845</v>
      </c>
      <c r="N710" s="831">
        <v>4</v>
      </c>
      <c r="O710" s="831">
        <v>3408</v>
      </c>
      <c r="P710" s="827">
        <v>4.033136094674556</v>
      </c>
      <c r="Q710" s="832">
        <v>852</v>
      </c>
    </row>
    <row r="711" spans="1:17" ht="14.45" customHeight="1" x14ac:dyDescent="0.2">
      <c r="A711" s="821" t="s">
        <v>581</v>
      </c>
      <c r="B711" s="822" t="s">
        <v>5713</v>
      </c>
      <c r="C711" s="822" t="s">
        <v>5710</v>
      </c>
      <c r="D711" s="822" t="s">
        <v>6777</v>
      </c>
      <c r="E711" s="822" t="s">
        <v>6778</v>
      </c>
      <c r="F711" s="831"/>
      <c r="G711" s="831"/>
      <c r="H711" s="831"/>
      <c r="I711" s="831"/>
      <c r="J711" s="831">
        <v>1</v>
      </c>
      <c r="K711" s="831">
        <v>242</v>
      </c>
      <c r="L711" s="831">
        <v>1</v>
      </c>
      <c r="M711" s="831">
        <v>242</v>
      </c>
      <c r="N711" s="831">
        <v>1</v>
      </c>
      <c r="O711" s="831">
        <v>243</v>
      </c>
      <c r="P711" s="827">
        <v>1.0041322314049588</v>
      </c>
      <c r="Q711" s="832">
        <v>243</v>
      </c>
    </row>
    <row r="712" spans="1:17" ht="14.45" customHeight="1" x14ac:dyDescent="0.2">
      <c r="A712" s="821" t="s">
        <v>581</v>
      </c>
      <c r="B712" s="822" t="s">
        <v>5713</v>
      </c>
      <c r="C712" s="822" t="s">
        <v>5710</v>
      </c>
      <c r="D712" s="822" t="s">
        <v>6779</v>
      </c>
      <c r="E712" s="822" t="s">
        <v>6780</v>
      </c>
      <c r="F712" s="831"/>
      <c r="G712" s="831"/>
      <c r="H712" s="831"/>
      <c r="I712" s="831"/>
      <c r="J712" s="831"/>
      <c r="K712" s="831"/>
      <c r="L712" s="831"/>
      <c r="M712" s="831"/>
      <c r="N712" s="831">
        <v>1</v>
      </c>
      <c r="O712" s="831">
        <v>177</v>
      </c>
      <c r="P712" s="827"/>
      <c r="Q712" s="832">
        <v>177</v>
      </c>
    </row>
    <row r="713" spans="1:17" ht="14.45" customHeight="1" x14ac:dyDescent="0.2">
      <c r="A713" s="821" t="s">
        <v>581</v>
      </c>
      <c r="B713" s="822" t="s">
        <v>5713</v>
      </c>
      <c r="C713" s="822" t="s">
        <v>5710</v>
      </c>
      <c r="D713" s="822" t="s">
        <v>6781</v>
      </c>
      <c r="E713" s="822" t="s">
        <v>6782</v>
      </c>
      <c r="F713" s="831">
        <v>385</v>
      </c>
      <c r="G713" s="831">
        <v>97020</v>
      </c>
      <c r="H713" s="831">
        <v>0.99473004285684996</v>
      </c>
      <c r="I713" s="831">
        <v>252</v>
      </c>
      <c r="J713" s="831">
        <v>384</v>
      </c>
      <c r="K713" s="831">
        <v>97534</v>
      </c>
      <c r="L713" s="831">
        <v>1</v>
      </c>
      <c r="M713" s="831">
        <v>253.99479166666666</v>
      </c>
      <c r="N713" s="831">
        <v>349</v>
      </c>
      <c r="O713" s="831">
        <v>88995</v>
      </c>
      <c r="P713" s="827">
        <v>0.91245104271331023</v>
      </c>
      <c r="Q713" s="832">
        <v>255</v>
      </c>
    </row>
    <row r="714" spans="1:17" ht="14.45" customHeight="1" x14ac:dyDescent="0.2">
      <c r="A714" s="821" t="s">
        <v>581</v>
      </c>
      <c r="B714" s="822" t="s">
        <v>5713</v>
      </c>
      <c r="C714" s="822" t="s">
        <v>5710</v>
      </c>
      <c r="D714" s="822" t="s">
        <v>5800</v>
      </c>
      <c r="E714" s="822" t="s">
        <v>5801</v>
      </c>
      <c r="F714" s="831">
        <v>7</v>
      </c>
      <c r="G714" s="831">
        <v>3794</v>
      </c>
      <c r="H714" s="831">
        <v>1.3948529411764705</v>
      </c>
      <c r="I714" s="831">
        <v>542</v>
      </c>
      <c r="J714" s="831">
        <v>5</v>
      </c>
      <c r="K714" s="831">
        <v>2720</v>
      </c>
      <c r="L714" s="831">
        <v>1</v>
      </c>
      <c r="M714" s="831">
        <v>544</v>
      </c>
      <c r="N714" s="831">
        <v>12</v>
      </c>
      <c r="O714" s="831">
        <v>6564</v>
      </c>
      <c r="P714" s="827">
        <v>2.4132352941176469</v>
      </c>
      <c r="Q714" s="832">
        <v>547</v>
      </c>
    </row>
    <row r="715" spans="1:17" ht="14.45" customHeight="1" x14ac:dyDescent="0.2">
      <c r="A715" s="821" t="s">
        <v>581</v>
      </c>
      <c r="B715" s="822" t="s">
        <v>5713</v>
      </c>
      <c r="C715" s="822" t="s">
        <v>5710</v>
      </c>
      <c r="D715" s="822" t="s">
        <v>6783</v>
      </c>
      <c r="E715" s="822" t="s">
        <v>6784</v>
      </c>
      <c r="F715" s="831"/>
      <c r="G715" s="831"/>
      <c r="H715" s="831"/>
      <c r="I715" s="831"/>
      <c r="J715" s="831">
        <v>2</v>
      </c>
      <c r="K715" s="831">
        <v>3108</v>
      </c>
      <c r="L715" s="831">
        <v>1</v>
      </c>
      <c r="M715" s="831">
        <v>1554</v>
      </c>
      <c r="N715" s="831"/>
      <c r="O715" s="831"/>
      <c r="P715" s="827"/>
      <c r="Q715" s="832"/>
    </row>
    <row r="716" spans="1:17" ht="14.45" customHeight="1" x14ac:dyDescent="0.2">
      <c r="A716" s="821" t="s">
        <v>581</v>
      </c>
      <c r="B716" s="822" t="s">
        <v>5713</v>
      </c>
      <c r="C716" s="822" t="s">
        <v>5710</v>
      </c>
      <c r="D716" s="822" t="s">
        <v>6785</v>
      </c>
      <c r="E716" s="822" t="s">
        <v>6786</v>
      </c>
      <c r="F716" s="831">
        <v>3</v>
      </c>
      <c r="G716" s="831">
        <v>13359</v>
      </c>
      <c r="H716" s="831">
        <v>2.977931341952742</v>
      </c>
      <c r="I716" s="831">
        <v>4453</v>
      </c>
      <c r="J716" s="831">
        <v>1</v>
      </c>
      <c r="K716" s="831">
        <v>4486</v>
      </c>
      <c r="L716" s="831">
        <v>1</v>
      </c>
      <c r="M716" s="831">
        <v>4486</v>
      </c>
      <c r="N716" s="831">
        <v>5</v>
      </c>
      <c r="O716" s="831">
        <v>22575</v>
      </c>
      <c r="P716" s="827">
        <v>5.032322781988408</v>
      </c>
      <c r="Q716" s="832">
        <v>4515</v>
      </c>
    </row>
    <row r="717" spans="1:17" ht="14.45" customHeight="1" x14ac:dyDescent="0.2">
      <c r="A717" s="821" t="s">
        <v>581</v>
      </c>
      <c r="B717" s="822" t="s">
        <v>5713</v>
      </c>
      <c r="C717" s="822" t="s">
        <v>5710</v>
      </c>
      <c r="D717" s="822" t="s">
        <v>5802</v>
      </c>
      <c r="E717" s="822" t="s">
        <v>5803</v>
      </c>
      <c r="F717" s="831">
        <v>7</v>
      </c>
      <c r="G717" s="831">
        <v>3514</v>
      </c>
      <c r="H717" s="831">
        <v>0.46481481481481479</v>
      </c>
      <c r="I717" s="831">
        <v>502</v>
      </c>
      <c r="J717" s="831">
        <v>15</v>
      </c>
      <c r="K717" s="831">
        <v>7560</v>
      </c>
      <c r="L717" s="831">
        <v>1</v>
      </c>
      <c r="M717" s="831">
        <v>504</v>
      </c>
      <c r="N717" s="831">
        <v>20</v>
      </c>
      <c r="O717" s="831">
        <v>10140</v>
      </c>
      <c r="P717" s="827">
        <v>1.3412698412698412</v>
      </c>
      <c r="Q717" s="832">
        <v>507</v>
      </c>
    </row>
    <row r="718" spans="1:17" ht="14.45" customHeight="1" x14ac:dyDescent="0.2">
      <c r="A718" s="821" t="s">
        <v>581</v>
      </c>
      <c r="B718" s="822" t="s">
        <v>5713</v>
      </c>
      <c r="C718" s="822" t="s">
        <v>5710</v>
      </c>
      <c r="D718" s="822" t="s">
        <v>6787</v>
      </c>
      <c r="E718" s="822" t="s">
        <v>6788</v>
      </c>
      <c r="F718" s="831">
        <v>3</v>
      </c>
      <c r="G718" s="831">
        <v>7677</v>
      </c>
      <c r="H718" s="831">
        <v>0.99070847851335653</v>
      </c>
      <c r="I718" s="831">
        <v>2559</v>
      </c>
      <c r="J718" s="831">
        <v>3</v>
      </c>
      <c r="K718" s="831">
        <v>7749</v>
      </c>
      <c r="L718" s="831">
        <v>1</v>
      </c>
      <c r="M718" s="831">
        <v>2583</v>
      </c>
      <c r="N718" s="831">
        <v>3</v>
      </c>
      <c r="O718" s="831">
        <v>7812</v>
      </c>
      <c r="P718" s="827">
        <v>1.0081300813008129</v>
      </c>
      <c r="Q718" s="832">
        <v>2604</v>
      </c>
    </row>
    <row r="719" spans="1:17" ht="14.45" customHeight="1" x14ac:dyDescent="0.2">
      <c r="A719" s="821" t="s">
        <v>581</v>
      </c>
      <c r="B719" s="822" t="s">
        <v>5713</v>
      </c>
      <c r="C719" s="822" t="s">
        <v>5710</v>
      </c>
      <c r="D719" s="822" t="s">
        <v>5804</v>
      </c>
      <c r="E719" s="822" t="s">
        <v>5805</v>
      </c>
      <c r="F719" s="831">
        <v>12</v>
      </c>
      <c r="G719" s="831">
        <v>8160</v>
      </c>
      <c r="H719" s="831">
        <v>0.7007299270072993</v>
      </c>
      <c r="I719" s="831">
        <v>680</v>
      </c>
      <c r="J719" s="831">
        <v>17</v>
      </c>
      <c r="K719" s="831">
        <v>11645</v>
      </c>
      <c r="L719" s="831">
        <v>1</v>
      </c>
      <c r="M719" s="831">
        <v>685</v>
      </c>
      <c r="N719" s="831">
        <v>10</v>
      </c>
      <c r="O719" s="831">
        <v>6880</v>
      </c>
      <c r="P719" s="827">
        <v>0.59081150708458563</v>
      </c>
      <c r="Q719" s="832">
        <v>688</v>
      </c>
    </row>
    <row r="720" spans="1:17" ht="14.45" customHeight="1" x14ac:dyDescent="0.2">
      <c r="A720" s="821" t="s">
        <v>581</v>
      </c>
      <c r="B720" s="822" t="s">
        <v>5713</v>
      </c>
      <c r="C720" s="822" t="s">
        <v>5710</v>
      </c>
      <c r="D720" s="822" t="s">
        <v>6789</v>
      </c>
      <c r="E720" s="822" t="s">
        <v>6790</v>
      </c>
      <c r="F720" s="831">
        <v>38</v>
      </c>
      <c r="G720" s="831">
        <v>68818</v>
      </c>
      <c r="H720" s="831">
        <v>1.144563084189868</v>
      </c>
      <c r="I720" s="831">
        <v>1811</v>
      </c>
      <c r="J720" s="831">
        <v>33</v>
      </c>
      <c r="K720" s="831">
        <v>60126</v>
      </c>
      <c r="L720" s="831">
        <v>1</v>
      </c>
      <c r="M720" s="831">
        <v>1822</v>
      </c>
      <c r="N720" s="831">
        <v>35</v>
      </c>
      <c r="O720" s="831">
        <v>64120</v>
      </c>
      <c r="P720" s="827">
        <v>1.0664271696104846</v>
      </c>
      <c r="Q720" s="832">
        <v>1832</v>
      </c>
    </row>
    <row r="721" spans="1:17" ht="14.45" customHeight="1" x14ac:dyDescent="0.2">
      <c r="A721" s="821" t="s">
        <v>581</v>
      </c>
      <c r="B721" s="822" t="s">
        <v>5713</v>
      </c>
      <c r="C721" s="822" t="s">
        <v>5710</v>
      </c>
      <c r="D721" s="822" t="s">
        <v>6791</v>
      </c>
      <c r="E721" s="822" t="s">
        <v>6792</v>
      </c>
      <c r="F721" s="831">
        <v>2</v>
      </c>
      <c r="G721" s="831">
        <v>3004</v>
      </c>
      <c r="H721" s="831">
        <v>1.9867724867724867</v>
      </c>
      <c r="I721" s="831">
        <v>1502</v>
      </c>
      <c r="J721" s="831">
        <v>1</v>
      </c>
      <c r="K721" s="831">
        <v>1512</v>
      </c>
      <c r="L721" s="831">
        <v>1</v>
      </c>
      <c r="M721" s="831">
        <v>1512</v>
      </c>
      <c r="N721" s="831">
        <v>1</v>
      </c>
      <c r="O721" s="831">
        <v>1520</v>
      </c>
      <c r="P721" s="827">
        <v>1.0052910052910053</v>
      </c>
      <c r="Q721" s="832">
        <v>1520</v>
      </c>
    </row>
    <row r="722" spans="1:17" ht="14.45" customHeight="1" x14ac:dyDescent="0.2">
      <c r="A722" s="821" t="s">
        <v>581</v>
      </c>
      <c r="B722" s="822" t="s">
        <v>5713</v>
      </c>
      <c r="C722" s="822" t="s">
        <v>5710</v>
      </c>
      <c r="D722" s="822" t="s">
        <v>6793</v>
      </c>
      <c r="E722" s="822" t="s">
        <v>6794</v>
      </c>
      <c r="F722" s="831">
        <v>4</v>
      </c>
      <c r="G722" s="831">
        <v>3860</v>
      </c>
      <c r="H722" s="831">
        <v>0.99075975359342916</v>
      </c>
      <c r="I722" s="831">
        <v>965</v>
      </c>
      <c r="J722" s="831">
        <v>4</v>
      </c>
      <c r="K722" s="831">
        <v>3896</v>
      </c>
      <c r="L722" s="831">
        <v>1</v>
      </c>
      <c r="M722" s="831">
        <v>974</v>
      </c>
      <c r="N722" s="831">
        <v>1</v>
      </c>
      <c r="O722" s="831">
        <v>981</v>
      </c>
      <c r="P722" s="827">
        <v>0.25179671457905545</v>
      </c>
      <c r="Q722" s="832">
        <v>981</v>
      </c>
    </row>
    <row r="723" spans="1:17" ht="14.45" customHeight="1" x14ac:dyDescent="0.2">
      <c r="A723" s="821" t="s">
        <v>581</v>
      </c>
      <c r="B723" s="822" t="s">
        <v>5713</v>
      </c>
      <c r="C723" s="822" t="s">
        <v>5710</v>
      </c>
      <c r="D723" s="822" t="s">
        <v>6795</v>
      </c>
      <c r="E723" s="822" t="s">
        <v>6796</v>
      </c>
      <c r="F723" s="831">
        <v>5</v>
      </c>
      <c r="G723" s="831">
        <v>7010</v>
      </c>
      <c r="H723" s="831">
        <v>2.4875798438608943</v>
      </c>
      <c r="I723" s="831">
        <v>1402</v>
      </c>
      <c r="J723" s="831">
        <v>2</v>
      </c>
      <c r="K723" s="831">
        <v>2818</v>
      </c>
      <c r="L723" s="831">
        <v>1</v>
      </c>
      <c r="M723" s="831">
        <v>1409</v>
      </c>
      <c r="N723" s="831"/>
      <c r="O723" s="831"/>
      <c r="P723" s="827"/>
      <c r="Q723" s="832"/>
    </row>
    <row r="724" spans="1:17" ht="14.45" customHeight="1" x14ac:dyDescent="0.2">
      <c r="A724" s="821" t="s">
        <v>581</v>
      </c>
      <c r="B724" s="822" t="s">
        <v>5713</v>
      </c>
      <c r="C724" s="822" t="s">
        <v>5710</v>
      </c>
      <c r="D724" s="822" t="s">
        <v>6797</v>
      </c>
      <c r="E724" s="822" t="s">
        <v>6798</v>
      </c>
      <c r="F724" s="831">
        <v>19</v>
      </c>
      <c r="G724" s="831">
        <v>19646</v>
      </c>
      <c r="H724" s="831">
        <v>0.55559954751131224</v>
      </c>
      <c r="I724" s="831">
        <v>1034</v>
      </c>
      <c r="J724" s="831">
        <v>34</v>
      </c>
      <c r="K724" s="831">
        <v>35360</v>
      </c>
      <c r="L724" s="831">
        <v>1</v>
      </c>
      <c r="M724" s="831">
        <v>1040</v>
      </c>
      <c r="N724" s="831">
        <v>23</v>
      </c>
      <c r="O724" s="831">
        <v>24035</v>
      </c>
      <c r="P724" s="827">
        <v>0.67972285067873306</v>
      </c>
      <c r="Q724" s="832">
        <v>1045</v>
      </c>
    </row>
    <row r="725" spans="1:17" ht="14.45" customHeight="1" x14ac:dyDescent="0.2">
      <c r="A725" s="821" t="s">
        <v>581</v>
      </c>
      <c r="B725" s="822" t="s">
        <v>5713</v>
      </c>
      <c r="C725" s="822" t="s">
        <v>5710</v>
      </c>
      <c r="D725" s="822" t="s">
        <v>6799</v>
      </c>
      <c r="E725" s="822" t="s">
        <v>6800</v>
      </c>
      <c r="F725" s="831">
        <v>23</v>
      </c>
      <c r="G725" s="831">
        <v>48369</v>
      </c>
      <c r="H725" s="831">
        <v>1.5267992424242425</v>
      </c>
      <c r="I725" s="831">
        <v>2103</v>
      </c>
      <c r="J725" s="831">
        <v>15</v>
      </c>
      <c r="K725" s="831">
        <v>31680</v>
      </c>
      <c r="L725" s="831">
        <v>1</v>
      </c>
      <c r="M725" s="831">
        <v>2112</v>
      </c>
      <c r="N725" s="831">
        <v>13</v>
      </c>
      <c r="O725" s="831">
        <v>27573</v>
      </c>
      <c r="P725" s="827">
        <v>0.87035984848484849</v>
      </c>
      <c r="Q725" s="832">
        <v>2121</v>
      </c>
    </row>
    <row r="726" spans="1:17" ht="14.45" customHeight="1" x14ac:dyDescent="0.2">
      <c r="A726" s="821" t="s">
        <v>581</v>
      </c>
      <c r="B726" s="822" t="s">
        <v>5713</v>
      </c>
      <c r="C726" s="822" t="s">
        <v>5710</v>
      </c>
      <c r="D726" s="822" t="s">
        <v>6801</v>
      </c>
      <c r="E726" s="822" t="s">
        <v>6802</v>
      </c>
      <c r="F726" s="831">
        <v>8</v>
      </c>
      <c r="G726" s="831">
        <v>29120</v>
      </c>
      <c r="H726" s="831">
        <v>1.3267723710588664</v>
      </c>
      <c r="I726" s="831">
        <v>3640</v>
      </c>
      <c r="J726" s="831">
        <v>6</v>
      </c>
      <c r="K726" s="831">
        <v>21948</v>
      </c>
      <c r="L726" s="831">
        <v>1</v>
      </c>
      <c r="M726" s="831">
        <v>3658</v>
      </c>
      <c r="N726" s="831">
        <v>4</v>
      </c>
      <c r="O726" s="831">
        <v>14696</v>
      </c>
      <c r="P726" s="827">
        <v>0.66958264989976313</v>
      </c>
      <c r="Q726" s="832">
        <v>3674</v>
      </c>
    </row>
    <row r="727" spans="1:17" ht="14.45" customHeight="1" x14ac:dyDescent="0.2">
      <c r="A727" s="821" t="s">
        <v>581</v>
      </c>
      <c r="B727" s="822" t="s">
        <v>5713</v>
      </c>
      <c r="C727" s="822" t="s">
        <v>5710</v>
      </c>
      <c r="D727" s="822" t="s">
        <v>6803</v>
      </c>
      <c r="E727" s="822" t="s">
        <v>6804</v>
      </c>
      <c r="F727" s="831"/>
      <c r="G727" s="831"/>
      <c r="H727" s="831"/>
      <c r="I727" s="831"/>
      <c r="J727" s="831">
        <v>1</v>
      </c>
      <c r="K727" s="831">
        <v>4233</v>
      </c>
      <c r="L727" s="831">
        <v>1</v>
      </c>
      <c r="M727" s="831">
        <v>4233</v>
      </c>
      <c r="N727" s="831">
        <v>3</v>
      </c>
      <c r="O727" s="831">
        <v>12756</v>
      </c>
      <c r="P727" s="827">
        <v>3.0134656272147415</v>
      </c>
      <c r="Q727" s="832">
        <v>4252</v>
      </c>
    </row>
    <row r="728" spans="1:17" ht="14.45" customHeight="1" x14ac:dyDescent="0.2">
      <c r="A728" s="821" t="s">
        <v>581</v>
      </c>
      <c r="B728" s="822" t="s">
        <v>5713</v>
      </c>
      <c r="C728" s="822" t="s">
        <v>5710</v>
      </c>
      <c r="D728" s="822" t="s">
        <v>6805</v>
      </c>
      <c r="E728" s="822" t="s">
        <v>6806</v>
      </c>
      <c r="F728" s="831">
        <v>6</v>
      </c>
      <c r="G728" s="831">
        <v>128778</v>
      </c>
      <c r="H728" s="831">
        <v>2.9852566182947751</v>
      </c>
      <c r="I728" s="831">
        <v>21463</v>
      </c>
      <c r="J728" s="831">
        <v>2</v>
      </c>
      <c r="K728" s="831">
        <v>43138</v>
      </c>
      <c r="L728" s="831">
        <v>1</v>
      </c>
      <c r="M728" s="831">
        <v>21569</v>
      </c>
      <c r="N728" s="831">
        <v>1</v>
      </c>
      <c r="O728" s="831">
        <v>21662</v>
      </c>
      <c r="P728" s="827">
        <v>0.50215587185312249</v>
      </c>
      <c r="Q728" s="832">
        <v>21662</v>
      </c>
    </row>
    <row r="729" spans="1:17" ht="14.45" customHeight="1" x14ac:dyDescent="0.2">
      <c r="A729" s="821" t="s">
        <v>581</v>
      </c>
      <c r="B729" s="822" t="s">
        <v>5713</v>
      </c>
      <c r="C729" s="822" t="s">
        <v>5710</v>
      </c>
      <c r="D729" s="822" t="s">
        <v>6807</v>
      </c>
      <c r="E729" s="822" t="s">
        <v>6808</v>
      </c>
      <c r="F729" s="831">
        <v>10</v>
      </c>
      <c r="G729" s="831">
        <v>12780</v>
      </c>
      <c r="H729" s="831">
        <v>1.6498838109992253</v>
      </c>
      <c r="I729" s="831">
        <v>1278</v>
      </c>
      <c r="J729" s="831">
        <v>6</v>
      </c>
      <c r="K729" s="831">
        <v>7746</v>
      </c>
      <c r="L729" s="831">
        <v>1</v>
      </c>
      <c r="M729" s="831">
        <v>1291</v>
      </c>
      <c r="N729" s="831">
        <v>1</v>
      </c>
      <c r="O729" s="831">
        <v>1302</v>
      </c>
      <c r="P729" s="827">
        <v>0.16808675445391169</v>
      </c>
      <c r="Q729" s="832">
        <v>1302</v>
      </c>
    </row>
    <row r="730" spans="1:17" ht="14.45" customHeight="1" x14ac:dyDescent="0.2">
      <c r="A730" s="821" t="s">
        <v>581</v>
      </c>
      <c r="B730" s="822" t="s">
        <v>5713</v>
      </c>
      <c r="C730" s="822" t="s">
        <v>5710</v>
      </c>
      <c r="D730" s="822" t="s">
        <v>6809</v>
      </c>
      <c r="E730" s="822" t="s">
        <v>6810</v>
      </c>
      <c r="F730" s="831">
        <v>1</v>
      </c>
      <c r="G730" s="831">
        <v>1832</v>
      </c>
      <c r="H730" s="831">
        <v>0.99349240780911063</v>
      </c>
      <c r="I730" s="831">
        <v>1832</v>
      </c>
      <c r="J730" s="831">
        <v>1</v>
      </c>
      <c r="K730" s="831">
        <v>1844</v>
      </c>
      <c r="L730" s="831">
        <v>1</v>
      </c>
      <c r="M730" s="831">
        <v>1844</v>
      </c>
      <c r="N730" s="831"/>
      <c r="O730" s="831"/>
      <c r="P730" s="827"/>
      <c r="Q730" s="832"/>
    </row>
    <row r="731" spans="1:17" ht="14.45" customHeight="1" x14ac:dyDescent="0.2">
      <c r="A731" s="821" t="s">
        <v>581</v>
      </c>
      <c r="B731" s="822" t="s">
        <v>5713</v>
      </c>
      <c r="C731" s="822" t="s">
        <v>5710</v>
      </c>
      <c r="D731" s="822" t="s">
        <v>6811</v>
      </c>
      <c r="E731" s="822" t="s">
        <v>6812</v>
      </c>
      <c r="F731" s="831">
        <v>3</v>
      </c>
      <c r="G731" s="831">
        <v>9657</v>
      </c>
      <c r="H731" s="831"/>
      <c r="I731" s="831">
        <v>3219</v>
      </c>
      <c r="J731" s="831"/>
      <c r="K731" s="831"/>
      <c r="L731" s="831"/>
      <c r="M731" s="831"/>
      <c r="N731" s="831">
        <v>5</v>
      </c>
      <c r="O731" s="831">
        <v>16300</v>
      </c>
      <c r="P731" s="827"/>
      <c r="Q731" s="832">
        <v>3260</v>
      </c>
    </row>
    <row r="732" spans="1:17" ht="14.45" customHeight="1" x14ac:dyDescent="0.2">
      <c r="A732" s="821" t="s">
        <v>581</v>
      </c>
      <c r="B732" s="822" t="s">
        <v>5713</v>
      </c>
      <c r="C732" s="822" t="s">
        <v>5710</v>
      </c>
      <c r="D732" s="822" t="s">
        <v>6813</v>
      </c>
      <c r="E732" s="822" t="s">
        <v>6814</v>
      </c>
      <c r="F732" s="831">
        <v>2</v>
      </c>
      <c r="G732" s="831">
        <v>1950</v>
      </c>
      <c r="H732" s="831">
        <v>1.9837232960325535</v>
      </c>
      <c r="I732" s="831">
        <v>975</v>
      </c>
      <c r="J732" s="831">
        <v>1</v>
      </c>
      <c r="K732" s="831">
        <v>983</v>
      </c>
      <c r="L732" s="831">
        <v>1</v>
      </c>
      <c r="M732" s="831">
        <v>983</v>
      </c>
      <c r="N732" s="831">
        <v>4</v>
      </c>
      <c r="O732" s="831">
        <v>3960</v>
      </c>
      <c r="P732" s="827">
        <v>4.0284842319430316</v>
      </c>
      <c r="Q732" s="832">
        <v>990</v>
      </c>
    </row>
    <row r="733" spans="1:17" ht="14.45" customHeight="1" x14ac:dyDescent="0.2">
      <c r="A733" s="821" t="s">
        <v>581</v>
      </c>
      <c r="B733" s="822" t="s">
        <v>5713</v>
      </c>
      <c r="C733" s="822" t="s">
        <v>5710</v>
      </c>
      <c r="D733" s="822" t="s">
        <v>6815</v>
      </c>
      <c r="E733" s="822" t="s">
        <v>6816</v>
      </c>
      <c r="F733" s="831">
        <v>1</v>
      </c>
      <c r="G733" s="831">
        <v>847</v>
      </c>
      <c r="H733" s="831"/>
      <c r="I733" s="831">
        <v>847</v>
      </c>
      <c r="J733" s="831"/>
      <c r="K733" s="831"/>
      <c r="L733" s="831"/>
      <c r="M733" s="831"/>
      <c r="N733" s="831"/>
      <c r="O733" s="831"/>
      <c r="P733" s="827"/>
      <c r="Q733" s="832"/>
    </row>
    <row r="734" spans="1:17" ht="14.45" customHeight="1" x14ac:dyDescent="0.2">
      <c r="A734" s="821" t="s">
        <v>581</v>
      </c>
      <c r="B734" s="822" t="s">
        <v>5713</v>
      </c>
      <c r="C734" s="822" t="s">
        <v>5710</v>
      </c>
      <c r="D734" s="822" t="s">
        <v>6817</v>
      </c>
      <c r="E734" s="822" t="s">
        <v>6818</v>
      </c>
      <c r="F734" s="831">
        <v>1</v>
      </c>
      <c r="G734" s="831">
        <v>820</v>
      </c>
      <c r="H734" s="831">
        <v>0.33091202582728008</v>
      </c>
      <c r="I734" s="831">
        <v>820</v>
      </c>
      <c r="J734" s="831">
        <v>3</v>
      </c>
      <c r="K734" s="831">
        <v>2478</v>
      </c>
      <c r="L734" s="831">
        <v>1</v>
      </c>
      <c r="M734" s="831">
        <v>826</v>
      </c>
      <c r="N734" s="831"/>
      <c r="O734" s="831"/>
      <c r="P734" s="827"/>
      <c r="Q734" s="832"/>
    </row>
    <row r="735" spans="1:17" ht="14.45" customHeight="1" x14ac:dyDescent="0.2">
      <c r="A735" s="821" t="s">
        <v>581</v>
      </c>
      <c r="B735" s="822" t="s">
        <v>5713</v>
      </c>
      <c r="C735" s="822" t="s">
        <v>5710</v>
      </c>
      <c r="D735" s="822" t="s">
        <v>6819</v>
      </c>
      <c r="E735" s="822" t="s">
        <v>6820</v>
      </c>
      <c r="F735" s="831">
        <v>1</v>
      </c>
      <c r="G735" s="831">
        <v>2476</v>
      </c>
      <c r="H735" s="831">
        <v>0.4967897271268058</v>
      </c>
      <c r="I735" s="831">
        <v>2476</v>
      </c>
      <c r="J735" s="831">
        <v>2</v>
      </c>
      <c r="K735" s="831">
        <v>4984</v>
      </c>
      <c r="L735" s="831">
        <v>1</v>
      </c>
      <c r="M735" s="831">
        <v>2492</v>
      </c>
      <c r="N735" s="831">
        <v>3</v>
      </c>
      <c r="O735" s="831">
        <v>7518</v>
      </c>
      <c r="P735" s="827">
        <v>1.5084269662921348</v>
      </c>
      <c r="Q735" s="832">
        <v>2506</v>
      </c>
    </row>
    <row r="736" spans="1:17" ht="14.45" customHeight="1" x14ac:dyDescent="0.2">
      <c r="A736" s="821" t="s">
        <v>581</v>
      </c>
      <c r="B736" s="822" t="s">
        <v>5713</v>
      </c>
      <c r="C736" s="822" t="s">
        <v>5710</v>
      </c>
      <c r="D736" s="822" t="s">
        <v>6821</v>
      </c>
      <c r="E736" s="822" t="s">
        <v>6822</v>
      </c>
      <c r="F736" s="831">
        <v>4</v>
      </c>
      <c r="G736" s="831">
        <v>6720</v>
      </c>
      <c r="H736" s="831">
        <v>3.9834024896265561</v>
      </c>
      <c r="I736" s="831">
        <v>1680</v>
      </c>
      <c r="J736" s="831">
        <v>1</v>
      </c>
      <c r="K736" s="831">
        <v>1687</v>
      </c>
      <c r="L736" s="831">
        <v>1</v>
      </c>
      <c r="M736" s="831">
        <v>1687</v>
      </c>
      <c r="N736" s="831">
        <v>2</v>
      </c>
      <c r="O736" s="831">
        <v>3386</v>
      </c>
      <c r="P736" s="827">
        <v>2.007113218731476</v>
      </c>
      <c r="Q736" s="832">
        <v>1693</v>
      </c>
    </row>
    <row r="737" spans="1:17" ht="14.45" customHeight="1" x14ac:dyDescent="0.2">
      <c r="A737" s="821" t="s">
        <v>581</v>
      </c>
      <c r="B737" s="822" t="s">
        <v>5713</v>
      </c>
      <c r="C737" s="822" t="s">
        <v>5710</v>
      </c>
      <c r="D737" s="822" t="s">
        <v>6823</v>
      </c>
      <c r="E737" s="822" t="s">
        <v>6824</v>
      </c>
      <c r="F737" s="831">
        <v>5</v>
      </c>
      <c r="G737" s="831">
        <v>9280</v>
      </c>
      <c r="H737" s="831">
        <v>0.62131762185324046</v>
      </c>
      <c r="I737" s="831">
        <v>1856</v>
      </c>
      <c r="J737" s="831">
        <v>8</v>
      </c>
      <c r="K737" s="831">
        <v>14936</v>
      </c>
      <c r="L737" s="831">
        <v>1</v>
      </c>
      <c r="M737" s="831">
        <v>1867</v>
      </c>
      <c r="N737" s="831">
        <v>3</v>
      </c>
      <c r="O737" s="831">
        <v>5631</v>
      </c>
      <c r="P737" s="827">
        <v>0.37700856989823245</v>
      </c>
      <c r="Q737" s="832">
        <v>1877</v>
      </c>
    </row>
    <row r="738" spans="1:17" ht="14.45" customHeight="1" x14ac:dyDescent="0.2">
      <c r="A738" s="821" t="s">
        <v>581</v>
      </c>
      <c r="B738" s="822" t="s">
        <v>5713</v>
      </c>
      <c r="C738" s="822" t="s">
        <v>5710</v>
      </c>
      <c r="D738" s="822" t="s">
        <v>6825</v>
      </c>
      <c r="E738" s="822" t="s">
        <v>6826</v>
      </c>
      <c r="F738" s="831">
        <v>1</v>
      </c>
      <c r="G738" s="831">
        <v>2122</v>
      </c>
      <c r="H738" s="831">
        <v>0.99391100702576107</v>
      </c>
      <c r="I738" s="831">
        <v>2122</v>
      </c>
      <c r="J738" s="831">
        <v>1</v>
      </c>
      <c r="K738" s="831">
        <v>2135</v>
      </c>
      <c r="L738" s="831">
        <v>1</v>
      </c>
      <c r="M738" s="831">
        <v>2135</v>
      </c>
      <c r="N738" s="831"/>
      <c r="O738" s="831"/>
      <c r="P738" s="827"/>
      <c r="Q738" s="832"/>
    </row>
    <row r="739" spans="1:17" ht="14.45" customHeight="1" x14ac:dyDescent="0.2">
      <c r="A739" s="821" t="s">
        <v>581</v>
      </c>
      <c r="B739" s="822" t="s">
        <v>5713</v>
      </c>
      <c r="C739" s="822" t="s">
        <v>5710</v>
      </c>
      <c r="D739" s="822" t="s">
        <v>6827</v>
      </c>
      <c r="E739" s="822" t="s">
        <v>6828</v>
      </c>
      <c r="F739" s="831">
        <v>39</v>
      </c>
      <c r="G739" s="831">
        <v>78078</v>
      </c>
      <c r="H739" s="831">
        <v>1.1402243121677669</v>
      </c>
      <c r="I739" s="831">
        <v>2002</v>
      </c>
      <c r="J739" s="831">
        <v>34</v>
      </c>
      <c r="K739" s="831">
        <v>68476</v>
      </c>
      <c r="L739" s="831">
        <v>1</v>
      </c>
      <c r="M739" s="831">
        <v>2014</v>
      </c>
      <c r="N739" s="831">
        <v>31</v>
      </c>
      <c r="O739" s="831">
        <v>62744</v>
      </c>
      <c r="P739" s="827">
        <v>0.91629183947660497</v>
      </c>
      <c r="Q739" s="832">
        <v>2024</v>
      </c>
    </row>
    <row r="740" spans="1:17" ht="14.45" customHeight="1" x14ac:dyDescent="0.2">
      <c r="A740" s="821" t="s">
        <v>581</v>
      </c>
      <c r="B740" s="822" t="s">
        <v>5713</v>
      </c>
      <c r="C740" s="822" t="s">
        <v>5710</v>
      </c>
      <c r="D740" s="822" t="s">
        <v>6829</v>
      </c>
      <c r="E740" s="822" t="s">
        <v>6830</v>
      </c>
      <c r="F740" s="831">
        <v>1</v>
      </c>
      <c r="G740" s="831">
        <v>1790</v>
      </c>
      <c r="H740" s="831">
        <v>0.1242365352581899</v>
      </c>
      <c r="I740" s="831">
        <v>1790</v>
      </c>
      <c r="J740" s="831">
        <v>8</v>
      </c>
      <c r="K740" s="831">
        <v>14408</v>
      </c>
      <c r="L740" s="831">
        <v>1</v>
      </c>
      <c r="M740" s="831">
        <v>1801</v>
      </c>
      <c r="N740" s="831">
        <v>3</v>
      </c>
      <c r="O740" s="831">
        <v>5433</v>
      </c>
      <c r="P740" s="827">
        <v>0.37708217656857301</v>
      </c>
      <c r="Q740" s="832">
        <v>1811</v>
      </c>
    </row>
    <row r="741" spans="1:17" ht="14.45" customHeight="1" x14ac:dyDescent="0.2">
      <c r="A741" s="821" t="s">
        <v>581</v>
      </c>
      <c r="B741" s="822" t="s">
        <v>5713</v>
      </c>
      <c r="C741" s="822" t="s">
        <v>5710</v>
      </c>
      <c r="D741" s="822" t="s">
        <v>6831</v>
      </c>
      <c r="E741" s="822" t="s">
        <v>6832</v>
      </c>
      <c r="F741" s="831">
        <v>27</v>
      </c>
      <c r="G741" s="831">
        <v>89856</v>
      </c>
      <c r="H741" s="831">
        <v>0.81378036189751668</v>
      </c>
      <c r="I741" s="831">
        <v>3328</v>
      </c>
      <c r="J741" s="831">
        <v>33</v>
      </c>
      <c r="K741" s="831">
        <v>110418</v>
      </c>
      <c r="L741" s="831">
        <v>1</v>
      </c>
      <c r="M741" s="831">
        <v>3346</v>
      </c>
      <c r="N741" s="831">
        <v>31</v>
      </c>
      <c r="O741" s="831">
        <v>104222</v>
      </c>
      <c r="P741" s="827">
        <v>0.9438859606223623</v>
      </c>
      <c r="Q741" s="832">
        <v>3362</v>
      </c>
    </row>
    <row r="742" spans="1:17" ht="14.45" customHeight="1" x14ac:dyDescent="0.2">
      <c r="A742" s="821" t="s">
        <v>581</v>
      </c>
      <c r="B742" s="822" t="s">
        <v>5713</v>
      </c>
      <c r="C742" s="822" t="s">
        <v>5710</v>
      </c>
      <c r="D742" s="822" t="s">
        <v>6833</v>
      </c>
      <c r="E742" s="822" t="s">
        <v>6834</v>
      </c>
      <c r="F742" s="831">
        <v>1</v>
      </c>
      <c r="G742" s="831">
        <v>1942</v>
      </c>
      <c r="H742" s="831">
        <v>0.19877175025588537</v>
      </c>
      <c r="I742" s="831">
        <v>1942</v>
      </c>
      <c r="J742" s="831">
        <v>5</v>
      </c>
      <c r="K742" s="831">
        <v>9770</v>
      </c>
      <c r="L742" s="831">
        <v>1</v>
      </c>
      <c r="M742" s="831">
        <v>1954</v>
      </c>
      <c r="N742" s="831">
        <v>3</v>
      </c>
      <c r="O742" s="831">
        <v>5892</v>
      </c>
      <c r="P742" s="827">
        <v>0.60307062436028658</v>
      </c>
      <c r="Q742" s="832">
        <v>1964</v>
      </c>
    </row>
    <row r="743" spans="1:17" ht="14.45" customHeight="1" x14ac:dyDescent="0.2">
      <c r="A743" s="821" t="s">
        <v>581</v>
      </c>
      <c r="B743" s="822" t="s">
        <v>5713</v>
      </c>
      <c r="C743" s="822" t="s">
        <v>5710</v>
      </c>
      <c r="D743" s="822" t="s">
        <v>6835</v>
      </c>
      <c r="E743" s="822" t="s">
        <v>6836</v>
      </c>
      <c r="F743" s="831">
        <v>22</v>
      </c>
      <c r="G743" s="831">
        <v>49566</v>
      </c>
      <c r="H743" s="831">
        <v>0.70436265454028701</v>
      </c>
      <c r="I743" s="831">
        <v>2253</v>
      </c>
      <c r="J743" s="831">
        <v>31</v>
      </c>
      <c r="K743" s="831">
        <v>70370</v>
      </c>
      <c r="L743" s="831">
        <v>1</v>
      </c>
      <c r="M743" s="831">
        <v>2270</v>
      </c>
      <c r="N743" s="831">
        <v>34</v>
      </c>
      <c r="O743" s="831">
        <v>77690</v>
      </c>
      <c r="P743" s="827">
        <v>1.1040216001136849</v>
      </c>
      <c r="Q743" s="832">
        <v>2285</v>
      </c>
    </row>
    <row r="744" spans="1:17" ht="14.45" customHeight="1" x14ac:dyDescent="0.2">
      <c r="A744" s="821" t="s">
        <v>581</v>
      </c>
      <c r="B744" s="822" t="s">
        <v>5713</v>
      </c>
      <c r="C744" s="822" t="s">
        <v>5710</v>
      </c>
      <c r="D744" s="822" t="s">
        <v>6837</v>
      </c>
      <c r="E744" s="822" t="s">
        <v>6838</v>
      </c>
      <c r="F744" s="831"/>
      <c r="G744" s="831"/>
      <c r="H744" s="831"/>
      <c r="I744" s="831"/>
      <c r="J744" s="831">
        <v>1</v>
      </c>
      <c r="K744" s="831">
        <v>450</v>
      </c>
      <c r="L744" s="831">
        <v>1</v>
      </c>
      <c r="M744" s="831">
        <v>450</v>
      </c>
      <c r="N744" s="831">
        <v>1</v>
      </c>
      <c r="O744" s="831">
        <v>455</v>
      </c>
      <c r="P744" s="827">
        <v>1.0111111111111111</v>
      </c>
      <c r="Q744" s="832">
        <v>455</v>
      </c>
    </row>
    <row r="745" spans="1:17" ht="14.45" customHeight="1" x14ac:dyDescent="0.2">
      <c r="A745" s="821" t="s">
        <v>581</v>
      </c>
      <c r="B745" s="822" t="s">
        <v>5713</v>
      </c>
      <c r="C745" s="822" t="s">
        <v>5710</v>
      </c>
      <c r="D745" s="822" t="s">
        <v>6839</v>
      </c>
      <c r="E745" s="822" t="s">
        <v>6840</v>
      </c>
      <c r="F745" s="831"/>
      <c r="G745" s="831"/>
      <c r="H745" s="831"/>
      <c r="I745" s="831"/>
      <c r="J745" s="831"/>
      <c r="K745" s="831"/>
      <c r="L745" s="831"/>
      <c r="M745" s="831"/>
      <c r="N745" s="831">
        <v>1</v>
      </c>
      <c r="O745" s="831">
        <v>2364</v>
      </c>
      <c r="P745" s="827"/>
      <c r="Q745" s="832">
        <v>2364</v>
      </c>
    </row>
    <row r="746" spans="1:17" ht="14.45" customHeight="1" x14ac:dyDescent="0.2">
      <c r="A746" s="821" t="s">
        <v>581</v>
      </c>
      <c r="B746" s="822" t="s">
        <v>5713</v>
      </c>
      <c r="C746" s="822" t="s">
        <v>5710</v>
      </c>
      <c r="D746" s="822" t="s">
        <v>6841</v>
      </c>
      <c r="E746" s="822" t="s">
        <v>6842</v>
      </c>
      <c r="F746" s="831">
        <v>1</v>
      </c>
      <c r="G746" s="831">
        <v>2839</v>
      </c>
      <c r="H746" s="831"/>
      <c r="I746" s="831">
        <v>2839</v>
      </c>
      <c r="J746" s="831"/>
      <c r="K746" s="831"/>
      <c r="L746" s="831"/>
      <c r="M746" s="831"/>
      <c r="N746" s="831"/>
      <c r="O746" s="831"/>
      <c r="P746" s="827"/>
      <c r="Q746" s="832"/>
    </row>
    <row r="747" spans="1:17" ht="14.45" customHeight="1" x14ac:dyDescent="0.2">
      <c r="A747" s="821" t="s">
        <v>581</v>
      </c>
      <c r="B747" s="822" t="s">
        <v>5713</v>
      </c>
      <c r="C747" s="822" t="s">
        <v>5710</v>
      </c>
      <c r="D747" s="822" t="s">
        <v>6843</v>
      </c>
      <c r="E747" s="822" t="s">
        <v>6844</v>
      </c>
      <c r="F747" s="831">
        <v>2</v>
      </c>
      <c r="G747" s="831">
        <v>5984</v>
      </c>
      <c r="H747" s="831"/>
      <c r="I747" s="831">
        <v>2992</v>
      </c>
      <c r="J747" s="831"/>
      <c r="K747" s="831"/>
      <c r="L747" s="831"/>
      <c r="M747" s="831"/>
      <c r="N747" s="831">
        <v>1</v>
      </c>
      <c r="O747" s="831">
        <v>3030</v>
      </c>
      <c r="P747" s="827"/>
      <c r="Q747" s="832">
        <v>3030</v>
      </c>
    </row>
    <row r="748" spans="1:17" ht="14.45" customHeight="1" x14ac:dyDescent="0.2">
      <c r="A748" s="821" t="s">
        <v>581</v>
      </c>
      <c r="B748" s="822" t="s">
        <v>5713</v>
      </c>
      <c r="C748" s="822" t="s">
        <v>5710</v>
      </c>
      <c r="D748" s="822" t="s">
        <v>6845</v>
      </c>
      <c r="E748" s="822" t="s">
        <v>6846</v>
      </c>
      <c r="F748" s="831"/>
      <c r="G748" s="831"/>
      <c r="H748" s="831"/>
      <c r="I748" s="831"/>
      <c r="J748" s="831">
        <v>1</v>
      </c>
      <c r="K748" s="831">
        <v>1321</v>
      </c>
      <c r="L748" s="831">
        <v>1</v>
      </c>
      <c r="M748" s="831">
        <v>1321</v>
      </c>
      <c r="N748" s="831">
        <v>1</v>
      </c>
      <c r="O748" s="831">
        <v>1328</v>
      </c>
      <c r="P748" s="827">
        <v>1.0052990158970476</v>
      </c>
      <c r="Q748" s="832">
        <v>1328</v>
      </c>
    </row>
    <row r="749" spans="1:17" ht="14.45" customHeight="1" x14ac:dyDescent="0.2">
      <c r="A749" s="821" t="s">
        <v>581</v>
      </c>
      <c r="B749" s="822" t="s">
        <v>5713</v>
      </c>
      <c r="C749" s="822" t="s">
        <v>5710</v>
      </c>
      <c r="D749" s="822" t="s">
        <v>6847</v>
      </c>
      <c r="E749" s="822" t="s">
        <v>6848</v>
      </c>
      <c r="F749" s="831"/>
      <c r="G749" s="831"/>
      <c r="H749" s="831"/>
      <c r="I749" s="831"/>
      <c r="J749" s="831"/>
      <c r="K749" s="831"/>
      <c r="L749" s="831"/>
      <c r="M749" s="831"/>
      <c r="N749" s="831">
        <v>1</v>
      </c>
      <c r="O749" s="831">
        <v>4325</v>
      </c>
      <c r="P749" s="827"/>
      <c r="Q749" s="832">
        <v>4325</v>
      </c>
    </row>
    <row r="750" spans="1:17" ht="14.45" customHeight="1" x14ac:dyDescent="0.2">
      <c r="A750" s="821" t="s">
        <v>581</v>
      </c>
      <c r="B750" s="822" t="s">
        <v>5713</v>
      </c>
      <c r="C750" s="822" t="s">
        <v>5710</v>
      </c>
      <c r="D750" s="822" t="s">
        <v>6849</v>
      </c>
      <c r="E750" s="822" t="s">
        <v>6850</v>
      </c>
      <c r="F750" s="831"/>
      <c r="G750" s="831"/>
      <c r="H750" s="831"/>
      <c r="I750" s="831"/>
      <c r="J750" s="831">
        <v>1</v>
      </c>
      <c r="K750" s="831">
        <v>982</v>
      </c>
      <c r="L750" s="831">
        <v>1</v>
      </c>
      <c r="M750" s="831">
        <v>982</v>
      </c>
      <c r="N750" s="831"/>
      <c r="O750" s="831"/>
      <c r="P750" s="827"/>
      <c r="Q750" s="832"/>
    </row>
    <row r="751" spans="1:17" ht="14.45" customHeight="1" x14ac:dyDescent="0.2">
      <c r="A751" s="821" t="s">
        <v>581</v>
      </c>
      <c r="B751" s="822" t="s">
        <v>5713</v>
      </c>
      <c r="C751" s="822" t="s">
        <v>5710</v>
      </c>
      <c r="D751" s="822" t="s">
        <v>6851</v>
      </c>
      <c r="E751" s="822" t="s">
        <v>6852</v>
      </c>
      <c r="F751" s="831"/>
      <c r="G751" s="831"/>
      <c r="H751" s="831"/>
      <c r="I751" s="831"/>
      <c r="J751" s="831">
        <v>1</v>
      </c>
      <c r="K751" s="831">
        <v>997</v>
      </c>
      <c r="L751" s="831">
        <v>1</v>
      </c>
      <c r="M751" s="831">
        <v>997</v>
      </c>
      <c r="N751" s="831"/>
      <c r="O751" s="831"/>
      <c r="P751" s="827"/>
      <c r="Q751" s="832"/>
    </row>
    <row r="752" spans="1:17" ht="14.45" customHeight="1" x14ac:dyDescent="0.2">
      <c r="A752" s="821" t="s">
        <v>581</v>
      </c>
      <c r="B752" s="822" t="s">
        <v>5713</v>
      </c>
      <c r="C752" s="822" t="s">
        <v>5710</v>
      </c>
      <c r="D752" s="822" t="s">
        <v>6853</v>
      </c>
      <c r="E752" s="822" t="s">
        <v>6854</v>
      </c>
      <c r="F752" s="831"/>
      <c r="G752" s="831"/>
      <c r="H752" s="831"/>
      <c r="I752" s="831"/>
      <c r="J752" s="831"/>
      <c r="K752" s="831"/>
      <c r="L752" s="831"/>
      <c r="M752" s="831"/>
      <c r="N752" s="831">
        <v>1</v>
      </c>
      <c r="O752" s="831">
        <v>2735</v>
      </c>
      <c r="P752" s="827"/>
      <c r="Q752" s="832">
        <v>2735</v>
      </c>
    </row>
    <row r="753" spans="1:17" ht="14.45" customHeight="1" x14ac:dyDescent="0.2">
      <c r="A753" s="821" t="s">
        <v>581</v>
      </c>
      <c r="B753" s="822" t="s">
        <v>5713</v>
      </c>
      <c r="C753" s="822" t="s">
        <v>5710</v>
      </c>
      <c r="D753" s="822" t="s">
        <v>6855</v>
      </c>
      <c r="E753" s="822" t="s">
        <v>6856</v>
      </c>
      <c r="F753" s="831"/>
      <c r="G753" s="831"/>
      <c r="H753" s="831"/>
      <c r="I753" s="831"/>
      <c r="J753" s="831"/>
      <c r="K753" s="831"/>
      <c r="L753" s="831"/>
      <c r="M753" s="831"/>
      <c r="N753" s="831">
        <v>1</v>
      </c>
      <c r="O753" s="831">
        <v>1714</v>
      </c>
      <c r="P753" s="827"/>
      <c r="Q753" s="832">
        <v>1714</v>
      </c>
    </row>
    <row r="754" spans="1:17" ht="14.45" customHeight="1" x14ac:dyDescent="0.2">
      <c r="A754" s="821" t="s">
        <v>581</v>
      </c>
      <c r="B754" s="822" t="s">
        <v>5713</v>
      </c>
      <c r="C754" s="822" t="s">
        <v>5710</v>
      </c>
      <c r="D754" s="822" t="s">
        <v>6857</v>
      </c>
      <c r="E754" s="822" t="s">
        <v>6858</v>
      </c>
      <c r="F754" s="831"/>
      <c r="G754" s="831"/>
      <c r="H754" s="831"/>
      <c r="I754" s="831"/>
      <c r="J754" s="831"/>
      <c r="K754" s="831"/>
      <c r="L754" s="831"/>
      <c r="M754" s="831"/>
      <c r="N754" s="831">
        <v>1</v>
      </c>
      <c r="O754" s="831">
        <v>68</v>
      </c>
      <c r="P754" s="827"/>
      <c r="Q754" s="832">
        <v>68</v>
      </c>
    </row>
    <row r="755" spans="1:17" ht="14.45" customHeight="1" x14ac:dyDescent="0.2">
      <c r="A755" s="821" t="s">
        <v>581</v>
      </c>
      <c r="B755" s="822" t="s">
        <v>5713</v>
      </c>
      <c r="C755" s="822" t="s">
        <v>5710</v>
      </c>
      <c r="D755" s="822" t="s">
        <v>6859</v>
      </c>
      <c r="E755" s="822" t="s">
        <v>6860</v>
      </c>
      <c r="F755" s="831"/>
      <c r="G755" s="831"/>
      <c r="H755" s="831"/>
      <c r="I755" s="831"/>
      <c r="J755" s="831"/>
      <c r="K755" s="831"/>
      <c r="L755" s="831"/>
      <c r="M755" s="831"/>
      <c r="N755" s="831">
        <v>1</v>
      </c>
      <c r="O755" s="831">
        <v>1660</v>
      </c>
      <c r="P755" s="827"/>
      <c r="Q755" s="832">
        <v>1660</v>
      </c>
    </row>
    <row r="756" spans="1:17" ht="14.45" customHeight="1" x14ac:dyDescent="0.2">
      <c r="A756" s="821" t="s">
        <v>581</v>
      </c>
      <c r="B756" s="822" t="s">
        <v>5713</v>
      </c>
      <c r="C756" s="822" t="s">
        <v>5710</v>
      </c>
      <c r="D756" s="822" t="s">
        <v>6861</v>
      </c>
      <c r="E756" s="822" t="s">
        <v>6862</v>
      </c>
      <c r="F756" s="831"/>
      <c r="G756" s="831"/>
      <c r="H756" s="831"/>
      <c r="I756" s="831"/>
      <c r="J756" s="831">
        <v>1</v>
      </c>
      <c r="K756" s="831">
        <v>623</v>
      </c>
      <c r="L756" s="831">
        <v>1</v>
      </c>
      <c r="M756" s="831">
        <v>623</v>
      </c>
      <c r="N756" s="831"/>
      <c r="O756" s="831"/>
      <c r="P756" s="827"/>
      <c r="Q756" s="832"/>
    </row>
    <row r="757" spans="1:17" ht="14.45" customHeight="1" x14ac:dyDescent="0.2">
      <c r="A757" s="821" t="s">
        <v>581</v>
      </c>
      <c r="B757" s="822" t="s">
        <v>5713</v>
      </c>
      <c r="C757" s="822" t="s">
        <v>5710</v>
      </c>
      <c r="D757" s="822" t="s">
        <v>6863</v>
      </c>
      <c r="E757" s="822" t="s">
        <v>6864</v>
      </c>
      <c r="F757" s="831">
        <v>1</v>
      </c>
      <c r="G757" s="831">
        <v>1573</v>
      </c>
      <c r="H757" s="831"/>
      <c r="I757" s="831">
        <v>1573</v>
      </c>
      <c r="J757" s="831"/>
      <c r="K757" s="831"/>
      <c r="L757" s="831"/>
      <c r="M757" s="831"/>
      <c r="N757" s="831"/>
      <c r="O757" s="831"/>
      <c r="P757" s="827"/>
      <c r="Q757" s="832"/>
    </row>
    <row r="758" spans="1:17" ht="14.45" customHeight="1" x14ac:dyDescent="0.2">
      <c r="A758" s="821" t="s">
        <v>581</v>
      </c>
      <c r="B758" s="822" t="s">
        <v>5713</v>
      </c>
      <c r="C758" s="822" t="s">
        <v>5710</v>
      </c>
      <c r="D758" s="822" t="s">
        <v>6865</v>
      </c>
      <c r="E758" s="822" t="s">
        <v>6866</v>
      </c>
      <c r="F758" s="831"/>
      <c r="G758" s="831"/>
      <c r="H758" s="831"/>
      <c r="I758" s="831"/>
      <c r="J758" s="831">
        <v>1</v>
      </c>
      <c r="K758" s="831">
        <v>694</v>
      </c>
      <c r="L758" s="831">
        <v>1</v>
      </c>
      <c r="M758" s="831">
        <v>694</v>
      </c>
      <c r="N758" s="831"/>
      <c r="O758" s="831"/>
      <c r="P758" s="827"/>
      <c r="Q758" s="832"/>
    </row>
    <row r="759" spans="1:17" ht="14.45" customHeight="1" x14ac:dyDescent="0.2">
      <c r="A759" s="821" t="s">
        <v>581</v>
      </c>
      <c r="B759" s="822" t="s">
        <v>5713</v>
      </c>
      <c r="C759" s="822" t="s">
        <v>5710</v>
      </c>
      <c r="D759" s="822" t="s">
        <v>6389</v>
      </c>
      <c r="E759" s="822" t="s">
        <v>6390</v>
      </c>
      <c r="F759" s="831">
        <v>0</v>
      </c>
      <c r="G759" s="831">
        <v>0</v>
      </c>
      <c r="H759" s="831"/>
      <c r="I759" s="831"/>
      <c r="J759" s="831">
        <v>0</v>
      </c>
      <c r="K759" s="831">
        <v>0</v>
      </c>
      <c r="L759" s="831"/>
      <c r="M759" s="831"/>
      <c r="N759" s="831">
        <v>0</v>
      </c>
      <c r="O759" s="831">
        <v>0</v>
      </c>
      <c r="P759" s="827"/>
      <c r="Q759" s="832"/>
    </row>
    <row r="760" spans="1:17" ht="14.45" customHeight="1" x14ac:dyDescent="0.2">
      <c r="A760" s="821" t="s">
        <v>581</v>
      </c>
      <c r="B760" s="822" t="s">
        <v>5713</v>
      </c>
      <c r="C760" s="822" t="s">
        <v>5710</v>
      </c>
      <c r="D760" s="822" t="s">
        <v>6391</v>
      </c>
      <c r="E760" s="822" t="s">
        <v>6392</v>
      </c>
      <c r="F760" s="831">
        <v>50</v>
      </c>
      <c r="G760" s="831">
        <v>0</v>
      </c>
      <c r="H760" s="831"/>
      <c r="I760" s="831">
        <v>0</v>
      </c>
      <c r="J760" s="831">
        <v>46</v>
      </c>
      <c r="K760" s="831">
        <v>0</v>
      </c>
      <c r="L760" s="831"/>
      <c r="M760" s="831">
        <v>0</v>
      </c>
      <c r="N760" s="831">
        <v>18</v>
      </c>
      <c r="O760" s="831">
        <v>0</v>
      </c>
      <c r="P760" s="827"/>
      <c r="Q760" s="832">
        <v>0</v>
      </c>
    </row>
    <row r="761" spans="1:17" ht="14.45" customHeight="1" x14ac:dyDescent="0.2">
      <c r="A761" s="821" t="s">
        <v>581</v>
      </c>
      <c r="B761" s="822" t="s">
        <v>5713</v>
      </c>
      <c r="C761" s="822" t="s">
        <v>5710</v>
      </c>
      <c r="D761" s="822" t="s">
        <v>6405</v>
      </c>
      <c r="E761" s="822" t="s">
        <v>6406</v>
      </c>
      <c r="F761" s="831">
        <v>1</v>
      </c>
      <c r="G761" s="831">
        <v>0</v>
      </c>
      <c r="H761" s="831"/>
      <c r="I761" s="831">
        <v>0</v>
      </c>
      <c r="J761" s="831">
        <v>9</v>
      </c>
      <c r="K761" s="831">
        <v>0</v>
      </c>
      <c r="L761" s="831"/>
      <c r="M761" s="831">
        <v>0</v>
      </c>
      <c r="N761" s="831">
        <v>4</v>
      </c>
      <c r="O761" s="831">
        <v>0</v>
      </c>
      <c r="P761" s="827"/>
      <c r="Q761" s="832">
        <v>0</v>
      </c>
    </row>
    <row r="762" spans="1:17" ht="14.45" customHeight="1" x14ac:dyDescent="0.2">
      <c r="A762" s="821" t="s">
        <v>581</v>
      </c>
      <c r="B762" s="822" t="s">
        <v>5713</v>
      </c>
      <c r="C762" s="822" t="s">
        <v>5710</v>
      </c>
      <c r="D762" s="822" t="s">
        <v>6867</v>
      </c>
      <c r="E762" s="822" t="s">
        <v>6868</v>
      </c>
      <c r="F762" s="831">
        <v>274</v>
      </c>
      <c r="G762" s="831">
        <v>102476</v>
      </c>
      <c r="H762" s="831">
        <v>1.0056920781973777</v>
      </c>
      <c r="I762" s="831">
        <v>374</v>
      </c>
      <c r="J762" s="831">
        <v>271</v>
      </c>
      <c r="K762" s="831">
        <v>101896</v>
      </c>
      <c r="L762" s="831">
        <v>1</v>
      </c>
      <c r="M762" s="831">
        <v>376</v>
      </c>
      <c r="N762" s="831">
        <v>231</v>
      </c>
      <c r="O762" s="831">
        <v>87549</v>
      </c>
      <c r="P762" s="827">
        <v>0.85919957603831354</v>
      </c>
      <c r="Q762" s="832">
        <v>379</v>
      </c>
    </row>
    <row r="763" spans="1:17" ht="14.45" customHeight="1" x14ac:dyDescent="0.2">
      <c r="A763" s="821" t="s">
        <v>581</v>
      </c>
      <c r="B763" s="822" t="s">
        <v>5713</v>
      </c>
      <c r="C763" s="822" t="s">
        <v>5710</v>
      </c>
      <c r="D763" s="822" t="s">
        <v>5714</v>
      </c>
      <c r="E763" s="822" t="s">
        <v>5715</v>
      </c>
      <c r="F763" s="831">
        <v>89</v>
      </c>
      <c r="G763" s="831">
        <v>7654</v>
      </c>
      <c r="H763" s="831">
        <v>0.67674624226348368</v>
      </c>
      <c r="I763" s="831">
        <v>86</v>
      </c>
      <c r="J763" s="831">
        <v>130</v>
      </c>
      <c r="K763" s="831">
        <v>11310</v>
      </c>
      <c r="L763" s="831">
        <v>1</v>
      </c>
      <c r="M763" s="831">
        <v>87</v>
      </c>
      <c r="N763" s="831">
        <v>127</v>
      </c>
      <c r="O763" s="831">
        <v>11176</v>
      </c>
      <c r="P763" s="827">
        <v>0.98815207780725023</v>
      </c>
      <c r="Q763" s="832">
        <v>88</v>
      </c>
    </row>
    <row r="764" spans="1:17" ht="14.45" customHeight="1" x14ac:dyDescent="0.2">
      <c r="A764" s="821" t="s">
        <v>581</v>
      </c>
      <c r="B764" s="822" t="s">
        <v>5713</v>
      </c>
      <c r="C764" s="822" t="s">
        <v>5710</v>
      </c>
      <c r="D764" s="822" t="s">
        <v>6869</v>
      </c>
      <c r="E764" s="822" t="s">
        <v>6870</v>
      </c>
      <c r="F764" s="831">
        <v>1</v>
      </c>
      <c r="G764" s="831">
        <v>1529</v>
      </c>
      <c r="H764" s="831">
        <v>0.49837027379400262</v>
      </c>
      <c r="I764" s="831">
        <v>1529</v>
      </c>
      <c r="J764" s="831">
        <v>2</v>
      </c>
      <c r="K764" s="831">
        <v>3068</v>
      </c>
      <c r="L764" s="831">
        <v>1</v>
      </c>
      <c r="M764" s="831">
        <v>1534</v>
      </c>
      <c r="N764" s="831">
        <v>2</v>
      </c>
      <c r="O764" s="831">
        <v>3074</v>
      </c>
      <c r="P764" s="827">
        <v>1.0019556714471969</v>
      </c>
      <c r="Q764" s="832">
        <v>1537</v>
      </c>
    </row>
    <row r="765" spans="1:17" ht="14.45" customHeight="1" x14ac:dyDescent="0.2">
      <c r="A765" s="821" t="s">
        <v>581</v>
      </c>
      <c r="B765" s="822" t="s">
        <v>5713</v>
      </c>
      <c r="C765" s="822" t="s">
        <v>5710</v>
      </c>
      <c r="D765" s="822" t="s">
        <v>6431</v>
      </c>
      <c r="E765" s="822" t="s">
        <v>6432</v>
      </c>
      <c r="F765" s="831">
        <v>1010</v>
      </c>
      <c r="G765" s="831">
        <v>1070754</v>
      </c>
      <c r="H765" s="831">
        <v>0.96725046250794933</v>
      </c>
      <c r="I765" s="831">
        <v>1060.1524752475248</v>
      </c>
      <c r="J765" s="831">
        <v>1044</v>
      </c>
      <c r="K765" s="831">
        <v>1107008</v>
      </c>
      <c r="L765" s="831">
        <v>1</v>
      </c>
      <c r="M765" s="831">
        <v>1060.352490421456</v>
      </c>
      <c r="N765" s="831">
        <v>950</v>
      </c>
      <c r="O765" s="831">
        <v>991918</v>
      </c>
      <c r="P765" s="827">
        <v>0.89603507833728391</v>
      </c>
      <c r="Q765" s="832">
        <v>1044.1242105263159</v>
      </c>
    </row>
    <row r="766" spans="1:17" ht="14.45" customHeight="1" x14ac:dyDescent="0.2">
      <c r="A766" s="821" t="s">
        <v>581</v>
      </c>
      <c r="B766" s="822" t="s">
        <v>5713</v>
      </c>
      <c r="C766" s="822" t="s">
        <v>5710</v>
      </c>
      <c r="D766" s="822" t="s">
        <v>6437</v>
      </c>
      <c r="E766" s="822" t="s">
        <v>5801</v>
      </c>
      <c r="F766" s="831">
        <v>16</v>
      </c>
      <c r="G766" s="831">
        <v>11024</v>
      </c>
      <c r="H766" s="831">
        <v>1.1346233017702758</v>
      </c>
      <c r="I766" s="831">
        <v>689</v>
      </c>
      <c r="J766" s="831">
        <v>14</v>
      </c>
      <c r="K766" s="831">
        <v>9716</v>
      </c>
      <c r="L766" s="831">
        <v>1</v>
      </c>
      <c r="M766" s="831">
        <v>694</v>
      </c>
      <c r="N766" s="831">
        <v>5</v>
      </c>
      <c r="O766" s="831">
        <v>3485</v>
      </c>
      <c r="P766" s="827">
        <v>0.35868670234664474</v>
      </c>
      <c r="Q766" s="832">
        <v>697</v>
      </c>
    </row>
    <row r="767" spans="1:17" ht="14.45" customHeight="1" x14ac:dyDescent="0.2">
      <c r="A767" s="821" t="s">
        <v>581</v>
      </c>
      <c r="B767" s="822" t="s">
        <v>5713</v>
      </c>
      <c r="C767" s="822" t="s">
        <v>5710</v>
      </c>
      <c r="D767" s="822" t="s">
        <v>6438</v>
      </c>
      <c r="E767" s="822" t="s">
        <v>6439</v>
      </c>
      <c r="F767" s="831"/>
      <c r="G767" s="831"/>
      <c r="H767" s="831"/>
      <c r="I767" s="831"/>
      <c r="J767" s="831">
        <v>5</v>
      </c>
      <c r="K767" s="831">
        <v>0</v>
      </c>
      <c r="L767" s="831"/>
      <c r="M767" s="831">
        <v>0</v>
      </c>
      <c r="N767" s="831"/>
      <c r="O767" s="831"/>
      <c r="P767" s="827"/>
      <c r="Q767" s="832"/>
    </row>
    <row r="768" spans="1:17" ht="14.45" customHeight="1" x14ac:dyDescent="0.2">
      <c r="A768" s="821" t="s">
        <v>581</v>
      </c>
      <c r="B768" s="822" t="s">
        <v>5713</v>
      </c>
      <c r="C768" s="822" t="s">
        <v>5710</v>
      </c>
      <c r="D768" s="822" t="s">
        <v>6871</v>
      </c>
      <c r="E768" s="822" t="s">
        <v>6872</v>
      </c>
      <c r="F768" s="831">
        <v>2</v>
      </c>
      <c r="G768" s="831">
        <v>50486</v>
      </c>
      <c r="H768" s="831">
        <v>1.9898313101056282</v>
      </c>
      <c r="I768" s="831">
        <v>25243</v>
      </c>
      <c r="J768" s="831">
        <v>1</v>
      </c>
      <c r="K768" s="831">
        <v>25372</v>
      </c>
      <c r="L768" s="831">
        <v>1</v>
      </c>
      <c r="M768" s="831">
        <v>25372</v>
      </c>
      <c r="N768" s="831">
        <v>1</v>
      </c>
      <c r="O768" s="831">
        <v>25487</v>
      </c>
      <c r="P768" s="827">
        <v>1.0045325555730726</v>
      </c>
      <c r="Q768" s="832">
        <v>25487</v>
      </c>
    </row>
    <row r="769" spans="1:17" ht="14.45" customHeight="1" x14ac:dyDescent="0.2">
      <c r="A769" s="821" t="s">
        <v>581</v>
      </c>
      <c r="B769" s="822" t="s">
        <v>5713</v>
      </c>
      <c r="C769" s="822" t="s">
        <v>5710</v>
      </c>
      <c r="D769" s="822" t="s">
        <v>5830</v>
      </c>
      <c r="E769" s="822" t="s">
        <v>5831</v>
      </c>
      <c r="F769" s="831"/>
      <c r="G769" s="831"/>
      <c r="H769" s="831"/>
      <c r="I769" s="831"/>
      <c r="J769" s="831"/>
      <c r="K769" s="831"/>
      <c r="L769" s="831"/>
      <c r="M769" s="831"/>
      <c r="N769" s="831">
        <v>1</v>
      </c>
      <c r="O769" s="831">
        <v>451</v>
      </c>
      <c r="P769" s="827"/>
      <c r="Q769" s="832">
        <v>451</v>
      </c>
    </row>
    <row r="770" spans="1:17" ht="14.45" customHeight="1" x14ac:dyDescent="0.2">
      <c r="A770" s="821" t="s">
        <v>581</v>
      </c>
      <c r="B770" s="822" t="s">
        <v>5713</v>
      </c>
      <c r="C770" s="822" t="s">
        <v>5710</v>
      </c>
      <c r="D770" s="822" t="s">
        <v>6873</v>
      </c>
      <c r="E770" s="822" t="s">
        <v>6874</v>
      </c>
      <c r="F770" s="831">
        <v>4</v>
      </c>
      <c r="G770" s="831">
        <v>2892</v>
      </c>
      <c r="H770" s="831">
        <v>1.9835390946502058</v>
      </c>
      <c r="I770" s="831">
        <v>723</v>
      </c>
      <c r="J770" s="831">
        <v>2</v>
      </c>
      <c r="K770" s="831">
        <v>1458</v>
      </c>
      <c r="L770" s="831">
        <v>1</v>
      </c>
      <c r="M770" s="831">
        <v>729</v>
      </c>
      <c r="N770" s="831">
        <v>1</v>
      </c>
      <c r="O770" s="831">
        <v>734</v>
      </c>
      <c r="P770" s="827">
        <v>0.50342935528120714</v>
      </c>
      <c r="Q770" s="832">
        <v>734</v>
      </c>
    </row>
    <row r="771" spans="1:17" ht="14.45" customHeight="1" x14ac:dyDescent="0.2">
      <c r="A771" s="821" t="s">
        <v>581</v>
      </c>
      <c r="B771" s="822" t="s">
        <v>5713</v>
      </c>
      <c r="C771" s="822" t="s">
        <v>5710</v>
      </c>
      <c r="D771" s="822" t="s">
        <v>5832</v>
      </c>
      <c r="E771" s="822" t="s">
        <v>5833</v>
      </c>
      <c r="F771" s="831">
        <v>30</v>
      </c>
      <c r="G771" s="831">
        <v>31920</v>
      </c>
      <c r="H771" s="831">
        <v>1.1484493056055263</v>
      </c>
      <c r="I771" s="831">
        <v>1064</v>
      </c>
      <c r="J771" s="831">
        <v>26</v>
      </c>
      <c r="K771" s="831">
        <v>27794</v>
      </c>
      <c r="L771" s="831">
        <v>1</v>
      </c>
      <c r="M771" s="831">
        <v>1069</v>
      </c>
      <c r="N771" s="831">
        <v>38</v>
      </c>
      <c r="O771" s="831">
        <v>40736</v>
      </c>
      <c r="P771" s="827">
        <v>1.4656400662013385</v>
      </c>
      <c r="Q771" s="832">
        <v>1072</v>
      </c>
    </row>
    <row r="772" spans="1:17" ht="14.45" customHeight="1" x14ac:dyDescent="0.2">
      <c r="A772" s="821" t="s">
        <v>581</v>
      </c>
      <c r="B772" s="822" t="s">
        <v>5713</v>
      </c>
      <c r="C772" s="822" t="s">
        <v>5710</v>
      </c>
      <c r="D772" s="822" t="s">
        <v>6444</v>
      </c>
      <c r="E772" s="822" t="s">
        <v>6445</v>
      </c>
      <c r="F772" s="831">
        <v>16</v>
      </c>
      <c r="G772" s="831">
        <v>13856</v>
      </c>
      <c r="H772" s="831">
        <v>0.6918314359896145</v>
      </c>
      <c r="I772" s="831">
        <v>866</v>
      </c>
      <c r="J772" s="831">
        <v>23</v>
      </c>
      <c r="K772" s="831">
        <v>20028</v>
      </c>
      <c r="L772" s="831">
        <v>1</v>
      </c>
      <c r="M772" s="831">
        <v>870.78260869565213</v>
      </c>
      <c r="N772" s="831">
        <v>30</v>
      </c>
      <c r="O772" s="831">
        <v>25260</v>
      </c>
      <c r="P772" s="827">
        <v>1.2612342720191732</v>
      </c>
      <c r="Q772" s="832">
        <v>842</v>
      </c>
    </row>
    <row r="773" spans="1:17" ht="14.45" customHeight="1" x14ac:dyDescent="0.2">
      <c r="A773" s="821" t="s">
        <v>581</v>
      </c>
      <c r="B773" s="822" t="s">
        <v>5713</v>
      </c>
      <c r="C773" s="822" t="s">
        <v>5710</v>
      </c>
      <c r="D773" s="822" t="s">
        <v>6875</v>
      </c>
      <c r="E773" s="822" t="s">
        <v>6876</v>
      </c>
      <c r="F773" s="831">
        <v>21</v>
      </c>
      <c r="G773" s="831">
        <v>86919</v>
      </c>
      <c r="H773" s="831">
        <v>0.673837709607647</v>
      </c>
      <c r="I773" s="831">
        <v>4139</v>
      </c>
      <c r="J773" s="831">
        <v>31</v>
      </c>
      <c r="K773" s="831">
        <v>128991</v>
      </c>
      <c r="L773" s="831">
        <v>1</v>
      </c>
      <c r="M773" s="831">
        <v>4161</v>
      </c>
      <c r="N773" s="831">
        <v>8</v>
      </c>
      <c r="O773" s="831">
        <v>33440</v>
      </c>
      <c r="P773" s="827">
        <v>0.25924289291500957</v>
      </c>
      <c r="Q773" s="832">
        <v>4180</v>
      </c>
    </row>
    <row r="774" spans="1:17" ht="14.45" customHeight="1" x14ac:dyDescent="0.2">
      <c r="A774" s="821" t="s">
        <v>581</v>
      </c>
      <c r="B774" s="822" t="s">
        <v>5713</v>
      </c>
      <c r="C774" s="822" t="s">
        <v>5710</v>
      </c>
      <c r="D774" s="822" t="s">
        <v>6709</v>
      </c>
      <c r="E774" s="822" t="s">
        <v>6710</v>
      </c>
      <c r="F774" s="831">
        <v>16</v>
      </c>
      <c r="G774" s="831">
        <v>11472</v>
      </c>
      <c r="H774" s="831">
        <v>0.66204986149584488</v>
      </c>
      <c r="I774" s="831">
        <v>717</v>
      </c>
      <c r="J774" s="831">
        <v>24</v>
      </c>
      <c r="K774" s="831">
        <v>17328</v>
      </c>
      <c r="L774" s="831">
        <v>1</v>
      </c>
      <c r="M774" s="831">
        <v>722</v>
      </c>
      <c r="N774" s="831">
        <v>40</v>
      </c>
      <c r="O774" s="831">
        <v>29000</v>
      </c>
      <c r="P774" s="827">
        <v>1.6735918744228993</v>
      </c>
      <c r="Q774" s="832">
        <v>725</v>
      </c>
    </row>
    <row r="775" spans="1:17" ht="14.45" customHeight="1" x14ac:dyDescent="0.2">
      <c r="A775" s="821" t="s">
        <v>581</v>
      </c>
      <c r="B775" s="822" t="s">
        <v>5713</v>
      </c>
      <c r="C775" s="822" t="s">
        <v>5710</v>
      </c>
      <c r="D775" s="822" t="s">
        <v>5844</v>
      </c>
      <c r="E775" s="822" t="s">
        <v>5845</v>
      </c>
      <c r="F775" s="831">
        <v>4</v>
      </c>
      <c r="G775" s="831">
        <v>1500</v>
      </c>
      <c r="H775" s="831">
        <v>0.7978723404255319</v>
      </c>
      <c r="I775" s="831">
        <v>375</v>
      </c>
      <c r="J775" s="831">
        <v>5</v>
      </c>
      <c r="K775" s="831">
        <v>1880</v>
      </c>
      <c r="L775" s="831">
        <v>1</v>
      </c>
      <c r="M775" s="831">
        <v>376</v>
      </c>
      <c r="N775" s="831">
        <v>4</v>
      </c>
      <c r="O775" s="831">
        <v>1508</v>
      </c>
      <c r="P775" s="827">
        <v>0.80212765957446808</v>
      </c>
      <c r="Q775" s="832">
        <v>377</v>
      </c>
    </row>
    <row r="776" spans="1:17" ht="14.45" customHeight="1" x14ac:dyDescent="0.2">
      <c r="A776" s="821" t="s">
        <v>581</v>
      </c>
      <c r="B776" s="822" t="s">
        <v>5713</v>
      </c>
      <c r="C776" s="822" t="s">
        <v>5710</v>
      </c>
      <c r="D776" s="822" t="s">
        <v>6460</v>
      </c>
      <c r="E776" s="822" t="s">
        <v>6461</v>
      </c>
      <c r="F776" s="831"/>
      <c r="G776" s="831"/>
      <c r="H776" s="831"/>
      <c r="I776" s="831"/>
      <c r="J776" s="831">
        <v>1</v>
      </c>
      <c r="K776" s="831">
        <v>1999</v>
      </c>
      <c r="L776" s="831">
        <v>1</v>
      </c>
      <c r="M776" s="831">
        <v>1999</v>
      </c>
      <c r="N776" s="831"/>
      <c r="O776" s="831"/>
      <c r="P776" s="827"/>
      <c r="Q776" s="832"/>
    </row>
    <row r="777" spans="1:17" ht="14.45" customHeight="1" x14ac:dyDescent="0.2">
      <c r="A777" s="821" t="s">
        <v>581</v>
      </c>
      <c r="B777" s="822" t="s">
        <v>5713</v>
      </c>
      <c r="C777" s="822" t="s">
        <v>5710</v>
      </c>
      <c r="D777" s="822" t="s">
        <v>5846</v>
      </c>
      <c r="E777" s="822" t="s">
        <v>5847</v>
      </c>
      <c r="F777" s="831"/>
      <c r="G777" s="831"/>
      <c r="H777" s="831"/>
      <c r="I777" s="831"/>
      <c r="J777" s="831">
        <v>1</v>
      </c>
      <c r="K777" s="831">
        <v>990</v>
      </c>
      <c r="L777" s="831">
        <v>1</v>
      </c>
      <c r="M777" s="831">
        <v>990</v>
      </c>
      <c r="N777" s="831"/>
      <c r="O777" s="831"/>
      <c r="P777" s="827"/>
      <c r="Q777" s="832"/>
    </row>
    <row r="778" spans="1:17" ht="14.45" customHeight="1" x14ac:dyDescent="0.2">
      <c r="A778" s="821" t="s">
        <v>581</v>
      </c>
      <c r="B778" s="822" t="s">
        <v>5713</v>
      </c>
      <c r="C778" s="822" t="s">
        <v>5710</v>
      </c>
      <c r="D778" s="822" t="s">
        <v>5716</v>
      </c>
      <c r="E778" s="822" t="s">
        <v>5717</v>
      </c>
      <c r="F778" s="831">
        <v>14</v>
      </c>
      <c r="G778" s="831">
        <v>21616</v>
      </c>
      <c r="H778" s="831">
        <v>0.60644147682639438</v>
      </c>
      <c r="I778" s="831">
        <v>1544</v>
      </c>
      <c r="J778" s="831">
        <v>23</v>
      </c>
      <c r="K778" s="831">
        <v>35644</v>
      </c>
      <c r="L778" s="831">
        <v>1</v>
      </c>
      <c r="M778" s="831">
        <v>1549.7391304347825</v>
      </c>
      <c r="N778" s="831">
        <v>26</v>
      </c>
      <c r="O778" s="831">
        <v>40430</v>
      </c>
      <c r="P778" s="827">
        <v>1.1342722477836382</v>
      </c>
      <c r="Q778" s="832">
        <v>1555</v>
      </c>
    </row>
    <row r="779" spans="1:17" ht="14.45" customHeight="1" x14ac:dyDescent="0.2">
      <c r="A779" s="821" t="s">
        <v>581</v>
      </c>
      <c r="B779" s="822" t="s">
        <v>5713</v>
      </c>
      <c r="C779" s="822" t="s">
        <v>5710</v>
      </c>
      <c r="D779" s="822" t="s">
        <v>5848</v>
      </c>
      <c r="E779" s="822" t="s">
        <v>5849</v>
      </c>
      <c r="F779" s="831">
        <v>1</v>
      </c>
      <c r="G779" s="831">
        <v>1310</v>
      </c>
      <c r="H779" s="831"/>
      <c r="I779" s="831">
        <v>1310</v>
      </c>
      <c r="J779" s="831"/>
      <c r="K779" s="831"/>
      <c r="L779" s="831"/>
      <c r="M779" s="831"/>
      <c r="N779" s="831"/>
      <c r="O779" s="831"/>
      <c r="P779" s="827"/>
      <c r="Q779" s="832"/>
    </row>
    <row r="780" spans="1:17" ht="14.45" customHeight="1" x14ac:dyDescent="0.2">
      <c r="A780" s="821" t="s">
        <v>581</v>
      </c>
      <c r="B780" s="822" t="s">
        <v>5713</v>
      </c>
      <c r="C780" s="822" t="s">
        <v>5710</v>
      </c>
      <c r="D780" s="822" t="s">
        <v>6877</v>
      </c>
      <c r="E780" s="822" t="s">
        <v>6878</v>
      </c>
      <c r="F780" s="831"/>
      <c r="G780" s="831"/>
      <c r="H780" s="831"/>
      <c r="I780" s="831"/>
      <c r="J780" s="831">
        <v>1</v>
      </c>
      <c r="K780" s="831">
        <v>136</v>
      </c>
      <c r="L780" s="831">
        <v>1</v>
      </c>
      <c r="M780" s="831">
        <v>136</v>
      </c>
      <c r="N780" s="831"/>
      <c r="O780" s="831"/>
      <c r="P780" s="827"/>
      <c r="Q780" s="832"/>
    </row>
    <row r="781" spans="1:17" ht="14.45" customHeight="1" x14ac:dyDescent="0.2">
      <c r="A781" s="821" t="s">
        <v>581</v>
      </c>
      <c r="B781" s="822" t="s">
        <v>5713</v>
      </c>
      <c r="C781" s="822" t="s">
        <v>5710</v>
      </c>
      <c r="D781" s="822" t="s">
        <v>5850</v>
      </c>
      <c r="E781" s="822" t="s">
        <v>5851</v>
      </c>
      <c r="F781" s="831">
        <v>19</v>
      </c>
      <c r="G781" s="831">
        <v>7429</v>
      </c>
      <c r="H781" s="831">
        <v>0.85924126763821418</v>
      </c>
      <c r="I781" s="831">
        <v>391</v>
      </c>
      <c r="J781" s="831">
        <v>22</v>
      </c>
      <c r="K781" s="831">
        <v>8646</v>
      </c>
      <c r="L781" s="831">
        <v>1</v>
      </c>
      <c r="M781" s="831">
        <v>393</v>
      </c>
      <c r="N781" s="831">
        <v>28</v>
      </c>
      <c r="O781" s="831">
        <v>11088</v>
      </c>
      <c r="P781" s="827">
        <v>1.282442748091603</v>
      </c>
      <c r="Q781" s="832">
        <v>396</v>
      </c>
    </row>
    <row r="782" spans="1:17" ht="14.45" customHeight="1" x14ac:dyDescent="0.2">
      <c r="A782" s="821" t="s">
        <v>581</v>
      </c>
      <c r="B782" s="822" t="s">
        <v>5713</v>
      </c>
      <c r="C782" s="822" t="s">
        <v>5710</v>
      </c>
      <c r="D782" s="822" t="s">
        <v>6879</v>
      </c>
      <c r="E782" s="822" t="s">
        <v>6880</v>
      </c>
      <c r="F782" s="831">
        <v>1</v>
      </c>
      <c r="G782" s="831">
        <v>353</v>
      </c>
      <c r="H782" s="831">
        <v>0.9943661971830986</v>
      </c>
      <c r="I782" s="831">
        <v>353</v>
      </c>
      <c r="J782" s="831">
        <v>1</v>
      </c>
      <c r="K782" s="831">
        <v>355</v>
      </c>
      <c r="L782" s="831">
        <v>1</v>
      </c>
      <c r="M782" s="831">
        <v>355</v>
      </c>
      <c r="N782" s="831">
        <v>1</v>
      </c>
      <c r="O782" s="831">
        <v>356</v>
      </c>
      <c r="P782" s="827">
        <v>1.0028169014084507</v>
      </c>
      <c r="Q782" s="832">
        <v>356</v>
      </c>
    </row>
    <row r="783" spans="1:17" ht="14.45" customHeight="1" x14ac:dyDescent="0.2">
      <c r="A783" s="821" t="s">
        <v>581</v>
      </c>
      <c r="B783" s="822" t="s">
        <v>5713</v>
      </c>
      <c r="C783" s="822" t="s">
        <v>5710</v>
      </c>
      <c r="D783" s="822" t="s">
        <v>5718</v>
      </c>
      <c r="E783" s="822" t="s">
        <v>5719</v>
      </c>
      <c r="F783" s="831">
        <v>13</v>
      </c>
      <c r="G783" s="831">
        <v>6578</v>
      </c>
      <c r="H783" s="831">
        <v>0.80930118110236215</v>
      </c>
      <c r="I783" s="831">
        <v>506</v>
      </c>
      <c r="J783" s="831">
        <v>16</v>
      </c>
      <c r="K783" s="831">
        <v>8128</v>
      </c>
      <c r="L783" s="831">
        <v>1</v>
      </c>
      <c r="M783" s="831">
        <v>508</v>
      </c>
      <c r="N783" s="831">
        <v>13</v>
      </c>
      <c r="O783" s="831">
        <v>6643</v>
      </c>
      <c r="P783" s="827">
        <v>0.81729822834645671</v>
      </c>
      <c r="Q783" s="832">
        <v>511</v>
      </c>
    </row>
    <row r="784" spans="1:17" ht="14.45" customHeight="1" x14ac:dyDescent="0.2">
      <c r="A784" s="821" t="s">
        <v>581</v>
      </c>
      <c r="B784" s="822" t="s">
        <v>5713</v>
      </c>
      <c r="C784" s="822" t="s">
        <v>5710</v>
      </c>
      <c r="D784" s="822" t="s">
        <v>6881</v>
      </c>
      <c r="E784" s="822" t="s">
        <v>6882</v>
      </c>
      <c r="F784" s="831">
        <v>12</v>
      </c>
      <c r="G784" s="831">
        <v>71808</v>
      </c>
      <c r="H784" s="831">
        <v>1.9910164698053567</v>
      </c>
      <c r="I784" s="831">
        <v>5984</v>
      </c>
      <c r="J784" s="831">
        <v>6</v>
      </c>
      <c r="K784" s="831">
        <v>36066</v>
      </c>
      <c r="L784" s="831">
        <v>1</v>
      </c>
      <c r="M784" s="831">
        <v>6011</v>
      </c>
      <c r="N784" s="831">
        <v>5</v>
      </c>
      <c r="O784" s="831">
        <v>30175</v>
      </c>
      <c r="P784" s="827">
        <v>0.83666056673875677</v>
      </c>
      <c r="Q784" s="832">
        <v>6035</v>
      </c>
    </row>
    <row r="785" spans="1:17" ht="14.45" customHeight="1" x14ac:dyDescent="0.2">
      <c r="A785" s="821" t="s">
        <v>581</v>
      </c>
      <c r="B785" s="822" t="s">
        <v>5713</v>
      </c>
      <c r="C785" s="822" t="s">
        <v>5710</v>
      </c>
      <c r="D785" s="822" t="s">
        <v>6711</v>
      </c>
      <c r="E785" s="822" t="s">
        <v>6712</v>
      </c>
      <c r="F785" s="831">
        <v>35</v>
      </c>
      <c r="G785" s="831">
        <v>96775</v>
      </c>
      <c r="H785" s="831">
        <v>1.5840344387337546</v>
      </c>
      <c r="I785" s="831">
        <v>2765</v>
      </c>
      <c r="J785" s="831">
        <v>22</v>
      </c>
      <c r="K785" s="831">
        <v>61094</v>
      </c>
      <c r="L785" s="831">
        <v>1</v>
      </c>
      <c r="M785" s="831">
        <v>2777</v>
      </c>
      <c r="N785" s="831">
        <v>24</v>
      </c>
      <c r="O785" s="831">
        <v>66912</v>
      </c>
      <c r="P785" s="827">
        <v>1.0952303008478739</v>
      </c>
      <c r="Q785" s="832">
        <v>2788</v>
      </c>
    </row>
    <row r="786" spans="1:17" ht="14.45" customHeight="1" x14ac:dyDescent="0.2">
      <c r="A786" s="821" t="s">
        <v>581</v>
      </c>
      <c r="B786" s="822" t="s">
        <v>5713</v>
      </c>
      <c r="C786" s="822" t="s">
        <v>5710</v>
      </c>
      <c r="D786" s="822" t="s">
        <v>6883</v>
      </c>
      <c r="E786" s="822" t="s">
        <v>6884</v>
      </c>
      <c r="F786" s="831">
        <v>13</v>
      </c>
      <c r="G786" s="831">
        <v>21749</v>
      </c>
      <c r="H786" s="831">
        <v>4.2999209173586399</v>
      </c>
      <c r="I786" s="831">
        <v>1673</v>
      </c>
      <c r="J786" s="831">
        <v>3</v>
      </c>
      <c r="K786" s="831">
        <v>5058</v>
      </c>
      <c r="L786" s="831">
        <v>1</v>
      </c>
      <c r="M786" s="831">
        <v>1686</v>
      </c>
      <c r="N786" s="831">
        <v>3</v>
      </c>
      <c r="O786" s="831">
        <v>5091</v>
      </c>
      <c r="P786" s="827">
        <v>1.0065243179122183</v>
      </c>
      <c r="Q786" s="832">
        <v>1697</v>
      </c>
    </row>
    <row r="787" spans="1:17" ht="14.45" customHeight="1" x14ac:dyDescent="0.2">
      <c r="A787" s="821" t="s">
        <v>581</v>
      </c>
      <c r="B787" s="822" t="s">
        <v>5713</v>
      </c>
      <c r="C787" s="822" t="s">
        <v>5710</v>
      </c>
      <c r="D787" s="822" t="s">
        <v>6885</v>
      </c>
      <c r="E787" s="822" t="s">
        <v>6886</v>
      </c>
      <c r="F787" s="831"/>
      <c r="G787" s="831"/>
      <c r="H787" s="831"/>
      <c r="I787" s="831"/>
      <c r="J787" s="831">
        <v>0</v>
      </c>
      <c r="K787" s="831">
        <v>0</v>
      </c>
      <c r="L787" s="831"/>
      <c r="M787" s="831"/>
      <c r="N787" s="831"/>
      <c r="O787" s="831"/>
      <c r="P787" s="827"/>
      <c r="Q787" s="832"/>
    </row>
    <row r="788" spans="1:17" ht="14.45" customHeight="1" x14ac:dyDescent="0.2">
      <c r="A788" s="821" t="s">
        <v>581</v>
      </c>
      <c r="B788" s="822" t="s">
        <v>5713</v>
      </c>
      <c r="C788" s="822" t="s">
        <v>5710</v>
      </c>
      <c r="D788" s="822" t="s">
        <v>6887</v>
      </c>
      <c r="E788" s="822" t="s">
        <v>6888</v>
      </c>
      <c r="F788" s="831">
        <v>1</v>
      </c>
      <c r="G788" s="831">
        <v>450</v>
      </c>
      <c r="H788" s="831"/>
      <c r="I788" s="831">
        <v>450</v>
      </c>
      <c r="J788" s="831"/>
      <c r="K788" s="831"/>
      <c r="L788" s="831"/>
      <c r="M788" s="831"/>
      <c r="N788" s="831"/>
      <c r="O788" s="831"/>
      <c r="P788" s="827"/>
      <c r="Q788" s="832"/>
    </row>
    <row r="789" spans="1:17" ht="14.45" customHeight="1" x14ac:dyDescent="0.2">
      <c r="A789" s="821" t="s">
        <v>581</v>
      </c>
      <c r="B789" s="822" t="s">
        <v>5713</v>
      </c>
      <c r="C789" s="822" t="s">
        <v>5710</v>
      </c>
      <c r="D789" s="822" t="s">
        <v>5720</v>
      </c>
      <c r="E789" s="822" t="s">
        <v>5721</v>
      </c>
      <c r="F789" s="831">
        <v>15</v>
      </c>
      <c r="G789" s="831">
        <v>4665</v>
      </c>
      <c r="H789" s="831">
        <v>0.42719780219780218</v>
      </c>
      <c r="I789" s="831">
        <v>311</v>
      </c>
      <c r="J789" s="831">
        <v>35</v>
      </c>
      <c r="K789" s="831">
        <v>10920</v>
      </c>
      <c r="L789" s="831">
        <v>1</v>
      </c>
      <c r="M789" s="831">
        <v>312</v>
      </c>
      <c r="N789" s="831">
        <v>41</v>
      </c>
      <c r="O789" s="831">
        <v>12833</v>
      </c>
      <c r="P789" s="827">
        <v>1.1751831501831502</v>
      </c>
      <c r="Q789" s="832">
        <v>313</v>
      </c>
    </row>
    <row r="790" spans="1:17" ht="14.45" customHeight="1" x14ac:dyDescent="0.2">
      <c r="A790" s="821" t="s">
        <v>581</v>
      </c>
      <c r="B790" s="822" t="s">
        <v>5713</v>
      </c>
      <c r="C790" s="822" t="s">
        <v>5710</v>
      </c>
      <c r="D790" s="822" t="s">
        <v>6889</v>
      </c>
      <c r="E790" s="822" t="s">
        <v>6890</v>
      </c>
      <c r="F790" s="831"/>
      <c r="G790" s="831"/>
      <c r="H790" s="831"/>
      <c r="I790" s="831"/>
      <c r="J790" s="831">
        <v>2</v>
      </c>
      <c r="K790" s="831">
        <v>7480</v>
      </c>
      <c r="L790" s="831">
        <v>1</v>
      </c>
      <c r="M790" s="831">
        <v>3740</v>
      </c>
      <c r="N790" s="831"/>
      <c r="O790" s="831"/>
      <c r="P790" s="827"/>
      <c r="Q790" s="832"/>
    </row>
    <row r="791" spans="1:17" ht="14.45" customHeight="1" x14ac:dyDescent="0.2">
      <c r="A791" s="821" t="s">
        <v>581</v>
      </c>
      <c r="B791" s="822" t="s">
        <v>5713</v>
      </c>
      <c r="C791" s="822" t="s">
        <v>5710</v>
      </c>
      <c r="D791" s="822" t="s">
        <v>6891</v>
      </c>
      <c r="E791" s="822" t="s">
        <v>6892</v>
      </c>
      <c r="F791" s="831">
        <v>42</v>
      </c>
      <c r="G791" s="831">
        <v>72996</v>
      </c>
      <c r="H791" s="831">
        <v>0.8361512027491409</v>
      </c>
      <c r="I791" s="831">
        <v>1738</v>
      </c>
      <c r="J791" s="831">
        <v>50</v>
      </c>
      <c r="K791" s="831">
        <v>87300</v>
      </c>
      <c r="L791" s="831">
        <v>1</v>
      </c>
      <c r="M791" s="831">
        <v>1746</v>
      </c>
      <c r="N791" s="831">
        <v>43</v>
      </c>
      <c r="O791" s="831">
        <v>75379</v>
      </c>
      <c r="P791" s="827">
        <v>0.86344788087056124</v>
      </c>
      <c r="Q791" s="832">
        <v>1753</v>
      </c>
    </row>
    <row r="792" spans="1:17" ht="14.45" customHeight="1" x14ac:dyDescent="0.2">
      <c r="A792" s="821" t="s">
        <v>581</v>
      </c>
      <c r="B792" s="822" t="s">
        <v>5713</v>
      </c>
      <c r="C792" s="822" t="s">
        <v>5710</v>
      </c>
      <c r="D792" s="822" t="s">
        <v>6893</v>
      </c>
      <c r="E792" s="822" t="s">
        <v>6894</v>
      </c>
      <c r="F792" s="831"/>
      <c r="G792" s="831"/>
      <c r="H792" s="831"/>
      <c r="I792" s="831"/>
      <c r="J792" s="831">
        <v>1</v>
      </c>
      <c r="K792" s="831">
        <v>489</v>
      </c>
      <c r="L792" s="831">
        <v>1</v>
      </c>
      <c r="M792" s="831">
        <v>489</v>
      </c>
      <c r="N792" s="831">
        <v>1</v>
      </c>
      <c r="O792" s="831">
        <v>491</v>
      </c>
      <c r="P792" s="827">
        <v>1.0040899795501022</v>
      </c>
      <c r="Q792" s="832">
        <v>491</v>
      </c>
    </row>
    <row r="793" spans="1:17" ht="14.45" customHeight="1" x14ac:dyDescent="0.2">
      <c r="A793" s="821" t="s">
        <v>581</v>
      </c>
      <c r="B793" s="822" t="s">
        <v>5713</v>
      </c>
      <c r="C793" s="822" t="s">
        <v>5710</v>
      </c>
      <c r="D793" s="822" t="s">
        <v>6895</v>
      </c>
      <c r="E793" s="822" t="s">
        <v>6896</v>
      </c>
      <c r="F793" s="831">
        <v>6</v>
      </c>
      <c r="G793" s="831">
        <v>6030</v>
      </c>
      <c r="H793" s="831">
        <v>1.1945324881141046</v>
      </c>
      <c r="I793" s="831">
        <v>1005</v>
      </c>
      <c r="J793" s="831">
        <v>4</v>
      </c>
      <c r="K793" s="831">
        <v>5048</v>
      </c>
      <c r="L793" s="831">
        <v>1</v>
      </c>
      <c r="M793" s="831">
        <v>1262</v>
      </c>
      <c r="N793" s="831">
        <v>4</v>
      </c>
      <c r="O793" s="831">
        <v>5076</v>
      </c>
      <c r="P793" s="827">
        <v>1.0055467511885896</v>
      </c>
      <c r="Q793" s="832">
        <v>1269</v>
      </c>
    </row>
    <row r="794" spans="1:17" ht="14.45" customHeight="1" x14ac:dyDescent="0.2">
      <c r="A794" s="821" t="s">
        <v>581</v>
      </c>
      <c r="B794" s="822" t="s">
        <v>5713</v>
      </c>
      <c r="C794" s="822" t="s">
        <v>5710</v>
      </c>
      <c r="D794" s="822" t="s">
        <v>6897</v>
      </c>
      <c r="E794" s="822" t="s">
        <v>6898</v>
      </c>
      <c r="F794" s="831">
        <v>6</v>
      </c>
      <c r="G794" s="831">
        <v>11058</v>
      </c>
      <c r="H794" s="831">
        <v>2.9854211663066956</v>
      </c>
      <c r="I794" s="831">
        <v>1843</v>
      </c>
      <c r="J794" s="831">
        <v>2</v>
      </c>
      <c r="K794" s="831">
        <v>3704</v>
      </c>
      <c r="L794" s="831">
        <v>1</v>
      </c>
      <c r="M794" s="831">
        <v>1852</v>
      </c>
      <c r="N794" s="831">
        <v>3</v>
      </c>
      <c r="O794" s="831">
        <v>5580</v>
      </c>
      <c r="P794" s="827">
        <v>1.5064794816414686</v>
      </c>
      <c r="Q794" s="832">
        <v>1860</v>
      </c>
    </row>
    <row r="795" spans="1:17" ht="14.45" customHeight="1" x14ac:dyDescent="0.2">
      <c r="A795" s="821" t="s">
        <v>581</v>
      </c>
      <c r="B795" s="822" t="s">
        <v>5713</v>
      </c>
      <c r="C795" s="822" t="s">
        <v>5710</v>
      </c>
      <c r="D795" s="822" t="s">
        <v>3220</v>
      </c>
      <c r="E795" s="822" t="s">
        <v>6899</v>
      </c>
      <c r="F795" s="831">
        <v>1</v>
      </c>
      <c r="G795" s="831">
        <v>1634</v>
      </c>
      <c r="H795" s="831">
        <v>0.24908536585365854</v>
      </c>
      <c r="I795" s="831">
        <v>1634</v>
      </c>
      <c r="J795" s="831">
        <v>4</v>
      </c>
      <c r="K795" s="831">
        <v>6560</v>
      </c>
      <c r="L795" s="831">
        <v>1</v>
      </c>
      <c r="M795" s="831">
        <v>1640</v>
      </c>
      <c r="N795" s="831">
        <v>2</v>
      </c>
      <c r="O795" s="831">
        <v>3286</v>
      </c>
      <c r="P795" s="827">
        <v>0.50091463414634141</v>
      </c>
      <c r="Q795" s="832">
        <v>1643</v>
      </c>
    </row>
    <row r="796" spans="1:17" ht="14.45" customHeight="1" x14ac:dyDescent="0.2">
      <c r="A796" s="821" t="s">
        <v>581</v>
      </c>
      <c r="B796" s="822" t="s">
        <v>5713</v>
      </c>
      <c r="C796" s="822" t="s">
        <v>5710</v>
      </c>
      <c r="D796" s="822" t="s">
        <v>6900</v>
      </c>
      <c r="E796" s="822" t="s">
        <v>6901</v>
      </c>
      <c r="F796" s="831">
        <v>1</v>
      </c>
      <c r="G796" s="831">
        <v>4770</v>
      </c>
      <c r="H796" s="831"/>
      <c r="I796" s="831">
        <v>4770</v>
      </c>
      <c r="J796" s="831"/>
      <c r="K796" s="831"/>
      <c r="L796" s="831"/>
      <c r="M796" s="831"/>
      <c r="N796" s="831"/>
      <c r="O796" s="831"/>
      <c r="P796" s="827"/>
      <c r="Q796" s="832"/>
    </row>
    <row r="797" spans="1:17" ht="14.45" customHeight="1" x14ac:dyDescent="0.2">
      <c r="A797" s="821" t="s">
        <v>581</v>
      </c>
      <c r="B797" s="822" t="s">
        <v>5713</v>
      </c>
      <c r="C797" s="822" t="s">
        <v>5710</v>
      </c>
      <c r="D797" s="822" t="s">
        <v>6902</v>
      </c>
      <c r="E797" s="822" t="s">
        <v>6903</v>
      </c>
      <c r="F797" s="831"/>
      <c r="G797" s="831"/>
      <c r="H797" s="831"/>
      <c r="I797" s="831"/>
      <c r="J797" s="831">
        <v>4</v>
      </c>
      <c r="K797" s="831">
        <v>4348</v>
      </c>
      <c r="L797" s="831">
        <v>1</v>
      </c>
      <c r="M797" s="831">
        <v>1087</v>
      </c>
      <c r="N797" s="831">
        <v>4</v>
      </c>
      <c r="O797" s="831">
        <v>4368</v>
      </c>
      <c r="P797" s="827">
        <v>1.0045998160073597</v>
      </c>
      <c r="Q797" s="832">
        <v>1092</v>
      </c>
    </row>
    <row r="798" spans="1:17" ht="14.45" customHeight="1" x14ac:dyDescent="0.2">
      <c r="A798" s="821" t="s">
        <v>581</v>
      </c>
      <c r="B798" s="822" t="s">
        <v>5713</v>
      </c>
      <c r="C798" s="822" t="s">
        <v>5710</v>
      </c>
      <c r="D798" s="822" t="s">
        <v>6904</v>
      </c>
      <c r="E798" s="822" t="s">
        <v>6905</v>
      </c>
      <c r="F798" s="831"/>
      <c r="G798" s="831"/>
      <c r="H798" s="831"/>
      <c r="I798" s="831"/>
      <c r="J798" s="831">
        <v>1</v>
      </c>
      <c r="K798" s="831">
        <v>616</v>
      </c>
      <c r="L798" s="831">
        <v>1</v>
      </c>
      <c r="M798" s="831">
        <v>616</v>
      </c>
      <c r="N798" s="831"/>
      <c r="O798" s="831"/>
      <c r="P798" s="827"/>
      <c r="Q798" s="832"/>
    </row>
    <row r="799" spans="1:17" ht="14.45" customHeight="1" x14ac:dyDescent="0.2">
      <c r="A799" s="821" t="s">
        <v>581</v>
      </c>
      <c r="B799" s="822" t="s">
        <v>5713</v>
      </c>
      <c r="C799" s="822" t="s">
        <v>5710</v>
      </c>
      <c r="D799" s="822" t="s">
        <v>6486</v>
      </c>
      <c r="E799" s="822" t="s">
        <v>6487</v>
      </c>
      <c r="F799" s="831">
        <v>41</v>
      </c>
      <c r="G799" s="831">
        <v>13325</v>
      </c>
      <c r="H799" s="831">
        <v>1.0480572597137015</v>
      </c>
      <c r="I799" s="831">
        <v>325</v>
      </c>
      <c r="J799" s="831">
        <v>39</v>
      </c>
      <c r="K799" s="831">
        <v>12714</v>
      </c>
      <c r="L799" s="831">
        <v>1</v>
      </c>
      <c r="M799" s="831">
        <v>326</v>
      </c>
      <c r="N799" s="831">
        <v>18</v>
      </c>
      <c r="O799" s="831">
        <v>5886</v>
      </c>
      <c r="P799" s="827">
        <v>0.46295422369042</v>
      </c>
      <c r="Q799" s="832">
        <v>327</v>
      </c>
    </row>
    <row r="800" spans="1:17" ht="14.45" customHeight="1" x14ac:dyDescent="0.2">
      <c r="A800" s="821" t="s">
        <v>581</v>
      </c>
      <c r="B800" s="822" t="s">
        <v>5713</v>
      </c>
      <c r="C800" s="822" t="s">
        <v>5710</v>
      </c>
      <c r="D800" s="822" t="s">
        <v>6488</v>
      </c>
      <c r="E800" s="822" t="s">
        <v>6489</v>
      </c>
      <c r="F800" s="831"/>
      <c r="G800" s="831"/>
      <c r="H800" s="831"/>
      <c r="I800" s="831"/>
      <c r="J800" s="831">
        <v>4</v>
      </c>
      <c r="K800" s="831">
        <v>14636</v>
      </c>
      <c r="L800" s="831">
        <v>1</v>
      </c>
      <c r="M800" s="831">
        <v>3659</v>
      </c>
      <c r="N800" s="831">
        <v>4</v>
      </c>
      <c r="O800" s="831">
        <v>14692</v>
      </c>
      <c r="P800" s="827">
        <v>1.0038261820169445</v>
      </c>
      <c r="Q800" s="832">
        <v>3673</v>
      </c>
    </row>
    <row r="801" spans="1:17" ht="14.45" customHeight="1" x14ac:dyDescent="0.2">
      <c r="A801" s="821" t="s">
        <v>581</v>
      </c>
      <c r="B801" s="822" t="s">
        <v>5713</v>
      </c>
      <c r="C801" s="822" t="s">
        <v>5710</v>
      </c>
      <c r="D801" s="822" t="s">
        <v>6490</v>
      </c>
      <c r="E801" s="822" t="s">
        <v>6491</v>
      </c>
      <c r="F801" s="831">
        <v>1</v>
      </c>
      <c r="G801" s="831">
        <v>2541</v>
      </c>
      <c r="H801" s="831"/>
      <c r="I801" s="831">
        <v>2541</v>
      </c>
      <c r="J801" s="831"/>
      <c r="K801" s="831"/>
      <c r="L801" s="831"/>
      <c r="M801" s="831"/>
      <c r="N801" s="831">
        <v>1</v>
      </c>
      <c r="O801" s="831">
        <v>2562</v>
      </c>
      <c r="P801" s="827"/>
      <c r="Q801" s="832">
        <v>2562</v>
      </c>
    </row>
    <row r="802" spans="1:17" ht="14.45" customHeight="1" x14ac:dyDescent="0.2">
      <c r="A802" s="821" t="s">
        <v>581</v>
      </c>
      <c r="B802" s="822" t="s">
        <v>5713</v>
      </c>
      <c r="C802" s="822" t="s">
        <v>5710</v>
      </c>
      <c r="D802" s="822" t="s">
        <v>6906</v>
      </c>
      <c r="E802" s="822" t="s">
        <v>6907</v>
      </c>
      <c r="F802" s="831">
        <v>6</v>
      </c>
      <c r="G802" s="831">
        <v>8508</v>
      </c>
      <c r="H802" s="831">
        <v>0.74894366197183093</v>
      </c>
      <c r="I802" s="831">
        <v>1418</v>
      </c>
      <c r="J802" s="831">
        <v>8</v>
      </c>
      <c r="K802" s="831">
        <v>11360</v>
      </c>
      <c r="L802" s="831">
        <v>1</v>
      </c>
      <c r="M802" s="831">
        <v>1420</v>
      </c>
      <c r="N802" s="831">
        <v>13</v>
      </c>
      <c r="O802" s="831">
        <v>18486</v>
      </c>
      <c r="P802" s="827">
        <v>1.6272887323943661</v>
      </c>
      <c r="Q802" s="832">
        <v>1422</v>
      </c>
    </row>
    <row r="803" spans="1:17" ht="14.45" customHeight="1" x14ac:dyDescent="0.2">
      <c r="A803" s="821" t="s">
        <v>581</v>
      </c>
      <c r="B803" s="822" t="s">
        <v>5713</v>
      </c>
      <c r="C803" s="822" t="s">
        <v>5710</v>
      </c>
      <c r="D803" s="822" t="s">
        <v>6908</v>
      </c>
      <c r="E803" s="822" t="s">
        <v>6909</v>
      </c>
      <c r="F803" s="831">
        <v>2</v>
      </c>
      <c r="G803" s="831">
        <v>664</v>
      </c>
      <c r="H803" s="831">
        <v>0.19703264094955489</v>
      </c>
      <c r="I803" s="831">
        <v>332</v>
      </c>
      <c r="J803" s="831">
        <v>10</v>
      </c>
      <c r="K803" s="831">
        <v>3370</v>
      </c>
      <c r="L803" s="831">
        <v>1</v>
      </c>
      <c r="M803" s="831">
        <v>337</v>
      </c>
      <c r="N803" s="831">
        <v>10</v>
      </c>
      <c r="O803" s="831">
        <v>3400</v>
      </c>
      <c r="P803" s="827">
        <v>1.0089020771513353</v>
      </c>
      <c r="Q803" s="832">
        <v>340</v>
      </c>
    </row>
    <row r="804" spans="1:17" ht="14.45" customHeight="1" x14ac:dyDescent="0.2">
      <c r="A804" s="821" t="s">
        <v>581</v>
      </c>
      <c r="B804" s="822" t="s">
        <v>5713</v>
      </c>
      <c r="C804" s="822" t="s">
        <v>5710</v>
      </c>
      <c r="D804" s="822" t="s">
        <v>6910</v>
      </c>
      <c r="E804" s="822" t="s">
        <v>6911</v>
      </c>
      <c r="F804" s="831">
        <v>4</v>
      </c>
      <c r="G804" s="831">
        <v>4148</v>
      </c>
      <c r="H804" s="831">
        <v>1.3231259968102074</v>
      </c>
      <c r="I804" s="831">
        <v>1037</v>
      </c>
      <c r="J804" s="831">
        <v>3</v>
      </c>
      <c r="K804" s="831">
        <v>3135</v>
      </c>
      <c r="L804" s="831">
        <v>1</v>
      </c>
      <c r="M804" s="831">
        <v>1045</v>
      </c>
      <c r="N804" s="831">
        <v>2</v>
      </c>
      <c r="O804" s="831">
        <v>2104</v>
      </c>
      <c r="P804" s="827">
        <v>0.67113237639553425</v>
      </c>
      <c r="Q804" s="832">
        <v>1052</v>
      </c>
    </row>
    <row r="805" spans="1:17" ht="14.45" customHeight="1" x14ac:dyDescent="0.2">
      <c r="A805" s="821" t="s">
        <v>581</v>
      </c>
      <c r="B805" s="822" t="s">
        <v>5713</v>
      </c>
      <c r="C805" s="822" t="s">
        <v>5710</v>
      </c>
      <c r="D805" s="822" t="s">
        <v>6912</v>
      </c>
      <c r="E805" s="822" t="s">
        <v>6913</v>
      </c>
      <c r="F805" s="831">
        <v>18</v>
      </c>
      <c r="G805" s="831">
        <v>15138</v>
      </c>
      <c r="H805" s="831">
        <v>0.89468085106382977</v>
      </c>
      <c r="I805" s="831">
        <v>841</v>
      </c>
      <c r="J805" s="831">
        <v>20</v>
      </c>
      <c r="K805" s="831">
        <v>16920</v>
      </c>
      <c r="L805" s="831">
        <v>1</v>
      </c>
      <c r="M805" s="831">
        <v>846</v>
      </c>
      <c r="N805" s="831">
        <v>22</v>
      </c>
      <c r="O805" s="831">
        <v>18678</v>
      </c>
      <c r="P805" s="827">
        <v>1.1039007092198581</v>
      </c>
      <c r="Q805" s="832">
        <v>849</v>
      </c>
    </row>
    <row r="806" spans="1:17" ht="14.45" customHeight="1" x14ac:dyDescent="0.2">
      <c r="A806" s="821" t="s">
        <v>581</v>
      </c>
      <c r="B806" s="822" t="s">
        <v>5713</v>
      </c>
      <c r="C806" s="822" t="s">
        <v>5710</v>
      </c>
      <c r="D806" s="822" t="s">
        <v>6914</v>
      </c>
      <c r="E806" s="822" t="s">
        <v>6915</v>
      </c>
      <c r="F806" s="831">
        <v>1</v>
      </c>
      <c r="G806" s="831">
        <v>1745</v>
      </c>
      <c r="H806" s="831"/>
      <c r="I806" s="831">
        <v>1745</v>
      </c>
      <c r="J806" s="831"/>
      <c r="K806" s="831"/>
      <c r="L806" s="831"/>
      <c r="M806" s="831"/>
      <c r="N806" s="831">
        <v>1</v>
      </c>
      <c r="O806" s="831">
        <v>1769</v>
      </c>
      <c r="P806" s="827"/>
      <c r="Q806" s="832">
        <v>1769</v>
      </c>
    </row>
    <row r="807" spans="1:17" ht="14.45" customHeight="1" x14ac:dyDescent="0.2">
      <c r="A807" s="821" t="s">
        <v>581</v>
      </c>
      <c r="B807" s="822" t="s">
        <v>5713</v>
      </c>
      <c r="C807" s="822" t="s">
        <v>5710</v>
      </c>
      <c r="D807" s="822" t="s">
        <v>6502</v>
      </c>
      <c r="E807" s="822" t="s">
        <v>6503</v>
      </c>
      <c r="F807" s="831"/>
      <c r="G807" s="831"/>
      <c r="H807" s="831"/>
      <c r="I807" s="831"/>
      <c r="J807" s="831"/>
      <c r="K807" s="831"/>
      <c r="L807" s="831"/>
      <c r="M807" s="831"/>
      <c r="N807" s="831">
        <v>1</v>
      </c>
      <c r="O807" s="831">
        <v>2000</v>
      </c>
      <c r="P807" s="827"/>
      <c r="Q807" s="832">
        <v>2000</v>
      </c>
    </row>
    <row r="808" spans="1:17" ht="14.45" customHeight="1" x14ac:dyDescent="0.2">
      <c r="A808" s="821" t="s">
        <v>581</v>
      </c>
      <c r="B808" s="822" t="s">
        <v>5713</v>
      </c>
      <c r="C808" s="822" t="s">
        <v>5710</v>
      </c>
      <c r="D808" s="822" t="s">
        <v>6916</v>
      </c>
      <c r="E808" s="822" t="s">
        <v>6917</v>
      </c>
      <c r="F808" s="831"/>
      <c r="G808" s="831"/>
      <c r="H808" s="831"/>
      <c r="I808" s="831"/>
      <c r="J808" s="831">
        <v>1</v>
      </c>
      <c r="K808" s="831">
        <v>1429</v>
      </c>
      <c r="L808" s="831">
        <v>1</v>
      </c>
      <c r="M808" s="831">
        <v>1429</v>
      </c>
      <c r="N808" s="831"/>
      <c r="O808" s="831"/>
      <c r="P808" s="827"/>
      <c r="Q808" s="832"/>
    </row>
    <row r="809" spans="1:17" ht="14.45" customHeight="1" x14ac:dyDescent="0.2">
      <c r="A809" s="821" t="s">
        <v>581</v>
      </c>
      <c r="B809" s="822" t="s">
        <v>5713</v>
      </c>
      <c r="C809" s="822" t="s">
        <v>5710</v>
      </c>
      <c r="D809" s="822" t="s">
        <v>6918</v>
      </c>
      <c r="E809" s="822" t="s">
        <v>6919</v>
      </c>
      <c r="F809" s="831">
        <v>3</v>
      </c>
      <c r="G809" s="831">
        <v>11019</v>
      </c>
      <c r="H809" s="831">
        <v>2.9821380243572393</v>
      </c>
      <c r="I809" s="831">
        <v>3673</v>
      </c>
      <c r="J809" s="831">
        <v>1</v>
      </c>
      <c r="K809" s="831">
        <v>3695</v>
      </c>
      <c r="L809" s="831">
        <v>1</v>
      </c>
      <c r="M809" s="831">
        <v>3695</v>
      </c>
      <c r="N809" s="831">
        <v>3</v>
      </c>
      <c r="O809" s="831">
        <v>11142</v>
      </c>
      <c r="P809" s="827">
        <v>3.0154262516914749</v>
      </c>
      <c r="Q809" s="832">
        <v>3714</v>
      </c>
    </row>
    <row r="810" spans="1:17" ht="14.45" customHeight="1" x14ac:dyDescent="0.2">
      <c r="A810" s="821" t="s">
        <v>581</v>
      </c>
      <c r="B810" s="822" t="s">
        <v>5713</v>
      </c>
      <c r="C810" s="822" t="s">
        <v>5710</v>
      </c>
      <c r="D810" s="822" t="s">
        <v>6920</v>
      </c>
      <c r="E810" s="822" t="s">
        <v>6921</v>
      </c>
      <c r="F810" s="831">
        <v>1</v>
      </c>
      <c r="G810" s="831">
        <v>773</v>
      </c>
      <c r="H810" s="831"/>
      <c r="I810" s="831">
        <v>773</v>
      </c>
      <c r="J810" s="831"/>
      <c r="K810" s="831"/>
      <c r="L810" s="831"/>
      <c r="M810" s="831"/>
      <c r="N810" s="831"/>
      <c r="O810" s="831"/>
      <c r="P810" s="827"/>
      <c r="Q810" s="832"/>
    </row>
    <row r="811" spans="1:17" ht="14.45" customHeight="1" x14ac:dyDescent="0.2">
      <c r="A811" s="821" t="s">
        <v>581</v>
      </c>
      <c r="B811" s="822" t="s">
        <v>5713</v>
      </c>
      <c r="C811" s="822" t="s">
        <v>5710</v>
      </c>
      <c r="D811" s="822" t="s">
        <v>6922</v>
      </c>
      <c r="E811" s="822" t="s">
        <v>6923</v>
      </c>
      <c r="F811" s="831">
        <v>2</v>
      </c>
      <c r="G811" s="831">
        <v>4134</v>
      </c>
      <c r="H811" s="831">
        <v>0.99327246516098033</v>
      </c>
      <c r="I811" s="831">
        <v>2067</v>
      </c>
      <c r="J811" s="831">
        <v>2</v>
      </c>
      <c r="K811" s="831">
        <v>4162</v>
      </c>
      <c r="L811" s="831">
        <v>1</v>
      </c>
      <c r="M811" s="831">
        <v>2081</v>
      </c>
      <c r="N811" s="831">
        <v>2</v>
      </c>
      <c r="O811" s="831">
        <v>4188</v>
      </c>
      <c r="P811" s="827">
        <v>1.0062469966362326</v>
      </c>
      <c r="Q811" s="832">
        <v>2094</v>
      </c>
    </row>
    <row r="812" spans="1:17" ht="14.45" customHeight="1" x14ac:dyDescent="0.2">
      <c r="A812" s="821" t="s">
        <v>581</v>
      </c>
      <c r="B812" s="822" t="s">
        <v>5713</v>
      </c>
      <c r="C812" s="822" t="s">
        <v>5710</v>
      </c>
      <c r="D812" s="822" t="s">
        <v>6924</v>
      </c>
      <c r="E812" s="822" t="s">
        <v>6925</v>
      </c>
      <c r="F812" s="831">
        <v>2</v>
      </c>
      <c r="G812" s="831">
        <v>33332</v>
      </c>
      <c r="H812" s="831"/>
      <c r="I812" s="831">
        <v>16666</v>
      </c>
      <c r="J812" s="831"/>
      <c r="K812" s="831"/>
      <c r="L812" s="831"/>
      <c r="M812" s="831"/>
      <c r="N812" s="831">
        <v>1</v>
      </c>
      <c r="O812" s="831">
        <v>16818</v>
      </c>
      <c r="P812" s="827"/>
      <c r="Q812" s="832">
        <v>16818</v>
      </c>
    </row>
    <row r="813" spans="1:17" ht="14.45" customHeight="1" x14ac:dyDescent="0.2">
      <c r="A813" s="821" t="s">
        <v>581</v>
      </c>
      <c r="B813" s="822" t="s">
        <v>5713</v>
      </c>
      <c r="C813" s="822" t="s">
        <v>5710</v>
      </c>
      <c r="D813" s="822" t="s">
        <v>6715</v>
      </c>
      <c r="E813" s="822" t="s">
        <v>6716</v>
      </c>
      <c r="F813" s="831">
        <v>9</v>
      </c>
      <c r="G813" s="831">
        <v>10827</v>
      </c>
      <c r="H813" s="831">
        <v>1.4925558312655087</v>
      </c>
      <c r="I813" s="831">
        <v>1203</v>
      </c>
      <c r="J813" s="831">
        <v>6</v>
      </c>
      <c r="K813" s="831">
        <v>7254</v>
      </c>
      <c r="L813" s="831">
        <v>1</v>
      </c>
      <c r="M813" s="831">
        <v>1209</v>
      </c>
      <c r="N813" s="831">
        <v>7</v>
      </c>
      <c r="O813" s="831">
        <v>8498</v>
      </c>
      <c r="P813" s="827">
        <v>1.1714915908464296</v>
      </c>
      <c r="Q813" s="832">
        <v>1214</v>
      </c>
    </row>
    <row r="814" spans="1:17" ht="14.45" customHeight="1" x14ac:dyDescent="0.2">
      <c r="A814" s="821" t="s">
        <v>581</v>
      </c>
      <c r="B814" s="822" t="s">
        <v>5713</v>
      </c>
      <c r="C814" s="822" t="s">
        <v>5710</v>
      </c>
      <c r="D814" s="822" t="s">
        <v>6926</v>
      </c>
      <c r="E814" s="822" t="s">
        <v>6927</v>
      </c>
      <c r="F814" s="831">
        <v>2</v>
      </c>
      <c r="G814" s="831">
        <v>2746</v>
      </c>
      <c r="H814" s="831">
        <v>0.99420709630702386</v>
      </c>
      <c r="I814" s="831">
        <v>1373</v>
      </c>
      <c r="J814" s="831">
        <v>2</v>
      </c>
      <c r="K814" s="831">
        <v>2762</v>
      </c>
      <c r="L814" s="831">
        <v>1</v>
      </c>
      <c r="M814" s="831">
        <v>1381</v>
      </c>
      <c r="N814" s="831"/>
      <c r="O814" s="831"/>
      <c r="P814" s="827"/>
      <c r="Q814" s="832"/>
    </row>
    <row r="815" spans="1:17" ht="14.45" customHeight="1" x14ac:dyDescent="0.2">
      <c r="A815" s="821" t="s">
        <v>581</v>
      </c>
      <c r="B815" s="822" t="s">
        <v>5713</v>
      </c>
      <c r="C815" s="822" t="s">
        <v>5710</v>
      </c>
      <c r="D815" s="822" t="s">
        <v>6928</v>
      </c>
      <c r="E815" s="822" t="s">
        <v>6929</v>
      </c>
      <c r="F815" s="831">
        <v>2</v>
      </c>
      <c r="G815" s="831">
        <v>3156</v>
      </c>
      <c r="H815" s="831">
        <v>0.28463203463203463</v>
      </c>
      <c r="I815" s="831">
        <v>1578</v>
      </c>
      <c r="J815" s="831">
        <v>7</v>
      </c>
      <c r="K815" s="831">
        <v>11088</v>
      </c>
      <c r="L815" s="831">
        <v>1</v>
      </c>
      <c r="M815" s="831">
        <v>1584</v>
      </c>
      <c r="N815" s="831">
        <v>23</v>
      </c>
      <c r="O815" s="831">
        <v>36501</v>
      </c>
      <c r="P815" s="827">
        <v>3.2919372294372296</v>
      </c>
      <c r="Q815" s="832">
        <v>1587</v>
      </c>
    </row>
    <row r="816" spans="1:17" ht="14.45" customHeight="1" x14ac:dyDescent="0.2">
      <c r="A816" s="821" t="s">
        <v>581</v>
      </c>
      <c r="B816" s="822" t="s">
        <v>5713</v>
      </c>
      <c r="C816" s="822" t="s">
        <v>5710</v>
      </c>
      <c r="D816" s="822" t="s">
        <v>6930</v>
      </c>
      <c r="E816" s="822" t="s">
        <v>6931</v>
      </c>
      <c r="F816" s="831">
        <v>3</v>
      </c>
      <c r="G816" s="831">
        <v>8574</v>
      </c>
      <c r="H816" s="831">
        <v>0.59603753910323254</v>
      </c>
      <c r="I816" s="831">
        <v>2858</v>
      </c>
      <c r="J816" s="831">
        <v>5</v>
      </c>
      <c r="K816" s="831">
        <v>14385</v>
      </c>
      <c r="L816" s="831">
        <v>1</v>
      </c>
      <c r="M816" s="831">
        <v>2877</v>
      </c>
      <c r="N816" s="831">
        <v>1</v>
      </c>
      <c r="O816" s="831">
        <v>2893</v>
      </c>
      <c r="P816" s="827">
        <v>0.20111226972540841</v>
      </c>
      <c r="Q816" s="832">
        <v>2893</v>
      </c>
    </row>
    <row r="817" spans="1:17" ht="14.45" customHeight="1" x14ac:dyDescent="0.2">
      <c r="A817" s="821" t="s">
        <v>581</v>
      </c>
      <c r="B817" s="822" t="s">
        <v>5713</v>
      </c>
      <c r="C817" s="822" t="s">
        <v>5710</v>
      </c>
      <c r="D817" s="822" t="s">
        <v>6932</v>
      </c>
      <c r="E817" s="822" t="s">
        <v>6894</v>
      </c>
      <c r="F817" s="831"/>
      <c r="G817" s="831"/>
      <c r="H817" s="831"/>
      <c r="I817" s="831"/>
      <c r="J817" s="831">
        <v>5</v>
      </c>
      <c r="K817" s="831">
        <v>4155</v>
      </c>
      <c r="L817" s="831">
        <v>1</v>
      </c>
      <c r="M817" s="831">
        <v>831</v>
      </c>
      <c r="N817" s="831">
        <v>9</v>
      </c>
      <c r="O817" s="831">
        <v>7506</v>
      </c>
      <c r="P817" s="827">
        <v>1.8064981949458483</v>
      </c>
      <c r="Q817" s="832">
        <v>834</v>
      </c>
    </row>
    <row r="818" spans="1:17" ht="14.45" customHeight="1" x14ac:dyDescent="0.2">
      <c r="A818" s="821" t="s">
        <v>581</v>
      </c>
      <c r="B818" s="822" t="s">
        <v>5713</v>
      </c>
      <c r="C818" s="822" t="s">
        <v>5710</v>
      </c>
      <c r="D818" s="822" t="s">
        <v>6933</v>
      </c>
      <c r="E818" s="822" t="s">
        <v>6934</v>
      </c>
      <c r="F818" s="831">
        <v>3</v>
      </c>
      <c r="G818" s="831">
        <v>7788</v>
      </c>
      <c r="H818" s="831"/>
      <c r="I818" s="831">
        <v>2596</v>
      </c>
      <c r="J818" s="831"/>
      <c r="K818" s="831"/>
      <c r="L818" s="831"/>
      <c r="M818" s="831"/>
      <c r="N818" s="831"/>
      <c r="O818" s="831"/>
      <c r="P818" s="827"/>
      <c r="Q818" s="832"/>
    </row>
    <row r="819" spans="1:17" ht="14.45" customHeight="1" x14ac:dyDescent="0.2">
      <c r="A819" s="821" t="s">
        <v>581</v>
      </c>
      <c r="B819" s="822" t="s">
        <v>5713</v>
      </c>
      <c r="C819" s="822" t="s">
        <v>5710</v>
      </c>
      <c r="D819" s="822" t="s">
        <v>6935</v>
      </c>
      <c r="E819" s="822" t="s">
        <v>6936</v>
      </c>
      <c r="F819" s="831"/>
      <c r="G819" s="831"/>
      <c r="H819" s="831"/>
      <c r="I819" s="831"/>
      <c r="J819" s="831">
        <v>1</v>
      </c>
      <c r="K819" s="831">
        <v>1277</v>
      </c>
      <c r="L819" s="831">
        <v>1</v>
      </c>
      <c r="M819" s="831">
        <v>1277</v>
      </c>
      <c r="N819" s="831"/>
      <c r="O819" s="831"/>
      <c r="P819" s="827"/>
      <c r="Q819" s="832"/>
    </row>
    <row r="820" spans="1:17" ht="14.45" customHeight="1" x14ac:dyDescent="0.2">
      <c r="A820" s="821" t="s">
        <v>581</v>
      </c>
      <c r="B820" s="822" t="s">
        <v>5713</v>
      </c>
      <c r="C820" s="822" t="s">
        <v>5710</v>
      </c>
      <c r="D820" s="822" t="s">
        <v>6937</v>
      </c>
      <c r="E820" s="822" t="s">
        <v>6938</v>
      </c>
      <c r="F820" s="831">
        <v>1</v>
      </c>
      <c r="G820" s="831">
        <v>3358</v>
      </c>
      <c r="H820" s="831">
        <v>0.99821640903686093</v>
      </c>
      <c r="I820" s="831">
        <v>3358</v>
      </c>
      <c r="J820" s="831">
        <v>1</v>
      </c>
      <c r="K820" s="831">
        <v>3364</v>
      </c>
      <c r="L820" s="831">
        <v>1</v>
      </c>
      <c r="M820" s="831">
        <v>3364</v>
      </c>
      <c r="N820" s="831"/>
      <c r="O820" s="831"/>
      <c r="P820" s="827"/>
      <c r="Q820" s="832"/>
    </row>
    <row r="821" spans="1:17" ht="14.45" customHeight="1" x14ac:dyDescent="0.2">
      <c r="A821" s="821" t="s">
        <v>581</v>
      </c>
      <c r="B821" s="822" t="s">
        <v>5713</v>
      </c>
      <c r="C821" s="822" t="s">
        <v>5710</v>
      </c>
      <c r="D821" s="822" t="s">
        <v>6939</v>
      </c>
      <c r="E821" s="822" t="s">
        <v>6940</v>
      </c>
      <c r="F821" s="831">
        <v>45</v>
      </c>
      <c r="G821" s="831">
        <v>80775</v>
      </c>
      <c r="H821" s="831">
        <v>1.1156767955801106</v>
      </c>
      <c r="I821" s="831">
        <v>1795</v>
      </c>
      <c r="J821" s="831">
        <v>40</v>
      </c>
      <c r="K821" s="831">
        <v>72400</v>
      </c>
      <c r="L821" s="831">
        <v>1</v>
      </c>
      <c r="M821" s="831">
        <v>1810</v>
      </c>
      <c r="N821" s="831">
        <v>28</v>
      </c>
      <c r="O821" s="831">
        <v>51100</v>
      </c>
      <c r="P821" s="827">
        <v>0.70580110497237569</v>
      </c>
      <c r="Q821" s="832">
        <v>1825</v>
      </c>
    </row>
    <row r="822" spans="1:17" ht="14.45" customHeight="1" x14ac:dyDescent="0.2">
      <c r="A822" s="821" t="s">
        <v>581</v>
      </c>
      <c r="B822" s="822" t="s">
        <v>5713</v>
      </c>
      <c r="C822" s="822" t="s">
        <v>5710</v>
      </c>
      <c r="D822" s="822" t="s">
        <v>6941</v>
      </c>
      <c r="E822" s="822" t="s">
        <v>6942</v>
      </c>
      <c r="F822" s="831">
        <v>2</v>
      </c>
      <c r="G822" s="831">
        <v>2542</v>
      </c>
      <c r="H822" s="831">
        <v>0.33098958333333334</v>
      </c>
      <c r="I822" s="831">
        <v>1271</v>
      </c>
      <c r="J822" s="831">
        <v>6</v>
      </c>
      <c r="K822" s="831">
        <v>7680</v>
      </c>
      <c r="L822" s="831">
        <v>1</v>
      </c>
      <c r="M822" s="831">
        <v>1280</v>
      </c>
      <c r="N822" s="831">
        <v>14</v>
      </c>
      <c r="O822" s="831">
        <v>18018</v>
      </c>
      <c r="P822" s="827">
        <v>2.3460937500000001</v>
      </c>
      <c r="Q822" s="832">
        <v>1287</v>
      </c>
    </row>
    <row r="823" spans="1:17" ht="14.45" customHeight="1" x14ac:dyDescent="0.2">
      <c r="A823" s="821" t="s">
        <v>581</v>
      </c>
      <c r="B823" s="822" t="s">
        <v>5713</v>
      </c>
      <c r="C823" s="822" t="s">
        <v>5710</v>
      </c>
      <c r="D823" s="822" t="s">
        <v>6943</v>
      </c>
      <c r="E823" s="822" t="s">
        <v>6944</v>
      </c>
      <c r="F823" s="831">
        <v>1</v>
      </c>
      <c r="G823" s="831">
        <v>1303</v>
      </c>
      <c r="H823" s="831"/>
      <c r="I823" s="831">
        <v>1303</v>
      </c>
      <c r="J823" s="831"/>
      <c r="K823" s="831"/>
      <c r="L823" s="831"/>
      <c r="M823" s="831"/>
      <c r="N823" s="831">
        <v>1</v>
      </c>
      <c r="O823" s="831">
        <v>1572</v>
      </c>
      <c r="P823" s="827"/>
      <c r="Q823" s="832">
        <v>1572</v>
      </c>
    </row>
    <row r="824" spans="1:17" ht="14.45" customHeight="1" x14ac:dyDescent="0.2">
      <c r="A824" s="821" t="s">
        <v>581</v>
      </c>
      <c r="B824" s="822" t="s">
        <v>5713</v>
      </c>
      <c r="C824" s="822" t="s">
        <v>5710</v>
      </c>
      <c r="D824" s="822" t="s">
        <v>6945</v>
      </c>
      <c r="E824" s="822" t="s">
        <v>6946</v>
      </c>
      <c r="F824" s="831">
        <v>4</v>
      </c>
      <c r="G824" s="831">
        <v>15148</v>
      </c>
      <c r="H824" s="831">
        <v>3.9926199261992621</v>
      </c>
      <c r="I824" s="831">
        <v>3787</v>
      </c>
      <c r="J824" s="831">
        <v>1</v>
      </c>
      <c r="K824" s="831">
        <v>3794</v>
      </c>
      <c r="L824" s="831">
        <v>1</v>
      </c>
      <c r="M824" s="831">
        <v>3794</v>
      </c>
      <c r="N824" s="831">
        <v>1</v>
      </c>
      <c r="O824" s="831">
        <v>3799</v>
      </c>
      <c r="P824" s="827">
        <v>1.0013178703215604</v>
      </c>
      <c r="Q824" s="832">
        <v>3799</v>
      </c>
    </row>
    <row r="825" spans="1:17" ht="14.45" customHeight="1" x14ac:dyDescent="0.2">
      <c r="A825" s="821" t="s">
        <v>581</v>
      </c>
      <c r="B825" s="822" t="s">
        <v>5713</v>
      </c>
      <c r="C825" s="822" t="s">
        <v>5710</v>
      </c>
      <c r="D825" s="822" t="s">
        <v>6947</v>
      </c>
      <c r="E825" s="822" t="s">
        <v>6948</v>
      </c>
      <c r="F825" s="831">
        <v>6</v>
      </c>
      <c r="G825" s="831">
        <v>31428</v>
      </c>
      <c r="H825" s="831">
        <v>0.99487179487179489</v>
      </c>
      <c r="I825" s="831">
        <v>5238</v>
      </c>
      <c r="J825" s="831">
        <v>6</v>
      </c>
      <c r="K825" s="831">
        <v>31590</v>
      </c>
      <c r="L825" s="831">
        <v>1</v>
      </c>
      <c r="M825" s="831">
        <v>5265</v>
      </c>
      <c r="N825" s="831">
        <v>1</v>
      </c>
      <c r="O825" s="831">
        <v>5289</v>
      </c>
      <c r="P825" s="827">
        <v>0.16742640075973408</v>
      </c>
      <c r="Q825" s="832">
        <v>5289</v>
      </c>
    </row>
    <row r="826" spans="1:17" ht="14.45" customHeight="1" x14ac:dyDescent="0.2">
      <c r="A826" s="821" t="s">
        <v>581</v>
      </c>
      <c r="B826" s="822" t="s">
        <v>5713</v>
      </c>
      <c r="C826" s="822" t="s">
        <v>5710</v>
      </c>
      <c r="D826" s="822" t="s">
        <v>6949</v>
      </c>
      <c r="E826" s="822" t="s">
        <v>6950</v>
      </c>
      <c r="F826" s="831"/>
      <c r="G826" s="831"/>
      <c r="H826" s="831"/>
      <c r="I826" s="831"/>
      <c r="J826" s="831"/>
      <c r="K826" s="831"/>
      <c r="L826" s="831"/>
      <c r="M826" s="831"/>
      <c r="N826" s="831">
        <v>1</v>
      </c>
      <c r="O826" s="831">
        <v>3554</v>
      </c>
      <c r="P826" s="827"/>
      <c r="Q826" s="832">
        <v>3554</v>
      </c>
    </row>
    <row r="827" spans="1:17" ht="14.45" customHeight="1" x14ac:dyDescent="0.2">
      <c r="A827" s="821" t="s">
        <v>581</v>
      </c>
      <c r="B827" s="822" t="s">
        <v>5713</v>
      </c>
      <c r="C827" s="822" t="s">
        <v>5710</v>
      </c>
      <c r="D827" s="822" t="s">
        <v>6951</v>
      </c>
      <c r="E827" s="822" t="s">
        <v>6952</v>
      </c>
      <c r="F827" s="831">
        <v>2</v>
      </c>
      <c r="G827" s="831">
        <v>2182</v>
      </c>
      <c r="H827" s="831">
        <v>0.33090688504701243</v>
      </c>
      <c r="I827" s="831">
        <v>1091</v>
      </c>
      <c r="J827" s="831">
        <v>6</v>
      </c>
      <c r="K827" s="831">
        <v>6594</v>
      </c>
      <c r="L827" s="831">
        <v>1</v>
      </c>
      <c r="M827" s="831">
        <v>1099</v>
      </c>
      <c r="N827" s="831">
        <v>4</v>
      </c>
      <c r="O827" s="831">
        <v>4424</v>
      </c>
      <c r="P827" s="827">
        <v>0.6709129511677282</v>
      </c>
      <c r="Q827" s="832">
        <v>1106</v>
      </c>
    </row>
    <row r="828" spans="1:17" ht="14.45" customHeight="1" x14ac:dyDescent="0.2">
      <c r="A828" s="821" t="s">
        <v>581</v>
      </c>
      <c r="B828" s="822" t="s">
        <v>5713</v>
      </c>
      <c r="C828" s="822" t="s">
        <v>5710</v>
      </c>
      <c r="D828" s="822" t="s">
        <v>6953</v>
      </c>
      <c r="E828" s="822" t="s">
        <v>6954</v>
      </c>
      <c r="F828" s="831"/>
      <c r="G828" s="831"/>
      <c r="H828" s="831"/>
      <c r="I828" s="831"/>
      <c r="J828" s="831">
        <v>1</v>
      </c>
      <c r="K828" s="831">
        <v>2481</v>
      </c>
      <c r="L828" s="831">
        <v>1</v>
      </c>
      <c r="M828" s="831">
        <v>2481</v>
      </c>
      <c r="N828" s="831">
        <v>1</v>
      </c>
      <c r="O828" s="831">
        <v>2487</v>
      </c>
      <c r="P828" s="827">
        <v>1.0024183796856105</v>
      </c>
      <c r="Q828" s="832">
        <v>2487</v>
      </c>
    </row>
    <row r="829" spans="1:17" ht="14.45" customHeight="1" x14ac:dyDescent="0.2">
      <c r="A829" s="821" t="s">
        <v>581</v>
      </c>
      <c r="B829" s="822" t="s">
        <v>5713</v>
      </c>
      <c r="C829" s="822" t="s">
        <v>5710</v>
      </c>
      <c r="D829" s="822" t="s">
        <v>6955</v>
      </c>
      <c r="E829" s="822" t="s">
        <v>6956</v>
      </c>
      <c r="F829" s="831">
        <v>2</v>
      </c>
      <c r="G829" s="831">
        <v>3288</v>
      </c>
      <c r="H829" s="831">
        <v>0.99275362318840576</v>
      </c>
      <c r="I829" s="831">
        <v>1644</v>
      </c>
      <c r="J829" s="831">
        <v>2</v>
      </c>
      <c r="K829" s="831">
        <v>3312</v>
      </c>
      <c r="L829" s="831">
        <v>1</v>
      </c>
      <c r="M829" s="831">
        <v>1656</v>
      </c>
      <c r="N829" s="831"/>
      <c r="O829" s="831"/>
      <c r="P829" s="827"/>
      <c r="Q829" s="832"/>
    </row>
    <row r="830" spans="1:17" ht="14.45" customHeight="1" x14ac:dyDescent="0.2">
      <c r="A830" s="821" t="s">
        <v>581</v>
      </c>
      <c r="B830" s="822" t="s">
        <v>5713</v>
      </c>
      <c r="C830" s="822" t="s">
        <v>5710</v>
      </c>
      <c r="D830" s="822" t="s">
        <v>6957</v>
      </c>
      <c r="E830" s="822" t="s">
        <v>6958</v>
      </c>
      <c r="F830" s="831"/>
      <c r="G830" s="831"/>
      <c r="H830" s="831"/>
      <c r="I830" s="831"/>
      <c r="J830" s="831">
        <v>1</v>
      </c>
      <c r="K830" s="831">
        <v>3772</v>
      </c>
      <c r="L830" s="831">
        <v>1</v>
      </c>
      <c r="M830" s="831">
        <v>3772</v>
      </c>
      <c r="N830" s="831">
        <v>1</v>
      </c>
      <c r="O830" s="831">
        <v>3783</v>
      </c>
      <c r="P830" s="827">
        <v>1.0029162248144221</v>
      </c>
      <c r="Q830" s="832">
        <v>3783</v>
      </c>
    </row>
    <row r="831" spans="1:17" ht="14.45" customHeight="1" x14ac:dyDescent="0.2">
      <c r="A831" s="821" t="s">
        <v>581</v>
      </c>
      <c r="B831" s="822" t="s">
        <v>5713</v>
      </c>
      <c r="C831" s="822" t="s">
        <v>5710</v>
      </c>
      <c r="D831" s="822" t="s">
        <v>6959</v>
      </c>
      <c r="E831" s="822" t="s">
        <v>6960</v>
      </c>
      <c r="F831" s="831">
        <v>1</v>
      </c>
      <c r="G831" s="831">
        <v>375</v>
      </c>
      <c r="H831" s="831"/>
      <c r="I831" s="831">
        <v>375</v>
      </c>
      <c r="J831" s="831"/>
      <c r="K831" s="831"/>
      <c r="L831" s="831"/>
      <c r="M831" s="831"/>
      <c r="N831" s="831"/>
      <c r="O831" s="831"/>
      <c r="P831" s="827"/>
      <c r="Q831" s="832"/>
    </row>
    <row r="832" spans="1:17" ht="14.45" customHeight="1" x14ac:dyDescent="0.2">
      <c r="A832" s="821" t="s">
        <v>581</v>
      </c>
      <c r="B832" s="822" t="s">
        <v>5713</v>
      </c>
      <c r="C832" s="822" t="s">
        <v>5710</v>
      </c>
      <c r="D832" s="822" t="s">
        <v>6961</v>
      </c>
      <c r="E832" s="822" t="s">
        <v>6962</v>
      </c>
      <c r="F832" s="831"/>
      <c r="G832" s="831"/>
      <c r="H832" s="831"/>
      <c r="I832" s="831"/>
      <c r="J832" s="831">
        <v>0</v>
      </c>
      <c r="K832" s="831">
        <v>0</v>
      </c>
      <c r="L832" s="831"/>
      <c r="M832" s="831"/>
      <c r="N832" s="831">
        <v>2</v>
      </c>
      <c r="O832" s="831">
        <v>4486</v>
      </c>
      <c r="P832" s="827"/>
      <c r="Q832" s="832">
        <v>2243</v>
      </c>
    </row>
    <row r="833" spans="1:17" ht="14.45" customHeight="1" x14ac:dyDescent="0.2">
      <c r="A833" s="821" t="s">
        <v>581</v>
      </c>
      <c r="B833" s="822" t="s">
        <v>5713</v>
      </c>
      <c r="C833" s="822" t="s">
        <v>5710</v>
      </c>
      <c r="D833" s="822" t="s">
        <v>6963</v>
      </c>
      <c r="E833" s="822" t="s">
        <v>6964</v>
      </c>
      <c r="F833" s="831">
        <v>4</v>
      </c>
      <c r="G833" s="831">
        <v>9676</v>
      </c>
      <c r="H833" s="831">
        <v>1.9942291838417148</v>
      </c>
      <c r="I833" s="831">
        <v>2419</v>
      </c>
      <c r="J833" s="831">
        <v>2</v>
      </c>
      <c r="K833" s="831">
        <v>4852</v>
      </c>
      <c r="L833" s="831">
        <v>1</v>
      </c>
      <c r="M833" s="831">
        <v>2426</v>
      </c>
      <c r="N833" s="831"/>
      <c r="O833" s="831"/>
      <c r="P833" s="827"/>
      <c r="Q833" s="832"/>
    </row>
    <row r="834" spans="1:17" ht="14.45" customHeight="1" x14ac:dyDescent="0.2">
      <c r="A834" s="821" t="s">
        <v>581</v>
      </c>
      <c r="B834" s="822" t="s">
        <v>5713</v>
      </c>
      <c r="C834" s="822" t="s">
        <v>5710</v>
      </c>
      <c r="D834" s="822" t="s">
        <v>6965</v>
      </c>
      <c r="E834" s="822" t="s">
        <v>6894</v>
      </c>
      <c r="F834" s="831"/>
      <c r="G834" s="831"/>
      <c r="H834" s="831"/>
      <c r="I834" s="831"/>
      <c r="J834" s="831">
        <v>1</v>
      </c>
      <c r="K834" s="831">
        <v>1221</v>
      </c>
      <c r="L834" s="831">
        <v>1</v>
      </c>
      <c r="M834" s="831">
        <v>1221</v>
      </c>
      <c r="N834" s="831">
        <v>1</v>
      </c>
      <c r="O834" s="831">
        <v>1224</v>
      </c>
      <c r="P834" s="827">
        <v>1.0024570024570025</v>
      </c>
      <c r="Q834" s="832">
        <v>1224</v>
      </c>
    </row>
    <row r="835" spans="1:17" ht="14.45" customHeight="1" x14ac:dyDescent="0.2">
      <c r="A835" s="821" t="s">
        <v>581</v>
      </c>
      <c r="B835" s="822" t="s">
        <v>5713</v>
      </c>
      <c r="C835" s="822" t="s">
        <v>5710</v>
      </c>
      <c r="D835" s="822" t="s">
        <v>6966</v>
      </c>
      <c r="E835" s="822" t="s">
        <v>6967</v>
      </c>
      <c r="F835" s="831">
        <v>1</v>
      </c>
      <c r="G835" s="831">
        <v>9817</v>
      </c>
      <c r="H835" s="831">
        <v>0.99342238413276662</v>
      </c>
      <c r="I835" s="831">
        <v>9817</v>
      </c>
      <c r="J835" s="831">
        <v>1</v>
      </c>
      <c r="K835" s="831">
        <v>9882</v>
      </c>
      <c r="L835" s="831">
        <v>1</v>
      </c>
      <c r="M835" s="831">
        <v>9882</v>
      </c>
      <c r="N835" s="831"/>
      <c r="O835" s="831"/>
      <c r="P835" s="827"/>
      <c r="Q835" s="832"/>
    </row>
    <row r="836" spans="1:17" ht="14.45" customHeight="1" x14ac:dyDescent="0.2">
      <c r="A836" s="821" t="s">
        <v>581</v>
      </c>
      <c r="B836" s="822" t="s">
        <v>5713</v>
      </c>
      <c r="C836" s="822" t="s">
        <v>5710</v>
      </c>
      <c r="D836" s="822" t="s">
        <v>6968</v>
      </c>
      <c r="E836" s="822" t="s">
        <v>6969</v>
      </c>
      <c r="F836" s="831">
        <v>1</v>
      </c>
      <c r="G836" s="831">
        <v>2518</v>
      </c>
      <c r="H836" s="831"/>
      <c r="I836" s="831">
        <v>2518</v>
      </c>
      <c r="J836" s="831"/>
      <c r="K836" s="831"/>
      <c r="L836" s="831"/>
      <c r="M836" s="831"/>
      <c r="N836" s="831"/>
      <c r="O836" s="831"/>
      <c r="P836" s="827"/>
      <c r="Q836" s="832"/>
    </row>
    <row r="837" spans="1:17" ht="14.45" customHeight="1" x14ac:dyDescent="0.2">
      <c r="A837" s="821" t="s">
        <v>581</v>
      </c>
      <c r="B837" s="822" t="s">
        <v>5713</v>
      </c>
      <c r="C837" s="822" t="s">
        <v>5710</v>
      </c>
      <c r="D837" s="822" t="s">
        <v>6970</v>
      </c>
      <c r="E837" s="822" t="s">
        <v>6971</v>
      </c>
      <c r="F837" s="831">
        <v>7</v>
      </c>
      <c r="G837" s="831">
        <v>20664</v>
      </c>
      <c r="H837" s="831">
        <v>3.4811320754716979</v>
      </c>
      <c r="I837" s="831">
        <v>2952</v>
      </c>
      <c r="J837" s="831">
        <v>2</v>
      </c>
      <c r="K837" s="831">
        <v>5936</v>
      </c>
      <c r="L837" s="831">
        <v>1</v>
      </c>
      <c r="M837" s="831">
        <v>2968</v>
      </c>
      <c r="N837" s="831">
        <v>3</v>
      </c>
      <c r="O837" s="831">
        <v>8946</v>
      </c>
      <c r="P837" s="827">
        <v>1.5070754716981132</v>
      </c>
      <c r="Q837" s="832">
        <v>2982</v>
      </c>
    </row>
    <row r="838" spans="1:17" ht="14.45" customHeight="1" x14ac:dyDescent="0.2">
      <c r="A838" s="821" t="s">
        <v>581</v>
      </c>
      <c r="B838" s="822" t="s">
        <v>5713</v>
      </c>
      <c r="C838" s="822" t="s">
        <v>5710</v>
      </c>
      <c r="D838" s="822" t="s">
        <v>6972</v>
      </c>
      <c r="E838" s="822" t="s">
        <v>6973</v>
      </c>
      <c r="F838" s="831"/>
      <c r="G838" s="831"/>
      <c r="H838" s="831"/>
      <c r="I838" s="831"/>
      <c r="J838" s="831"/>
      <c r="K838" s="831"/>
      <c r="L838" s="831"/>
      <c r="M838" s="831"/>
      <c r="N838" s="831">
        <v>2</v>
      </c>
      <c r="O838" s="831">
        <v>1240</v>
      </c>
      <c r="P838" s="827"/>
      <c r="Q838" s="832">
        <v>620</v>
      </c>
    </row>
    <row r="839" spans="1:17" ht="14.45" customHeight="1" x14ac:dyDescent="0.2">
      <c r="A839" s="821" t="s">
        <v>581</v>
      </c>
      <c r="B839" s="822" t="s">
        <v>5713</v>
      </c>
      <c r="C839" s="822" t="s">
        <v>5710</v>
      </c>
      <c r="D839" s="822" t="s">
        <v>6974</v>
      </c>
      <c r="E839" s="822" t="s">
        <v>6975</v>
      </c>
      <c r="F839" s="831"/>
      <c r="G839" s="831"/>
      <c r="H839" s="831"/>
      <c r="I839" s="831"/>
      <c r="J839" s="831">
        <v>1</v>
      </c>
      <c r="K839" s="831">
        <v>3157</v>
      </c>
      <c r="L839" s="831">
        <v>1</v>
      </c>
      <c r="M839" s="831">
        <v>3157</v>
      </c>
      <c r="N839" s="831">
        <v>1</v>
      </c>
      <c r="O839" s="831">
        <v>3171</v>
      </c>
      <c r="P839" s="827">
        <v>1.0044345898004434</v>
      </c>
      <c r="Q839" s="832">
        <v>3171</v>
      </c>
    </row>
    <row r="840" spans="1:17" ht="14.45" customHeight="1" x14ac:dyDescent="0.2">
      <c r="A840" s="821" t="s">
        <v>581</v>
      </c>
      <c r="B840" s="822" t="s">
        <v>5713</v>
      </c>
      <c r="C840" s="822" t="s">
        <v>5710</v>
      </c>
      <c r="D840" s="822" t="s">
        <v>6976</v>
      </c>
      <c r="E840" s="822" t="s">
        <v>6977</v>
      </c>
      <c r="F840" s="831">
        <v>1</v>
      </c>
      <c r="G840" s="831">
        <v>3866</v>
      </c>
      <c r="H840" s="831"/>
      <c r="I840" s="831">
        <v>3866</v>
      </c>
      <c r="J840" s="831"/>
      <c r="K840" s="831"/>
      <c r="L840" s="831"/>
      <c r="M840" s="831"/>
      <c r="N840" s="831"/>
      <c r="O840" s="831"/>
      <c r="P840" s="827"/>
      <c r="Q840" s="832"/>
    </row>
    <row r="841" spans="1:17" ht="14.45" customHeight="1" x14ac:dyDescent="0.2">
      <c r="A841" s="821" t="s">
        <v>581</v>
      </c>
      <c r="B841" s="822" t="s">
        <v>5713</v>
      </c>
      <c r="C841" s="822" t="s">
        <v>5710</v>
      </c>
      <c r="D841" s="822" t="s">
        <v>6978</v>
      </c>
      <c r="E841" s="822" t="s">
        <v>6979</v>
      </c>
      <c r="F841" s="831">
        <v>1</v>
      </c>
      <c r="G841" s="831">
        <v>3454</v>
      </c>
      <c r="H841" s="831"/>
      <c r="I841" s="831">
        <v>3454</v>
      </c>
      <c r="J841" s="831"/>
      <c r="K841" s="831"/>
      <c r="L841" s="831"/>
      <c r="M841" s="831"/>
      <c r="N841" s="831"/>
      <c r="O841" s="831"/>
      <c r="P841" s="827"/>
      <c r="Q841" s="832"/>
    </row>
    <row r="842" spans="1:17" ht="14.45" customHeight="1" x14ac:dyDescent="0.2">
      <c r="A842" s="821" t="s">
        <v>581</v>
      </c>
      <c r="B842" s="822" t="s">
        <v>5713</v>
      </c>
      <c r="C842" s="822" t="s">
        <v>5710</v>
      </c>
      <c r="D842" s="822" t="s">
        <v>6980</v>
      </c>
      <c r="E842" s="822" t="s">
        <v>6981</v>
      </c>
      <c r="F842" s="831"/>
      <c r="G842" s="831"/>
      <c r="H842" s="831"/>
      <c r="I842" s="831"/>
      <c r="J842" s="831"/>
      <c r="K842" s="831"/>
      <c r="L842" s="831"/>
      <c r="M842" s="831"/>
      <c r="N842" s="831">
        <v>1</v>
      </c>
      <c r="O842" s="831">
        <v>4245</v>
      </c>
      <c r="P842" s="827"/>
      <c r="Q842" s="832">
        <v>4245</v>
      </c>
    </row>
    <row r="843" spans="1:17" ht="14.45" customHeight="1" x14ac:dyDescent="0.2">
      <c r="A843" s="821" t="s">
        <v>581</v>
      </c>
      <c r="B843" s="822" t="s">
        <v>5713</v>
      </c>
      <c r="C843" s="822" t="s">
        <v>5710</v>
      </c>
      <c r="D843" s="822" t="s">
        <v>3154</v>
      </c>
      <c r="E843" s="822" t="s">
        <v>6982</v>
      </c>
      <c r="F843" s="831">
        <v>4</v>
      </c>
      <c r="G843" s="831">
        <v>0</v>
      </c>
      <c r="H843" s="831"/>
      <c r="I843" s="831">
        <v>0</v>
      </c>
      <c r="J843" s="831">
        <v>1</v>
      </c>
      <c r="K843" s="831">
        <v>0</v>
      </c>
      <c r="L843" s="831"/>
      <c r="M843" s="831">
        <v>0</v>
      </c>
      <c r="N843" s="831"/>
      <c r="O843" s="831"/>
      <c r="P843" s="827"/>
      <c r="Q843" s="832"/>
    </row>
    <row r="844" spans="1:17" ht="14.45" customHeight="1" x14ac:dyDescent="0.2">
      <c r="A844" s="821" t="s">
        <v>581</v>
      </c>
      <c r="B844" s="822" t="s">
        <v>5713</v>
      </c>
      <c r="C844" s="822" t="s">
        <v>5710</v>
      </c>
      <c r="D844" s="822" t="s">
        <v>6596</v>
      </c>
      <c r="E844" s="822" t="s">
        <v>6597</v>
      </c>
      <c r="F844" s="831"/>
      <c r="G844" s="831"/>
      <c r="H844" s="831"/>
      <c r="I844" s="831"/>
      <c r="J844" s="831">
        <v>3</v>
      </c>
      <c r="K844" s="831">
        <v>0</v>
      </c>
      <c r="L844" s="831"/>
      <c r="M844" s="831">
        <v>0</v>
      </c>
      <c r="N844" s="831">
        <v>1</v>
      </c>
      <c r="O844" s="831">
        <v>0</v>
      </c>
      <c r="P844" s="827"/>
      <c r="Q844" s="832">
        <v>0</v>
      </c>
    </row>
    <row r="845" spans="1:17" ht="14.45" customHeight="1" x14ac:dyDescent="0.2">
      <c r="A845" s="821" t="s">
        <v>581</v>
      </c>
      <c r="B845" s="822" t="s">
        <v>5713</v>
      </c>
      <c r="C845" s="822" t="s">
        <v>5710</v>
      </c>
      <c r="D845" s="822" t="s">
        <v>6598</v>
      </c>
      <c r="E845" s="822" t="s">
        <v>6599</v>
      </c>
      <c r="F845" s="831"/>
      <c r="G845" s="831"/>
      <c r="H845" s="831"/>
      <c r="I845" s="831"/>
      <c r="J845" s="831">
        <v>32</v>
      </c>
      <c r="K845" s="831">
        <v>0</v>
      </c>
      <c r="L845" s="831"/>
      <c r="M845" s="831">
        <v>0</v>
      </c>
      <c r="N845" s="831">
        <v>34</v>
      </c>
      <c r="O845" s="831">
        <v>0</v>
      </c>
      <c r="P845" s="827"/>
      <c r="Q845" s="832">
        <v>0</v>
      </c>
    </row>
    <row r="846" spans="1:17" ht="14.45" customHeight="1" x14ac:dyDescent="0.2">
      <c r="A846" s="821" t="s">
        <v>581</v>
      </c>
      <c r="B846" s="822" t="s">
        <v>5713</v>
      </c>
      <c r="C846" s="822" t="s">
        <v>5710</v>
      </c>
      <c r="D846" s="822" t="s">
        <v>6602</v>
      </c>
      <c r="E846" s="822" t="s">
        <v>6603</v>
      </c>
      <c r="F846" s="831"/>
      <c r="G846" s="831"/>
      <c r="H846" s="831"/>
      <c r="I846" s="831"/>
      <c r="J846" s="831">
        <v>4</v>
      </c>
      <c r="K846" s="831">
        <v>0</v>
      </c>
      <c r="L846" s="831"/>
      <c r="M846" s="831">
        <v>0</v>
      </c>
      <c r="N846" s="831">
        <v>4</v>
      </c>
      <c r="O846" s="831">
        <v>0</v>
      </c>
      <c r="P846" s="827"/>
      <c r="Q846" s="832">
        <v>0</v>
      </c>
    </row>
    <row r="847" spans="1:17" ht="14.45" customHeight="1" x14ac:dyDescent="0.2">
      <c r="A847" s="821" t="s">
        <v>581</v>
      </c>
      <c r="B847" s="822" t="s">
        <v>5713</v>
      </c>
      <c r="C847" s="822" t="s">
        <v>5710</v>
      </c>
      <c r="D847" s="822" t="s">
        <v>6608</v>
      </c>
      <c r="E847" s="822" t="s">
        <v>6609</v>
      </c>
      <c r="F847" s="831"/>
      <c r="G847" s="831"/>
      <c r="H847" s="831"/>
      <c r="I847" s="831"/>
      <c r="J847" s="831"/>
      <c r="K847" s="831"/>
      <c r="L847" s="831"/>
      <c r="M847" s="831"/>
      <c r="N847" s="831">
        <v>7</v>
      </c>
      <c r="O847" s="831">
        <v>0</v>
      </c>
      <c r="P847" s="827"/>
      <c r="Q847" s="832">
        <v>0</v>
      </c>
    </row>
    <row r="848" spans="1:17" ht="14.45" customHeight="1" x14ac:dyDescent="0.2">
      <c r="A848" s="821" t="s">
        <v>581</v>
      </c>
      <c r="B848" s="822" t="s">
        <v>5713</v>
      </c>
      <c r="C848" s="822" t="s">
        <v>5710</v>
      </c>
      <c r="D848" s="822" t="s">
        <v>6612</v>
      </c>
      <c r="E848" s="822" t="s">
        <v>6613</v>
      </c>
      <c r="F848" s="831"/>
      <c r="G848" s="831"/>
      <c r="H848" s="831"/>
      <c r="I848" s="831"/>
      <c r="J848" s="831">
        <v>19</v>
      </c>
      <c r="K848" s="831">
        <v>0</v>
      </c>
      <c r="L848" s="831"/>
      <c r="M848" s="831">
        <v>0</v>
      </c>
      <c r="N848" s="831">
        <v>33</v>
      </c>
      <c r="O848" s="831">
        <v>0</v>
      </c>
      <c r="P848" s="827"/>
      <c r="Q848" s="832">
        <v>0</v>
      </c>
    </row>
    <row r="849" spans="1:17" ht="14.45" customHeight="1" x14ac:dyDescent="0.2">
      <c r="A849" s="821" t="s">
        <v>581</v>
      </c>
      <c r="B849" s="822" t="s">
        <v>5713</v>
      </c>
      <c r="C849" s="822" t="s">
        <v>5710</v>
      </c>
      <c r="D849" s="822" t="s">
        <v>6616</v>
      </c>
      <c r="E849" s="822" t="s">
        <v>6617</v>
      </c>
      <c r="F849" s="831"/>
      <c r="G849" s="831"/>
      <c r="H849" s="831"/>
      <c r="I849" s="831"/>
      <c r="J849" s="831">
        <v>5</v>
      </c>
      <c r="K849" s="831">
        <v>0</v>
      </c>
      <c r="L849" s="831"/>
      <c r="M849" s="831">
        <v>0</v>
      </c>
      <c r="N849" s="831">
        <v>5</v>
      </c>
      <c r="O849" s="831">
        <v>0</v>
      </c>
      <c r="P849" s="827"/>
      <c r="Q849" s="832">
        <v>0</v>
      </c>
    </row>
    <row r="850" spans="1:17" ht="14.45" customHeight="1" x14ac:dyDescent="0.2">
      <c r="A850" s="821" t="s">
        <v>581</v>
      </c>
      <c r="B850" s="822" t="s">
        <v>5713</v>
      </c>
      <c r="C850" s="822" t="s">
        <v>5710</v>
      </c>
      <c r="D850" s="822" t="s">
        <v>6620</v>
      </c>
      <c r="E850" s="822" t="s">
        <v>6621</v>
      </c>
      <c r="F850" s="831"/>
      <c r="G850" s="831"/>
      <c r="H850" s="831"/>
      <c r="I850" s="831"/>
      <c r="J850" s="831">
        <v>5</v>
      </c>
      <c r="K850" s="831">
        <v>0</v>
      </c>
      <c r="L850" s="831"/>
      <c r="M850" s="831">
        <v>0</v>
      </c>
      <c r="N850" s="831">
        <v>5</v>
      </c>
      <c r="O850" s="831">
        <v>0</v>
      </c>
      <c r="P850" s="827"/>
      <c r="Q850" s="832">
        <v>0</v>
      </c>
    </row>
    <row r="851" spans="1:17" ht="14.45" customHeight="1" x14ac:dyDescent="0.2">
      <c r="A851" s="821" t="s">
        <v>581</v>
      </c>
      <c r="B851" s="822" t="s">
        <v>5713</v>
      </c>
      <c r="C851" s="822" t="s">
        <v>5710</v>
      </c>
      <c r="D851" s="822" t="s">
        <v>6983</v>
      </c>
      <c r="E851" s="822" t="s">
        <v>6984</v>
      </c>
      <c r="F851" s="831"/>
      <c r="G851" s="831"/>
      <c r="H851" s="831"/>
      <c r="I851" s="831"/>
      <c r="J851" s="831">
        <v>1</v>
      </c>
      <c r="K851" s="831">
        <v>0</v>
      </c>
      <c r="L851" s="831"/>
      <c r="M851" s="831">
        <v>0</v>
      </c>
      <c r="N851" s="831"/>
      <c r="O851" s="831"/>
      <c r="P851" s="827"/>
      <c r="Q851" s="832"/>
    </row>
    <row r="852" spans="1:17" ht="14.45" customHeight="1" x14ac:dyDescent="0.2">
      <c r="A852" s="821" t="s">
        <v>581</v>
      </c>
      <c r="B852" s="822" t="s">
        <v>5713</v>
      </c>
      <c r="C852" s="822" t="s">
        <v>5710</v>
      </c>
      <c r="D852" s="822" t="s">
        <v>6622</v>
      </c>
      <c r="E852" s="822" t="s">
        <v>6623</v>
      </c>
      <c r="F852" s="831"/>
      <c r="G852" s="831"/>
      <c r="H852" s="831"/>
      <c r="I852" s="831"/>
      <c r="J852" s="831">
        <v>13</v>
      </c>
      <c r="K852" s="831">
        <v>0</v>
      </c>
      <c r="L852" s="831"/>
      <c r="M852" s="831">
        <v>0</v>
      </c>
      <c r="N852" s="831">
        <v>17</v>
      </c>
      <c r="O852" s="831">
        <v>0</v>
      </c>
      <c r="P852" s="827"/>
      <c r="Q852" s="832">
        <v>0</v>
      </c>
    </row>
    <row r="853" spans="1:17" ht="14.45" customHeight="1" x14ac:dyDescent="0.2">
      <c r="A853" s="821" t="s">
        <v>581</v>
      </c>
      <c r="B853" s="822" t="s">
        <v>5713</v>
      </c>
      <c r="C853" s="822" t="s">
        <v>5710</v>
      </c>
      <c r="D853" s="822" t="s">
        <v>6624</v>
      </c>
      <c r="E853" s="822" t="s">
        <v>6625</v>
      </c>
      <c r="F853" s="831"/>
      <c r="G853" s="831"/>
      <c r="H853" s="831"/>
      <c r="I853" s="831"/>
      <c r="J853" s="831">
        <v>2</v>
      </c>
      <c r="K853" s="831">
        <v>0</v>
      </c>
      <c r="L853" s="831"/>
      <c r="M853" s="831">
        <v>0</v>
      </c>
      <c r="N853" s="831">
        <v>3</v>
      </c>
      <c r="O853" s="831">
        <v>0</v>
      </c>
      <c r="P853" s="827"/>
      <c r="Q853" s="832">
        <v>0</v>
      </c>
    </row>
    <row r="854" spans="1:17" ht="14.45" customHeight="1" x14ac:dyDescent="0.2">
      <c r="A854" s="821" t="s">
        <v>581</v>
      </c>
      <c r="B854" s="822" t="s">
        <v>5713</v>
      </c>
      <c r="C854" s="822" t="s">
        <v>5710</v>
      </c>
      <c r="D854" s="822" t="s">
        <v>6626</v>
      </c>
      <c r="E854" s="822" t="s">
        <v>6627</v>
      </c>
      <c r="F854" s="831"/>
      <c r="G854" s="831"/>
      <c r="H854" s="831"/>
      <c r="I854" s="831"/>
      <c r="J854" s="831"/>
      <c r="K854" s="831"/>
      <c r="L854" s="831"/>
      <c r="M854" s="831"/>
      <c r="N854" s="831">
        <v>9</v>
      </c>
      <c r="O854" s="831">
        <v>0</v>
      </c>
      <c r="P854" s="827"/>
      <c r="Q854" s="832">
        <v>0</v>
      </c>
    </row>
    <row r="855" spans="1:17" ht="14.45" customHeight="1" x14ac:dyDescent="0.2">
      <c r="A855" s="821" t="s">
        <v>581</v>
      </c>
      <c r="B855" s="822" t="s">
        <v>5713</v>
      </c>
      <c r="C855" s="822" t="s">
        <v>5710</v>
      </c>
      <c r="D855" s="822" t="s">
        <v>6636</v>
      </c>
      <c r="E855" s="822" t="s">
        <v>6637</v>
      </c>
      <c r="F855" s="831"/>
      <c r="G855" s="831"/>
      <c r="H855" s="831"/>
      <c r="I855" s="831"/>
      <c r="J855" s="831">
        <v>1</v>
      </c>
      <c r="K855" s="831">
        <v>0</v>
      </c>
      <c r="L855" s="831"/>
      <c r="M855" s="831">
        <v>0</v>
      </c>
      <c r="N855" s="831"/>
      <c r="O855" s="831"/>
      <c r="P855" s="827"/>
      <c r="Q855" s="832"/>
    </row>
    <row r="856" spans="1:17" ht="14.45" customHeight="1" x14ac:dyDescent="0.2">
      <c r="A856" s="821" t="s">
        <v>581</v>
      </c>
      <c r="B856" s="822" t="s">
        <v>5713</v>
      </c>
      <c r="C856" s="822" t="s">
        <v>5710</v>
      </c>
      <c r="D856" s="822" t="s">
        <v>6644</v>
      </c>
      <c r="E856" s="822" t="s">
        <v>6645</v>
      </c>
      <c r="F856" s="831"/>
      <c r="G856" s="831"/>
      <c r="H856" s="831"/>
      <c r="I856" s="831"/>
      <c r="J856" s="831">
        <v>13</v>
      </c>
      <c r="K856" s="831">
        <v>0</v>
      </c>
      <c r="L856" s="831"/>
      <c r="M856" s="831">
        <v>0</v>
      </c>
      <c r="N856" s="831">
        <v>3</v>
      </c>
      <c r="O856" s="831">
        <v>0</v>
      </c>
      <c r="P856" s="827"/>
      <c r="Q856" s="832">
        <v>0</v>
      </c>
    </row>
    <row r="857" spans="1:17" ht="14.45" customHeight="1" x14ac:dyDescent="0.2">
      <c r="A857" s="821" t="s">
        <v>581</v>
      </c>
      <c r="B857" s="822" t="s">
        <v>5713</v>
      </c>
      <c r="C857" s="822" t="s">
        <v>5710</v>
      </c>
      <c r="D857" s="822" t="s">
        <v>6985</v>
      </c>
      <c r="E857" s="822" t="s">
        <v>6986</v>
      </c>
      <c r="F857" s="831"/>
      <c r="G857" s="831"/>
      <c r="H857" s="831"/>
      <c r="I857" s="831"/>
      <c r="J857" s="831">
        <v>20</v>
      </c>
      <c r="K857" s="831">
        <v>141420</v>
      </c>
      <c r="L857" s="831">
        <v>1</v>
      </c>
      <c r="M857" s="831">
        <v>7071</v>
      </c>
      <c r="N857" s="831">
        <v>22</v>
      </c>
      <c r="O857" s="831">
        <v>156508</v>
      </c>
      <c r="P857" s="827">
        <v>1.1066892943006648</v>
      </c>
      <c r="Q857" s="832">
        <v>7114</v>
      </c>
    </row>
    <row r="858" spans="1:17" ht="14.45" customHeight="1" x14ac:dyDescent="0.2">
      <c r="A858" s="821" t="s">
        <v>581</v>
      </c>
      <c r="B858" s="822" t="s">
        <v>5713</v>
      </c>
      <c r="C858" s="822" t="s">
        <v>5710</v>
      </c>
      <c r="D858" s="822" t="s">
        <v>6987</v>
      </c>
      <c r="E858" s="822" t="s">
        <v>6988</v>
      </c>
      <c r="F858" s="831"/>
      <c r="G858" s="831"/>
      <c r="H858" s="831"/>
      <c r="I858" s="831"/>
      <c r="J858" s="831">
        <v>3</v>
      </c>
      <c r="K858" s="831">
        <v>14235</v>
      </c>
      <c r="L858" s="831">
        <v>1</v>
      </c>
      <c r="M858" s="831">
        <v>4745</v>
      </c>
      <c r="N858" s="831">
        <v>8</v>
      </c>
      <c r="O858" s="831">
        <v>38192</v>
      </c>
      <c r="P858" s="827">
        <v>2.6829645240604143</v>
      </c>
      <c r="Q858" s="832">
        <v>4774</v>
      </c>
    </row>
    <row r="859" spans="1:17" ht="14.45" customHeight="1" x14ac:dyDescent="0.2">
      <c r="A859" s="821" t="s">
        <v>581</v>
      </c>
      <c r="B859" s="822" t="s">
        <v>5713</v>
      </c>
      <c r="C859" s="822" t="s">
        <v>5710</v>
      </c>
      <c r="D859" s="822" t="s">
        <v>6989</v>
      </c>
      <c r="E859" s="822" t="s">
        <v>6990</v>
      </c>
      <c r="F859" s="831"/>
      <c r="G859" s="831"/>
      <c r="H859" s="831"/>
      <c r="I859" s="831"/>
      <c r="J859" s="831">
        <v>1</v>
      </c>
      <c r="K859" s="831">
        <v>3419</v>
      </c>
      <c r="L859" s="831">
        <v>1</v>
      </c>
      <c r="M859" s="831">
        <v>3419</v>
      </c>
      <c r="N859" s="831"/>
      <c r="O859" s="831"/>
      <c r="P859" s="827"/>
      <c r="Q859" s="832"/>
    </row>
    <row r="860" spans="1:17" ht="14.45" customHeight="1" x14ac:dyDescent="0.2">
      <c r="A860" s="821" t="s">
        <v>581</v>
      </c>
      <c r="B860" s="822" t="s">
        <v>5713</v>
      </c>
      <c r="C860" s="822" t="s">
        <v>5710</v>
      </c>
      <c r="D860" s="822" t="s">
        <v>6991</v>
      </c>
      <c r="E860" s="822" t="s">
        <v>6992</v>
      </c>
      <c r="F860" s="831"/>
      <c r="G860" s="831"/>
      <c r="H860" s="831"/>
      <c r="I860" s="831"/>
      <c r="J860" s="831"/>
      <c r="K860" s="831"/>
      <c r="L860" s="831"/>
      <c r="M860" s="831"/>
      <c r="N860" s="831">
        <v>1</v>
      </c>
      <c r="O860" s="831">
        <v>21236</v>
      </c>
      <c r="P860" s="827"/>
      <c r="Q860" s="832">
        <v>21236</v>
      </c>
    </row>
    <row r="861" spans="1:17" ht="14.45" customHeight="1" x14ac:dyDescent="0.2">
      <c r="A861" s="821" t="s">
        <v>581</v>
      </c>
      <c r="B861" s="822" t="s">
        <v>5713</v>
      </c>
      <c r="C861" s="822" t="s">
        <v>5710</v>
      </c>
      <c r="D861" s="822" t="s">
        <v>6993</v>
      </c>
      <c r="E861" s="822" t="s">
        <v>6994</v>
      </c>
      <c r="F861" s="831"/>
      <c r="G861" s="831"/>
      <c r="H861" s="831"/>
      <c r="I861" s="831"/>
      <c r="J861" s="831"/>
      <c r="K861" s="831"/>
      <c r="L861" s="831"/>
      <c r="M861" s="831"/>
      <c r="N861" s="831">
        <v>1</v>
      </c>
      <c r="O861" s="831">
        <v>2113</v>
      </c>
      <c r="P861" s="827"/>
      <c r="Q861" s="832">
        <v>2113</v>
      </c>
    </row>
    <row r="862" spans="1:17" ht="14.45" customHeight="1" x14ac:dyDescent="0.2">
      <c r="A862" s="821" t="s">
        <v>581</v>
      </c>
      <c r="B862" s="822" t="s">
        <v>5713</v>
      </c>
      <c r="C862" s="822" t="s">
        <v>5710</v>
      </c>
      <c r="D862" s="822" t="s">
        <v>6995</v>
      </c>
      <c r="E862" s="822" t="s">
        <v>6996</v>
      </c>
      <c r="F862" s="831"/>
      <c r="G862" s="831"/>
      <c r="H862" s="831"/>
      <c r="I862" s="831"/>
      <c r="J862" s="831"/>
      <c r="K862" s="831"/>
      <c r="L862" s="831"/>
      <c r="M862" s="831"/>
      <c r="N862" s="831">
        <v>1</v>
      </c>
      <c r="O862" s="831">
        <v>1718</v>
      </c>
      <c r="P862" s="827"/>
      <c r="Q862" s="832">
        <v>1718</v>
      </c>
    </row>
    <row r="863" spans="1:17" ht="14.45" customHeight="1" x14ac:dyDescent="0.2">
      <c r="A863" s="821" t="s">
        <v>581</v>
      </c>
      <c r="B863" s="822" t="s">
        <v>5713</v>
      </c>
      <c r="C863" s="822" t="s">
        <v>5710</v>
      </c>
      <c r="D863" s="822" t="s">
        <v>6997</v>
      </c>
      <c r="E863" s="822" t="s">
        <v>6998</v>
      </c>
      <c r="F863" s="831"/>
      <c r="G863" s="831"/>
      <c r="H863" s="831"/>
      <c r="I863" s="831"/>
      <c r="J863" s="831">
        <v>1</v>
      </c>
      <c r="K863" s="831">
        <v>2755</v>
      </c>
      <c r="L863" s="831">
        <v>1</v>
      </c>
      <c r="M863" s="831">
        <v>2755</v>
      </c>
      <c r="N863" s="831"/>
      <c r="O863" s="831"/>
      <c r="P863" s="827"/>
      <c r="Q863" s="832"/>
    </row>
    <row r="864" spans="1:17" ht="14.45" customHeight="1" x14ac:dyDescent="0.2">
      <c r="A864" s="821" t="s">
        <v>581</v>
      </c>
      <c r="B864" s="822" t="s">
        <v>5713</v>
      </c>
      <c r="C864" s="822" t="s">
        <v>5710</v>
      </c>
      <c r="D864" s="822" t="s">
        <v>6999</v>
      </c>
      <c r="E864" s="822" t="s">
        <v>7000</v>
      </c>
      <c r="F864" s="831"/>
      <c r="G864" s="831"/>
      <c r="H864" s="831"/>
      <c r="I864" s="831"/>
      <c r="J864" s="831">
        <v>1</v>
      </c>
      <c r="K864" s="831">
        <v>1562</v>
      </c>
      <c r="L864" s="831">
        <v>1</v>
      </c>
      <c r="M864" s="831">
        <v>1562</v>
      </c>
      <c r="N864" s="831"/>
      <c r="O864" s="831"/>
      <c r="P864" s="827"/>
      <c r="Q864" s="832"/>
    </row>
    <row r="865" spans="1:17" ht="14.45" customHeight="1" x14ac:dyDescent="0.2">
      <c r="A865" s="821" t="s">
        <v>581</v>
      </c>
      <c r="B865" s="822" t="s">
        <v>5713</v>
      </c>
      <c r="C865" s="822" t="s">
        <v>5710</v>
      </c>
      <c r="D865" s="822" t="s">
        <v>7001</v>
      </c>
      <c r="E865" s="822" t="s">
        <v>7002</v>
      </c>
      <c r="F865" s="831"/>
      <c r="G865" s="831"/>
      <c r="H865" s="831"/>
      <c r="I865" s="831"/>
      <c r="J865" s="831"/>
      <c r="K865" s="831"/>
      <c r="L865" s="831"/>
      <c r="M865" s="831"/>
      <c r="N865" s="831">
        <v>1</v>
      </c>
      <c r="O865" s="831">
        <v>486</v>
      </c>
      <c r="P865" s="827"/>
      <c r="Q865" s="832">
        <v>486</v>
      </c>
    </row>
    <row r="866" spans="1:17" ht="14.45" customHeight="1" x14ac:dyDescent="0.2">
      <c r="A866" s="821" t="s">
        <v>581</v>
      </c>
      <c r="B866" s="822" t="s">
        <v>5713</v>
      </c>
      <c r="C866" s="822" t="s">
        <v>5710</v>
      </c>
      <c r="D866" s="822" t="s">
        <v>7003</v>
      </c>
      <c r="E866" s="822" t="s">
        <v>7004</v>
      </c>
      <c r="F866" s="831">
        <v>1</v>
      </c>
      <c r="G866" s="831">
        <v>0</v>
      </c>
      <c r="H866" s="831"/>
      <c r="I866" s="831">
        <v>0</v>
      </c>
      <c r="J866" s="831"/>
      <c r="K866" s="831"/>
      <c r="L866" s="831"/>
      <c r="M866" s="831"/>
      <c r="N866" s="831"/>
      <c r="O866" s="831"/>
      <c r="P866" s="827"/>
      <c r="Q866" s="832"/>
    </row>
    <row r="867" spans="1:17" ht="14.45" customHeight="1" x14ac:dyDescent="0.2">
      <c r="A867" s="821" t="s">
        <v>7005</v>
      </c>
      <c r="B867" s="822" t="s">
        <v>5725</v>
      </c>
      <c r="C867" s="822" t="s">
        <v>5710</v>
      </c>
      <c r="D867" s="822" t="s">
        <v>5784</v>
      </c>
      <c r="E867" s="822" t="s">
        <v>5785</v>
      </c>
      <c r="F867" s="831">
        <v>1</v>
      </c>
      <c r="G867" s="831">
        <v>631</v>
      </c>
      <c r="H867" s="831"/>
      <c r="I867" s="831">
        <v>631</v>
      </c>
      <c r="J867" s="831"/>
      <c r="K867" s="831"/>
      <c r="L867" s="831"/>
      <c r="M867" s="831"/>
      <c r="N867" s="831"/>
      <c r="O867" s="831"/>
      <c r="P867" s="827"/>
      <c r="Q867" s="832"/>
    </row>
    <row r="868" spans="1:17" ht="14.45" customHeight="1" x14ac:dyDescent="0.2">
      <c r="A868" s="821" t="s">
        <v>7005</v>
      </c>
      <c r="B868" s="822" t="s">
        <v>5725</v>
      </c>
      <c r="C868" s="822" t="s">
        <v>5710</v>
      </c>
      <c r="D868" s="822" t="s">
        <v>5788</v>
      </c>
      <c r="E868" s="822" t="s">
        <v>5789</v>
      </c>
      <c r="F868" s="831">
        <v>5</v>
      </c>
      <c r="G868" s="831">
        <v>195</v>
      </c>
      <c r="H868" s="831"/>
      <c r="I868" s="831">
        <v>39</v>
      </c>
      <c r="J868" s="831"/>
      <c r="K868" s="831"/>
      <c r="L868" s="831"/>
      <c r="M868" s="831"/>
      <c r="N868" s="831"/>
      <c r="O868" s="831"/>
      <c r="P868" s="827"/>
      <c r="Q868" s="832"/>
    </row>
    <row r="869" spans="1:17" ht="14.45" customHeight="1" x14ac:dyDescent="0.2">
      <c r="A869" s="821" t="s">
        <v>7005</v>
      </c>
      <c r="B869" s="822" t="s">
        <v>5725</v>
      </c>
      <c r="C869" s="822" t="s">
        <v>5710</v>
      </c>
      <c r="D869" s="822" t="s">
        <v>5812</v>
      </c>
      <c r="E869" s="822" t="s">
        <v>5813</v>
      </c>
      <c r="F869" s="831">
        <v>1</v>
      </c>
      <c r="G869" s="831">
        <v>982</v>
      </c>
      <c r="H869" s="831"/>
      <c r="I869" s="831">
        <v>982</v>
      </c>
      <c r="J869" s="831"/>
      <c r="K869" s="831"/>
      <c r="L869" s="831"/>
      <c r="M869" s="831"/>
      <c r="N869" s="831"/>
      <c r="O869" s="831"/>
      <c r="P869" s="827"/>
      <c r="Q869" s="832"/>
    </row>
    <row r="870" spans="1:17" ht="14.45" customHeight="1" x14ac:dyDescent="0.2">
      <c r="A870" s="821" t="s">
        <v>7005</v>
      </c>
      <c r="B870" s="822" t="s">
        <v>5725</v>
      </c>
      <c r="C870" s="822" t="s">
        <v>5710</v>
      </c>
      <c r="D870" s="822" t="s">
        <v>5814</v>
      </c>
      <c r="E870" s="822" t="s">
        <v>5815</v>
      </c>
      <c r="F870" s="831">
        <v>1</v>
      </c>
      <c r="G870" s="831">
        <v>172</v>
      </c>
      <c r="H870" s="831"/>
      <c r="I870" s="831">
        <v>172</v>
      </c>
      <c r="J870" s="831"/>
      <c r="K870" s="831"/>
      <c r="L870" s="831"/>
      <c r="M870" s="831"/>
      <c r="N870" s="831"/>
      <c r="O870" s="831"/>
      <c r="P870" s="827"/>
      <c r="Q870" s="832"/>
    </row>
    <row r="871" spans="1:17" ht="14.45" customHeight="1" x14ac:dyDescent="0.2">
      <c r="A871" s="821" t="s">
        <v>5724</v>
      </c>
      <c r="B871" s="822" t="s">
        <v>5725</v>
      </c>
      <c r="C871" s="822" t="s">
        <v>5710</v>
      </c>
      <c r="D871" s="822" t="s">
        <v>5774</v>
      </c>
      <c r="E871" s="822" t="s">
        <v>5775</v>
      </c>
      <c r="F871" s="831"/>
      <c r="G871" s="831"/>
      <c r="H871" s="831"/>
      <c r="I871" s="831"/>
      <c r="J871" s="831"/>
      <c r="K871" s="831"/>
      <c r="L871" s="831"/>
      <c r="M871" s="831"/>
      <c r="N871" s="831">
        <v>1</v>
      </c>
      <c r="O871" s="831">
        <v>38</v>
      </c>
      <c r="P871" s="827"/>
      <c r="Q871" s="832">
        <v>38</v>
      </c>
    </row>
    <row r="872" spans="1:17" ht="14.45" customHeight="1" x14ac:dyDescent="0.2">
      <c r="A872" s="821" t="s">
        <v>5724</v>
      </c>
      <c r="B872" s="822" t="s">
        <v>5725</v>
      </c>
      <c r="C872" s="822" t="s">
        <v>5710</v>
      </c>
      <c r="D872" s="822" t="s">
        <v>5711</v>
      </c>
      <c r="E872" s="822" t="s">
        <v>5712</v>
      </c>
      <c r="F872" s="831">
        <v>3</v>
      </c>
      <c r="G872" s="831">
        <v>756</v>
      </c>
      <c r="H872" s="831">
        <v>1.4881889763779528</v>
      </c>
      <c r="I872" s="831">
        <v>252</v>
      </c>
      <c r="J872" s="831">
        <v>2</v>
      </c>
      <c r="K872" s="831">
        <v>508</v>
      </c>
      <c r="L872" s="831">
        <v>1</v>
      </c>
      <c r="M872" s="831">
        <v>254</v>
      </c>
      <c r="N872" s="831"/>
      <c r="O872" s="831"/>
      <c r="P872" s="827"/>
      <c r="Q872" s="832"/>
    </row>
    <row r="873" spans="1:17" ht="14.45" customHeight="1" x14ac:dyDescent="0.2">
      <c r="A873" s="821" t="s">
        <v>7006</v>
      </c>
      <c r="B873" s="822" t="s">
        <v>5725</v>
      </c>
      <c r="C873" s="822" t="s">
        <v>5710</v>
      </c>
      <c r="D873" s="822" t="s">
        <v>5774</v>
      </c>
      <c r="E873" s="822" t="s">
        <v>5775</v>
      </c>
      <c r="F873" s="831">
        <v>1</v>
      </c>
      <c r="G873" s="831">
        <v>37</v>
      </c>
      <c r="H873" s="831"/>
      <c r="I873" s="831">
        <v>37</v>
      </c>
      <c r="J873" s="831"/>
      <c r="K873" s="831"/>
      <c r="L873" s="831"/>
      <c r="M873" s="831"/>
      <c r="N873" s="831">
        <v>1</v>
      </c>
      <c r="O873" s="831">
        <v>38</v>
      </c>
      <c r="P873" s="827"/>
      <c r="Q873" s="832">
        <v>38</v>
      </c>
    </row>
    <row r="874" spans="1:17" ht="14.45" customHeight="1" x14ac:dyDescent="0.2">
      <c r="A874" s="821" t="s">
        <v>7006</v>
      </c>
      <c r="B874" s="822" t="s">
        <v>5725</v>
      </c>
      <c r="C874" s="822" t="s">
        <v>5710</v>
      </c>
      <c r="D874" s="822" t="s">
        <v>5778</v>
      </c>
      <c r="E874" s="822" t="s">
        <v>5779</v>
      </c>
      <c r="F874" s="831">
        <v>1</v>
      </c>
      <c r="G874" s="831">
        <v>5</v>
      </c>
      <c r="H874" s="831"/>
      <c r="I874" s="831">
        <v>5</v>
      </c>
      <c r="J874" s="831"/>
      <c r="K874" s="831"/>
      <c r="L874" s="831"/>
      <c r="M874" s="831"/>
      <c r="N874" s="831"/>
      <c r="O874" s="831"/>
      <c r="P874" s="827"/>
      <c r="Q874" s="832"/>
    </row>
    <row r="875" spans="1:17" ht="14.45" customHeight="1" x14ac:dyDescent="0.2">
      <c r="A875" s="821" t="s">
        <v>7006</v>
      </c>
      <c r="B875" s="822" t="s">
        <v>5725</v>
      </c>
      <c r="C875" s="822" t="s">
        <v>5710</v>
      </c>
      <c r="D875" s="822" t="s">
        <v>5784</v>
      </c>
      <c r="E875" s="822" t="s">
        <v>5785</v>
      </c>
      <c r="F875" s="831">
        <v>1</v>
      </c>
      <c r="G875" s="831">
        <v>631</v>
      </c>
      <c r="H875" s="831"/>
      <c r="I875" s="831">
        <v>631</v>
      </c>
      <c r="J875" s="831"/>
      <c r="K875" s="831"/>
      <c r="L875" s="831"/>
      <c r="M875" s="831"/>
      <c r="N875" s="831"/>
      <c r="O875" s="831"/>
      <c r="P875" s="827"/>
      <c r="Q875" s="832"/>
    </row>
    <row r="876" spans="1:17" ht="14.45" customHeight="1" x14ac:dyDescent="0.2">
      <c r="A876" s="821" t="s">
        <v>7006</v>
      </c>
      <c r="B876" s="822" t="s">
        <v>5725</v>
      </c>
      <c r="C876" s="822" t="s">
        <v>5710</v>
      </c>
      <c r="D876" s="822" t="s">
        <v>5788</v>
      </c>
      <c r="E876" s="822" t="s">
        <v>5789</v>
      </c>
      <c r="F876" s="831">
        <v>2</v>
      </c>
      <c r="G876" s="831">
        <v>78</v>
      </c>
      <c r="H876" s="831"/>
      <c r="I876" s="831">
        <v>39</v>
      </c>
      <c r="J876" s="831"/>
      <c r="K876" s="831"/>
      <c r="L876" s="831"/>
      <c r="M876" s="831"/>
      <c r="N876" s="831"/>
      <c r="O876" s="831"/>
      <c r="P876" s="827"/>
      <c r="Q876" s="832"/>
    </row>
    <row r="877" spans="1:17" ht="14.45" customHeight="1" x14ac:dyDescent="0.2">
      <c r="A877" s="821" t="s">
        <v>7006</v>
      </c>
      <c r="B877" s="822" t="s">
        <v>5725</v>
      </c>
      <c r="C877" s="822" t="s">
        <v>5710</v>
      </c>
      <c r="D877" s="822" t="s">
        <v>5711</v>
      </c>
      <c r="E877" s="822" t="s">
        <v>5712</v>
      </c>
      <c r="F877" s="831">
        <v>293</v>
      </c>
      <c r="G877" s="831">
        <v>73836</v>
      </c>
      <c r="H877" s="831">
        <v>1.8876163206871868</v>
      </c>
      <c r="I877" s="831">
        <v>252</v>
      </c>
      <c r="J877" s="831">
        <v>154</v>
      </c>
      <c r="K877" s="831">
        <v>39116</v>
      </c>
      <c r="L877" s="831">
        <v>1</v>
      </c>
      <c r="M877" s="831">
        <v>254</v>
      </c>
      <c r="N877" s="831">
        <v>164</v>
      </c>
      <c r="O877" s="831">
        <v>41820</v>
      </c>
      <c r="P877" s="827">
        <v>1.0691277226710298</v>
      </c>
      <c r="Q877" s="832">
        <v>255</v>
      </c>
    </row>
    <row r="878" spans="1:17" ht="14.45" customHeight="1" x14ac:dyDescent="0.2">
      <c r="A878" s="821" t="s">
        <v>7006</v>
      </c>
      <c r="B878" s="822" t="s">
        <v>5725</v>
      </c>
      <c r="C878" s="822" t="s">
        <v>5710</v>
      </c>
      <c r="D878" s="822" t="s">
        <v>5792</v>
      </c>
      <c r="E878" s="822" t="s">
        <v>5793</v>
      </c>
      <c r="F878" s="831"/>
      <c r="G878" s="831"/>
      <c r="H878" s="831"/>
      <c r="I878" s="831"/>
      <c r="J878" s="831">
        <v>1</v>
      </c>
      <c r="K878" s="831">
        <v>126</v>
      </c>
      <c r="L878" s="831">
        <v>1</v>
      </c>
      <c r="M878" s="831">
        <v>126</v>
      </c>
      <c r="N878" s="831">
        <v>2</v>
      </c>
      <c r="O878" s="831">
        <v>254</v>
      </c>
      <c r="P878" s="827">
        <v>2.0158730158730158</v>
      </c>
      <c r="Q878" s="832">
        <v>127</v>
      </c>
    </row>
    <row r="879" spans="1:17" ht="14.45" customHeight="1" x14ac:dyDescent="0.2">
      <c r="A879" s="821" t="s">
        <v>7006</v>
      </c>
      <c r="B879" s="822" t="s">
        <v>5725</v>
      </c>
      <c r="C879" s="822" t="s">
        <v>5710</v>
      </c>
      <c r="D879" s="822" t="s">
        <v>5810</v>
      </c>
      <c r="E879" s="822" t="s">
        <v>5811</v>
      </c>
      <c r="F879" s="831">
        <v>1</v>
      </c>
      <c r="G879" s="831">
        <v>33.33</v>
      </c>
      <c r="H879" s="831"/>
      <c r="I879" s="831">
        <v>33.33</v>
      </c>
      <c r="J879" s="831"/>
      <c r="K879" s="831"/>
      <c r="L879" s="831"/>
      <c r="M879" s="831"/>
      <c r="N879" s="831"/>
      <c r="O879" s="831"/>
      <c r="P879" s="827"/>
      <c r="Q879" s="832"/>
    </row>
    <row r="880" spans="1:17" ht="14.45" customHeight="1" x14ac:dyDescent="0.2">
      <c r="A880" s="821" t="s">
        <v>7007</v>
      </c>
      <c r="B880" s="822" t="s">
        <v>5725</v>
      </c>
      <c r="C880" s="822" t="s">
        <v>5710</v>
      </c>
      <c r="D880" s="822" t="s">
        <v>5774</v>
      </c>
      <c r="E880" s="822" t="s">
        <v>5775</v>
      </c>
      <c r="F880" s="831">
        <v>2</v>
      </c>
      <c r="G880" s="831">
        <v>74</v>
      </c>
      <c r="H880" s="831">
        <v>1.9473684210526316</v>
      </c>
      <c r="I880" s="831">
        <v>37</v>
      </c>
      <c r="J880" s="831">
        <v>1</v>
      </c>
      <c r="K880" s="831">
        <v>38</v>
      </c>
      <c r="L880" s="831">
        <v>1</v>
      </c>
      <c r="M880" s="831">
        <v>38</v>
      </c>
      <c r="N880" s="831"/>
      <c r="O880" s="831"/>
      <c r="P880" s="827"/>
      <c r="Q880" s="832"/>
    </row>
    <row r="881" spans="1:17" ht="14.45" customHeight="1" x14ac:dyDescent="0.2">
      <c r="A881" s="821" t="s">
        <v>7007</v>
      </c>
      <c r="B881" s="822" t="s">
        <v>5725</v>
      </c>
      <c r="C881" s="822" t="s">
        <v>5710</v>
      </c>
      <c r="D881" s="822" t="s">
        <v>5711</v>
      </c>
      <c r="E881" s="822" t="s">
        <v>5712</v>
      </c>
      <c r="F881" s="831">
        <v>7</v>
      </c>
      <c r="G881" s="831">
        <v>1764</v>
      </c>
      <c r="H881" s="831">
        <v>0.43405511811023623</v>
      </c>
      <c r="I881" s="831">
        <v>252</v>
      </c>
      <c r="J881" s="831">
        <v>16</v>
      </c>
      <c r="K881" s="831">
        <v>4064</v>
      </c>
      <c r="L881" s="831">
        <v>1</v>
      </c>
      <c r="M881" s="831">
        <v>254</v>
      </c>
      <c r="N881" s="831">
        <v>15</v>
      </c>
      <c r="O881" s="831">
        <v>3825</v>
      </c>
      <c r="P881" s="827">
        <v>0.94119094488188981</v>
      </c>
      <c r="Q881" s="832">
        <v>255</v>
      </c>
    </row>
    <row r="882" spans="1:17" ht="14.45" customHeight="1" x14ac:dyDescent="0.2">
      <c r="A882" s="821" t="s">
        <v>7007</v>
      </c>
      <c r="B882" s="822" t="s">
        <v>5725</v>
      </c>
      <c r="C882" s="822" t="s">
        <v>5710</v>
      </c>
      <c r="D882" s="822" t="s">
        <v>5792</v>
      </c>
      <c r="E882" s="822" t="s">
        <v>5793</v>
      </c>
      <c r="F882" s="831">
        <v>4</v>
      </c>
      <c r="G882" s="831">
        <v>508</v>
      </c>
      <c r="H882" s="831">
        <v>2.0158730158730158</v>
      </c>
      <c r="I882" s="831">
        <v>127</v>
      </c>
      <c r="J882" s="831">
        <v>2</v>
      </c>
      <c r="K882" s="831">
        <v>252</v>
      </c>
      <c r="L882" s="831">
        <v>1</v>
      </c>
      <c r="M882" s="831">
        <v>126</v>
      </c>
      <c r="N882" s="831">
        <v>4</v>
      </c>
      <c r="O882" s="831">
        <v>508</v>
      </c>
      <c r="P882" s="827">
        <v>2.0158730158730158</v>
      </c>
      <c r="Q882" s="832">
        <v>127</v>
      </c>
    </row>
    <row r="883" spans="1:17" ht="14.45" customHeight="1" x14ac:dyDescent="0.2">
      <c r="A883" s="821" t="s">
        <v>7007</v>
      </c>
      <c r="B883" s="822" t="s">
        <v>5725</v>
      </c>
      <c r="C883" s="822" t="s">
        <v>5710</v>
      </c>
      <c r="D883" s="822" t="s">
        <v>5810</v>
      </c>
      <c r="E883" s="822" t="s">
        <v>5811</v>
      </c>
      <c r="F883" s="831">
        <v>1</v>
      </c>
      <c r="G883" s="831">
        <v>33.33</v>
      </c>
      <c r="H883" s="831"/>
      <c r="I883" s="831">
        <v>33.33</v>
      </c>
      <c r="J883" s="831"/>
      <c r="K883" s="831"/>
      <c r="L883" s="831"/>
      <c r="M883" s="831"/>
      <c r="N883" s="831"/>
      <c r="O883" s="831"/>
      <c r="P883" s="827"/>
      <c r="Q883" s="832"/>
    </row>
    <row r="884" spans="1:17" ht="14.45" customHeight="1" x14ac:dyDescent="0.2">
      <c r="A884" s="821" t="s">
        <v>7007</v>
      </c>
      <c r="B884" s="822" t="s">
        <v>5725</v>
      </c>
      <c r="C884" s="822" t="s">
        <v>5710</v>
      </c>
      <c r="D884" s="822" t="s">
        <v>5846</v>
      </c>
      <c r="E884" s="822" t="s">
        <v>5847</v>
      </c>
      <c r="F884" s="831"/>
      <c r="G884" s="831"/>
      <c r="H884" s="831"/>
      <c r="I884" s="831"/>
      <c r="J884" s="831"/>
      <c r="K884" s="831"/>
      <c r="L884" s="831"/>
      <c r="M884" s="831"/>
      <c r="N884" s="831">
        <v>1</v>
      </c>
      <c r="O884" s="831">
        <v>993</v>
      </c>
      <c r="P884" s="827"/>
      <c r="Q884" s="832">
        <v>993</v>
      </c>
    </row>
    <row r="885" spans="1:17" ht="14.45" customHeight="1" x14ac:dyDescent="0.2">
      <c r="A885" s="821" t="s">
        <v>7008</v>
      </c>
      <c r="B885" s="822" t="s">
        <v>5725</v>
      </c>
      <c r="C885" s="822" t="s">
        <v>5710</v>
      </c>
      <c r="D885" s="822" t="s">
        <v>5711</v>
      </c>
      <c r="E885" s="822" t="s">
        <v>5712</v>
      </c>
      <c r="F885" s="831">
        <v>33</v>
      </c>
      <c r="G885" s="831">
        <v>8316</v>
      </c>
      <c r="H885" s="831">
        <v>2.9763779527559056</v>
      </c>
      <c r="I885" s="831">
        <v>252</v>
      </c>
      <c r="J885" s="831">
        <v>11</v>
      </c>
      <c r="K885" s="831">
        <v>2794</v>
      </c>
      <c r="L885" s="831">
        <v>1</v>
      </c>
      <c r="M885" s="831">
        <v>254</v>
      </c>
      <c r="N885" s="831">
        <v>20</v>
      </c>
      <c r="O885" s="831">
        <v>5100</v>
      </c>
      <c r="P885" s="827">
        <v>1.8253400143163923</v>
      </c>
      <c r="Q885" s="832">
        <v>255</v>
      </c>
    </row>
    <row r="886" spans="1:17" ht="14.45" customHeight="1" x14ac:dyDescent="0.2">
      <c r="A886" s="821" t="s">
        <v>7009</v>
      </c>
      <c r="B886" s="822" t="s">
        <v>5725</v>
      </c>
      <c r="C886" s="822" t="s">
        <v>5710</v>
      </c>
      <c r="D886" s="822" t="s">
        <v>5711</v>
      </c>
      <c r="E886" s="822" t="s">
        <v>5712</v>
      </c>
      <c r="F886" s="831">
        <v>443</v>
      </c>
      <c r="G886" s="831">
        <v>111636</v>
      </c>
      <c r="H886" s="831">
        <v>0.92920044613873587</v>
      </c>
      <c r="I886" s="831">
        <v>252</v>
      </c>
      <c r="J886" s="831">
        <v>473</v>
      </c>
      <c r="K886" s="831">
        <v>120142</v>
      </c>
      <c r="L886" s="831">
        <v>1</v>
      </c>
      <c r="M886" s="831">
        <v>254</v>
      </c>
      <c r="N886" s="831">
        <v>374</v>
      </c>
      <c r="O886" s="831">
        <v>95370</v>
      </c>
      <c r="P886" s="827">
        <v>0.79381065738875667</v>
      </c>
      <c r="Q886" s="832">
        <v>255</v>
      </c>
    </row>
    <row r="887" spans="1:17" ht="14.45" customHeight="1" x14ac:dyDescent="0.2">
      <c r="A887" s="821" t="s">
        <v>7009</v>
      </c>
      <c r="B887" s="822" t="s">
        <v>5725</v>
      </c>
      <c r="C887" s="822" t="s">
        <v>5710</v>
      </c>
      <c r="D887" s="822" t="s">
        <v>5792</v>
      </c>
      <c r="E887" s="822" t="s">
        <v>5793</v>
      </c>
      <c r="F887" s="831">
        <v>8</v>
      </c>
      <c r="G887" s="831">
        <v>1016</v>
      </c>
      <c r="H887" s="831">
        <v>1.6126984126984127</v>
      </c>
      <c r="I887" s="831">
        <v>127</v>
      </c>
      <c r="J887" s="831">
        <v>5</v>
      </c>
      <c r="K887" s="831">
        <v>630</v>
      </c>
      <c r="L887" s="831">
        <v>1</v>
      </c>
      <c r="M887" s="831">
        <v>126</v>
      </c>
      <c r="N887" s="831">
        <v>5</v>
      </c>
      <c r="O887" s="831">
        <v>635</v>
      </c>
      <c r="P887" s="827">
        <v>1.0079365079365079</v>
      </c>
      <c r="Q887" s="832">
        <v>127</v>
      </c>
    </row>
    <row r="888" spans="1:17" ht="14.45" customHeight="1" x14ac:dyDescent="0.2">
      <c r="A888" s="821" t="s">
        <v>7009</v>
      </c>
      <c r="B888" s="822" t="s">
        <v>5725</v>
      </c>
      <c r="C888" s="822" t="s">
        <v>5710</v>
      </c>
      <c r="D888" s="822" t="s">
        <v>5818</v>
      </c>
      <c r="E888" s="822" t="s">
        <v>5819</v>
      </c>
      <c r="F888" s="831">
        <v>1</v>
      </c>
      <c r="G888" s="831">
        <v>58</v>
      </c>
      <c r="H888" s="831"/>
      <c r="I888" s="831">
        <v>58</v>
      </c>
      <c r="J888" s="831"/>
      <c r="K888" s="831"/>
      <c r="L888" s="831"/>
      <c r="M888" s="831"/>
      <c r="N888" s="831"/>
      <c r="O888" s="831"/>
      <c r="P888" s="827"/>
      <c r="Q888" s="832"/>
    </row>
    <row r="889" spans="1:17" ht="14.45" customHeight="1" x14ac:dyDescent="0.2">
      <c r="A889" s="821" t="s">
        <v>7009</v>
      </c>
      <c r="B889" s="822" t="s">
        <v>5725</v>
      </c>
      <c r="C889" s="822" t="s">
        <v>5710</v>
      </c>
      <c r="D889" s="822" t="s">
        <v>5836</v>
      </c>
      <c r="E889" s="822" t="s">
        <v>5837</v>
      </c>
      <c r="F889" s="831"/>
      <c r="G889" s="831"/>
      <c r="H889" s="831"/>
      <c r="I889" s="831"/>
      <c r="J889" s="831"/>
      <c r="K889" s="831"/>
      <c r="L889" s="831"/>
      <c r="M889" s="831"/>
      <c r="N889" s="831">
        <v>1</v>
      </c>
      <c r="O889" s="831">
        <v>379</v>
      </c>
      <c r="P889" s="827"/>
      <c r="Q889" s="832">
        <v>379</v>
      </c>
    </row>
    <row r="890" spans="1:17" ht="14.45" customHeight="1" x14ac:dyDescent="0.2">
      <c r="A890" s="821" t="s">
        <v>7009</v>
      </c>
      <c r="B890" s="822" t="s">
        <v>5880</v>
      </c>
      <c r="C890" s="822" t="s">
        <v>5710</v>
      </c>
      <c r="D890" s="822" t="s">
        <v>5881</v>
      </c>
      <c r="E890" s="822" t="s">
        <v>5882</v>
      </c>
      <c r="F890" s="831">
        <v>18</v>
      </c>
      <c r="G890" s="831">
        <v>4536</v>
      </c>
      <c r="H890" s="831">
        <v>1.2755905511811023</v>
      </c>
      <c r="I890" s="831">
        <v>252</v>
      </c>
      <c r="J890" s="831">
        <v>14</v>
      </c>
      <c r="K890" s="831">
        <v>3556</v>
      </c>
      <c r="L890" s="831">
        <v>1</v>
      </c>
      <c r="M890" s="831">
        <v>254</v>
      </c>
      <c r="N890" s="831">
        <v>9</v>
      </c>
      <c r="O890" s="831">
        <v>2295</v>
      </c>
      <c r="P890" s="827">
        <v>0.64538807649043872</v>
      </c>
      <c r="Q890" s="832">
        <v>255</v>
      </c>
    </row>
    <row r="891" spans="1:17" ht="14.45" customHeight="1" x14ac:dyDescent="0.2">
      <c r="A891" s="821" t="s">
        <v>7009</v>
      </c>
      <c r="B891" s="822" t="s">
        <v>5713</v>
      </c>
      <c r="C891" s="822" t="s">
        <v>5753</v>
      </c>
      <c r="D891" s="822" t="s">
        <v>6744</v>
      </c>
      <c r="E891" s="822" t="s">
        <v>6745</v>
      </c>
      <c r="F891" s="831"/>
      <c r="G891" s="831"/>
      <c r="H891" s="831"/>
      <c r="I891" s="831"/>
      <c r="J891" s="831">
        <v>2</v>
      </c>
      <c r="K891" s="831">
        <v>10202</v>
      </c>
      <c r="L891" s="831">
        <v>1</v>
      </c>
      <c r="M891" s="831">
        <v>5101</v>
      </c>
      <c r="N891" s="831"/>
      <c r="O891" s="831"/>
      <c r="P891" s="827"/>
      <c r="Q891" s="832"/>
    </row>
    <row r="892" spans="1:17" ht="14.45" customHeight="1" x14ac:dyDescent="0.2">
      <c r="A892" s="821" t="s">
        <v>7009</v>
      </c>
      <c r="B892" s="822" t="s">
        <v>5713</v>
      </c>
      <c r="C892" s="822" t="s">
        <v>5753</v>
      </c>
      <c r="D892" s="822" t="s">
        <v>6149</v>
      </c>
      <c r="E892" s="822" t="s">
        <v>6150</v>
      </c>
      <c r="F892" s="831"/>
      <c r="G892" s="831"/>
      <c r="H892" s="831"/>
      <c r="I892" s="831"/>
      <c r="J892" s="831">
        <v>1</v>
      </c>
      <c r="K892" s="831">
        <v>563</v>
      </c>
      <c r="L892" s="831">
        <v>1</v>
      </c>
      <c r="M892" s="831">
        <v>563</v>
      </c>
      <c r="N892" s="831"/>
      <c r="O892" s="831"/>
      <c r="P892" s="827"/>
      <c r="Q892" s="832"/>
    </row>
    <row r="893" spans="1:17" ht="14.45" customHeight="1" x14ac:dyDescent="0.2">
      <c r="A893" s="821" t="s">
        <v>7009</v>
      </c>
      <c r="B893" s="822" t="s">
        <v>5713</v>
      </c>
      <c r="C893" s="822" t="s">
        <v>5753</v>
      </c>
      <c r="D893" s="822" t="s">
        <v>6181</v>
      </c>
      <c r="E893" s="822" t="s">
        <v>6182</v>
      </c>
      <c r="F893" s="831"/>
      <c r="G893" s="831"/>
      <c r="H893" s="831"/>
      <c r="I893" s="831"/>
      <c r="J893" s="831">
        <v>1</v>
      </c>
      <c r="K893" s="831">
        <v>248.73</v>
      </c>
      <c r="L893" s="831">
        <v>1</v>
      </c>
      <c r="M893" s="831">
        <v>248.73</v>
      </c>
      <c r="N893" s="831"/>
      <c r="O893" s="831"/>
      <c r="P893" s="827"/>
      <c r="Q893" s="832"/>
    </row>
    <row r="894" spans="1:17" ht="14.45" customHeight="1" x14ac:dyDescent="0.2">
      <c r="A894" s="821" t="s">
        <v>7009</v>
      </c>
      <c r="B894" s="822" t="s">
        <v>5713</v>
      </c>
      <c r="C894" s="822" t="s">
        <v>5710</v>
      </c>
      <c r="D894" s="822" t="s">
        <v>6835</v>
      </c>
      <c r="E894" s="822" t="s">
        <v>6836</v>
      </c>
      <c r="F894" s="831"/>
      <c r="G894" s="831"/>
      <c r="H894" s="831"/>
      <c r="I894" s="831"/>
      <c r="J894" s="831">
        <v>1</v>
      </c>
      <c r="K894" s="831">
        <v>2270</v>
      </c>
      <c r="L894" s="831">
        <v>1</v>
      </c>
      <c r="M894" s="831">
        <v>2270</v>
      </c>
      <c r="N894" s="831"/>
      <c r="O894" s="831"/>
      <c r="P894" s="827"/>
      <c r="Q894" s="832"/>
    </row>
    <row r="895" spans="1:17" ht="14.45" customHeight="1" x14ac:dyDescent="0.2">
      <c r="A895" s="821" t="s">
        <v>7009</v>
      </c>
      <c r="B895" s="822" t="s">
        <v>5713</v>
      </c>
      <c r="C895" s="822" t="s">
        <v>5710</v>
      </c>
      <c r="D895" s="822" t="s">
        <v>5714</v>
      </c>
      <c r="E895" s="822" t="s">
        <v>5715</v>
      </c>
      <c r="F895" s="831"/>
      <c r="G895" s="831"/>
      <c r="H895" s="831"/>
      <c r="I895" s="831"/>
      <c r="J895" s="831">
        <v>2</v>
      </c>
      <c r="K895" s="831">
        <v>174</v>
      </c>
      <c r="L895" s="831">
        <v>1</v>
      </c>
      <c r="M895" s="831">
        <v>87</v>
      </c>
      <c r="N895" s="831"/>
      <c r="O895" s="831"/>
      <c r="P895" s="827"/>
      <c r="Q895" s="832"/>
    </row>
    <row r="896" spans="1:17" ht="14.45" customHeight="1" x14ac:dyDescent="0.2">
      <c r="A896" s="821" t="s">
        <v>7009</v>
      </c>
      <c r="B896" s="822" t="s">
        <v>5713</v>
      </c>
      <c r="C896" s="822" t="s">
        <v>5710</v>
      </c>
      <c r="D896" s="822" t="s">
        <v>5722</v>
      </c>
      <c r="E896" s="822" t="s">
        <v>5723</v>
      </c>
      <c r="F896" s="831"/>
      <c r="G896" s="831"/>
      <c r="H896" s="831"/>
      <c r="I896" s="831"/>
      <c r="J896" s="831">
        <v>2</v>
      </c>
      <c r="K896" s="831">
        <v>1190</v>
      </c>
      <c r="L896" s="831">
        <v>1</v>
      </c>
      <c r="M896" s="831">
        <v>595</v>
      </c>
      <c r="N896" s="831"/>
      <c r="O896" s="831"/>
      <c r="P896" s="827"/>
      <c r="Q896" s="832"/>
    </row>
    <row r="897" spans="1:17" ht="14.45" customHeight="1" x14ac:dyDescent="0.2">
      <c r="A897" s="821" t="s">
        <v>7010</v>
      </c>
      <c r="B897" s="822" t="s">
        <v>5725</v>
      </c>
      <c r="C897" s="822" t="s">
        <v>5710</v>
      </c>
      <c r="D897" s="822" t="s">
        <v>5711</v>
      </c>
      <c r="E897" s="822" t="s">
        <v>5712</v>
      </c>
      <c r="F897" s="831">
        <v>2</v>
      </c>
      <c r="G897" s="831">
        <v>504</v>
      </c>
      <c r="H897" s="831">
        <v>0.66141732283464572</v>
      </c>
      <c r="I897" s="831">
        <v>252</v>
      </c>
      <c r="J897" s="831">
        <v>3</v>
      </c>
      <c r="K897" s="831">
        <v>762</v>
      </c>
      <c r="L897" s="831">
        <v>1</v>
      </c>
      <c r="M897" s="831">
        <v>254</v>
      </c>
      <c r="N897" s="831">
        <v>2</v>
      </c>
      <c r="O897" s="831">
        <v>510</v>
      </c>
      <c r="P897" s="827">
        <v>0.6692913385826772</v>
      </c>
      <c r="Q897" s="832">
        <v>255</v>
      </c>
    </row>
    <row r="898" spans="1:17" ht="14.45" customHeight="1" x14ac:dyDescent="0.2">
      <c r="A898" s="821" t="s">
        <v>7011</v>
      </c>
      <c r="B898" s="822" t="s">
        <v>5725</v>
      </c>
      <c r="C898" s="822" t="s">
        <v>5710</v>
      </c>
      <c r="D898" s="822" t="s">
        <v>5774</v>
      </c>
      <c r="E898" s="822" t="s">
        <v>5775</v>
      </c>
      <c r="F898" s="831"/>
      <c r="G898" s="831"/>
      <c r="H898" s="831"/>
      <c r="I898" s="831"/>
      <c r="J898" s="831">
        <v>1</v>
      </c>
      <c r="K898" s="831">
        <v>38</v>
      </c>
      <c r="L898" s="831">
        <v>1</v>
      </c>
      <c r="M898" s="831">
        <v>38</v>
      </c>
      <c r="N898" s="831"/>
      <c r="O898" s="831"/>
      <c r="P898" s="827"/>
      <c r="Q898" s="832"/>
    </row>
    <row r="899" spans="1:17" ht="14.45" customHeight="1" x14ac:dyDescent="0.2">
      <c r="A899" s="821" t="s">
        <v>7011</v>
      </c>
      <c r="B899" s="822" t="s">
        <v>5725</v>
      </c>
      <c r="C899" s="822" t="s">
        <v>5710</v>
      </c>
      <c r="D899" s="822" t="s">
        <v>5711</v>
      </c>
      <c r="E899" s="822" t="s">
        <v>5712</v>
      </c>
      <c r="F899" s="831">
        <v>17</v>
      </c>
      <c r="G899" s="831">
        <v>4284</v>
      </c>
      <c r="H899" s="831">
        <v>0.88769167012018235</v>
      </c>
      <c r="I899" s="831">
        <v>252</v>
      </c>
      <c r="J899" s="831">
        <v>19</v>
      </c>
      <c r="K899" s="831">
        <v>4826</v>
      </c>
      <c r="L899" s="831">
        <v>1</v>
      </c>
      <c r="M899" s="831">
        <v>254</v>
      </c>
      <c r="N899" s="831">
        <v>6</v>
      </c>
      <c r="O899" s="831">
        <v>1530</v>
      </c>
      <c r="P899" s="827">
        <v>0.31703273932863657</v>
      </c>
      <c r="Q899" s="832">
        <v>255</v>
      </c>
    </row>
    <row r="900" spans="1:17" ht="14.45" customHeight="1" x14ac:dyDescent="0.2">
      <c r="A900" s="821" t="s">
        <v>7011</v>
      </c>
      <c r="B900" s="822" t="s">
        <v>5725</v>
      </c>
      <c r="C900" s="822" t="s">
        <v>5710</v>
      </c>
      <c r="D900" s="822" t="s">
        <v>5792</v>
      </c>
      <c r="E900" s="822" t="s">
        <v>5793</v>
      </c>
      <c r="F900" s="831">
        <v>1</v>
      </c>
      <c r="G900" s="831">
        <v>127</v>
      </c>
      <c r="H900" s="831"/>
      <c r="I900" s="831">
        <v>127</v>
      </c>
      <c r="J900" s="831"/>
      <c r="K900" s="831"/>
      <c r="L900" s="831"/>
      <c r="M900" s="831"/>
      <c r="N900" s="831"/>
      <c r="O900" s="831"/>
      <c r="P900" s="827"/>
      <c r="Q900" s="832"/>
    </row>
    <row r="901" spans="1:17" ht="14.45" customHeight="1" x14ac:dyDescent="0.2">
      <c r="A901" s="821" t="s">
        <v>7011</v>
      </c>
      <c r="B901" s="822" t="s">
        <v>5725</v>
      </c>
      <c r="C901" s="822" t="s">
        <v>5710</v>
      </c>
      <c r="D901" s="822" t="s">
        <v>5840</v>
      </c>
      <c r="E901" s="822" t="s">
        <v>5841</v>
      </c>
      <c r="F901" s="831">
        <v>1</v>
      </c>
      <c r="G901" s="831">
        <v>116</v>
      </c>
      <c r="H901" s="831"/>
      <c r="I901" s="831">
        <v>116</v>
      </c>
      <c r="J901" s="831"/>
      <c r="K901" s="831"/>
      <c r="L901" s="831"/>
      <c r="M901" s="831"/>
      <c r="N901" s="831"/>
      <c r="O901" s="831"/>
      <c r="P901" s="827"/>
      <c r="Q901" s="832"/>
    </row>
    <row r="902" spans="1:17" ht="14.45" customHeight="1" x14ac:dyDescent="0.2">
      <c r="A902" s="821" t="s">
        <v>7012</v>
      </c>
      <c r="B902" s="822" t="s">
        <v>5725</v>
      </c>
      <c r="C902" s="822" t="s">
        <v>5710</v>
      </c>
      <c r="D902" s="822" t="s">
        <v>5784</v>
      </c>
      <c r="E902" s="822" t="s">
        <v>5785</v>
      </c>
      <c r="F902" s="831">
        <v>1</v>
      </c>
      <c r="G902" s="831">
        <v>631</v>
      </c>
      <c r="H902" s="831"/>
      <c r="I902" s="831">
        <v>631</v>
      </c>
      <c r="J902" s="831"/>
      <c r="K902" s="831"/>
      <c r="L902" s="831"/>
      <c r="M902" s="831"/>
      <c r="N902" s="831"/>
      <c r="O902" s="831"/>
      <c r="P902" s="827"/>
      <c r="Q902" s="832"/>
    </row>
    <row r="903" spans="1:17" ht="14.45" customHeight="1" x14ac:dyDescent="0.2">
      <c r="A903" s="821" t="s">
        <v>7012</v>
      </c>
      <c r="B903" s="822" t="s">
        <v>5725</v>
      </c>
      <c r="C903" s="822" t="s">
        <v>5710</v>
      </c>
      <c r="D903" s="822" t="s">
        <v>5788</v>
      </c>
      <c r="E903" s="822" t="s">
        <v>5789</v>
      </c>
      <c r="F903" s="831">
        <v>1</v>
      </c>
      <c r="G903" s="831">
        <v>39</v>
      </c>
      <c r="H903" s="831"/>
      <c r="I903" s="831">
        <v>39</v>
      </c>
      <c r="J903" s="831"/>
      <c r="K903" s="831"/>
      <c r="L903" s="831"/>
      <c r="M903" s="831"/>
      <c r="N903" s="831"/>
      <c r="O903" s="831"/>
      <c r="P903" s="827"/>
      <c r="Q903" s="832"/>
    </row>
    <row r="904" spans="1:17" ht="14.45" customHeight="1" x14ac:dyDescent="0.2">
      <c r="A904" s="821" t="s">
        <v>7012</v>
      </c>
      <c r="B904" s="822" t="s">
        <v>5725</v>
      </c>
      <c r="C904" s="822" t="s">
        <v>5710</v>
      </c>
      <c r="D904" s="822" t="s">
        <v>5711</v>
      </c>
      <c r="E904" s="822" t="s">
        <v>5712</v>
      </c>
      <c r="F904" s="831">
        <v>4</v>
      </c>
      <c r="G904" s="831">
        <v>1008</v>
      </c>
      <c r="H904" s="831">
        <v>0.66141732283464572</v>
      </c>
      <c r="I904" s="831">
        <v>252</v>
      </c>
      <c r="J904" s="831">
        <v>6</v>
      </c>
      <c r="K904" s="831">
        <v>1524</v>
      </c>
      <c r="L904" s="831">
        <v>1</v>
      </c>
      <c r="M904" s="831">
        <v>254</v>
      </c>
      <c r="N904" s="831">
        <v>3</v>
      </c>
      <c r="O904" s="831">
        <v>765</v>
      </c>
      <c r="P904" s="827">
        <v>0.50196850393700787</v>
      </c>
      <c r="Q904" s="832">
        <v>255</v>
      </c>
    </row>
    <row r="905" spans="1:17" ht="14.45" customHeight="1" x14ac:dyDescent="0.2">
      <c r="A905" s="821" t="s">
        <v>7012</v>
      </c>
      <c r="B905" s="822" t="s">
        <v>5725</v>
      </c>
      <c r="C905" s="822" t="s">
        <v>5710</v>
      </c>
      <c r="D905" s="822" t="s">
        <v>5792</v>
      </c>
      <c r="E905" s="822" t="s">
        <v>5793</v>
      </c>
      <c r="F905" s="831"/>
      <c r="G905" s="831"/>
      <c r="H905" s="831"/>
      <c r="I905" s="831"/>
      <c r="J905" s="831">
        <v>2</v>
      </c>
      <c r="K905" s="831">
        <v>252</v>
      </c>
      <c r="L905" s="831">
        <v>1</v>
      </c>
      <c r="M905" s="831">
        <v>126</v>
      </c>
      <c r="N905" s="831">
        <v>1</v>
      </c>
      <c r="O905" s="831">
        <v>127</v>
      </c>
      <c r="P905" s="827">
        <v>0.50396825396825395</v>
      </c>
      <c r="Q905" s="832">
        <v>127</v>
      </c>
    </row>
    <row r="906" spans="1:17" ht="14.45" customHeight="1" x14ac:dyDescent="0.2">
      <c r="A906" s="821" t="s">
        <v>7013</v>
      </c>
      <c r="B906" s="822" t="s">
        <v>5725</v>
      </c>
      <c r="C906" s="822" t="s">
        <v>5710</v>
      </c>
      <c r="D906" s="822" t="s">
        <v>5711</v>
      </c>
      <c r="E906" s="822" t="s">
        <v>5712</v>
      </c>
      <c r="F906" s="831"/>
      <c r="G906" s="831"/>
      <c r="H906" s="831"/>
      <c r="I906" s="831"/>
      <c r="J906" s="831"/>
      <c r="K906" s="831"/>
      <c r="L906" s="831"/>
      <c r="M906" s="831"/>
      <c r="N906" s="831">
        <v>1</v>
      </c>
      <c r="O906" s="831">
        <v>255</v>
      </c>
      <c r="P906" s="827"/>
      <c r="Q906" s="832">
        <v>255</v>
      </c>
    </row>
    <row r="907" spans="1:17" ht="14.45" customHeight="1" x14ac:dyDescent="0.2">
      <c r="A907" s="821" t="s">
        <v>7013</v>
      </c>
      <c r="B907" s="822" t="s">
        <v>5725</v>
      </c>
      <c r="C907" s="822" t="s">
        <v>5710</v>
      </c>
      <c r="D907" s="822" t="s">
        <v>5792</v>
      </c>
      <c r="E907" s="822" t="s">
        <v>5793</v>
      </c>
      <c r="F907" s="831">
        <v>3</v>
      </c>
      <c r="G907" s="831">
        <v>381</v>
      </c>
      <c r="H907" s="831">
        <v>3.0238095238095237</v>
      </c>
      <c r="I907" s="831">
        <v>127</v>
      </c>
      <c r="J907" s="831">
        <v>1</v>
      </c>
      <c r="K907" s="831">
        <v>126</v>
      </c>
      <c r="L907" s="831">
        <v>1</v>
      </c>
      <c r="M907" s="831">
        <v>126</v>
      </c>
      <c r="N907" s="831"/>
      <c r="O907" s="831"/>
      <c r="P907" s="827"/>
      <c r="Q907" s="832"/>
    </row>
    <row r="908" spans="1:17" ht="14.45" customHeight="1" x14ac:dyDescent="0.2">
      <c r="A908" s="821" t="s">
        <v>7013</v>
      </c>
      <c r="B908" s="822" t="s">
        <v>5725</v>
      </c>
      <c r="C908" s="822" t="s">
        <v>5710</v>
      </c>
      <c r="D908" s="822" t="s">
        <v>5810</v>
      </c>
      <c r="E908" s="822" t="s">
        <v>5811</v>
      </c>
      <c r="F908" s="831">
        <v>1</v>
      </c>
      <c r="G908" s="831">
        <v>33.33</v>
      </c>
      <c r="H908" s="831">
        <v>1</v>
      </c>
      <c r="I908" s="831">
        <v>33.33</v>
      </c>
      <c r="J908" s="831">
        <v>1</v>
      </c>
      <c r="K908" s="831">
        <v>33.33</v>
      </c>
      <c r="L908" s="831">
        <v>1</v>
      </c>
      <c r="M908" s="831">
        <v>33.33</v>
      </c>
      <c r="N908" s="831"/>
      <c r="O908" s="831"/>
      <c r="P908" s="827"/>
      <c r="Q908" s="832"/>
    </row>
    <row r="909" spans="1:17" ht="14.45" customHeight="1" x14ac:dyDescent="0.2">
      <c r="A909" s="821" t="s">
        <v>7014</v>
      </c>
      <c r="B909" s="822" t="s">
        <v>5725</v>
      </c>
      <c r="C909" s="822" t="s">
        <v>5710</v>
      </c>
      <c r="D909" s="822" t="s">
        <v>5774</v>
      </c>
      <c r="E909" s="822" t="s">
        <v>5775</v>
      </c>
      <c r="F909" s="831"/>
      <c r="G909" s="831"/>
      <c r="H909" s="831"/>
      <c r="I909" s="831"/>
      <c r="J909" s="831">
        <v>2</v>
      </c>
      <c r="K909" s="831">
        <v>76</v>
      </c>
      <c r="L909" s="831">
        <v>1</v>
      </c>
      <c r="M909" s="831">
        <v>38</v>
      </c>
      <c r="N909" s="831">
        <v>1</v>
      </c>
      <c r="O909" s="831">
        <v>38</v>
      </c>
      <c r="P909" s="827">
        <v>0.5</v>
      </c>
      <c r="Q909" s="832">
        <v>38</v>
      </c>
    </row>
    <row r="910" spans="1:17" ht="14.45" customHeight="1" x14ac:dyDescent="0.2">
      <c r="A910" s="821" t="s">
        <v>7014</v>
      </c>
      <c r="B910" s="822" t="s">
        <v>5725</v>
      </c>
      <c r="C910" s="822" t="s">
        <v>5710</v>
      </c>
      <c r="D910" s="822" t="s">
        <v>5711</v>
      </c>
      <c r="E910" s="822" t="s">
        <v>5712</v>
      </c>
      <c r="F910" s="831">
        <v>13</v>
      </c>
      <c r="G910" s="831">
        <v>3276</v>
      </c>
      <c r="H910" s="831">
        <v>0.80610236220472442</v>
      </c>
      <c r="I910" s="831">
        <v>252</v>
      </c>
      <c r="J910" s="831">
        <v>16</v>
      </c>
      <c r="K910" s="831">
        <v>4064</v>
      </c>
      <c r="L910" s="831">
        <v>1</v>
      </c>
      <c r="M910" s="831">
        <v>254</v>
      </c>
      <c r="N910" s="831">
        <v>19</v>
      </c>
      <c r="O910" s="831">
        <v>4845</v>
      </c>
      <c r="P910" s="827">
        <v>1.1921751968503937</v>
      </c>
      <c r="Q910" s="832">
        <v>255</v>
      </c>
    </row>
    <row r="911" spans="1:17" ht="14.45" customHeight="1" x14ac:dyDescent="0.2">
      <c r="A911" s="821" t="s">
        <v>7014</v>
      </c>
      <c r="B911" s="822" t="s">
        <v>5725</v>
      </c>
      <c r="C911" s="822" t="s">
        <v>5710</v>
      </c>
      <c r="D911" s="822" t="s">
        <v>5792</v>
      </c>
      <c r="E911" s="822" t="s">
        <v>5793</v>
      </c>
      <c r="F911" s="831">
        <v>16</v>
      </c>
      <c r="G911" s="831">
        <v>2032</v>
      </c>
      <c r="H911" s="831">
        <v>5.3756613756613758</v>
      </c>
      <c r="I911" s="831">
        <v>127</v>
      </c>
      <c r="J911" s="831">
        <v>3</v>
      </c>
      <c r="K911" s="831">
        <v>378</v>
      </c>
      <c r="L911" s="831">
        <v>1</v>
      </c>
      <c r="M911" s="831">
        <v>126</v>
      </c>
      <c r="N911" s="831">
        <v>3</v>
      </c>
      <c r="O911" s="831">
        <v>381</v>
      </c>
      <c r="P911" s="827">
        <v>1.0079365079365079</v>
      </c>
      <c r="Q911" s="832">
        <v>127</v>
      </c>
    </row>
    <row r="912" spans="1:17" ht="14.45" customHeight="1" x14ac:dyDescent="0.2">
      <c r="A912" s="821" t="s">
        <v>7014</v>
      </c>
      <c r="B912" s="822" t="s">
        <v>5725</v>
      </c>
      <c r="C912" s="822" t="s">
        <v>5710</v>
      </c>
      <c r="D912" s="822" t="s">
        <v>5806</v>
      </c>
      <c r="E912" s="822" t="s">
        <v>5807</v>
      </c>
      <c r="F912" s="831">
        <v>1</v>
      </c>
      <c r="G912" s="831">
        <v>1031</v>
      </c>
      <c r="H912" s="831"/>
      <c r="I912" s="831">
        <v>1031</v>
      </c>
      <c r="J912" s="831"/>
      <c r="K912" s="831"/>
      <c r="L912" s="831"/>
      <c r="M912" s="831"/>
      <c r="N912" s="831"/>
      <c r="O912" s="831"/>
      <c r="P912" s="827"/>
      <c r="Q912" s="832"/>
    </row>
    <row r="913" spans="1:17" ht="14.45" customHeight="1" x14ac:dyDescent="0.2">
      <c r="A913" s="821" t="s">
        <v>7014</v>
      </c>
      <c r="B913" s="822" t="s">
        <v>5725</v>
      </c>
      <c r="C913" s="822" t="s">
        <v>5710</v>
      </c>
      <c r="D913" s="822" t="s">
        <v>5818</v>
      </c>
      <c r="E913" s="822" t="s">
        <v>5819</v>
      </c>
      <c r="F913" s="831">
        <v>1</v>
      </c>
      <c r="G913" s="831">
        <v>58</v>
      </c>
      <c r="H913" s="831"/>
      <c r="I913" s="831">
        <v>58</v>
      </c>
      <c r="J913" s="831"/>
      <c r="K913" s="831"/>
      <c r="L913" s="831"/>
      <c r="M913" s="831"/>
      <c r="N913" s="831"/>
      <c r="O913" s="831"/>
      <c r="P913" s="827"/>
      <c r="Q913" s="832"/>
    </row>
    <row r="914" spans="1:17" ht="14.45" customHeight="1" x14ac:dyDescent="0.2">
      <c r="A914" s="821" t="s">
        <v>7014</v>
      </c>
      <c r="B914" s="822" t="s">
        <v>5725</v>
      </c>
      <c r="C914" s="822" t="s">
        <v>5710</v>
      </c>
      <c r="D914" s="822" t="s">
        <v>5714</v>
      </c>
      <c r="E914" s="822" t="s">
        <v>5715</v>
      </c>
      <c r="F914" s="831">
        <v>4</v>
      </c>
      <c r="G914" s="831">
        <v>344</v>
      </c>
      <c r="H914" s="831"/>
      <c r="I914" s="831">
        <v>86</v>
      </c>
      <c r="J914" s="831"/>
      <c r="K914" s="831"/>
      <c r="L914" s="831"/>
      <c r="M914" s="831"/>
      <c r="N914" s="831"/>
      <c r="O914" s="831"/>
      <c r="P914" s="827"/>
      <c r="Q914" s="832"/>
    </row>
    <row r="915" spans="1:17" ht="14.45" customHeight="1" x14ac:dyDescent="0.2">
      <c r="A915" s="821" t="s">
        <v>7014</v>
      </c>
      <c r="B915" s="822" t="s">
        <v>5725</v>
      </c>
      <c r="C915" s="822" t="s">
        <v>5710</v>
      </c>
      <c r="D915" s="822" t="s">
        <v>5832</v>
      </c>
      <c r="E915" s="822" t="s">
        <v>5833</v>
      </c>
      <c r="F915" s="831">
        <v>2</v>
      </c>
      <c r="G915" s="831">
        <v>2128</v>
      </c>
      <c r="H915" s="831"/>
      <c r="I915" s="831">
        <v>1064</v>
      </c>
      <c r="J915" s="831"/>
      <c r="K915" s="831"/>
      <c r="L915" s="831"/>
      <c r="M915" s="831"/>
      <c r="N915" s="831"/>
      <c r="O915" s="831"/>
      <c r="P915" s="827"/>
      <c r="Q915" s="832"/>
    </row>
    <row r="916" spans="1:17" ht="14.45" customHeight="1" x14ac:dyDescent="0.2">
      <c r="A916" s="821" t="s">
        <v>7014</v>
      </c>
      <c r="B916" s="822" t="s">
        <v>5725</v>
      </c>
      <c r="C916" s="822" t="s">
        <v>5710</v>
      </c>
      <c r="D916" s="822" t="s">
        <v>5840</v>
      </c>
      <c r="E916" s="822" t="s">
        <v>5841</v>
      </c>
      <c r="F916" s="831">
        <v>4</v>
      </c>
      <c r="G916" s="831">
        <v>464</v>
      </c>
      <c r="H916" s="831">
        <v>1.3333333333333333</v>
      </c>
      <c r="I916" s="831">
        <v>116</v>
      </c>
      <c r="J916" s="831">
        <v>3</v>
      </c>
      <c r="K916" s="831">
        <v>348</v>
      </c>
      <c r="L916" s="831">
        <v>1</v>
      </c>
      <c r="M916" s="831">
        <v>116</v>
      </c>
      <c r="N916" s="831">
        <v>2</v>
      </c>
      <c r="O916" s="831">
        <v>234</v>
      </c>
      <c r="P916" s="827">
        <v>0.67241379310344829</v>
      </c>
      <c r="Q916" s="832">
        <v>117</v>
      </c>
    </row>
    <row r="917" spans="1:17" ht="14.45" customHeight="1" x14ac:dyDescent="0.2">
      <c r="A917" s="821" t="s">
        <v>7015</v>
      </c>
      <c r="B917" s="822" t="s">
        <v>5725</v>
      </c>
      <c r="C917" s="822" t="s">
        <v>5710</v>
      </c>
      <c r="D917" s="822" t="s">
        <v>5774</v>
      </c>
      <c r="E917" s="822" t="s">
        <v>5775</v>
      </c>
      <c r="F917" s="831">
        <v>1</v>
      </c>
      <c r="G917" s="831">
        <v>37</v>
      </c>
      <c r="H917" s="831"/>
      <c r="I917" s="831">
        <v>37</v>
      </c>
      <c r="J917" s="831"/>
      <c r="K917" s="831"/>
      <c r="L917" s="831"/>
      <c r="M917" s="831"/>
      <c r="N917" s="831">
        <v>1</v>
      </c>
      <c r="O917" s="831">
        <v>38</v>
      </c>
      <c r="P917" s="827"/>
      <c r="Q917" s="832">
        <v>38</v>
      </c>
    </row>
    <row r="918" spans="1:17" ht="14.45" customHeight="1" x14ac:dyDescent="0.2">
      <c r="A918" s="821" t="s">
        <v>7015</v>
      </c>
      <c r="B918" s="822" t="s">
        <v>5725</v>
      </c>
      <c r="C918" s="822" t="s">
        <v>5710</v>
      </c>
      <c r="D918" s="822" t="s">
        <v>5784</v>
      </c>
      <c r="E918" s="822" t="s">
        <v>5785</v>
      </c>
      <c r="F918" s="831">
        <v>1</v>
      </c>
      <c r="G918" s="831">
        <v>631</v>
      </c>
      <c r="H918" s="831"/>
      <c r="I918" s="831">
        <v>631</v>
      </c>
      <c r="J918" s="831"/>
      <c r="K918" s="831"/>
      <c r="L918" s="831"/>
      <c r="M918" s="831"/>
      <c r="N918" s="831"/>
      <c r="O918" s="831"/>
      <c r="P918" s="827"/>
      <c r="Q918" s="832"/>
    </row>
    <row r="919" spans="1:17" ht="14.45" customHeight="1" x14ac:dyDescent="0.2">
      <c r="A919" s="821" t="s">
        <v>7015</v>
      </c>
      <c r="B919" s="822" t="s">
        <v>5725</v>
      </c>
      <c r="C919" s="822" t="s">
        <v>5710</v>
      </c>
      <c r="D919" s="822" t="s">
        <v>5786</v>
      </c>
      <c r="E919" s="822" t="s">
        <v>5787</v>
      </c>
      <c r="F919" s="831">
        <v>1</v>
      </c>
      <c r="G919" s="831">
        <v>393</v>
      </c>
      <c r="H919" s="831"/>
      <c r="I919" s="831">
        <v>393</v>
      </c>
      <c r="J919" s="831"/>
      <c r="K919" s="831"/>
      <c r="L919" s="831"/>
      <c r="M919" s="831"/>
      <c r="N919" s="831"/>
      <c r="O919" s="831"/>
      <c r="P919" s="827"/>
      <c r="Q919" s="832"/>
    </row>
    <row r="920" spans="1:17" ht="14.45" customHeight="1" x14ac:dyDescent="0.2">
      <c r="A920" s="821" t="s">
        <v>7015</v>
      </c>
      <c r="B920" s="822" t="s">
        <v>5725</v>
      </c>
      <c r="C920" s="822" t="s">
        <v>5710</v>
      </c>
      <c r="D920" s="822" t="s">
        <v>5788</v>
      </c>
      <c r="E920" s="822" t="s">
        <v>5789</v>
      </c>
      <c r="F920" s="831">
        <v>3</v>
      </c>
      <c r="G920" s="831">
        <v>117</v>
      </c>
      <c r="H920" s="831"/>
      <c r="I920" s="831">
        <v>39</v>
      </c>
      <c r="J920" s="831"/>
      <c r="K920" s="831"/>
      <c r="L920" s="831"/>
      <c r="M920" s="831"/>
      <c r="N920" s="831"/>
      <c r="O920" s="831"/>
      <c r="P920" s="827"/>
      <c r="Q920" s="832"/>
    </row>
    <row r="921" spans="1:17" ht="14.45" customHeight="1" x14ac:dyDescent="0.2">
      <c r="A921" s="821" t="s">
        <v>7015</v>
      </c>
      <c r="B921" s="822" t="s">
        <v>5725</v>
      </c>
      <c r="C921" s="822" t="s">
        <v>5710</v>
      </c>
      <c r="D921" s="822" t="s">
        <v>5878</v>
      </c>
      <c r="E921" s="822" t="s">
        <v>5879</v>
      </c>
      <c r="F921" s="831">
        <v>1</v>
      </c>
      <c r="G921" s="831">
        <v>720</v>
      </c>
      <c r="H921" s="831"/>
      <c r="I921" s="831">
        <v>720</v>
      </c>
      <c r="J921" s="831"/>
      <c r="K921" s="831"/>
      <c r="L921" s="831"/>
      <c r="M921" s="831"/>
      <c r="N921" s="831"/>
      <c r="O921" s="831"/>
      <c r="P921" s="827"/>
      <c r="Q921" s="832"/>
    </row>
    <row r="922" spans="1:17" ht="14.45" customHeight="1" x14ac:dyDescent="0.2">
      <c r="A922" s="821" t="s">
        <v>7015</v>
      </c>
      <c r="B922" s="822" t="s">
        <v>5725</v>
      </c>
      <c r="C922" s="822" t="s">
        <v>5710</v>
      </c>
      <c r="D922" s="822" t="s">
        <v>5711</v>
      </c>
      <c r="E922" s="822" t="s">
        <v>5712</v>
      </c>
      <c r="F922" s="831">
        <v>10</v>
      </c>
      <c r="G922" s="831">
        <v>2520</v>
      </c>
      <c r="H922" s="831">
        <v>1.1023622047244095</v>
      </c>
      <c r="I922" s="831">
        <v>252</v>
      </c>
      <c r="J922" s="831">
        <v>9</v>
      </c>
      <c r="K922" s="831">
        <v>2286</v>
      </c>
      <c r="L922" s="831">
        <v>1</v>
      </c>
      <c r="M922" s="831">
        <v>254</v>
      </c>
      <c r="N922" s="831">
        <v>5</v>
      </c>
      <c r="O922" s="831">
        <v>1275</v>
      </c>
      <c r="P922" s="827">
        <v>0.55774278215223094</v>
      </c>
      <c r="Q922" s="832">
        <v>255</v>
      </c>
    </row>
    <row r="923" spans="1:17" ht="14.45" customHeight="1" x14ac:dyDescent="0.2">
      <c r="A923" s="821" t="s">
        <v>7015</v>
      </c>
      <c r="B923" s="822" t="s">
        <v>5725</v>
      </c>
      <c r="C923" s="822" t="s">
        <v>5710</v>
      </c>
      <c r="D923" s="822" t="s">
        <v>5792</v>
      </c>
      <c r="E923" s="822" t="s">
        <v>5793</v>
      </c>
      <c r="F923" s="831">
        <v>3</v>
      </c>
      <c r="G923" s="831">
        <v>381</v>
      </c>
      <c r="H923" s="831">
        <v>3.0238095238095237</v>
      </c>
      <c r="I923" s="831">
        <v>127</v>
      </c>
      <c r="J923" s="831">
        <v>1</v>
      </c>
      <c r="K923" s="831">
        <v>126</v>
      </c>
      <c r="L923" s="831">
        <v>1</v>
      </c>
      <c r="M923" s="831">
        <v>126</v>
      </c>
      <c r="N923" s="831">
        <v>1</v>
      </c>
      <c r="O923" s="831">
        <v>127</v>
      </c>
      <c r="P923" s="827">
        <v>1.0079365079365079</v>
      </c>
      <c r="Q923" s="832">
        <v>127</v>
      </c>
    </row>
    <row r="924" spans="1:17" ht="14.45" customHeight="1" x14ac:dyDescent="0.2">
      <c r="A924" s="821" t="s">
        <v>7015</v>
      </c>
      <c r="B924" s="822" t="s">
        <v>5725</v>
      </c>
      <c r="C924" s="822" t="s">
        <v>5710</v>
      </c>
      <c r="D924" s="822" t="s">
        <v>5714</v>
      </c>
      <c r="E924" s="822" t="s">
        <v>5715</v>
      </c>
      <c r="F924" s="831">
        <v>2</v>
      </c>
      <c r="G924" s="831">
        <v>172</v>
      </c>
      <c r="H924" s="831"/>
      <c r="I924" s="831">
        <v>86</v>
      </c>
      <c r="J924" s="831"/>
      <c r="K924" s="831"/>
      <c r="L924" s="831"/>
      <c r="M924" s="831"/>
      <c r="N924" s="831"/>
      <c r="O924" s="831"/>
      <c r="P924" s="827"/>
      <c r="Q924" s="832"/>
    </row>
    <row r="925" spans="1:17" ht="14.45" customHeight="1" x14ac:dyDescent="0.2">
      <c r="A925" s="821" t="s">
        <v>7015</v>
      </c>
      <c r="B925" s="822" t="s">
        <v>5725</v>
      </c>
      <c r="C925" s="822" t="s">
        <v>5710</v>
      </c>
      <c r="D925" s="822" t="s">
        <v>5840</v>
      </c>
      <c r="E925" s="822" t="s">
        <v>5841</v>
      </c>
      <c r="F925" s="831">
        <v>1</v>
      </c>
      <c r="G925" s="831">
        <v>116</v>
      </c>
      <c r="H925" s="831"/>
      <c r="I925" s="831">
        <v>116</v>
      </c>
      <c r="J925" s="831"/>
      <c r="K925" s="831"/>
      <c r="L925" s="831"/>
      <c r="M925" s="831"/>
      <c r="N925" s="831">
        <v>1</v>
      </c>
      <c r="O925" s="831">
        <v>117</v>
      </c>
      <c r="P925" s="827"/>
      <c r="Q925" s="832">
        <v>117</v>
      </c>
    </row>
    <row r="926" spans="1:17" ht="14.45" customHeight="1" x14ac:dyDescent="0.2">
      <c r="A926" s="821" t="s">
        <v>7016</v>
      </c>
      <c r="B926" s="822" t="s">
        <v>5725</v>
      </c>
      <c r="C926" s="822" t="s">
        <v>5710</v>
      </c>
      <c r="D926" s="822" t="s">
        <v>5774</v>
      </c>
      <c r="E926" s="822" t="s">
        <v>5775</v>
      </c>
      <c r="F926" s="831"/>
      <c r="G926" s="831"/>
      <c r="H926" s="831"/>
      <c r="I926" s="831"/>
      <c r="J926" s="831">
        <v>1</v>
      </c>
      <c r="K926" s="831">
        <v>38</v>
      </c>
      <c r="L926" s="831">
        <v>1</v>
      </c>
      <c r="M926" s="831">
        <v>38</v>
      </c>
      <c r="N926" s="831"/>
      <c r="O926" s="831"/>
      <c r="P926" s="827"/>
      <c r="Q926" s="832"/>
    </row>
    <row r="927" spans="1:17" ht="14.45" customHeight="1" x14ac:dyDescent="0.2">
      <c r="A927" s="821" t="s">
        <v>7016</v>
      </c>
      <c r="B927" s="822" t="s">
        <v>5725</v>
      </c>
      <c r="C927" s="822" t="s">
        <v>5710</v>
      </c>
      <c r="D927" s="822" t="s">
        <v>5711</v>
      </c>
      <c r="E927" s="822" t="s">
        <v>5712</v>
      </c>
      <c r="F927" s="831">
        <v>5</v>
      </c>
      <c r="G927" s="831">
        <v>1260</v>
      </c>
      <c r="H927" s="831">
        <v>4.9606299212598426</v>
      </c>
      <c r="I927" s="831">
        <v>252</v>
      </c>
      <c r="J927" s="831">
        <v>1</v>
      </c>
      <c r="K927" s="831">
        <v>254</v>
      </c>
      <c r="L927" s="831">
        <v>1</v>
      </c>
      <c r="M927" s="831">
        <v>254</v>
      </c>
      <c r="N927" s="831">
        <v>2</v>
      </c>
      <c r="O927" s="831">
        <v>510</v>
      </c>
      <c r="P927" s="827">
        <v>2.0078740157480315</v>
      </c>
      <c r="Q927" s="832">
        <v>255</v>
      </c>
    </row>
    <row r="928" spans="1:17" ht="14.45" customHeight="1" x14ac:dyDescent="0.2">
      <c r="A928" s="821" t="s">
        <v>7016</v>
      </c>
      <c r="B928" s="822" t="s">
        <v>5725</v>
      </c>
      <c r="C928" s="822" t="s">
        <v>5710</v>
      </c>
      <c r="D928" s="822" t="s">
        <v>5792</v>
      </c>
      <c r="E928" s="822" t="s">
        <v>5793</v>
      </c>
      <c r="F928" s="831">
        <v>6</v>
      </c>
      <c r="G928" s="831">
        <v>762</v>
      </c>
      <c r="H928" s="831">
        <v>6.0476190476190474</v>
      </c>
      <c r="I928" s="831">
        <v>127</v>
      </c>
      <c r="J928" s="831">
        <v>1</v>
      </c>
      <c r="K928" s="831">
        <v>126</v>
      </c>
      <c r="L928" s="831">
        <v>1</v>
      </c>
      <c r="M928" s="831">
        <v>126</v>
      </c>
      <c r="N928" s="831">
        <v>4</v>
      </c>
      <c r="O928" s="831">
        <v>508</v>
      </c>
      <c r="P928" s="827">
        <v>4.0317460317460316</v>
      </c>
      <c r="Q928" s="832">
        <v>127</v>
      </c>
    </row>
    <row r="929" spans="1:17" ht="14.45" customHeight="1" x14ac:dyDescent="0.2">
      <c r="A929" s="821" t="s">
        <v>7016</v>
      </c>
      <c r="B929" s="822" t="s">
        <v>5725</v>
      </c>
      <c r="C929" s="822" t="s">
        <v>5710</v>
      </c>
      <c r="D929" s="822" t="s">
        <v>5844</v>
      </c>
      <c r="E929" s="822" t="s">
        <v>5845</v>
      </c>
      <c r="F929" s="831">
        <v>1</v>
      </c>
      <c r="G929" s="831">
        <v>375</v>
      </c>
      <c r="H929" s="831"/>
      <c r="I929" s="831">
        <v>375</v>
      </c>
      <c r="J929" s="831"/>
      <c r="K929" s="831"/>
      <c r="L929" s="831"/>
      <c r="M929" s="831"/>
      <c r="N929" s="831"/>
      <c r="O929" s="831"/>
      <c r="P929" s="827"/>
      <c r="Q929" s="832"/>
    </row>
    <row r="930" spans="1:17" ht="14.45" customHeight="1" x14ac:dyDescent="0.2">
      <c r="A930" s="821" t="s">
        <v>7016</v>
      </c>
      <c r="B930" s="822" t="s">
        <v>5725</v>
      </c>
      <c r="C930" s="822" t="s">
        <v>5710</v>
      </c>
      <c r="D930" s="822" t="s">
        <v>5846</v>
      </c>
      <c r="E930" s="822" t="s">
        <v>5847</v>
      </c>
      <c r="F930" s="831">
        <v>1</v>
      </c>
      <c r="G930" s="831">
        <v>984</v>
      </c>
      <c r="H930" s="831"/>
      <c r="I930" s="831">
        <v>984</v>
      </c>
      <c r="J930" s="831"/>
      <c r="K930" s="831"/>
      <c r="L930" s="831"/>
      <c r="M930" s="831"/>
      <c r="N930" s="831"/>
      <c r="O930" s="831"/>
      <c r="P930" s="827"/>
      <c r="Q930" s="832"/>
    </row>
    <row r="931" spans="1:17" ht="14.45" customHeight="1" x14ac:dyDescent="0.2">
      <c r="A931" s="821" t="s">
        <v>7016</v>
      </c>
      <c r="B931" s="822" t="s">
        <v>5725</v>
      </c>
      <c r="C931" s="822" t="s">
        <v>5710</v>
      </c>
      <c r="D931" s="822" t="s">
        <v>5850</v>
      </c>
      <c r="E931" s="822" t="s">
        <v>5851</v>
      </c>
      <c r="F931" s="831"/>
      <c r="G931" s="831"/>
      <c r="H931" s="831"/>
      <c r="I931" s="831"/>
      <c r="J931" s="831"/>
      <c r="K931" s="831"/>
      <c r="L931" s="831"/>
      <c r="M931" s="831"/>
      <c r="N931" s="831">
        <v>1</v>
      </c>
      <c r="O931" s="831">
        <v>396</v>
      </c>
      <c r="P931" s="827"/>
      <c r="Q931" s="832">
        <v>396</v>
      </c>
    </row>
    <row r="932" spans="1:17" ht="14.45" customHeight="1" x14ac:dyDescent="0.2">
      <c r="A932" s="821" t="s">
        <v>7017</v>
      </c>
      <c r="B932" s="822" t="s">
        <v>5725</v>
      </c>
      <c r="C932" s="822" t="s">
        <v>5726</v>
      </c>
      <c r="D932" s="822" t="s">
        <v>5731</v>
      </c>
      <c r="E932" s="822" t="s">
        <v>5732</v>
      </c>
      <c r="F932" s="831"/>
      <c r="G932" s="831"/>
      <c r="H932" s="831"/>
      <c r="I932" s="831"/>
      <c r="J932" s="831">
        <v>0.2</v>
      </c>
      <c r="K932" s="831">
        <v>13.94</v>
      </c>
      <c r="L932" s="831">
        <v>1</v>
      </c>
      <c r="M932" s="831">
        <v>69.699999999999989</v>
      </c>
      <c r="N932" s="831"/>
      <c r="O932" s="831"/>
      <c r="P932" s="827"/>
      <c r="Q932" s="832"/>
    </row>
    <row r="933" spans="1:17" ht="14.45" customHeight="1" x14ac:dyDescent="0.2">
      <c r="A933" s="821" t="s">
        <v>7017</v>
      </c>
      <c r="B933" s="822" t="s">
        <v>5725</v>
      </c>
      <c r="C933" s="822" t="s">
        <v>5710</v>
      </c>
      <c r="D933" s="822" t="s">
        <v>5711</v>
      </c>
      <c r="E933" s="822" t="s">
        <v>5712</v>
      </c>
      <c r="F933" s="831">
        <v>4</v>
      </c>
      <c r="G933" s="831">
        <v>1008</v>
      </c>
      <c r="H933" s="831">
        <v>0.56692913385826771</v>
      </c>
      <c r="I933" s="831">
        <v>252</v>
      </c>
      <c r="J933" s="831">
        <v>7</v>
      </c>
      <c r="K933" s="831">
        <v>1778</v>
      </c>
      <c r="L933" s="831">
        <v>1</v>
      </c>
      <c r="M933" s="831">
        <v>254</v>
      </c>
      <c r="N933" s="831">
        <v>12</v>
      </c>
      <c r="O933" s="831">
        <v>3060</v>
      </c>
      <c r="P933" s="827">
        <v>1.7210348706411698</v>
      </c>
      <c r="Q933" s="832">
        <v>255</v>
      </c>
    </row>
    <row r="934" spans="1:17" ht="14.45" customHeight="1" x14ac:dyDescent="0.2">
      <c r="A934" s="821" t="s">
        <v>7017</v>
      </c>
      <c r="B934" s="822" t="s">
        <v>5725</v>
      </c>
      <c r="C934" s="822" t="s">
        <v>5710</v>
      </c>
      <c r="D934" s="822" t="s">
        <v>5792</v>
      </c>
      <c r="E934" s="822" t="s">
        <v>5793</v>
      </c>
      <c r="F934" s="831">
        <v>16</v>
      </c>
      <c r="G934" s="831">
        <v>2032</v>
      </c>
      <c r="H934" s="831">
        <v>1.343915343915344</v>
      </c>
      <c r="I934" s="831">
        <v>127</v>
      </c>
      <c r="J934" s="831">
        <v>12</v>
      </c>
      <c r="K934" s="831">
        <v>1512</v>
      </c>
      <c r="L934" s="831">
        <v>1</v>
      </c>
      <c r="M934" s="831">
        <v>126</v>
      </c>
      <c r="N934" s="831">
        <v>8</v>
      </c>
      <c r="O934" s="831">
        <v>1016</v>
      </c>
      <c r="P934" s="827">
        <v>0.67195767195767198</v>
      </c>
      <c r="Q934" s="832">
        <v>127</v>
      </c>
    </row>
    <row r="935" spans="1:17" ht="14.45" customHeight="1" x14ac:dyDescent="0.2">
      <c r="A935" s="821" t="s">
        <v>7017</v>
      </c>
      <c r="B935" s="822" t="s">
        <v>5725</v>
      </c>
      <c r="C935" s="822" t="s">
        <v>5710</v>
      </c>
      <c r="D935" s="822" t="s">
        <v>5804</v>
      </c>
      <c r="E935" s="822" t="s">
        <v>5805</v>
      </c>
      <c r="F935" s="831">
        <v>1</v>
      </c>
      <c r="G935" s="831">
        <v>680</v>
      </c>
      <c r="H935" s="831">
        <v>0.49635036496350365</v>
      </c>
      <c r="I935" s="831">
        <v>680</v>
      </c>
      <c r="J935" s="831">
        <v>2</v>
      </c>
      <c r="K935" s="831">
        <v>1370</v>
      </c>
      <c r="L935" s="831">
        <v>1</v>
      </c>
      <c r="M935" s="831">
        <v>685</v>
      </c>
      <c r="N935" s="831"/>
      <c r="O935" s="831"/>
      <c r="P935" s="827"/>
      <c r="Q935" s="832"/>
    </row>
    <row r="936" spans="1:17" ht="14.45" customHeight="1" x14ac:dyDescent="0.2">
      <c r="A936" s="821" t="s">
        <v>7017</v>
      </c>
      <c r="B936" s="822" t="s">
        <v>5725</v>
      </c>
      <c r="C936" s="822" t="s">
        <v>5710</v>
      </c>
      <c r="D936" s="822" t="s">
        <v>5714</v>
      </c>
      <c r="E936" s="822" t="s">
        <v>5715</v>
      </c>
      <c r="F936" s="831">
        <v>1</v>
      </c>
      <c r="G936" s="831">
        <v>86</v>
      </c>
      <c r="H936" s="831">
        <v>0.19770114942528735</v>
      </c>
      <c r="I936" s="831">
        <v>86</v>
      </c>
      <c r="J936" s="831">
        <v>5</v>
      </c>
      <c r="K936" s="831">
        <v>435</v>
      </c>
      <c r="L936" s="831">
        <v>1</v>
      </c>
      <c r="M936" s="831">
        <v>87</v>
      </c>
      <c r="N936" s="831">
        <v>1</v>
      </c>
      <c r="O936" s="831">
        <v>88</v>
      </c>
      <c r="P936" s="827">
        <v>0.20229885057471264</v>
      </c>
      <c r="Q936" s="832">
        <v>88</v>
      </c>
    </row>
    <row r="937" spans="1:17" ht="14.45" customHeight="1" x14ac:dyDescent="0.2">
      <c r="A937" s="821" t="s">
        <v>7017</v>
      </c>
      <c r="B937" s="822" t="s">
        <v>5725</v>
      </c>
      <c r="C937" s="822" t="s">
        <v>5710</v>
      </c>
      <c r="D937" s="822" t="s">
        <v>5844</v>
      </c>
      <c r="E937" s="822" t="s">
        <v>5845</v>
      </c>
      <c r="F937" s="831"/>
      <c r="G937" s="831"/>
      <c r="H937" s="831"/>
      <c r="I937" s="831"/>
      <c r="J937" s="831">
        <v>2</v>
      </c>
      <c r="K937" s="831">
        <v>752</v>
      </c>
      <c r="L937" s="831">
        <v>1</v>
      </c>
      <c r="M937" s="831">
        <v>376</v>
      </c>
      <c r="N937" s="831">
        <v>1</v>
      </c>
      <c r="O937" s="831">
        <v>377</v>
      </c>
      <c r="P937" s="827">
        <v>0.50132978723404253</v>
      </c>
      <c r="Q937" s="832">
        <v>377</v>
      </c>
    </row>
    <row r="938" spans="1:17" ht="14.45" customHeight="1" x14ac:dyDescent="0.2">
      <c r="A938" s="821" t="s">
        <v>7017</v>
      </c>
      <c r="B938" s="822" t="s">
        <v>5725</v>
      </c>
      <c r="C938" s="822" t="s">
        <v>5710</v>
      </c>
      <c r="D938" s="822" t="s">
        <v>5850</v>
      </c>
      <c r="E938" s="822" t="s">
        <v>5851</v>
      </c>
      <c r="F938" s="831"/>
      <c r="G938" s="831"/>
      <c r="H938" s="831"/>
      <c r="I938" s="831"/>
      <c r="J938" s="831"/>
      <c r="K938" s="831"/>
      <c r="L938" s="831"/>
      <c r="M938" s="831"/>
      <c r="N938" s="831">
        <v>1</v>
      </c>
      <c r="O938" s="831">
        <v>396</v>
      </c>
      <c r="P938" s="827"/>
      <c r="Q938" s="832">
        <v>396</v>
      </c>
    </row>
    <row r="939" spans="1:17" ht="14.45" customHeight="1" x14ac:dyDescent="0.2">
      <c r="A939" s="821" t="s">
        <v>7018</v>
      </c>
      <c r="B939" s="822" t="s">
        <v>5725</v>
      </c>
      <c r="C939" s="822" t="s">
        <v>5710</v>
      </c>
      <c r="D939" s="822" t="s">
        <v>5774</v>
      </c>
      <c r="E939" s="822" t="s">
        <v>5775</v>
      </c>
      <c r="F939" s="831">
        <v>2</v>
      </c>
      <c r="G939" s="831">
        <v>74</v>
      </c>
      <c r="H939" s="831">
        <v>0.97368421052631582</v>
      </c>
      <c r="I939" s="831">
        <v>37</v>
      </c>
      <c r="J939" s="831">
        <v>2</v>
      </c>
      <c r="K939" s="831">
        <v>76</v>
      </c>
      <c r="L939" s="831">
        <v>1</v>
      </c>
      <c r="M939" s="831">
        <v>38</v>
      </c>
      <c r="N939" s="831">
        <v>5</v>
      </c>
      <c r="O939" s="831">
        <v>190</v>
      </c>
      <c r="P939" s="827">
        <v>2.5</v>
      </c>
      <c r="Q939" s="832">
        <v>38</v>
      </c>
    </row>
    <row r="940" spans="1:17" ht="14.45" customHeight="1" x14ac:dyDescent="0.2">
      <c r="A940" s="821" t="s">
        <v>7018</v>
      </c>
      <c r="B940" s="822" t="s">
        <v>5725</v>
      </c>
      <c r="C940" s="822" t="s">
        <v>5710</v>
      </c>
      <c r="D940" s="822" t="s">
        <v>5784</v>
      </c>
      <c r="E940" s="822" t="s">
        <v>5785</v>
      </c>
      <c r="F940" s="831">
        <v>1</v>
      </c>
      <c r="G940" s="831">
        <v>631</v>
      </c>
      <c r="H940" s="831"/>
      <c r="I940" s="831">
        <v>631</v>
      </c>
      <c r="J940" s="831"/>
      <c r="K940" s="831"/>
      <c r="L940" s="831"/>
      <c r="M940" s="831"/>
      <c r="N940" s="831"/>
      <c r="O940" s="831"/>
      <c r="P940" s="827"/>
      <c r="Q940" s="832"/>
    </row>
    <row r="941" spans="1:17" ht="14.45" customHeight="1" x14ac:dyDescent="0.2">
      <c r="A941" s="821" t="s">
        <v>7018</v>
      </c>
      <c r="B941" s="822" t="s">
        <v>5725</v>
      </c>
      <c r="C941" s="822" t="s">
        <v>5710</v>
      </c>
      <c r="D941" s="822" t="s">
        <v>5786</v>
      </c>
      <c r="E941" s="822" t="s">
        <v>5787</v>
      </c>
      <c r="F941" s="831">
        <v>1</v>
      </c>
      <c r="G941" s="831">
        <v>393</v>
      </c>
      <c r="H941" s="831"/>
      <c r="I941" s="831">
        <v>393</v>
      </c>
      <c r="J941" s="831"/>
      <c r="K941" s="831"/>
      <c r="L941" s="831"/>
      <c r="M941" s="831"/>
      <c r="N941" s="831"/>
      <c r="O941" s="831"/>
      <c r="P941" s="827"/>
      <c r="Q941" s="832"/>
    </row>
    <row r="942" spans="1:17" ht="14.45" customHeight="1" x14ac:dyDescent="0.2">
      <c r="A942" s="821" t="s">
        <v>7018</v>
      </c>
      <c r="B942" s="822" t="s">
        <v>5725</v>
      </c>
      <c r="C942" s="822" t="s">
        <v>5710</v>
      </c>
      <c r="D942" s="822" t="s">
        <v>5788</v>
      </c>
      <c r="E942" s="822" t="s">
        <v>5789</v>
      </c>
      <c r="F942" s="831">
        <v>1</v>
      </c>
      <c r="G942" s="831">
        <v>39</v>
      </c>
      <c r="H942" s="831"/>
      <c r="I942" s="831">
        <v>39</v>
      </c>
      <c r="J942" s="831"/>
      <c r="K942" s="831"/>
      <c r="L942" s="831"/>
      <c r="M942" s="831"/>
      <c r="N942" s="831"/>
      <c r="O942" s="831"/>
      <c r="P942" s="827"/>
      <c r="Q942" s="832"/>
    </row>
    <row r="943" spans="1:17" ht="14.45" customHeight="1" x14ac:dyDescent="0.2">
      <c r="A943" s="821" t="s">
        <v>7018</v>
      </c>
      <c r="B943" s="822" t="s">
        <v>5725</v>
      </c>
      <c r="C943" s="822" t="s">
        <v>5710</v>
      </c>
      <c r="D943" s="822" t="s">
        <v>5711</v>
      </c>
      <c r="E943" s="822" t="s">
        <v>5712</v>
      </c>
      <c r="F943" s="831">
        <v>16</v>
      </c>
      <c r="G943" s="831">
        <v>4032</v>
      </c>
      <c r="H943" s="831">
        <v>0.56692913385826771</v>
      </c>
      <c r="I943" s="831">
        <v>252</v>
      </c>
      <c r="J943" s="831">
        <v>28</v>
      </c>
      <c r="K943" s="831">
        <v>7112</v>
      </c>
      <c r="L943" s="831">
        <v>1</v>
      </c>
      <c r="M943" s="831">
        <v>254</v>
      </c>
      <c r="N943" s="831">
        <v>19</v>
      </c>
      <c r="O943" s="831">
        <v>4845</v>
      </c>
      <c r="P943" s="827">
        <v>0.68124296962879638</v>
      </c>
      <c r="Q943" s="832">
        <v>255</v>
      </c>
    </row>
    <row r="944" spans="1:17" ht="14.45" customHeight="1" x14ac:dyDescent="0.2">
      <c r="A944" s="821" t="s">
        <v>7018</v>
      </c>
      <c r="B944" s="822" t="s">
        <v>5725</v>
      </c>
      <c r="C944" s="822" t="s">
        <v>5710</v>
      </c>
      <c r="D944" s="822" t="s">
        <v>5792</v>
      </c>
      <c r="E944" s="822" t="s">
        <v>5793</v>
      </c>
      <c r="F944" s="831">
        <v>20</v>
      </c>
      <c r="G944" s="831">
        <v>2540</v>
      </c>
      <c r="H944" s="831">
        <v>1.1199294532627866</v>
      </c>
      <c r="I944" s="831">
        <v>127</v>
      </c>
      <c r="J944" s="831">
        <v>18</v>
      </c>
      <c r="K944" s="831">
        <v>2268</v>
      </c>
      <c r="L944" s="831">
        <v>1</v>
      </c>
      <c r="M944" s="831">
        <v>126</v>
      </c>
      <c r="N944" s="831">
        <v>18</v>
      </c>
      <c r="O944" s="831">
        <v>2286</v>
      </c>
      <c r="P944" s="827">
        <v>1.0079365079365079</v>
      </c>
      <c r="Q944" s="832">
        <v>127</v>
      </c>
    </row>
    <row r="945" spans="1:17" ht="14.45" customHeight="1" x14ac:dyDescent="0.2">
      <c r="A945" s="821" t="s">
        <v>7018</v>
      </c>
      <c r="B945" s="822" t="s">
        <v>5725</v>
      </c>
      <c r="C945" s="822" t="s">
        <v>5710</v>
      </c>
      <c r="D945" s="822" t="s">
        <v>5804</v>
      </c>
      <c r="E945" s="822" t="s">
        <v>5805</v>
      </c>
      <c r="F945" s="831"/>
      <c r="G945" s="831"/>
      <c r="H945" s="831"/>
      <c r="I945" s="831"/>
      <c r="J945" s="831">
        <v>1</v>
      </c>
      <c r="K945" s="831">
        <v>685</v>
      </c>
      <c r="L945" s="831">
        <v>1</v>
      </c>
      <c r="M945" s="831">
        <v>685</v>
      </c>
      <c r="N945" s="831">
        <v>1</v>
      </c>
      <c r="O945" s="831">
        <v>688</v>
      </c>
      <c r="P945" s="827">
        <v>1.0043795620437956</v>
      </c>
      <c r="Q945" s="832">
        <v>688</v>
      </c>
    </row>
    <row r="946" spans="1:17" ht="14.45" customHeight="1" x14ac:dyDescent="0.2">
      <c r="A946" s="821" t="s">
        <v>7018</v>
      </c>
      <c r="B946" s="822" t="s">
        <v>5725</v>
      </c>
      <c r="C946" s="822" t="s">
        <v>5710</v>
      </c>
      <c r="D946" s="822" t="s">
        <v>5810</v>
      </c>
      <c r="E946" s="822" t="s">
        <v>5811</v>
      </c>
      <c r="F946" s="831"/>
      <c r="G946" s="831"/>
      <c r="H946" s="831"/>
      <c r="I946" s="831"/>
      <c r="J946" s="831"/>
      <c r="K946" s="831"/>
      <c r="L946" s="831"/>
      <c r="M946" s="831"/>
      <c r="N946" s="831">
        <v>1</v>
      </c>
      <c r="O946" s="831">
        <v>45.56</v>
      </c>
      <c r="P946" s="827"/>
      <c r="Q946" s="832">
        <v>45.56</v>
      </c>
    </row>
    <row r="947" spans="1:17" ht="14.45" customHeight="1" x14ac:dyDescent="0.2">
      <c r="A947" s="821" t="s">
        <v>7018</v>
      </c>
      <c r="B947" s="822" t="s">
        <v>5725</v>
      </c>
      <c r="C947" s="822" t="s">
        <v>5710</v>
      </c>
      <c r="D947" s="822" t="s">
        <v>5818</v>
      </c>
      <c r="E947" s="822" t="s">
        <v>5819</v>
      </c>
      <c r="F947" s="831">
        <v>3</v>
      </c>
      <c r="G947" s="831">
        <v>174</v>
      </c>
      <c r="H947" s="831">
        <v>2.9491525423728815</v>
      </c>
      <c r="I947" s="831">
        <v>58</v>
      </c>
      <c r="J947" s="831">
        <v>1</v>
      </c>
      <c r="K947" s="831">
        <v>59</v>
      </c>
      <c r="L947" s="831">
        <v>1</v>
      </c>
      <c r="M947" s="831">
        <v>59</v>
      </c>
      <c r="N947" s="831">
        <v>1</v>
      </c>
      <c r="O947" s="831">
        <v>59</v>
      </c>
      <c r="P947" s="827">
        <v>1</v>
      </c>
      <c r="Q947" s="832">
        <v>59</v>
      </c>
    </row>
    <row r="948" spans="1:17" ht="14.45" customHeight="1" x14ac:dyDescent="0.2">
      <c r="A948" s="821" t="s">
        <v>7018</v>
      </c>
      <c r="B948" s="822" t="s">
        <v>5725</v>
      </c>
      <c r="C948" s="822" t="s">
        <v>5710</v>
      </c>
      <c r="D948" s="822" t="s">
        <v>5714</v>
      </c>
      <c r="E948" s="822" t="s">
        <v>5715</v>
      </c>
      <c r="F948" s="831">
        <v>2</v>
      </c>
      <c r="G948" s="831">
        <v>172</v>
      </c>
      <c r="H948" s="831">
        <v>1.9770114942528736</v>
      </c>
      <c r="I948" s="831">
        <v>86</v>
      </c>
      <c r="J948" s="831">
        <v>1</v>
      </c>
      <c r="K948" s="831">
        <v>87</v>
      </c>
      <c r="L948" s="831">
        <v>1</v>
      </c>
      <c r="M948" s="831">
        <v>87</v>
      </c>
      <c r="N948" s="831">
        <v>2</v>
      </c>
      <c r="O948" s="831">
        <v>176</v>
      </c>
      <c r="P948" s="827">
        <v>2.0229885057471266</v>
      </c>
      <c r="Q948" s="832">
        <v>88</v>
      </c>
    </row>
    <row r="949" spans="1:17" ht="14.45" customHeight="1" x14ac:dyDescent="0.2">
      <c r="A949" s="821" t="s">
        <v>7018</v>
      </c>
      <c r="B949" s="822" t="s">
        <v>5725</v>
      </c>
      <c r="C949" s="822" t="s">
        <v>5710</v>
      </c>
      <c r="D949" s="822" t="s">
        <v>5840</v>
      </c>
      <c r="E949" s="822" t="s">
        <v>5841</v>
      </c>
      <c r="F949" s="831">
        <v>2</v>
      </c>
      <c r="G949" s="831">
        <v>232</v>
      </c>
      <c r="H949" s="831"/>
      <c r="I949" s="831">
        <v>116</v>
      </c>
      <c r="J949" s="831"/>
      <c r="K949" s="831"/>
      <c r="L949" s="831"/>
      <c r="M949" s="831"/>
      <c r="N949" s="831"/>
      <c r="O949" s="831"/>
      <c r="P949" s="827"/>
      <c r="Q949" s="832"/>
    </row>
    <row r="950" spans="1:17" ht="14.45" customHeight="1" x14ac:dyDescent="0.2">
      <c r="A950" s="821" t="s">
        <v>7018</v>
      </c>
      <c r="B950" s="822" t="s">
        <v>5725</v>
      </c>
      <c r="C950" s="822" t="s">
        <v>5710</v>
      </c>
      <c r="D950" s="822" t="s">
        <v>5844</v>
      </c>
      <c r="E950" s="822" t="s">
        <v>5845</v>
      </c>
      <c r="F950" s="831"/>
      <c r="G950" s="831"/>
      <c r="H950" s="831"/>
      <c r="I950" s="831"/>
      <c r="J950" s="831"/>
      <c r="K950" s="831"/>
      <c r="L950" s="831"/>
      <c r="M950" s="831"/>
      <c r="N950" s="831">
        <v>1</v>
      </c>
      <c r="O950" s="831">
        <v>377</v>
      </c>
      <c r="P950" s="827"/>
      <c r="Q950" s="832">
        <v>377</v>
      </c>
    </row>
    <row r="951" spans="1:17" ht="14.45" customHeight="1" x14ac:dyDescent="0.2">
      <c r="A951" s="821" t="s">
        <v>7019</v>
      </c>
      <c r="B951" s="822" t="s">
        <v>5725</v>
      </c>
      <c r="C951" s="822" t="s">
        <v>5710</v>
      </c>
      <c r="D951" s="822" t="s">
        <v>5774</v>
      </c>
      <c r="E951" s="822" t="s">
        <v>5775</v>
      </c>
      <c r="F951" s="831"/>
      <c r="G951" s="831"/>
      <c r="H951" s="831"/>
      <c r="I951" s="831"/>
      <c r="J951" s="831"/>
      <c r="K951" s="831"/>
      <c r="L951" s="831"/>
      <c r="M951" s="831"/>
      <c r="N951" s="831">
        <v>1</v>
      </c>
      <c r="O951" s="831">
        <v>38</v>
      </c>
      <c r="P951" s="827"/>
      <c r="Q951" s="832">
        <v>38</v>
      </c>
    </row>
    <row r="952" spans="1:17" ht="14.45" customHeight="1" x14ac:dyDescent="0.2">
      <c r="A952" s="821" t="s">
        <v>7019</v>
      </c>
      <c r="B952" s="822" t="s">
        <v>5725</v>
      </c>
      <c r="C952" s="822" t="s">
        <v>5710</v>
      </c>
      <c r="D952" s="822" t="s">
        <v>5784</v>
      </c>
      <c r="E952" s="822" t="s">
        <v>5785</v>
      </c>
      <c r="F952" s="831">
        <v>1</v>
      </c>
      <c r="G952" s="831">
        <v>631</v>
      </c>
      <c r="H952" s="831"/>
      <c r="I952" s="831">
        <v>631</v>
      </c>
      <c r="J952" s="831"/>
      <c r="K952" s="831"/>
      <c r="L952" s="831"/>
      <c r="M952" s="831"/>
      <c r="N952" s="831"/>
      <c r="O952" s="831"/>
      <c r="P952" s="827"/>
      <c r="Q952" s="832"/>
    </row>
    <row r="953" spans="1:17" ht="14.45" customHeight="1" x14ac:dyDescent="0.2">
      <c r="A953" s="821" t="s">
        <v>7019</v>
      </c>
      <c r="B953" s="822" t="s">
        <v>5725</v>
      </c>
      <c r="C953" s="822" t="s">
        <v>5710</v>
      </c>
      <c r="D953" s="822" t="s">
        <v>5788</v>
      </c>
      <c r="E953" s="822" t="s">
        <v>5789</v>
      </c>
      <c r="F953" s="831">
        <v>2</v>
      </c>
      <c r="G953" s="831">
        <v>78</v>
      </c>
      <c r="H953" s="831"/>
      <c r="I953" s="831">
        <v>39</v>
      </c>
      <c r="J953" s="831"/>
      <c r="K953" s="831"/>
      <c r="L953" s="831"/>
      <c r="M953" s="831"/>
      <c r="N953" s="831"/>
      <c r="O953" s="831"/>
      <c r="P953" s="827"/>
      <c r="Q953" s="832"/>
    </row>
    <row r="954" spans="1:17" ht="14.45" customHeight="1" x14ac:dyDescent="0.2">
      <c r="A954" s="821" t="s">
        <v>7019</v>
      </c>
      <c r="B954" s="822" t="s">
        <v>5725</v>
      </c>
      <c r="C954" s="822" t="s">
        <v>5710</v>
      </c>
      <c r="D954" s="822" t="s">
        <v>5878</v>
      </c>
      <c r="E954" s="822" t="s">
        <v>5879</v>
      </c>
      <c r="F954" s="831">
        <v>1</v>
      </c>
      <c r="G954" s="831">
        <v>720</v>
      </c>
      <c r="H954" s="831"/>
      <c r="I954" s="831">
        <v>720</v>
      </c>
      <c r="J954" s="831"/>
      <c r="K954" s="831"/>
      <c r="L954" s="831"/>
      <c r="M954" s="831"/>
      <c r="N954" s="831"/>
      <c r="O954" s="831"/>
      <c r="P954" s="827"/>
      <c r="Q954" s="832"/>
    </row>
    <row r="955" spans="1:17" ht="14.45" customHeight="1" x14ac:dyDescent="0.2">
      <c r="A955" s="821" t="s">
        <v>7019</v>
      </c>
      <c r="B955" s="822" t="s">
        <v>5725</v>
      </c>
      <c r="C955" s="822" t="s">
        <v>5710</v>
      </c>
      <c r="D955" s="822" t="s">
        <v>5711</v>
      </c>
      <c r="E955" s="822" t="s">
        <v>5712</v>
      </c>
      <c r="F955" s="831">
        <v>4</v>
      </c>
      <c r="G955" s="831">
        <v>1008</v>
      </c>
      <c r="H955" s="831">
        <v>1.984251968503937</v>
      </c>
      <c r="I955" s="831">
        <v>252</v>
      </c>
      <c r="J955" s="831">
        <v>2</v>
      </c>
      <c r="K955" s="831">
        <v>508</v>
      </c>
      <c r="L955" s="831">
        <v>1</v>
      </c>
      <c r="M955" s="831">
        <v>254</v>
      </c>
      <c r="N955" s="831">
        <v>1</v>
      </c>
      <c r="O955" s="831">
        <v>255</v>
      </c>
      <c r="P955" s="827">
        <v>0.50196850393700787</v>
      </c>
      <c r="Q955" s="832">
        <v>255</v>
      </c>
    </row>
    <row r="956" spans="1:17" ht="14.45" customHeight="1" x14ac:dyDescent="0.2">
      <c r="A956" s="821" t="s">
        <v>7019</v>
      </c>
      <c r="B956" s="822" t="s">
        <v>5725</v>
      </c>
      <c r="C956" s="822" t="s">
        <v>5710</v>
      </c>
      <c r="D956" s="822" t="s">
        <v>5792</v>
      </c>
      <c r="E956" s="822" t="s">
        <v>5793</v>
      </c>
      <c r="F956" s="831">
        <v>1</v>
      </c>
      <c r="G956" s="831">
        <v>127</v>
      </c>
      <c r="H956" s="831"/>
      <c r="I956" s="831">
        <v>127</v>
      </c>
      <c r="J956" s="831"/>
      <c r="K956" s="831"/>
      <c r="L956" s="831"/>
      <c r="M956" s="831"/>
      <c r="N956" s="831">
        <v>1</v>
      </c>
      <c r="O956" s="831">
        <v>127</v>
      </c>
      <c r="P956" s="827"/>
      <c r="Q956" s="832">
        <v>127</v>
      </c>
    </row>
    <row r="957" spans="1:17" ht="14.45" customHeight="1" x14ac:dyDescent="0.2">
      <c r="A957" s="821" t="s">
        <v>7019</v>
      </c>
      <c r="B957" s="822" t="s">
        <v>5725</v>
      </c>
      <c r="C957" s="822" t="s">
        <v>5710</v>
      </c>
      <c r="D957" s="822" t="s">
        <v>5804</v>
      </c>
      <c r="E957" s="822" t="s">
        <v>5805</v>
      </c>
      <c r="F957" s="831"/>
      <c r="G957" s="831"/>
      <c r="H957" s="831"/>
      <c r="I957" s="831"/>
      <c r="J957" s="831"/>
      <c r="K957" s="831"/>
      <c r="L957" s="831"/>
      <c r="M957" s="831"/>
      <c r="N957" s="831">
        <v>1</v>
      </c>
      <c r="O957" s="831">
        <v>688</v>
      </c>
      <c r="P957" s="827"/>
      <c r="Q957" s="832">
        <v>688</v>
      </c>
    </row>
    <row r="958" spans="1:17" ht="14.45" customHeight="1" x14ac:dyDescent="0.2">
      <c r="A958" s="821" t="s">
        <v>7019</v>
      </c>
      <c r="B958" s="822" t="s">
        <v>5725</v>
      </c>
      <c r="C958" s="822" t="s">
        <v>5710</v>
      </c>
      <c r="D958" s="822" t="s">
        <v>5714</v>
      </c>
      <c r="E958" s="822" t="s">
        <v>5715</v>
      </c>
      <c r="F958" s="831">
        <v>1</v>
      </c>
      <c r="G958" s="831">
        <v>86</v>
      </c>
      <c r="H958" s="831"/>
      <c r="I958" s="831">
        <v>86</v>
      </c>
      <c r="J958" s="831"/>
      <c r="K958" s="831"/>
      <c r="L958" s="831"/>
      <c r="M958" s="831"/>
      <c r="N958" s="831">
        <v>1</v>
      </c>
      <c r="O958" s="831">
        <v>88</v>
      </c>
      <c r="P958" s="827"/>
      <c r="Q958" s="832">
        <v>88</v>
      </c>
    </row>
    <row r="959" spans="1:17" ht="14.45" customHeight="1" x14ac:dyDescent="0.2">
      <c r="A959" s="821" t="s">
        <v>7020</v>
      </c>
      <c r="B959" s="822" t="s">
        <v>5725</v>
      </c>
      <c r="C959" s="822" t="s">
        <v>5710</v>
      </c>
      <c r="D959" s="822" t="s">
        <v>5774</v>
      </c>
      <c r="E959" s="822" t="s">
        <v>5775</v>
      </c>
      <c r="F959" s="831"/>
      <c r="G959" s="831"/>
      <c r="H959" s="831"/>
      <c r="I959" s="831"/>
      <c r="J959" s="831">
        <v>2</v>
      </c>
      <c r="K959" s="831">
        <v>76</v>
      </c>
      <c r="L959" s="831">
        <v>1</v>
      </c>
      <c r="M959" s="831">
        <v>38</v>
      </c>
      <c r="N959" s="831"/>
      <c r="O959" s="831"/>
      <c r="P959" s="827"/>
      <c r="Q959" s="832"/>
    </row>
    <row r="960" spans="1:17" ht="14.45" customHeight="1" x14ac:dyDescent="0.2">
      <c r="A960" s="821" t="s">
        <v>7020</v>
      </c>
      <c r="B960" s="822" t="s">
        <v>5725</v>
      </c>
      <c r="C960" s="822" t="s">
        <v>5710</v>
      </c>
      <c r="D960" s="822" t="s">
        <v>5711</v>
      </c>
      <c r="E960" s="822" t="s">
        <v>5712</v>
      </c>
      <c r="F960" s="831">
        <v>1</v>
      </c>
      <c r="G960" s="831">
        <v>252</v>
      </c>
      <c r="H960" s="831"/>
      <c r="I960" s="831">
        <v>252</v>
      </c>
      <c r="J960" s="831"/>
      <c r="K960" s="831"/>
      <c r="L960" s="831"/>
      <c r="M960" s="831"/>
      <c r="N960" s="831">
        <v>2</v>
      </c>
      <c r="O960" s="831">
        <v>510</v>
      </c>
      <c r="P960" s="827"/>
      <c r="Q960" s="832">
        <v>255</v>
      </c>
    </row>
    <row r="961" spans="1:17" ht="14.45" customHeight="1" x14ac:dyDescent="0.2">
      <c r="A961" s="821" t="s">
        <v>7020</v>
      </c>
      <c r="B961" s="822" t="s">
        <v>5725</v>
      </c>
      <c r="C961" s="822" t="s">
        <v>5710</v>
      </c>
      <c r="D961" s="822" t="s">
        <v>5792</v>
      </c>
      <c r="E961" s="822" t="s">
        <v>5793</v>
      </c>
      <c r="F961" s="831">
        <v>2</v>
      </c>
      <c r="G961" s="831">
        <v>254</v>
      </c>
      <c r="H961" s="831"/>
      <c r="I961" s="831">
        <v>127</v>
      </c>
      <c r="J961" s="831"/>
      <c r="K961" s="831"/>
      <c r="L961" s="831"/>
      <c r="M961" s="831"/>
      <c r="N961" s="831">
        <v>4</v>
      </c>
      <c r="O961" s="831">
        <v>508</v>
      </c>
      <c r="P961" s="827"/>
      <c r="Q961" s="832">
        <v>127</v>
      </c>
    </row>
    <row r="962" spans="1:17" ht="14.45" customHeight="1" x14ac:dyDescent="0.2">
      <c r="A962" s="821" t="s">
        <v>7020</v>
      </c>
      <c r="B962" s="822" t="s">
        <v>5725</v>
      </c>
      <c r="C962" s="822" t="s">
        <v>5710</v>
      </c>
      <c r="D962" s="822" t="s">
        <v>5714</v>
      </c>
      <c r="E962" s="822" t="s">
        <v>5715</v>
      </c>
      <c r="F962" s="831">
        <v>1</v>
      </c>
      <c r="G962" s="831">
        <v>86</v>
      </c>
      <c r="H962" s="831"/>
      <c r="I962" s="831">
        <v>86</v>
      </c>
      <c r="J962" s="831"/>
      <c r="K962" s="831"/>
      <c r="L962" s="831"/>
      <c r="M962" s="831"/>
      <c r="N962" s="831">
        <v>1</v>
      </c>
      <c r="O962" s="831">
        <v>88</v>
      </c>
      <c r="P962" s="827"/>
      <c r="Q962" s="832">
        <v>88</v>
      </c>
    </row>
    <row r="963" spans="1:17" ht="14.45" customHeight="1" x14ac:dyDescent="0.2">
      <c r="A963" s="821" t="s">
        <v>7020</v>
      </c>
      <c r="B963" s="822" t="s">
        <v>5725</v>
      </c>
      <c r="C963" s="822" t="s">
        <v>5710</v>
      </c>
      <c r="D963" s="822" t="s">
        <v>5840</v>
      </c>
      <c r="E963" s="822" t="s">
        <v>5841</v>
      </c>
      <c r="F963" s="831">
        <v>1</v>
      </c>
      <c r="G963" s="831">
        <v>116</v>
      </c>
      <c r="H963" s="831"/>
      <c r="I963" s="831">
        <v>116</v>
      </c>
      <c r="J963" s="831"/>
      <c r="K963" s="831"/>
      <c r="L963" s="831"/>
      <c r="M963" s="831"/>
      <c r="N963" s="831"/>
      <c r="O963" s="831"/>
      <c r="P963" s="827"/>
      <c r="Q963" s="832"/>
    </row>
    <row r="964" spans="1:17" ht="14.45" customHeight="1" x14ac:dyDescent="0.2">
      <c r="A964" s="821" t="s">
        <v>7020</v>
      </c>
      <c r="B964" s="822" t="s">
        <v>5725</v>
      </c>
      <c r="C964" s="822" t="s">
        <v>5710</v>
      </c>
      <c r="D964" s="822" t="s">
        <v>5856</v>
      </c>
      <c r="E964" s="822" t="s">
        <v>5857</v>
      </c>
      <c r="F964" s="831">
        <v>1</v>
      </c>
      <c r="G964" s="831">
        <v>181</v>
      </c>
      <c r="H964" s="831"/>
      <c r="I964" s="831">
        <v>181</v>
      </c>
      <c r="J964" s="831"/>
      <c r="K964" s="831"/>
      <c r="L964" s="831"/>
      <c r="M964" s="831"/>
      <c r="N964" s="831">
        <v>1</v>
      </c>
      <c r="O964" s="831">
        <v>183</v>
      </c>
      <c r="P964" s="827"/>
      <c r="Q964" s="832">
        <v>183</v>
      </c>
    </row>
    <row r="965" spans="1:17" ht="14.45" customHeight="1" x14ac:dyDescent="0.2">
      <c r="A965" s="821" t="s">
        <v>7021</v>
      </c>
      <c r="B965" s="822" t="s">
        <v>5725</v>
      </c>
      <c r="C965" s="822" t="s">
        <v>5710</v>
      </c>
      <c r="D965" s="822" t="s">
        <v>5774</v>
      </c>
      <c r="E965" s="822" t="s">
        <v>5775</v>
      </c>
      <c r="F965" s="831">
        <v>3</v>
      </c>
      <c r="G965" s="831">
        <v>111</v>
      </c>
      <c r="H965" s="831">
        <v>0.97368421052631582</v>
      </c>
      <c r="I965" s="831">
        <v>37</v>
      </c>
      <c r="J965" s="831">
        <v>3</v>
      </c>
      <c r="K965" s="831">
        <v>114</v>
      </c>
      <c r="L965" s="831">
        <v>1</v>
      </c>
      <c r="M965" s="831">
        <v>38</v>
      </c>
      <c r="N965" s="831">
        <v>1</v>
      </c>
      <c r="O965" s="831">
        <v>38</v>
      </c>
      <c r="P965" s="827">
        <v>0.33333333333333331</v>
      </c>
      <c r="Q965" s="832">
        <v>38</v>
      </c>
    </row>
    <row r="966" spans="1:17" ht="14.45" customHeight="1" x14ac:dyDescent="0.2">
      <c r="A966" s="821" t="s">
        <v>7021</v>
      </c>
      <c r="B966" s="822" t="s">
        <v>5725</v>
      </c>
      <c r="C966" s="822" t="s">
        <v>5710</v>
      </c>
      <c r="D966" s="822" t="s">
        <v>5784</v>
      </c>
      <c r="E966" s="822" t="s">
        <v>5785</v>
      </c>
      <c r="F966" s="831">
        <v>1</v>
      </c>
      <c r="G966" s="831">
        <v>631</v>
      </c>
      <c r="H966" s="831"/>
      <c r="I966" s="831">
        <v>631</v>
      </c>
      <c r="J966" s="831"/>
      <c r="K966" s="831"/>
      <c r="L966" s="831"/>
      <c r="M966" s="831"/>
      <c r="N966" s="831"/>
      <c r="O966" s="831"/>
      <c r="P966" s="827"/>
      <c r="Q966" s="832"/>
    </row>
    <row r="967" spans="1:17" ht="14.45" customHeight="1" x14ac:dyDescent="0.2">
      <c r="A967" s="821" t="s">
        <v>7021</v>
      </c>
      <c r="B967" s="822" t="s">
        <v>5725</v>
      </c>
      <c r="C967" s="822" t="s">
        <v>5710</v>
      </c>
      <c r="D967" s="822" t="s">
        <v>5786</v>
      </c>
      <c r="E967" s="822" t="s">
        <v>5787</v>
      </c>
      <c r="F967" s="831">
        <v>1</v>
      </c>
      <c r="G967" s="831">
        <v>393</v>
      </c>
      <c r="H967" s="831"/>
      <c r="I967" s="831">
        <v>393</v>
      </c>
      <c r="J967" s="831"/>
      <c r="K967" s="831"/>
      <c r="L967" s="831"/>
      <c r="M967" s="831"/>
      <c r="N967" s="831"/>
      <c r="O967" s="831"/>
      <c r="P967" s="827"/>
      <c r="Q967" s="832"/>
    </row>
    <row r="968" spans="1:17" ht="14.45" customHeight="1" x14ac:dyDescent="0.2">
      <c r="A968" s="821" t="s">
        <v>7021</v>
      </c>
      <c r="B968" s="822" t="s">
        <v>5725</v>
      </c>
      <c r="C968" s="822" t="s">
        <v>5710</v>
      </c>
      <c r="D968" s="822" t="s">
        <v>5788</v>
      </c>
      <c r="E968" s="822" t="s">
        <v>5789</v>
      </c>
      <c r="F968" s="831">
        <v>1</v>
      </c>
      <c r="G968" s="831">
        <v>39</v>
      </c>
      <c r="H968" s="831"/>
      <c r="I968" s="831">
        <v>39</v>
      </c>
      <c r="J968" s="831"/>
      <c r="K968" s="831"/>
      <c r="L968" s="831"/>
      <c r="M968" s="831"/>
      <c r="N968" s="831"/>
      <c r="O968" s="831"/>
      <c r="P968" s="827"/>
      <c r="Q968" s="832"/>
    </row>
    <row r="969" spans="1:17" ht="14.45" customHeight="1" x14ac:dyDescent="0.2">
      <c r="A969" s="821" t="s">
        <v>7021</v>
      </c>
      <c r="B969" s="822" t="s">
        <v>5725</v>
      </c>
      <c r="C969" s="822" t="s">
        <v>5710</v>
      </c>
      <c r="D969" s="822" t="s">
        <v>5711</v>
      </c>
      <c r="E969" s="822" t="s">
        <v>5712</v>
      </c>
      <c r="F969" s="831">
        <v>11</v>
      </c>
      <c r="G969" s="831">
        <v>2772</v>
      </c>
      <c r="H969" s="831">
        <v>1.8188976377952757</v>
      </c>
      <c r="I969" s="831">
        <v>252</v>
      </c>
      <c r="J969" s="831">
        <v>6</v>
      </c>
      <c r="K969" s="831">
        <v>1524</v>
      </c>
      <c r="L969" s="831">
        <v>1</v>
      </c>
      <c r="M969" s="831">
        <v>254</v>
      </c>
      <c r="N969" s="831">
        <v>6</v>
      </c>
      <c r="O969" s="831">
        <v>1530</v>
      </c>
      <c r="P969" s="827">
        <v>1.0039370078740157</v>
      </c>
      <c r="Q969" s="832">
        <v>255</v>
      </c>
    </row>
    <row r="970" spans="1:17" ht="14.45" customHeight="1" x14ac:dyDescent="0.2">
      <c r="A970" s="821" t="s">
        <v>7021</v>
      </c>
      <c r="B970" s="822" t="s">
        <v>5725</v>
      </c>
      <c r="C970" s="822" t="s">
        <v>5710</v>
      </c>
      <c r="D970" s="822" t="s">
        <v>5792</v>
      </c>
      <c r="E970" s="822" t="s">
        <v>5793</v>
      </c>
      <c r="F970" s="831">
        <v>11</v>
      </c>
      <c r="G970" s="831">
        <v>1397</v>
      </c>
      <c r="H970" s="831">
        <v>1.3859126984126984</v>
      </c>
      <c r="I970" s="831">
        <v>127</v>
      </c>
      <c r="J970" s="831">
        <v>8</v>
      </c>
      <c r="K970" s="831">
        <v>1008</v>
      </c>
      <c r="L970" s="831">
        <v>1</v>
      </c>
      <c r="M970" s="831">
        <v>126</v>
      </c>
      <c r="N970" s="831">
        <v>5</v>
      </c>
      <c r="O970" s="831">
        <v>635</v>
      </c>
      <c r="P970" s="827">
        <v>0.62996031746031744</v>
      </c>
      <c r="Q970" s="832">
        <v>127</v>
      </c>
    </row>
    <row r="971" spans="1:17" ht="14.45" customHeight="1" x14ac:dyDescent="0.2">
      <c r="A971" s="821" t="s">
        <v>7021</v>
      </c>
      <c r="B971" s="822" t="s">
        <v>5725</v>
      </c>
      <c r="C971" s="822" t="s">
        <v>5710</v>
      </c>
      <c r="D971" s="822" t="s">
        <v>5714</v>
      </c>
      <c r="E971" s="822" t="s">
        <v>5715</v>
      </c>
      <c r="F971" s="831"/>
      <c r="G971" s="831"/>
      <c r="H971" s="831"/>
      <c r="I971" s="831"/>
      <c r="J971" s="831">
        <v>1</v>
      </c>
      <c r="K971" s="831">
        <v>87</v>
      </c>
      <c r="L971" s="831">
        <v>1</v>
      </c>
      <c r="M971" s="831">
        <v>87</v>
      </c>
      <c r="N971" s="831"/>
      <c r="O971" s="831"/>
      <c r="P971" s="827"/>
      <c r="Q971" s="832"/>
    </row>
    <row r="972" spans="1:17" ht="14.45" customHeight="1" x14ac:dyDescent="0.2">
      <c r="A972" s="821" t="s">
        <v>7021</v>
      </c>
      <c r="B972" s="822" t="s">
        <v>5725</v>
      </c>
      <c r="C972" s="822" t="s">
        <v>5710</v>
      </c>
      <c r="D972" s="822" t="s">
        <v>5856</v>
      </c>
      <c r="E972" s="822" t="s">
        <v>5857</v>
      </c>
      <c r="F972" s="831"/>
      <c r="G972" s="831"/>
      <c r="H972" s="831"/>
      <c r="I972" s="831"/>
      <c r="J972" s="831">
        <v>1</v>
      </c>
      <c r="K972" s="831">
        <v>182</v>
      </c>
      <c r="L972" s="831">
        <v>1</v>
      </c>
      <c r="M972" s="831">
        <v>182</v>
      </c>
      <c r="N972" s="831"/>
      <c r="O972" s="831"/>
      <c r="P972" s="827"/>
      <c r="Q972" s="832"/>
    </row>
    <row r="973" spans="1:17" ht="14.45" customHeight="1" x14ac:dyDescent="0.2">
      <c r="A973" s="821" t="s">
        <v>7022</v>
      </c>
      <c r="B973" s="822" t="s">
        <v>5725</v>
      </c>
      <c r="C973" s="822" t="s">
        <v>5710</v>
      </c>
      <c r="D973" s="822" t="s">
        <v>5711</v>
      </c>
      <c r="E973" s="822" t="s">
        <v>5712</v>
      </c>
      <c r="F973" s="831">
        <v>15</v>
      </c>
      <c r="G973" s="831">
        <v>3780</v>
      </c>
      <c r="H973" s="831">
        <v>2.4803149606299213</v>
      </c>
      <c r="I973" s="831">
        <v>252</v>
      </c>
      <c r="J973" s="831">
        <v>6</v>
      </c>
      <c r="K973" s="831">
        <v>1524</v>
      </c>
      <c r="L973" s="831">
        <v>1</v>
      </c>
      <c r="M973" s="831">
        <v>254</v>
      </c>
      <c r="N973" s="831">
        <v>9</v>
      </c>
      <c r="O973" s="831">
        <v>2295</v>
      </c>
      <c r="P973" s="827">
        <v>1.5059055118110236</v>
      </c>
      <c r="Q973" s="832">
        <v>255</v>
      </c>
    </row>
    <row r="974" spans="1:17" ht="14.45" customHeight="1" x14ac:dyDescent="0.2">
      <c r="A974" s="821" t="s">
        <v>7022</v>
      </c>
      <c r="B974" s="822" t="s">
        <v>5725</v>
      </c>
      <c r="C974" s="822" t="s">
        <v>5710</v>
      </c>
      <c r="D974" s="822" t="s">
        <v>5792</v>
      </c>
      <c r="E974" s="822" t="s">
        <v>5793</v>
      </c>
      <c r="F974" s="831">
        <v>1</v>
      </c>
      <c r="G974" s="831">
        <v>127</v>
      </c>
      <c r="H974" s="831">
        <v>1.0079365079365079</v>
      </c>
      <c r="I974" s="831">
        <v>127</v>
      </c>
      <c r="J974" s="831">
        <v>1</v>
      </c>
      <c r="K974" s="831">
        <v>126</v>
      </c>
      <c r="L974" s="831">
        <v>1</v>
      </c>
      <c r="M974" s="831">
        <v>126</v>
      </c>
      <c r="N974" s="831">
        <v>1</v>
      </c>
      <c r="O974" s="831">
        <v>127</v>
      </c>
      <c r="P974" s="827">
        <v>1.0079365079365079</v>
      </c>
      <c r="Q974" s="832">
        <v>127</v>
      </c>
    </row>
    <row r="975" spans="1:17" ht="14.45" customHeight="1" x14ac:dyDescent="0.2">
      <c r="A975" s="821" t="s">
        <v>7022</v>
      </c>
      <c r="B975" s="822" t="s">
        <v>5725</v>
      </c>
      <c r="C975" s="822" t="s">
        <v>5710</v>
      </c>
      <c r="D975" s="822" t="s">
        <v>5840</v>
      </c>
      <c r="E975" s="822" t="s">
        <v>5841</v>
      </c>
      <c r="F975" s="831"/>
      <c r="G975" s="831"/>
      <c r="H975" s="831"/>
      <c r="I975" s="831"/>
      <c r="J975" s="831"/>
      <c r="K975" s="831"/>
      <c r="L975" s="831"/>
      <c r="M975" s="831"/>
      <c r="N975" s="831">
        <v>1</v>
      </c>
      <c r="O975" s="831">
        <v>117</v>
      </c>
      <c r="P975" s="827"/>
      <c r="Q975" s="832">
        <v>117</v>
      </c>
    </row>
    <row r="976" spans="1:17" ht="14.45" customHeight="1" x14ac:dyDescent="0.2">
      <c r="A976" s="821" t="s">
        <v>7023</v>
      </c>
      <c r="B976" s="822" t="s">
        <v>5725</v>
      </c>
      <c r="C976" s="822" t="s">
        <v>5726</v>
      </c>
      <c r="D976" s="822" t="s">
        <v>5731</v>
      </c>
      <c r="E976" s="822" t="s">
        <v>5732</v>
      </c>
      <c r="F976" s="831"/>
      <c r="G976" s="831"/>
      <c r="H976" s="831"/>
      <c r="I976" s="831"/>
      <c r="J976" s="831">
        <v>0.30000000000000004</v>
      </c>
      <c r="K976" s="831">
        <v>20.91</v>
      </c>
      <c r="L976" s="831">
        <v>1</v>
      </c>
      <c r="M976" s="831">
        <v>69.699999999999989</v>
      </c>
      <c r="N976" s="831"/>
      <c r="O976" s="831"/>
      <c r="P976" s="827"/>
      <c r="Q976" s="832"/>
    </row>
    <row r="977" spans="1:17" ht="14.45" customHeight="1" x14ac:dyDescent="0.2">
      <c r="A977" s="821" t="s">
        <v>7023</v>
      </c>
      <c r="B977" s="822" t="s">
        <v>5725</v>
      </c>
      <c r="C977" s="822" t="s">
        <v>5710</v>
      </c>
      <c r="D977" s="822" t="s">
        <v>5774</v>
      </c>
      <c r="E977" s="822" t="s">
        <v>5775</v>
      </c>
      <c r="F977" s="831">
        <v>3</v>
      </c>
      <c r="G977" s="831">
        <v>111</v>
      </c>
      <c r="H977" s="831">
        <v>2.9210526315789473</v>
      </c>
      <c r="I977" s="831">
        <v>37</v>
      </c>
      <c r="J977" s="831">
        <v>1</v>
      </c>
      <c r="K977" s="831">
        <v>38</v>
      </c>
      <c r="L977" s="831">
        <v>1</v>
      </c>
      <c r="M977" s="831">
        <v>38</v>
      </c>
      <c r="N977" s="831"/>
      <c r="O977" s="831"/>
      <c r="P977" s="827"/>
      <c r="Q977" s="832"/>
    </row>
    <row r="978" spans="1:17" ht="14.45" customHeight="1" x14ac:dyDescent="0.2">
      <c r="A978" s="821" t="s">
        <v>7023</v>
      </c>
      <c r="B978" s="822" t="s">
        <v>5725</v>
      </c>
      <c r="C978" s="822" t="s">
        <v>5710</v>
      </c>
      <c r="D978" s="822" t="s">
        <v>5711</v>
      </c>
      <c r="E978" s="822" t="s">
        <v>5712</v>
      </c>
      <c r="F978" s="831">
        <v>1</v>
      </c>
      <c r="G978" s="831">
        <v>252</v>
      </c>
      <c r="H978" s="831">
        <v>9.9212598425196849E-2</v>
      </c>
      <c r="I978" s="831">
        <v>252</v>
      </c>
      <c r="J978" s="831">
        <v>10</v>
      </c>
      <c r="K978" s="831">
        <v>2540</v>
      </c>
      <c r="L978" s="831">
        <v>1</v>
      </c>
      <c r="M978" s="831">
        <v>254</v>
      </c>
      <c r="N978" s="831">
        <v>14</v>
      </c>
      <c r="O978" s="831">
        <v>3570</v>
      </c>
      <c r="P978" s="827">
        <v>1.405511811023622</v>
      </c>
      <c r="Q978" s="832">
        <v>255</v>
      </c>
    </row>
    <row r="979" spans="1:17" ht="14.45" customHeight="1" x14ac:dyDescent="0.2">
      <c r="A979" s="821" t="s">
        <v>7023</v>
      </c>
      <c r="B979" s="822" t="s">
        <v>5725</v>
      </c>
      <c r="C979" s="822" t="s">
        <v>5710</v>
      </c>
      <c r="D979" s="822" t="s">
        <v>5792</v>
      </c>
      <c r="E979" s="822" t="s">
        <v>5793</v>
      </c>
      <c r="F979" s="831">
        <v>4</v>
      </c>
      <c r="G979" s="831">
        <v>508</v>
      </c>
      <c r="H979" s="831">
        <v>0.50396825396825395</v>
      </c>
      <c r="I979" s="831">
        <v>127</v>
      </c>
      <c r="J979" s="831">
        <v>8</v>
      </c>
      <c r="K979" s="831">
        <v>1008</v>
      </c>
      <c r="L979" s="831">
        <v>1</v>
      </c>
      <c r="M979" s="831">
        <v>126</v>
      </c>
      <c r="N979" s="831">
        <v>10</v>
      </c>
      <c r="O979" s="831">
        <v>1270</v>
      </c>
      <c r="P979" s="827">
        <v>1.2599206349206349</v>
      </c>
      <c r="Q979" s="832">
        <v>127</v>
      </c>
    </row>
    <row r="980" spans="1:17" ht="14.45" customHeight="1" x14ac:dyDescent="0.2">
      <c r="A980" s="821" t="s">
        <v>7023</v>
      </c>
      <c r="B980" s="822" t="s">
        <v>5725</v>
      </c>
      <c r="C980" s="822" t="s">
        <v>5710</v>
      </c>
      <c r="D980" s="822" t="s">
        <v>5804</v>
      </c>
      <c r="E980" s="822" t="s">
        <v>5805</v>
      </c>
      <c r="F980" s="831"/>
      <c r="G980" s="831"/>
      <c r="H980" s="831"/>
      <c r="I980" s="831"/>
      <c r="J980" s="831">
        <v>1</v>
      </c>
      <c r="K980" s="831">
        <v>685</v>
      </c>
      <c r="L980" s="831">
        <v>1</v>
      </c>
      <c r="M980" s="831">
        <v>685</v>
      </c>
      <c r="N980" s="831">
        <v>1</v>
      </c>
      <c r="O980" s="831">
        <v>688</v>
      </c>
      <c r="P980" s="827">
        <v>1.0043795620437956</v>
      </c>
      <c r="Q980" s="832">
        <v>688</v>
      </c>
    </row>
    <row r="981" spans="1:17" ht="14.45" customHeight="1" x14ac:dyDescent="0.2">
      <c r="A981" s="821" t="s">
        <v>7023</v>
      </c>
      <c r="B981" s="822" t="s">
        <v>5725</v>
      </c>
      <c r="C981" s="822" t="s">
        <v>5710</v>
      </c>
      <c r="D981" s="822" t="s">
        <v>5806</v>
      </c>
      <c r="E981" s="822" t="s">
        <v>5807</v>
      </c>
      <c r="F981" s="831"/>
      <c r="G981" s="831"/>
      <c r="H981" s="831"/>
      <c r="I981" s="831"/>
      <c r="J981" s="831">
        <v>1</v>
      </c>
      <c r="K981" s="831">
        <v>1039</v>
      </c>
      <c r="L981" s="831">
        <v>1</v>
      </c>
      <c r="M981" s="831">
        <v>1039</v>
      </c>
      <c r="N981" s="831"/>
      <c r="O981" s="831"/>
      <c r="P981" s="827"/>
      <c r="Q981" s="832"/>
    </row>
    <row r="982" spans="1:17" ht="14.45" customHeight="1" x14ac:dyDescent="0.2">
      <c r="A982" s="821" t="s">
        <v>7023</v>
      </c>
      <c r="B982" s="822" t="s">
        <v>5725</v>
      </c>
      <c r="C982" s="822" t="s">
        <v>5710</v>
      </c>
      <c r="D982" s="822" t="s">
        <v>5810</v>
      </c>
      <c r="E982" s="822" t="s">
        <v>5811</v>
      </c>
      <c r="F982" s="831"/>
      <c r="G982" s="831"/>
      <c r="H982" s="831"/>
      <c r="I982" s="831"/>
      <c r="J982" s="831"/>
      <c r="K982" s="831"/>
      <c r="L982" s="831"/>
      <c r="M982" s="831"/>
      <c r="N982" s="831">
        <v>1</v>
      </c>
      <c r="O982" s="831">
        <v>45.56</v>
      </c>
      <c r="P982" s="827"/>
      <c r="Q982" s="832">
        <v>45.56</v>
      </c>
    </row>
    <row r="983" spans="1:17" ht="14.45" customHeight="1" x14ac:dyDescent="0.2">
      <c r="A983" s="821" t="s">
        <v>7023</v>
      </c>
      <c r="B983" s="822" t="s">
        <v>5725</v>
      </c>
      <c r="C983" s="822" t="s">
        <v>5710</v>
      </c>
      <c r="D983" s="822" t="s">
        <v>5714</v>
      </c>
      <c r="E983" s="822" t="s">
        <v>5715</v>
      </c>
      <c r="F983" s="831"/>
      <c r="G983" s="831"/>
      <c r="H983" s="831"/>
      <c r="I983" s="831"/>
      <c r="J983" s="831">
        <v>3</v>
      </c>
      <c r="K983" s="831">
        <v>261</v>
      </c>
      <c r="L983" s="831">
        <v>1</v>
      </c>
      <c r="M983" s="831">
        <v>87</v>
      </c>
      <c r="N983" s="831">
        <v>1</v>
      </c>
      <c r="O983" s="831">
        <v>88</v>
      </c>
      <c r="P983" s="827">
        <v>0.33716475095785442</v>
      </c>
      <c r="Q983" s="832">
        <v>88</v>
      </c>
    </row>
    <row r="984" spans="1:17" ht="14.45" customHeight="1" x14ac:dyDescent="0.2">
      <c r="A984" s="821" t="s">
        <v>7023</v>
      </c>
      <c r="B984" s="822" t="s">
        <v>5725</v>
      </c>
      <c r="C984" s="822" t="s">
        <v>5710</v>
      </c>
      <c r="D984" s="822" t="s">
        <v>5832</v>
      </c>
      <c r="E984" s="822" t="s">
        <v>5833</v>
      </c>
      <c r="F984" s="831"/>
      <c r="G984" s="831"/>
      <c r="H984" s="831"/>
      <c r="I984" s="831"/>
      <c r="J984" s="831">
        <v>1</v>
      </c>
      <c r="K984" s="831">
        <v>1069</v>
      </c>
      <c r="L984" s="831">
        <v>1</v>
      </c>
      <c r="M984" s="831">
        <v>1069</v>
      </c>
      <c r="N984" s="831"/>
      <c r="O984" s="831"/>
      <c r="P984" s="827"/>
      <c r="Q984" s="832"/>
    </row>
    <row r="985" spans="1:17" ht="14.45" customHeight="1" x14ac:dyDescent="0.2">
      <c r="A985" s="821" t="s">
        <v>7024</v>
      </c>
      <c r="B985" s="822" t="s">
        <v>5725</v>
      </c>
      <c r="C985" s="822" t="s">
        <v>5710</v>
      </c>
      <c r="D985" s="822" t="s">
        <v>5774</v>
      </c>
      <c r="E985" s="822" t="s">
        <v>5775</v>
      </c>
      <c r="F985" s="831">
        <v>1</v>
      </c>
      <c r="G985" s="831">
        <v>37</v>
      </c>
      <c r="H985" s="831"/>
      <c r="I985" s="831">
        <v>37</v>
      </c>
      <c r="J985" s="831"/>
      <c r="K985" s="831"/>
      <c r="L985" s="831"/>
      <c r="M985" s="831"/>
      <c r="N985" s="831"/>
      <c r="O985" s="831"/>
      <c r="P985" s="827"/>
      <c r="Q985" s="832"/>
    </row>
    <row r="986" spans="1:17" ht="14.45" customHeight="1" x14ac:dyDescent="0.2">
      <c r="A986" s="821" t="s">
        <v>7024</v>
      </c>
      <c r="B986" s="822" t="s">
        <v>5725</v>
      </c>
      <c r="C986" s="822" t="s">
        <v>5710</v>
      </c>
      <c r="D986" s="822" t="s">
        <v>5711</v>
      </c>
      <c r="E986" s="822" t="s">
        <v>5712</v>
      </c>
      <c r="F986" s="831">
        <v>5</v>
      </c>
      <c r="G986" s="831">
        <v>1260</v>
      </c>
      <c r="H986" s="831">
        <v>0.70866141732283461</v>
      </c>
      <c r="I986" s="831">
        <v>252</v>
      </c>
      <c r="J986" s="831">
        <v>7</v>
      </c>
      <c r="K986" s="831">
        <v>1778</v>
      </c>
      <c r="L986" s="831">
        <v>1</v>
      </c>
      <c r="M986" s="831">
        <v>254</v>
      </c>
      <c r="N986" s="831">
        <v>11</v>
      </c>
      <c r="O986" s="831">
        <v>2805</v>
      </c>
      <c r="P986" s="827">
        <v>1.5776152980877389</v>
      </c>
      <c r="Q986" s="832">
        <v>255</v>
      </c>
    </row>
    <row r="987" spans="1:17" ht="14.45" customHeight="1" x14ac:dyDescent="0.2">
      <c r="A987" s="821" t="s">
        <v>7024</v>
      </c>
      <c r="B987" s="822" t="s">
        <v>5725</v>
      </c>
      <c r="C987" s="822" t="s">
        <v>5710</v>
      </c>
      <c r="D987" s="822" t="s">
        <v>5792</v>
      </c>
      <c r="E987" s="822" t="s">
        <v>5793</v>
      </c>
      <c r="F987" s="831"/>
      <c r="G987" s="831"/>
      <c r="H987" s="831"/>
      <c r="I987" s="831"/>
      <c r="J987" s="831"/>
      <c r="K987" s="831"/>
      <c r="L987" s="831"/>
      <c r="M987" s="831"/>
      <c r="N987" s="831">
        <v>1</v>
      </c>
      <c r="O987" s="831">
        <v>127</v>
      </c>
      <c r="P987" s="827"/>
      <c r="Q987" s="832">
        <v>127</v>
      </c>
    </row>
    <row r="988" spans="1:17" ht="14.45" customHeight="1" x14ac:dyDescent="0.2">
      <c r="A988" s="821" t="s">
        <v>7025</v>
      </c>
      <c r="B988" s="822" t="s">
        <v>5725</v>
      </c>
      <c r="C988" s="822" t="s">
        <v>5710</v>
      </c>
      <c r="D988" s="822" t="s">
        <v>5778</v>
      </c>
      <c r="E988" s="822" t="s">
        <v>5779</v>
      </c>
      <c r="F988" s="831">
        <v>6</v>
      </c>
      <c r="G988" s="831">
        <v>30</v>
      </c>
      <c r="H988" s="831">
        <v>3</v>
      </c>
      <c r="I988" s="831">
        <v>5</v>
      </c>
      <c r="J988" s="831">
        <v>2</v>
      </c>
      <c r="K988" s="831">
        <v>10</v>
      </c>
      <c r="L988" s="831">
        <v>1</v>
      </c>
      <c r="M988" s="831">
        <v>5</v>
      </c>
      <c r="N988" s="831"/>
      <c r="O988" s="831"/>
      <c r="P988" s="827"/>
      <c r="Q988" s="832"/>
    </row>
    <row r="989" spans="1:17" ht="14.45" customHeight="1" x14ac:dyDescent="0.2">
      <c r="A989" s="821" t="s">
        <v>7025</v>
      </c>
      <c r="B989" s="822" t="s">
        <v>5725</v>
      </c>
      <c r="C989" s="822" t="s">
        <v>5710</v>
      </c>
      <c r="D989" s="822" t="s">
        <v>5782</v>
      </c>
      <c r="E989" s="822" t="s">
        <v>5783</v>
      </c>
      <c r="F989" s="831">
        <v>1</v>
      </c>
      <c r="G989" s="831">
        <v>88</v>
      </c>
      <c r="H989" s="831"/>
      <c r="I989" s="831">
        <v>88</v>
      </c>
      <c r="J989" s="831"/>
      <c r="K989" s="831"/>
      <c r="L989" s="831"/>
      <c r="M989" s="831"/>
      <c r="N989" s="831"/>
      <c r="O989" s="831"/>
      <c r="P989" s="827"/>
      <c r="Q989" s="832"/>
    </row>
    <row r="990" spans="1:17" ht="14.45" customHeight="1" x14ac:dyDescent="0.2">
      <c r="A990" s="821" t="s">
        <v>7025</v>
      </c>
      <c r="B990" s="822" t="s">
        <v>5725</v>
      </c>
      <c r="C990" s="822" t="s">
        <v>5710</v>
      </c>
      <c r="D990" s="822" t="s">
        <v>5784</v>
      </c>
      <c r="E990" s="822" t="s">
        <v>5785</v>
      </c>
      <c r="F990" s="831">
        <v>7</v>
      </c>
      <c r="G990" s="831">
        <v>4417</v>
      </c>
      <c r="H990" s="831"/>
      <c r="I990" s="831">
        <v>631</v>
      </c>
      <c r="J990" s="831"/>
      <c r="K990" s="831"/>
      <c r="L990" s="831"/>
      <c r="M990" s="831"/>
      <c r="N990" s="831"/>
      <c r="O990" s="831"/>
      <c r="P990" s="827"/>
      <c r="Q990" s="832"/>
    </row>
    <row r="991" spans="1:17" ht="14.45" customHeight="1" x14ac:dyDescent="0.2">
      <c r="A991" s="821" t="s">
        <v>7025</v>
      </c>
      <c r="B991" s="822" t="s">
        <v>5725</v>
      </c>
      <c r="C991" s="822" t="s">
        <v>5710</v>
      </c>
      <c r="D991" s="822" t="s">
        <v>5786</v>
      </c>
      <c r="E991" s="822" t="s">
        <v>5787</v>
      </c>
      <c r="F991" s="831">
        <v>1</v>
      </c>
      <c r="G991" s="831">
        <v>393</v>
      </c>
      <c r="H991" s="831"/>
      <c r="I991" s="831">
        <v>393</v>
      </c>
      <c r="J991" s="831"/>
      <c r="K991" s="831"/>
      <c r="L991" s="831"/>
      <c r="M991" s="831"/>
      <c r="N991" s="831"/>
      <c r="O991" s="831"/>
      <c r="P991" s="827"/>
      <c r="Q991" s="832"/>
    </row>
    <row r="992" spans="1:17" ht="14.45" customHeight="1" x14ac:dyDescent="0.2">
      <c r="A992" s="821" t="s">
        <v>7025</v>
      </c>
      <c r="B992" s="822" t="s">
        <v>5725</v>
      </c>
      <c r="C992" s="822" t="s">
        <v>5710</v>
      </c>
      <c r="D992" s="822" t="s">
        <v>5788</v>
      </c>
      <c r="E992" s="822" t="s">
        <v>5789</v>
      </c>
      <c r="F992" s="831">
        <v>14</v>
      </c>
      <c r="G992" s="831">
        <v>546</v>
      </c>
      <c r="H992" s="831"/>
      <c r="I992" s="831">
        <v>39</v>
      </c>
      <c r="J992" s="831"/>
      <c r="K992" s="831"/>
      <c r="L992" s="831"/>
      <c r="M992" s="831"/>
      <c r="N992" s="831"/>
      <c r="O992" s="831"/>
      <c r="P992" s="827"/>
      <c r="Q992" s="832"/>
    </row>
    <row r="993" spans="1:17" ht="14.45" customHeight="1" x14ac:dyDescent="0.2">
      <c r="A993" s="821" t="s">
        <v>7025</v>
      </c>
      <c r="B993" s="822" t="s">
        <v>5725</v>
      </c>
      <c r="C993" s="822" t="s">
        <v>5710</v>
      </c>
      <c r="D993" s="822" t="s">
        <v>5876</v>
      </c>
      <c r="E993" s="822" t="s">
        <v>5877</v>
      </c>
      <c r="F993" s="831">
        <v>4</v>
      </c>
      <c r="G993" s="831">
        <v>6808</v>
      </c>
      <c r="H993" s="831"/>
      <c r="I993" s="831">
        <v>1702</v>
      </c>
      <c r="J993" s="831"/>
      <c r="K993" s="831"/>
      <c r="L993" s="831"/>
      <c r="M993" s="831"/>
      <c r="N993" s="831"/>
      <c r="O993" s="831"/>
      <c r="P993" s="827"/>
      <c r="Q993" s="832"/>
    </row>
    <row r="994" spans="1:17" ht="14.45" customHeight="1" x14ac:dyDescent="0.2">
      <c r="A994" s="821" t="s">
        <v>7025</v>
      </c>
      <c r="B994" s="822" t="s">
        <v>5725</v>
      </c>
      <c r="C994" s="822" t="s">
        <v>5710</v>
      </c>
      <c r="D994" s="822" t="s">
        <v>5711</v>
      </c>
      <c r="E994" s="822" t="s">
        <v>5712</v>
      </c>
      <c r="F994" s="831">
        <v>837</v>
      </c>
      <c r="G994" s="831">
        <v>210924</v>
      </c>
      <c r="H994" s="831">
        <v>1.3393700787401575</v>
      </c>
      <c r="I994" s="831">
        <v>252</v>
      </c>
      <c r="J994" s="831">
        <v>620</v>
      </c>
      <c r="K994" s="831">
        <v>157480</v>
      </c>
      <c r="L994" s="831">
        <v>1</v>
      </c>
      <c r="M994" s="831">
        <v>254</v>
      </c>
      <c r="N994" s="831">
        <v>615</v>
      </c>
      <c r="O994" s="831">
        <v>156825</v>
      </c>
      <c r="P994" s="827">
        <v>0.9958407416814834</v>
      </c>
      <c r="Q994" s="832">
        <v>255</v>
      </c>
    </row>
    <row r="995" spans="1:17" ht="14.45" customHeight="1" x14ac:dyDescent="0.2">
      <c r="A995" s="821" t="s">
        <v>7025</v>
      </c>
      <c r="B995" s="822" t="s">
        <v>5725</v>
      </c>
      <c r="C995" s="822" t="s">
        <v>5710</v>
      </c>
      <c r="D995" s="822" t="s">
        <v>5792</v>
      </c>
      <c r="E995" s="822" t="s">
        <v>5793</v>
      </c>
      <c r="F995" s="831"/>
      <c r="G995" s="831"/>
      <c r="H995" s="831"/>
      <c r="I995" s="831"/>
      <c r="J995" s="831">
        <v>1</v>
      </c>
      <c r="K995" s="831">
        <v>126</v>
      </c>
      <c r="L995" s="831">
        <v>1</v>
      </c>
      <c r="M995" s="831">
        <v>126</v>
      </c>
      <c r="N995" s="831"/>
      <c r="O995" s="831"/>
      <c r="P995" s="827"/>
      <c r="Q995" s="832"/>
    </row>
    <row r="996" spans="1:17" ht="14.45" customHeight="1" thickBot="1" x14ac:dyDescent="0.25">
      <c r="A996" s="813" t="s">
        <v>7025</v>
      </c>
      <c r="B996" s="814" t="s">
        <v>5725</v>
      </c>
      <c r="C996" s="814" t="s">
        <v>5710</v>
      </c>
      <c r="D996" s="814" t="s">
        <v>5840</v>
      </c>
      <c r="E996" s="814" t="s">
        <v>5841</v>
      </c>
      <c r="F996" s="833"/>
      <c r="G996" s="833"/>
      <c r="H996" s="833"/>
      <c r="I996" s="833"/>
      <c r="J996" s="833">
        <v>1</v>
      </c>
      <c r="K996" s="833">
        <v>116</v>
      </c>
      <c r="L996" s="833">
        <v>1</v>
      </c>
      <c r="M996" s="833">
        <v>116</v>
      </c>
      <c r="N996" s="833"/>
      <c r="O996" s="833"/>
      <c r="P996" s="819"/>
      <c r="Q996" s="834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8B8928FA-B87A-40BC-A189-E25B85811943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1390.05</v>
      </c>
      <c r="C5" s="114">
        <v>1620.126</v>
      </c>
      <c r="D5" s="114">
        <v>1362.8389999999999</v>
      </c>
      <c r="E5" s="424">
        <f>IF(OR(D5=0,B5=0),"",D5/B5)</f>
        <v>0.98042444516384297</v>
      </c>
      <c r="F5" s="129">
        <f>IF(OR(D5=0,C5=0),"",D5/C5)</f>
        <v>0.84119321583629914</v>
      </c>
      <c r="G5" s="130">
        <v>724</v>
      </c>
      <c r="H5" s="114">
        <v>725</v>
      </c>
      <c r="I5" s="114">
        <v>651</v>
      </c>
      <c r="J5" s="424">
        <f>IF(OR(I5=0,G5=0),"",I5/G5)</f>
        <v>0.899171270718232</v>
      </c>
      <c r="K5" s="131">
        <f>IF(OR(I5=0,H5=0),"",I5/H5)</f>
        <v>0.89793103448275857</v>
      </c>
      <c r="L5" s="121"/>
      <c r="M5" s="121"/>
      <c r="N5" s="7">
        <f>D5-C5</f>
        <v>-257.28700000000003</v>
      </c>
      <c r="O5" s="8">
        <f>I5-H5</f>
        <v>-74</v>
      </c>
      <c r="P5" s="7">
        <f>D5-B5</f>
        <v>-27.211000000000013</v>
      </c>
      <c r="Q5" s="8">
        <f>I5-G5</f>
        <v>-73</v>
      </c>
    </row>
    <row r="6" spans="1:17" ht="14.45" hidden="1" customHeight="1" outlineLevel="1" x14ac:dyDescent="0.2">
      <c r="A6" s="441" t="s">
        <v>168</v>
      </c>
      <c r="B6" s="120">
        <v>377.30599999999998</v>
      </c>
      <c r="C6" s="113">
        <v>394.6</v>
      </c>
      <c r="D6" s="113">
        <v>312.50400000000002</v>
      </c>
      <c r="E6" s="424">
        <f t="shared" ref="E6:E12" si="0">IF(OR(D6=0,B6=0),"",D6/B6)</f>
        <v>0.82825080968762765</v>
      </c>
      <c r="F6" s="129">
        <f t="shared" ref="F6:F12" si="1">IF(OR(D6=0,C6=0),"",D6/C6)</f>
        <v>0.79195134313228588</v>
      </c>
      <c r="G6" s="133">
        <v>206</v>
      </c>
      <c r="H6" s="113">
        <v>205</v>
      </c>
      <c r="I6" s="113">
        <v>172</v>
      </c>
      <c r="J6" s="425">
        <f t="shared" ref="J6:J12" si="2">IF(OR(I6=0,G6=0),"",I6/G6)</f>
        <v>0.83495145631067957</v>
      </c>
      <c r="K6" s="134">
        <f t="shared" ref="K6:K12" si="3">IF(OR(I6=0,H6=0),"",I6/H6)</f>
        <v>0.83902439024390241</v>
      </c>
      <c r="L6" s="121"/>
      <c r="M6" s="121"/>
      <c r="N6" s="5">
        <f t="shared" ref="N6:N13" si="4">D6-C6</f>
        <v>-82.096000000000004</v>
      </c>
      <c r="O6" s="6">
        <f t="shared" ref="O6:O13" si="5">I6-H6</f>
        <v>-33</v>
      </c>
      <c r="P6" s="5">
        <f t="shared" ref="P6:P13" si="6">D6-B6</f>
        <v>-64.801999999999964</v>
      </c>
      <c r="Q6" s="6">
        <f t="shared" ref="Q6:Q13" si="7">I6-G6</f>
        <v>-34</v>
      </c>
    </row>
    <row r="7" spans="1:17" ht="14.45" hidden="1" customHeight="1" outlineLevel="1" x14ac:dyDescent="0.2">
      <c r="A7" s="441" t="s">
        <v>169</v>
      </c>
      <c r="B7" s="120">
        <v>881.71500000000003</v>
      </c>
      <c r="C7" s="113">
        <v>1028.8610000000001</v>
      </c>
      <c r="D7" s="113">
        <v>975.34500000000003</v>
      </c>
      <c r="E7" s="424">
        <f t="shared" si="0"/>
        <v>1.1061907759309981</v>
      </c>
      <c r="F7" s="129">
        <f t="shared" si="1"/>
        <v>0.94798519916684565</v>
      </c>
      <c r="G7" s="133">
        <v>529</v>
      </c>
      <c r="H7" s="113">
        <v>571</v>
      </c>
      <c r="I7" s="113">
        <v>533</v>
      </c>
      <c r="J7" s="425">
        <f t="shared" si="2"/>
        <v>1.0075614366729679</v>
      </c>
      <c r="K7" s="134">
        <f t="shared" si="3"/>
        <v>0.93345008756567427</v>
      </c>
      <c r="L7" s="121"/>
      <c r="M7" s="121"/>
      <c r="N7" s="5">
        <f t="shared" si="4"/>
        <v>-53.516000000000076</v>
      </c>
      <c r="O7" s="6">
        <f t="shared" si="5"/>
        <v>-38</v>
      </c>
      <c r="P7" s="5">
        <f t="shared" si="6"/>
        <v>93.63</v>
      </c>
      <c r="Q7" s="6">
        <f t="shared" si="7"/>
        <v>4</v>
      </c>
    </row>
    <row r="8" spans="1:17" ht="14.45" hidden="1" customHeight="1" outlineLevel="1" x14ac:dyDescent="0.2">
      <c r="A8" s="441" t="s">
        <v>170</v>
      </c>
      <c r="B8" s="120">
        <v>170.886</v>
      </c>
      <c r="C8" s="113">
        <v>110.669</v>
      </c>
      <c r="D8" s="113">
        <v>124.36199999999999</v>
      </c>
      <c r="E8" s="424">
        <f t="shared" si="0"/>
        <v>0.72774832344369933</v>
      </c>
      <c r="F8" s="129">
        <f t="shared" si="1"/>
        <v>1.1237293189601425</v>
      </c>
      <c r="G8" s="133">
        <v>85</v>
      </c>
      <c r="H8" s="113">
        <v>59</v>
      </c>
      <c r="I8" s="113">
        <v>61</v>
      </c>
      <c r="J8" s="425">
        <f t="shared" si="2"/>
        <v>0.71764705882352942</v>
      </c>
      <c r="K8" s="134">
        <f t="shared" si="3"/>
        <v>1.0338983050847457</v>
      </c>
      <c r="L8" s="121"/>
      <c r="M8" s="121"/>
      <c r="N8" s="5">
        <f t="shared" si="4"/>
        <v>13.692999999999998</v>
      </c>
      <c r="O8" s="6">
        <f t="shared" si="5"/>
        <v>2</v>
      </c>
      <c r="P8" s="5">
        <f t="shared" si="6"/>
        <v>-46.524000000000001</v>
      </c>
      <c r="Q8" s="6">
        <f t="shared" si="7"/>
        <v>-24</v>
      </c>
    </row>
    <row r="9" spans="1:17" ht="14.45" hidden="1" customHeight="1" outlineLevel="1" x14ac:dyDescent="0.2">
      <c r="A9" s="441" t="s">
        <v>171</v>
      </c>
      <c r="B9" s="120">
        <v>4.1470000000000002</v>
      </c>
      <c r="C9" s="113">
        <v>4.9089999999999998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2</v>
      </c>
      <c r="H9" s="113">
        <v>2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-4.9089999999999998</v>
      </c>
      <c r="O9" s="6">
        <f t="shared" si="5"/>
        <v>-2</v>
      </c>
      <c r="P9" s="5">
        <f t="shared" si="6"/>
        <v>-4.1470000000000002</v>
      </c>
      <c r="Q9" s="6">
        <f t="shared" si="7"/>
        <v>-2</v>
      </c>
    </row>
    <row r="10" spans="1:17" ht="14.45" hidden="1" customHeight="1" outlineLevel="1" x14ac:dyDescent="0.2">
      <c r="A10" s="441" t="s">
        <v>172</v>
      </c>
      <c r="B10" s="120">
        <v>487.01499999999999</v>
      </c>
      <c r="C10" s="113">
        <v>432.43799999999999</v>
      </c>
      <c r="D10" s="113">
        <v>472.55900000000003</v>
      </c>
      <c r="E10" s="424">
        <f t="shared" si="0"/>
        <v>0.97031713602250447</v>
      </c>
      <c r="F10" s="129">
        <f t="shared" si="1"/>
        <v>1.0927786179752936</v>
      </c>
      <c r="G10" s="133">
        <v>278</v>
      </c>
      <c r="H10" s="113">
        <v>264</v>
      </c>
      <c r="I10" s="113">
        <v>244</v>
      </c>
      <c r="J10" s="425">
        <f t="shared" si="2"/>
        <v>0.87769784172661869</v>
      </c>
      <c r="K10" s="134">
        <f t="shared" si="3"/>
        <v>0.9242424242424242</v>
      </c>
      <c r="L10" s="121"/>
      <c r="M10" s="121"/>
      <c r="N10" s="5">
        <f t="shared" si="4"/>
        <v>40.121000000000038</v>
      </c>
      <c r="O10" s="6">
        <f t="shared" si="5"/>
        <v>-20</v>
      </c>
      <c r="P10" s="5">
        <f t="shared" si="6"/>
        <v>-14.45599999999996</v>
      </c>
      <c r="Q10" s="6">
        <f t="shared" si="7"/>
        <v>-34</v>
      </c>
    </row>
    <row r="11" spans="1:17" ht="14.45" hidden="1" customHeight="1" outlineLevel="1" x14ac:dyDescent="0.2">
      <c r="A11" s="441" t="s">
        <v>173</v>
      </c>
      <c r="B11" s="120">
        <v>100.206</v>
      </c>
      <c r="C11" s="113">
        <v>115.08499999999999</v>
      </c>
      <c r="D11" s="113">
        <v>98.73</v>
      </c>
      <c r="E11" s="424">
        <f t="shared" si="0"/>
        <v>0.98527034309322792</v>
      </c>
      <c r="F11" s="129">
        <f t="shared" si="1"/>
        <v>0.85788764825998187</v>
      </c>
      <c r="G11" s="133">
        <v>52</v>
      </c>
      <c r="H11" s="113">
        <v>53</v>
      </c>
      <c r="I11" s="113">
        <v>48</v>
      </c>
      <c r="J11" s="425">
        <f t="shared" si="2"/>
        <v>0.92307692307692313</v>
      </c>
      <c r="K11" s="134">
        <f t="shared" si="3"/>
        <v>0.90566037735849059</v>
      </c>
      <c r="L11" s="121"/>
      <c r="M11" s="121"/>
      <c r="N11" s="5">
        <f t="shared" si="4"/>
        <v>-16.35499999999999</v>
      </c>
      <c r="O11" s="6">
        <f t="shared" si="5"/>
        <v>-5</v>
      </c>
      <c r="P11" s="5">
        <f t="shared" si="6"/>
        <v>-1.4759999999999991</v>
      </c>
      <c r="Q11" s="6">
        <f t="shared" si="7"/>
        <v>-4</v>
      </c>
    </row>
    <row r="12" spans="1:17" ht="14.45" hidden="1" customHeight="1" outlineLevel="1" thickBot="1" x14ac:dyDescent="0.25">
      <c r="A12" s="442" t="s">
        <v>208</v>
      </c>
      <c r="B12" s="238">
        <v>0</v>
      </c>
      <c r="C12" s="239">
        <v>17.876000000000001</v>
      </c>
      <c r="D12" s="239">
        <v>14.089</v>
      </c>
      <c r="E12" s="424" t="str">
        <f t="shared" si="0"/>
        <v/>
      </c>
      <c r="F12" s="129">
        <f t="shared" si="1"/>
        <v>0.78815171179234722</v>
      </c>
      <c r="G12" s="241">
        <v>0</v>
      </c>
      <c r="H12" s="239">
        <v>7</v>
      </c>
      <c r="I12" s="239">
        <v>8</v>
      </c>
      <c r="J12" s="426" t="str">
        <f t="shared" si="2"/>
        <v/>
      </c>
      <c r="K12" s="242">
        <f t="shared" si="3"/>
        <v>1.1428571428571428</v>
      </c>
      <c r="L12" s="121"/>
      <c r="M12" s="121"/>
      <c r="N12" s="243">
        <f t="shared" si="4"/>
        <v>-3.7870000000000008</v>
      </c>
      <c r="O12" s="244">
        <f t="shared" si="5"/>
        <v>1</v>
      </c>
      <c r="P12" s="243">
        <f t="shared" si="6"/>
        <v>14.089</v>
      </c>
      <c r="Q12" s="244">
        <f t="shared" si="7"/>
        <v>8</v>
      </c>
    </row>
    <row r="13" spans="1:17" ht="14.45" customHeight="1" collapsed="1" thickBot="1" x14ac:dyDescent="0.25">
      <c r="A13" s="117" t="s">
        <v>3</v>
      </c>
      <c r="B13" s="115">
        <f>SUM(B5:B12)</f>
        <v>3411.3249999999998</v>
      </c>
      <c r="C13" s="116">
        <f>SUM(C5:C12)</f>
        <v>3724.5640000000008</v>
      </c>
      <c r="D13" s="116">
        <f>SUM(D5:D12)</f>
        <v>3360.4280000000003</v>
      </c>
      <c r="E13" s="420">
        <f>IF(OR(D13=0,B13=0),0,D13/B13)</f>
        <v>0.98507999091262211</v>
      </c>
      <c r="F13" s="135">
        <f>IF(OR(D13=0,C13=0),0,D13/C13)</f>
        <v>0.90223392590381035</v>
      </c>
      <c r="G13" s="136">
        <f>SUM(G5:G12)</f>
        <v>1876</v>
      </c>
      <c r="H13" s="116">
        <f>SUM(H5:H12)</f>
        <v>1886</v>
      </c>
      <c r="I13" s="116">
        <f>SUM(I5:I12)</f>
        <v>1717</v>
      </c>
      <c r="J13" s="420">
        <f>IF(OR(I13=0,G13=0),0,I13/G13)</f>
        <v>0.9152452025586354</v>
      </c>
      <c r="K13" s="137">
        <f>IF(OR(I13=0,H13=0),0,I13/H13)</f>
        <v>0.91039236479321317</v>
      </c>
      <c r="L13" s="121"/>
      <c r="M13" s="121"/>
      <c r="N13" s="127">
        <f t="shared" si="4"/>
        <v>-364.13600000000042</v>
      </c>
      <c r="O13" s="138">
        <f t="shared" si="5"/>
        <v>-169</v>
      </c>
      <c r="P13" s="127">
        <f t="shared" si="6"/>
        <v>-50.89699999999948</v>
      </c>
      <c r="Q13" s="138">
        <f t="shared" si="7"/>
        <v>-159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1390.05</v>
      </c>
      <c r="C18" s="114">
        <v>1620.126</v>
      </c>
      <c r="D18" s="114">
        <v>1362.8389999999999</v>
      </c>
      <c r="E18" s="424">
        <f>IF(OR(D18=0,B18=0),"",D18/B18)</f>
        <v>0.98042444516384297</v>
      </c>
      <c r="F18" s="129">
        <f>IF(OR(D18=0,C18=0),"",D18/C18)</f>
        <v>0.84119321583629914</v>
      </c>
      <c r="G18" s="119">
        <v>724</v>
      </c>
      <c r="H18" s="114">
        <v>725</v>
      </c>
      <c r="I18" s="114">
        <v>651</v>
      </c>
      <c r="J18" s="424">
        <f>IF(OR(I18=0,G18=0),"",I18/G18)</f>
        <v>0.899171270718232</v>
      </c>
      <c r="K18" s="131">
        <f>IF(OR(I18=0,H18=0),"",I18/H18)</f>
        <v>0.89793103448275857</v>
      </c>
      <c r="L18" s="649">
        <v>0.91871999999999998</v>
      </c>
      <c r="M18" s="650"/>
      <c r="N18" s="145">
        <f t="shared" ref="N18:N26" si="8">D18-C18</f>
        <v>-257.28700000000003</v>
      </c>
      <c r="O18" s="146">
        <f t="shared" ref="O18:O26" si="9">I18-H18</f>
        <v>-74</v>
      </c>
      <c r="P18" s="145">
        <f t="shared" ref="P18:P26" si="10">D18-B18</f>
        <v>-27.211000000000013</v>
      </c>
      <c r="Q18" s="146">
        <f t="shared" ref="Q18:Q26" si="11">I18-G18</f>
        <v>-73</v>
      </c>
    </row>
    <row r="19" spans="1:17" ht="14.45" hidden="1" customHeight="1" outlineLevel="1" x14ac:dyDescent="0.2">
      <c r="A19" s="441" t="s">
        <v>168</v>
      </c>
      <c r="B19" s="120">
        <v>377.30599999999998</v>
      </c>
      <c r="C19" s="113">
        <v>394.6</v>
      </c>
      <c r="D19" s="113">
        <v>312.50400000000002</v>
      </c>
      <c r="E19" s="425">
        <f t="shared" ref="E19:E25" si="12">IF(OR(D19=0,B19=0),"",D19/B19)</f>
        <v>0.82825080968762765</v>
      </c>
      <c r="F19" s="132">
        <f t="shared" ref="F19:F25" si="13">IF(OR(D19=0,C19=0),"",D19/C19)</f>
        <v>0.79195134313228588</v>
      </c>
      <c r="G19" s="120">
        <v>206</v>
      </c>
      <c r="H19" s="113">
        <v>205</v>
      </c>
      <c r="I19" s="113">
        <v>172</v>
      </c>
      <c r="J19" s="425">
        <f t="shared" ref="J19:J25" si="14">IF(OR(I19=0,G19=0),"",I19/G19)</f>
        <v>0.83495145631067957</v>
      </c>
      <c r="K19" s="134">
        <f t="shared" ref="K19:K25" si="15">IF(OR(I19=0,H19=0),"",I19/H19)</f>
        <v>0.83902439024390241</v>
      </c>
      <c r="L19" s="649">
        <v>0.99456</v>
      </c>
      <c r="M19" s="650"/>
      <c r="N19" s="147">
        <f t="shared" si="8"/>
        <v>-82.096000000000004</v>
      </c>
      <c r="O19" s="148">
        <f t="shared" si="9"/>
        <v>-33</v>
      </c>
      <c r="P19" s="147">
        <f t="shared" si="10"/>
        <v>-64.801999999999964</v>
      </c>
      <c r="Q19" s="148">
        <f t="shared" si="11"/>
        <v>-34</v>
      </c>
    </row>
    <row r="20" spans="1:17" ht="14.45" hidden="1" customHeight="1" outlineLevel="1" x14ac:dyDescent="0.2">
      <c r="A20" s="441" t="s">
        <v>169</v>
      </c>
      <c r="B20" s="120">
        <v>881.71500000000003</v>
      </c>
      <c r="C20" s="113">
        <v>1028.8610000000001</v>
      </c>
      <c r="D20" s="113">
        <v>975.34500000000003</v>
      </c>
      <c r="E20" s="425">
        <f t="shared" si="12"/>
        <v>1.1061907759309981</v>
      </c>
      <c r="F20" s="132">
        <f t="shared" si="13"/>
        <v>0.94798519916684565</v>
      </c>
      <c r="G20" s="120">
        <v>529</v>
      </c>
      <c r="H20" s="113">
        <v>571</v>
      </c>
      <c r="I20" s="113">
        <v>533</v>
      </c>
      <c r="J20" s="425">
        <f t="shared" si="14"/>
        <v>1.0075614366729679</v>
      </c>
      <c r="K20" s="134">
        <f t="shared" si="15"/>
        <v>0.93345008756567427</v>
      </c>
      <c r="L20" s="649">
        <v>0.96671999999999991</v>
      </c>
      <c r="M20" s="650"/>
      <c r="N20" s="147">
        <f t="shared" si="8"/>
        <v>-53.516000000000076</v>
      </c>
      <c r="O20" s="148">
        <f t="shared" si="9"/>
        <v>-38</v>
      </c>
      <c r="P20" s="147">
        <f t="shared" si="10"/>
        <v>93.63</v>
      </c>
      <c r="Q20" s="148">
        <f t="shared" si="11"/>
        <v>4</v>
      </c>
    </row>
    <row r="21" spans="1:17" ht="14.45" hidden="1" customHeight="1" outlineLevel="1" x14ac:dyDescent="0.2">
      <c r="A21" s="441" t="s">
        <v>170</v>
      </c>
      <c r="B21" s="120">
        <v>170.886</v>
      </c>
      <c r="C21" s="113">
        <v>110.669</v>
      </c>
      <c r="D21" s="113">
        <v>124.36199999999999</v>
      </c>
      <c r="E21" s="425">
        <f t="shared" si="12"/>
        <v>0.72774832344369933</v>
      </c>
      <c r="F21" s="132">
        <f t="shared" si="13"/>
        <v>1.1237293189601425</v>
      </c>
      <c r="G21" s="120">
        <v>85</v>
      </c>
      <c r="H21" s="113">
        <v>59</v>
      </c>
      <c r="I21" s="113">
        <v>61</v>
      </c>
      <c r="J21" s="425">
        <f t="shared" si="14"/>
        <v>0.71764705882352942</v>
      </c>
      <c r="K21" s="134">
        <f t="shared" si="15"/>
        <v>1.0338983050847457</v>
      </c>
      <c r="L21" s="649">
        <v>1.11744</v>
      </c>
      <c r="M21" s="650"/>
      <c r="N21" s="147">
        <f t="shared" si="8"/>
        <v>13.692999999999998</v>
      </c>
      <c r="O21" s="148">
        <f t="shared" si="9"/>
        <v>2</v>
      </c>
      <c r="P21" s="147">
        <f t="shared" si="10"/>
        <v>-46.524000000000001</v>
      </c>
      <c r="Q21" s="148">
        <f t="shared" si="11"/>
        <v>-24</v>
      </c>
    </row>
    <row r="22" spans="1:17" ht="14.45" hidden="1" customHeight="1" outlineLevel="1" x14ac:dyDescent="0.2">
      <c r="A22" s="441" t="s">
        <v>171</v>
      </c>
      <c r="B22" s="120">
        <v>4.1470000000000002</v>
      </c>
      <c r="C22" s="113">
        <v>4.9089999999999998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2</v>
      </c>
      <c r="H22" s="113">
        <v>2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-4.9089999999999998</v>
      </c>
      <c r="O22" s="148">
        <f t="shared" si="9"/>
        <v>-2</v>
      </c>
      <c r="P22" s="147">
        <f t="shared" si="10"/>
        <v>-4.1470000000000002</v>
      </c>
      <c r="Q22" s="148">
        <f t="shared" si="11"/>
        <v>-2</v>
      </c>
    </row>
    <row r="23" spans="1:17" ht="14.45" hidden="1" customHeight="1" outlineLevel="1" x14ac:dyDescent="0.2">
      <c r="A23" s="441" t="s">
        <v>172</v>
      </c>
      <c r="B23" s="120">
        <v>487.01499999999999</v>
      </c>
      <c r="C23" s="113">
        <v>432.43799999999999</v>
      </c>
      <c r="D23" s="113">
        <v>472.55900000000003</v>
      </c>
      <c r="E23" s="425">
        <f t="shared" si="12"/>
        <v>0.97031713602250447</v>
      </c>
      <c r="F23" s="132">
        <f t="shared" si="13"/>
        <v>1.0927786179752936</v>
      </c>
      <c r="G23" s="120">
        <v>278</v>
      </c>
      <c r="H23" s="113">
        <v>264</v>
      </c>
      <c r="I23" s="113">
        <v>244</v>
      </c>
      <c r="J23" s="425">
        <f t="shared" si="14"/>
        <v>0.87769784172661869</v>
      </c>
      <c r="K23" s="134">
        <f t="shared" si="15"/>
        <v>0.9242424242424242</v>
      </c>
      <c r="L23" s="649">
        <v>0.98495999999999995</v>
      </c>
      <c r="M23" s="650"/>
      <c r="N23" s="147">
        <f t="shared" si="8"/>
        <v>40.121000000000038</v>
      </c>
      <c r="O23" s="148">
        <f t="shared" si="9"/>
        <v>-20</v>
      </c>
      <c r="P23" s="147">
        <f t="shared" si="10"/>
        <v>-14.45599999999996</v>
      </c>
      <c r="Q23" s="148">
        <f t="shared" si="11"/>
        <v>-34</v>
      </c>
    </row>
    <row r="24" spans="1:17" ht="14.45" hidden="1" customHeight="1" outlineLevel="1" x14ac:dyDescent="0.2">
      <c r="A24" s="441" t="s">
        <v>173</v>
      </c>
      <c r="B24" s="120">
        <v>100.206</v>
      </c>
      <c r="C24" s="113">
        <v>115.08499999999999</v>
      </c>
      <c r="D24" s="113">
        <v>98.73</v>
      </c>
      <c r="E24" s="425">
        <f t="shared" si="12"/>
        <v>0.98527034309322792</v>
      </c>
      <c r="F24" s="132">
        <f t="shared" si="13"/>
        <v>0.85788764825998187</v>
      </c>
      <c r="G24" s="120">
        <v>52</v>
      </c>
      <c r="H24" s="113">
        <v>53</v>
      </c>
      <c r="I24" s="113">
        <v>48</v>
      </c>
      <c r="J24" s="425">
        <f t="shared" si="14"/>
        <v>0.92307692307692313</v>
      </c>
      <c r="K24" s="134">
        <f t="shared" si="15"/>
        <v>0.90566037735849059</v>
      </c>
      <c r="L24" s="649">
        <v>1.0147199999999998</v>
      </c>
      <c r="M24" s="650"/>
      <c r="N24" s="147">
        <f t="shared" si="8"/>
        <v>-16.35499999999999</v>
      </c>
      <c r="O24" s="148">
        <f t="shared" si="9"/>
        <v>-5</v>
      </c>
      <c r="P24" s="147">
        <f t="shared" si="10"/>
        <v>-1.4759999999999991</v>
      </c>
      <c r="Q24" s="148">
        <f t="shared" si="11"/>
        <v>-4</v>
      </c>
    </row>
    <row r="25" spans="1:17" ht="14.45" hidden="1" customHeight="1" outlineLevel="1" thickBot="1" x14ac:dyDescent="0.25">
      <c r="A25" s="442" t="s">
        <v>208</v>
      </c>
      <c r="B25" s="238">
        <v>0</v>
      </c>
      <c r="C25" s="239">
        <v>17.876000000000001</v>
      </c>
      <c r="D25" s="239">
        <v>14.089</v>
      </c>
      <c r="E25" s="426" t="str">
        <f t="shared" si="12"/>
        <v/>
      </c>
      <c r="F25" s="240">
        <f t="shared" si="13"/>
        <v>0.78815171179234722</v>
      </c>
      <c r="G25" s="238">
        <v>0</v>
      </c>
      <c r="H25" s="239">
        <v>7</v>
      </c>
      <c r="I25" s="239">
        <v>8</v>
      </c>
      <c r="J25" s="426" t="str">
        <f t="shared" si="14"/>
        <v/>
      </c>
      <c r="K25" s="242">
        <f t="shared" si="15"/>
        <v>1.1428571428571428</v>
      </c>
      <c r="L25" s="356"/>
      <c r="M25" s="357"/>
      <c r="N25" s="245">
        <f t="shared" si="8"/>
        <v>-3.7870000000000008</v>
      </c>
      <c r="O25" s="246">
        <f t="shared" si="9"/>
        <v>1</v>
      </c>
      <c r="P25" s="245">
        <f t="shared" si="10"/>
        <v>14.089</v>
      </c>
      <c r="Q25" s="246">
        <f t="shared" si="11"/>
        <v>8</v>
      </c>
    </row>
    <row r="26" spans="1:17" ht="14.45" customHeight="1" collapsed="1" thickBot="1" x14ac:dyDescent="0.25">
      <c r="A26" s="445" t="s">
        <v>3</v>
      </c>
      <c r="B26" s="149">
        <f>SUM(B18:B25)</f>
        <v>3411.3249999999998</v>
      </c>
      <c r="C26" s="150">
        <f>SUM(C18:C25)</f>
        <v>3724.5640000000008</v>
      </c>
      <c r="D26" s="150">
        <f>SUM(D18:D25)</f>
        <v>3360.4280000000003</v>
      </c>
      <c r="E26" s="421">
        <f>IF(OR(D26=0,B26=0),0,D26/B26)</f>
        <v>0.98507999091262211</v>
      </c>
      <c r="F26" s="151">
        <f>IF(OR(D26=0,C26=0),0,D26/C26)</f>
        <v>0.90223392590381035</v>
      </c>
      <c r="G26" s="149">
        <f>SUM(G18:G25)</f>
        <v>1876</v>
      </c>
      <c r="H26" s="150">
        <f>SUM(H18:H25)</f>
        <v>1886</v>
      </c>
      <c r="I26" s="150">
        <f>SUM(I18:I25)</f>
        <v>1717</v>
      </c>
      <c r="J26" s="421">
        <f>IF(OR(I26=0,G26=0),0,I26/G26)</f>
        <v>0.9152452025586354</v>
      </c>
      <c r="K26" s="152">
        <f>IF(OR(I26=0,H26=0),0,I26/H26)</f>
        <v>0.91039236479321317</v>
      </c>
      <c r="L26" s="121"/>
      <c r="M26" s="121"/>
      <c r="N26" s="143">
        <f t="shared" si="8"/>
        <v>-364.13600000000042</v>
      </c>
      <c r="O26" s="153">
        <f t="shared" si="9"/>
        <v>-169</v>
      </c>
      <c r="P26" s="143">
        <f t="shared" si="10"/>
        <v>-50.89699999999948</v>
      </c>
      <c r="Q26" s="153">
        <f t="shared" si="11"/>
        <v>-159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B3038671-4F1F-4EC9-9B79-C36CA52DC33F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1937</v>
      </c>
      <c r="C33" s="199">
        <v>1734</v>
      </c>
      <c r="D33" s="84">
        <f>IF(C33="","",C33-B33)</f>
        <v>-203</v>
      </c>
      <c r="E33" s="85">
        <f>IF(C33="","",C33/B33)</f>
        <v>0.89519876097057305</v>
      </c>
      <c r="F33" s="86">
        <v>250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3780</v>
      </c>
      <c r="C34" s="200">
        <v>3464</v>
      </c>
      <c r="D34" s="87">
        <f t="shared" ref="D34:D45" si="0">IF(C34="","",C34-B34)</f>
        <v>-316</v>
      </c>
      <c r="E34" s="88">
        <f t="shared" ref="E34:E45" si="1">IF(C34="","",C34/B34)</f>
        <v>0.91640211640211644</v>
      </c>
      <c r="F34" s="89">
        <v>543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5718</v>
      </c>
      <c r="C35" s="200">
        <v>5145</v>
      </c>
      <c r="D35" s="87">
        <f t="shared" si="0"/>
        <v>-573</v>
      </c>
      <c r="E35" s="88">
        <f t="shared" si="1"/>
        <v>0.89979013641133265</v>
      </c>
      <c r="F35" s="89">
        <v>757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7207</v>
      </c>
      <c r="C36" s="200">
        <v>6728</v>
      </c>
      <c r="D36" s="87">
        <f t="shared" si="0"/>
        <v>-479</v>
      </c>
      <c r="E36" s="88">
        <f t="shared" si="1"/>
        <v>0.93353683918412655</v>
      </c>
      <c r="F36" s="89">
        <v>1067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9026</v>
      </c>
      <c r="C37" s="200">
        <v>8372</v>
      </c>
      <c r="D37" s="87">
        <f t="shared" si="0"/>
        <v>-654</v>
      </c>
      <c r="E37" s="88">
        <f t="shared" si="1"/>
        <v>0.92754265455351204</v>
      </c>
      <c r="F37" s="89">
        <v>1228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11808</v>
      </c>
      <c r="C38" s="200">
        <v>10989</v>
      </c>
      <c r="D38" s="87">
        <f t="shared" si="0"/>
        <v>-819</v>
      </c>
      <c r="E38" s="88">
        <f t="shared" si="1"/>
        <v>0.93064024390243905</v>
      </c>
      <c r="F38" s="89">
        <v>1618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14037</v>
      </c>
      <c r="C39" s="200">
        <v>12802</v>
      </c>
      <c r="D39" s="87">
        <f t="shared" si="0"/>
        <v>-1235</v>
      </c>
      <c r="E39" s="88">
        <f t="shared" si="1"/>
        <v>0.91201823751513855</v>
      </c>
      <c r="F39" s="89">
        <v>1831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EFF2A64A-7FD6-4676-90BC-E0E60FB4EECD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20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7430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7027</v>
      </c>
      <c r="B5" s="926">
        <v>1</v>
      </c>
      <c r="C5" s="927">
        <v>34.159999999999997</v>
      </c>
      <c r="D5" s="928">
        <v>72</v>
      </c>
      <c r="E5" s="929"/>
      <c r="F5" s="930"/>
      <c r="G5" s="931"/>
      <c r="H5" s="932">
        <v>2</v>
      </c>
      <c r="I5" s="933">
        <v>66.3</v>
      </c>
      <c r="J5" s="934">
        <v>57.5</v>
      </c>
      <c r="K5" s="935">
        <v>33.15</v>
      </c>
      <c r="L5" s="936">
        <v>22</v>
      </c>
      <c r="M5" s="936">
        <v>135</v>
      </c>
      <c r="N5" s="937">
        <v>45</v>
      </c>
      <c r="O5" s="936" t="s">
        <v>7028</v>
      </c>
      <c r="P5" s="938" t="s">
        <v>7029</v>
      </c>
      <c r="Q5" s="939">
        <f>H5-B5</f>
        <v>1</v>
      </c>
      <c r="R5" s="955">
        <f>I5-C5</f>
        <v>32.14</v>
      </c>
      <c r="S5" s="939">
        <f>H5-E5</f>
        <v>2</v>
      </c>
      <c r="T5" s="955">
        <f>I5-F5</f>
        <v>66.3</v>
      </c>
      <c r="U5" s="967">
        <v>90</v>
      </c>
      <c r="V5" s="926">
        <v>115</v>
      </c>
      <c r="W5" s="926">
        <v>25</v>
      </c>
      <c r="X5" s="968">
        <v>1.2777777777777777</v>
      </c>
      <c r="Y5" s="969">
        <v>25</v>
      </c>
    </row>
    <row r="6" spans="1:25" ht="14.45" customHeight="1" x14ac:dyDescent="0.2">
      <c r="A6" s="923" t="s">
        <v>7030</v>
      </c>
      <c r="B6" s="904">
        <v>1</v>
      </c>
      <c r="C6" s="905">
        <v>21.12</v>
      </c>
      <c r="D6" s="906">
        <v>50</v>
      </c>
      <c r="E6" s="889">
        <v>3</v>
      </c>
      <c r="F6" s="890">
        <v>61.09</v>
      </c>
      <c r="G6" s="896">
        <v>40.700000000000003</v>
      </c>
      <c r="H6" s="893">
        <v>2</v>
      </c>
      <c r="I6" s="887">
        <v>40.68</v>
      </c>
      <c r="J6" s="891">
        <v>35</v>
      </c>
      <c r="K6" s="892">
        <v>20.34</v>
      </c>
      <c r="L6" s="893">
        <v>11</v>
      </c>
      <c r="M6" s="893">
        <v>87</v>
      </c>
      <c r="N6" s="894">
        <v>29</v>
      </c>
      <c r="O6" s="893" t="s">
        <v>7028</v>
      </c>
      <c r="P6" s="908" t="s">
        <v>7031</v>
      </c>
      <c r="Q6" s="895">
        <f t="shared" ref="Q6:R69" si="0">H6-B6</f>
        <v>1</v>
      </c>
      <c r="R6" s="956">
        <f t="shared" si="0"/>
        <v>19.559999999999999</v>
      </c>
      <c r="S6" s="895">
        <f t="shared" ref="S6:S69" si="1">H6-E6</f>
        <v>-1</v>
      </c>
      <c r="T6" s="956">
        <f t="shared" ref="T6:T69" si="2">I6-F6</f>
        <v>-20.410000000000004</v>
      </c>
      <c r="U6" s="965">
        <v>58</v>
      </c>
      <c r="V6" s="904">
        <v>70</v>
      </c>
      <c r="W6" s="904">
        <v>12</v>
      </c>
      <c r="X6" s="963">
        <v>1.2068965517241379</v>
      </c>
      <c r="Y6" s="961">
        <v>13</v>
      </c>
    </row>
    <row r="7" spans="1:25" ht="14.45" customHeight="1" x14ac:dyDescent="0.2">
      <c r="A7" s="923" t="s">
        <v>7032</v>
      </c>
      <c r="B7" s="897">
        <v>1</v>
      </c>
      <c r="C7" s="898">
        <v>12.38</v>
      </c>
      <c r="D7" s="899">
        <v>24</v>
      </c>
      <c r="E7" s="907">
        <v>1</v>
      </c>
      <c r="F7" s="887">
        <v>12.38</v>
      </c>
      <c r="G7" s="888">
        <v>12</v>
      </c>
      <c r="H7" s="893"/>
      <c r="I7" s="887"/>
      <c r="J7" s="888"/>
      <c r="K7" s="892">
        <v>12.38</v>
      </c>
      <c r="L7" s="893">
        <v>5</v>
      </c>
      <c r="M7" s="893">
        <v>60</v>
      </c>
      <c r="N7" s="894">
        <v>20</v>
      </c>
      <c r="O7" s="893" t="s">
        <v>7028</v>
      </c>
      <c r="P7" s="908" t="s">
        <v>7033</v>
      </c>
      <c r="Q7" s="895">
        <f t="shared" si="0"/>
        <v>-1</v>
      </c>
      <c r="R7" s="956">
        <f t="shared" si="0"/>
        <v>-12.38</v>
      </c>
      <c r="S7" s="895">
        <f t="shared" si="1"/>
        <v>-1</v>
      </c>
      <c r="T7" s="956">
        <f t="shared" si="2"/>
        <v>-12.38</v>
      </c>
      <c r="U7" s="965" t="s">
        <v>329</v>
      </c>
      <c r="V7" s="904" t="s">
        <v>329</v>
      </c>
      <c r="W7" s="904" t="s">
        <v>329</v>
      </c>
      <c r="X7" s="963" t="s">
        <v>329</v>
      </c>
      <c r="Y7" s="961"/>
    </row>
    <row r="8" spans="1:25" ht="14.45" customHeight="1" x14ac:dyDescent="0.2">
      <c r="A8" s="924" t="s">
        <v>7034</v>
      </c>
      <c r="B8" s="910">
        <v>9</v>
      </c>
      <c r="C8" s="911">
        <v>117.78</v>
      </c>
      <c r="D8" s="900">
        <v>34.9</v>
      </c>
      <c r="E8" s="912">
        <v>6</v>
      </c>
      <c r="F8" s="913">
        <v>82.75</v>
      </c>
      <c r="G8" s="901">
        <v>33</v>
      </c>
      <c r="H8" s="914">
        <v>4</v>
      </c>
      <c r="I8" s="913">
        <v>52.56</v>
      </c>
      <c r="J8" s="902">
        <v>27</v>
      </c>
      <c r="K8" s="915">
        <v>12.65</v>
      </c>
      <c r="L8" s="914">
        <v>5</v>
      </c>
      <c r="M8" s="914">
        <v>60</v>
      </c>
      <c r="N8" s="916">
        <v>20</v>
      </c>
      <c r="O8" s="914" t="s">
        <v>7028</v>
      </c>
      <c r="P8" s="917" t="s">
        <v>7033</v>
      </c>
      <c r="Q8" s="918">
        <f t="shared" si="0"/>
        <v>-5</v>
      </c>
      <c r="R8" s="957">
        <f t="shared" si="0"/>
        <v>-65.22</v>
      </c>
      <c r="S8" s="918">
        <f t="shared" si="1"/>
        <v>-2</v>
      </c>
      <c r="T8" s="957">
        <f t="shared" si="2"/>
        <v>-30.189999999999998</v>
      </c>
      <c r="U8" s="966">
        <v>80</v>
      </c>
      <c r="V8" s="919">
        <v>108</v>
      </c>
      <c r="W8" s="919">
        <v>28</v>
      </c>
      <c r="X8" s="964">
        <v>1.35</v>
      </c>
      <c r="Y8" s="962">
        <v>28</v>
      </c>
    </row>
    <row r="9" spans="1:25" ht="14.45" customHeight="1" x14ac:dyDescent="0.2">
      <c r="A9" s="923" t="s">
        <v>7035</v>
      </c>
      <c r="B9" s="904"/>
      <c r="C9" s="905"/>
      <c r="D9" s="906"/>
      <c r="E9" s="907"/>
      <c r="F9" s="887"/>
      <c r="G9" s="888"/>
      <c r="H9" s="889">
        <v>1</v>
      </c>
      <c r="I9" s="890">
        <v>3.2</v>
      </c>
      <c r="J9" s="896">
        <v>4</v>
      </c>
      <c r="K9" s="892">
        <v>3.2</v>
      </c>
      <c r="L9" s="893">
        <v>3</v>
      </c>
      <c r="M9" s="893">
        <v>24</v>
      </c>
      <c r="N9" s="894">
        <v>8</v>
      </c>
      <c r="O9" s="893" t="s">
        <v>7028</v>
      </c>
      <c r="P9" s="908" t="s">
        <v>7036</v>
      </c>
      <c r="Q9" s="895">
        <f t="shared" si="0"/>
        <v>1</v>
      </c>
      <c r="R9" s="956">
        <f t="shared" si="0"/>
        <v>3.2</v>
      </c>
      <c r="S9" s="895">
        <f t="shared" si="1"/>
        <v>1</v>
      </c>
      <c r="T9" s="956">
        <f t="shared" si="2"/>
        <v>3.2</v>
      </c>
      <c r="U9" s="965">
        <v>8</v>
      </c>
      <c r="V9" s="904">
        <v>4</v>
      </c>
      <c r="W9" s="904">
        <v>-4</v>
      </c>
      <c r="X9" s="963">
        <v>0.5</v>
      </c>
      <c r="Y9" s="961"/>
    </row>
    <row r="10" spans="1:25" ht="14.45" customHeight="1" x14ac:dyDescent="0.2">
      <c r="A10" s="923" t="s">
        <v>7037</v>
      </c>
      <c r="B10" s="897">
        <v>1</v>
      </c>
      <c r="C10" s="898">
        <v>0.45</v>
      </c>
      <c r="D10" s="899">
        <v>3</v>
      </c>
      <c r="E10" s="907"/>
      <c r="F10" s="887"/>
      <c r="G10" s="888"/>
      <c r="H10" s="893">
        <v>1</v>
      </c>
      <c r="I10" s="887">
        <v>0.45</v>
      </c>
      <c r="J10" s="888">
        <v>3</v>
      </c>
      <c r="K10" s="892">
        <v>0.45</v>
      </c>
      <c r="L10" s="893">
        <v>1</v>
      </c>
      <c r="M10" s="893">
        <v>9</v>
      </c>
      <c r="N10" s="894">
        <v>3</v>
      </c>
      <c r="O10" s="893" t="s">
        <v>7028</v>
      </c>
      <c r="P10" s="908" t="s">
        <v>7038</v>
      </c>
      <c r="Q10" s="895">
        <f t="shared" si="0"/>
        <v>0</v>
      </c>
      <c r="R10" s="956">
        <f t="shared" si="0"/>
        <v>0</v>
      </c>
      <c r="S10" s="895">
        <f t="shared" si="1"/>
        <v>1</v>
      </c>
      <c r="T10" s="956">
        <f t="shared" si="2"/>
        <v>0.45</v>
      </c>
      <c r="U10" s="965">
        <v>3</v>
      </c>
      <c r="V10" s="904">
        <v>3</v>
      </c>
      <c r="W10" s="904">
        <v>0</v>
      </c>
      <c r="X10" s="963">
        <v>1</v>
      </c>
      <c r="Y10" s="961"/>
    </row>
    <row r="11" spans="1:25" ht="14.45" customHeight="1" x14ac:dyDescent="0.2">
      <c r="A11" s="924" t="s">
        <v>7039</v>
      </c>
      <c r="B11" s="910">
        <v>1</v>
      </c>
      <c r="C11" s="911">
        <v>0.61</v>
      </c>
      <c r="D11" s="900">
        <v>3</v>
      </c>
      <c r="E11" s="912"/>
      <c r="F11" s="913"/>
      <c r="G11" s="901"/>
      <c r="H11" s="914"/>
      <c r="I11" s="913"/>
      <c r="J11" s="901"/>
      <c r="K11" s="915">
        <v>0.61</v>
      </c>
      <c r="L11" s="914">
        <v>1</v>
      </c>
      <c r="M11" s="914">
        <v>12</v>
      </c>
      <c r="N11" s="916">
        <v>4</v>
      </c>
      <c r="O11" s="914" t="s">
        <v>7028</v>
      </c>
      <c r="P11" s="917" t="s">
        <v>7040</v>
      </c>
      <c r="Q11" s="918">
        <f t="shared" si="0"/>
        <v>-1</v>
      </c>
      <c r="R11" s="957">
        <f t="shared" si="0"/>
        <v>-0.61</v>
      </c>
      <c r="S11" s="918">
        <f t="shared" si="1"/>
        <v>0</v>
      </c>
      <c r="T11" s="957">
        <f t="shared" si="2"/>
        <v>0</v>
      </c>
      <c r="U11" s="966" t="s">
        <v>329</v>
      </c>
      <c r="V11" s="919" t="s">
        <v>329</v>
      </c>
      <c r="W11" s="919" t="s">
        <v>329</v>
      </c>
      <c r="X11" s="964" t="s">
        <v>329</v>
      </c>
      <c r="Y11" s="962"/>
    </row>
    <row r="12" spans="1:25" ht="14.45" customHeight="1" x14ac:dyDescent="0.2">
      <c r="A12" s="924" t="s">
        <v>7041</v>
      </c>
      <c r="B12" s="910"/>
      <c r="C12" s="911"/>
      <c r="D12" s="900"/>
      <c r="E12" s="912">
        <v>1</v>
      </c>
      <c r="F12" s="913">
        <v>1.1299999999999999</v>
      </c>
      <c r="G12" s="901">
        <v>3</v>
      </c>
      <c r="H12" s="914"/>
      <c r="I12" s="913"/>
      <c r="J12" s="901"/>
      <c r="K12" s="915">
        <v>1.1299999999999999</v>
      </c>
      <c r="L12" s="914">
        <v>2</v>
      </c>
      <c r="M12" s="914">
        <v>18</v>
      </c>
      <c r="N12" s="916">
        <v>6</v>
      </c>
      <c r="O12" s="914" t="s">
        <v>7028</v>
      </c>
      <c r="P12" s="917" t="s">
        <v>7042</v>
      </c>
      <c r="Q12" s="918">
        <f t="shared" si="0"/>
        <v>0</v>
      </c>
      <c r="R12" s="957">
        <f t="shared" si="0"/>
        <v>0</v>
      </c>
      <c r="S12" s="918">
        <f t="shared" si="1"/>
        <v>-1</v>
      </c>
      <c r="T12" s="957">
        <f t="shared" si="2"/>
        <v>-1.1299999999999999</v>
      </c>
      <c r="U12" s="966" t="s">
        <v>329</v>
      </c>
      <c r="V12" s="919" t="s">
        <v>329</v>
      </c>
      <c r="W12" s="919" t="s">
        <v>329</v>
      </c>
      <c r="X12" s="964" t="s">
        <v>329</v>
      </c>
      <c r="Y12" s="962"/>
    </row>
    <row r="13" spans="1:25" ht="14.45" customHeight="1" x14ac:dyDescent="0.2">
      <c r="A13" s="923" t="s">
        <v>7043</v>
      </c>
      <c r="B13" s="897">
        <v>3</v>
      </c>
      <c r="C13" s="898">
        <v>3.73</v>
      </c>
      <c r="D13" s="899">
        <v>4</v>
      </c>
      <c r="E13" s="907"/>
      <c r="F13" s="887"/>
      <c r="G13" s="888"/>
      <c r="H13" s="893"/>
      <c r="I13" s="887"/>
      <c r="J13" s="888"/>
      <c r="K13" s="892">
        <v>1.24</v>
      </c>
      <c r="L13" s="893">
        <v>2</v>
      </c>
      <c r="M13" s="893">
        <v>18</v>
      </c>
      <c r="N13" s="894">
        <v>6</v>
      </c>
      <c r="O13" s="893" t="s">
        <v>7028</v>
      </c>
      <c r="P13" s="908" t="s">
        <v>7044</v>
      </c>
      <c r="Q13" s="895">
        <f t="shared" si="0"/>
        <v>-3</v>
      </c>
      <c r="R13" s="956">
        <f t="shared" si="0"/>
        <v>-3.73</v>
      </c>
      <c r="S13" s="895">
        <f t="shared" si="1"/>
        <v>0</v>
      </c>
      <c r="T13" s="956">
        <f t="shared" si="2"/>
        <v>0</v>
      </c>
      <c r="U13" s="965" t="s">
        <v>329</v>
      </c>
      <c r="V13" s="904" t="s">
        <v>329</v>
      </c>
      <c r="W13" s="904" t="s">
        <v>329</v>
      </c>
      <c r="X13" s="963" t="s">
        <v>329</v>
      </c>
      <c r="Y13" s="961"/>
    </row>
    <row r="14" spans="1:25" ht="14.45" customHeight="1" x14ac:dyDescent="0.2">
      <c r="A14" s="924" t="s">
        <v>7045</v>
      </c>
      <c r="B14" s="910"/>
      <c r="C14" s="911"/>
      <c r="D14" s="900"/>
      <c r="E14" s="912">
        <v>1</v>
      </c>
      <c r="F14" s="913">
        <v>2.5</v>
      </c>
      <c r="G14" s="901">
        <v>4</v>
      </c>
      <c r="H14" s="914"/>
      <c r="I14" s="913"/>
      <c r="J14" s="901"/>
      <c r="K14" s="915">
        <v>2.5</v>
      </c>
      <c r="L14" s="914">
        <v>4</v>
      </c>
      <c r="M14" s="914">
        <v>36</v>
      </c>
      <c r="N14" s="916">
        <v>12</v>
      </c>
      <c r="O14" s="914" t="s">
        <v>7028</v>
      </c>
      <c r="P14" s="917" t="s">
        <v>7046</v>
      </c>
      <c r="Q14" s="918">
        <f t="shared" si="0"/>
        <v>0</v>
      </c>
      <c r="R14" s="957">
        <f t="shared" si="0"/>
        <v>0</v>
      </c>
      <c r="S14" s="918">
        <f t="shared" si="1"/>
        <v>-1</v>
      </c>
      <c r="T14" s="957">
        <f t="shared" si="2"/>
        <v>-2.5</v>
      </c>
      <c r="U14" s="966" t="s">
        <v>329</v>
      </c>
      <c r="V14" s="919" t="s">
        <v>329</v>
      </c>
      <c r="W14" s="919" t="s">
        <v>329</v>
      </c>
      <c r="X14" s="964" t="s">
        <v>329</v>
      </c>
      <c r="Y14" s="962"/>
    </row>
    <row r="15" spans="1:25" ht="14.45" customHeight="1" x14ac:dyDescent="0.2">
      <c r="A15" s="923" t="s">
        <v>7047</v>
      </c>
      <c r="B15" s="897">
        <v>1</v>
      </c>
      <c r="C15" s="898">
        <v>0.5</v>
      </c>
      <c r="D15" s="899">
        <v>3</v>
      </c>
      <c r="E15" s="907"/>
      <c r="F15" s="887"/>
      <c r="G15" s="888"/>
      <c r="H15" s="893"/>
      <c r="I15" s="887"/>
      <c r="J15" s="888"/>
      <c r="K15" s="892">
        <v>0.5</v>
      </c>
      <c r="L15" s="893">
        <v>2</v>
      </c>
      <c r="M15" s="893">
        <v>18</v>
      </c>
      <c r="N15" s="894">
        <v>6</v>
      </c>
      <c r="O15" s="893" t="s">
        <v>7028</v>
      </c>
      <c r="P15" s="908" t="s">
        <v>7048</v>
      </c>
      <c r="Q15" s="895">
        <f t="shared" si="0"/>
        <v>-1</v>
      </c>
      <c r="R15" s="956">
        <f t="shared" si="0"/>
        <v>-0.5</v>
      </c>
      <c r="S15" s="895">
        <f t="shared" si="1"/>
        <v>0</v>
      </c>
      <c r="T15" s="956">
        <f t="shared" si="2"/>
        <v>0</v>
      </c>
      <c r="U15" s="965" t="s">
        <v>329</v>
      </c>
      <c r="V15" s="904" t="s">
        <v>329</v>
      </c>
      <c r="W15" s="904" t="s">
        <v>329</v>
      </c>
      <c r="X15" s="963" t="s">
        <v>329</v>
      </c>
      <c r="Y15" s="961"/>
    </row>
    <row r="16" spans="1:25" ht="14.45" customHeight="1" x14ac:dyDescent="0.2">
      <c r="A16" s="923" t="s">
        <v>7049</v>
      </c>
      <c r="B16" s="904">
        <v>4</v>
      </c>
      <c r="C16" s="905">
        <v>1.85</v>
      </c>
      <c r="D16" s="906">
        <v>2.2999999999999998</v>
      </c>
      <c r="E16" s="889">
        <v>6</v>
      </c>
      <c r="F16" s="890">
        <v>2.79</v>
      </c>
      <c r="G16" s="896">
        <v>2.8</v>
      </c>
      <c r="H16" s="893">
        <v>5</v>
      </c>
      <c r="I16" s="887">
        <v>2.3199999999999998</v>
      </c>
      <c r="J16" s="888">
        <v>2</v>
      </c>
      <c r="K16" s="892">
        <v>0.46</v>
      </c>
      <c r="L16" s="893">
        <v>1</v>
      </c>
      <c r="M16" s="893">
        <v>9</v>
      </c>
      <c r="N16" s="894">
        <v>3</v>
      </c>
      <c r="O16" s="893" t="s">
        <v>7028</v>
      </c>
      <c r="P16" s="908" t="s">
        <v>7050</v>
      </c>
      <c r="Q16" s="895">
        <f t="shared" si="0"/>
        <v>1</v>
      </c>
      <c r="R16" s="956">
        <f t="shared" si="0"/>
        <v>0.46999999999999975</v>
      </c>
      <c r="S16" s="895">
        <f t="shared" si="1"/>
        <v>-1</v>
      </c>
      <c r="T16" s="956">
        <f t="shared" si="2"/>
        <v>-0.4700000000000002</v>
      </c>
      <c r="U16" s="965">
        <v>15</v>
      </c>
      <c r="V16" s="904">
        <v>10</v>
      </c>
      <c r="W16" s="904">
        <v>-5</v>
      </c>
      <c r="X16" s="963">
        <v>0.66666666666666663</v>
      </c>
      <c r="Y16" s="961"/>
    </row>
    <row r="17" spans="1:25" ht="14.45" customHeight="1" x14ac:dyDescent="0.2">
      <c r="A17" s="924" t="s">
        <v>7051</v>
      </c>
      <c r="B17" s="919"/>
      <c r="C17" s="920"/>
      <c r="D17" s="909"/>
      <c r="E17" s="921">
        <v>1</v>
      </c>
      <c r="F17" s="922">
        <v>0.56000000000000005</v>
      </c>
      <c r="G17" s="903">
        <v>2</v>
      </c>
      <c r="H17" s="914"/>
      <c r="I17" s="913"/>
      <c r="J17" s="901"/>
      <c r="K17" s="915">
        <v>0.56000000000000005</v>
      </c>
      <c r="L17" s="914">
        <v>1</v>
      </c>
      <c r="M17" s="914">
        <v>12</v>
      </c>
      <c r="N17" s="916">
        <v>4</v>
      </c>
      <c r="O17" s="914" t="s">
        <v>7028</v>
      </c>
      <c r="P17" s="917" t="s">
        <v>7052</v>
      </c>
      <c r="Q17" s="918">
        <f t="shared" si="0"/>
        <v>0</v>
      </c>
      <c r="R17" s="957">
        <f t="shared" si="0"/>
        <v>0</v>
      </c>
      <c r="S17" s="918">
        <f t="shared" si="1"/>
        <v>-1</v>
      </c>
      <c r="T17" s="957">
        <f t="shared" si="2"/>
        <v>-0.56000000000000005</v>
      </c>
      <c r="U17" s="966" t="s">
        <v>329</v>
      </c>
      <c r="V17" s="919" t="s">
        <v>329</v>
      </c>
      <c r="W17" s="919" t="s">
        <v>329</v>
      </c>
      <c r="X17" s="964" t="s">
        <v>329</v>
      </c>
      <c r="Y17" s="962"/>
    </row>
    <row r="18" spans="1:25" ht="14.45" customHeight="1" x14ac:dyDescent="0.2">
      <c r="A18" s="923" t="s">
        <v>7053</v>
      </c>
      <c r="B18" s="904"/>
      <c r="C18" s="905"/>
      <c r="D18" s="906"/>
      <c r="E18" s="907"/>
      <c r="F18" s="887"/>
      <c r="G18" s="888"/>
      <c r="H18" s="889">
        <v>1</v>
      </c>
      <c r="I18" s="890">
        <v>0.34</v>
      </c>
      <c r="J18" s="896">
        <v>3</v>
      </c>
      <c r="K18" s="892">
        <v>0.34</v>
      </c>
      <c r="L18" s="893">
        <v>1</v>
      </c>
      <c r="M18" s="893">
        <v>12</v>
      </c>
      <c r="N18" s="894">
        <v>4</v>
      </c>
      <c r="O18" s="893" t="s">
        <v>7028</v>
      </c>
      <c r="P18" s="908" t="s">
        <v>7054</v>
      </c>
      <c r="Q18" s="895">
        <f t="shared" si="0"/>
        <v>1</v>
      </c>
      <c r="R18" s="956">
        <f t="shared" si="0"/>
        <v>0.34</v>
      </c>
      <c r="S18" s="895">
        <f t="shared" si="1"/>
        <v>1</v>
      </c>
      <c r="T18" s="956">
        <f t="shared" si="2"/>
        <v>0.34</v>
      </c>
      <c r="U18" s="965">
        <v>4</v>
      </c>
      <c r="V18" s="904">
        <v>3</v>
      </c>
      <c r="W18" s="904">
        <v>-1</v>
      </c>
      <c r="X18" s="963">
        <v>0.75</v>
      </c>
      <c r="Y18" s="961"/>
    </row>
    <row r="19" spans="1:25" ht="14.45" customHeight="1" x14ac:dyDescent="0.2">
      <c r="A19" s="923" t="s">
        <v>7055</v>
      </c>
      <c r="B19" s="904"/>
      <c r="C19" s="905"/>
      <c r="D19" s="906"/>
      <c r="E19" s="907"/>
      <c r="F19" s="887"/>
      <c r="G19" s="888"/>
      <c r="H19" s="889">
        <v>1</v>
      </c>
      <c r="I19" s="890">
        <v>10.25</v>
      </c>
      <c r="J19" s="896">
        <v>13</v>
      </c>
      <c r="K19" s="892">
        <v>10.25</v>
      </c>
      <c r="L19" s="893">
        <v>8</v>
      </c>
      <c r="M19" s="893">
        <v>69</v>
      </c>
      <c r="N19" s="894">
        <v>23</v>
      </c>
      <c r="O19" s="893" t="s">
        <v>7028</v>
      </c>
      <c r="P19" s="908" t="s">
        <v>7056</v>
      </c>
      <c r="Q19" s="895">
        <f t="shared" si="0"/>
        <v>1</v>
      </c>
      <c r="R19" s="956">
        <f t="shared" si="0"/>
        <v>10.25</v>
      </c>
      <c r="S19" s="895">
        <f t="shared" si="1"/>
        <v>1</v>
      </c>
      <c r="T19" s="956">
        <f t="shared" si="2"/>
        <v>10.25</v>
      </c>
      <c r="U19" s="965">
        <v>23</v>
      </c>
      <c r="V19" s="904">
        <v>13</v>
      </c>
      <c r="W19" s="904">
        <v>-10</v>
      </c>
      <c r="X19" s="963">
        <v>0.56521739130434778</v>
      </c>
      <c r="Y19" s="961"/>
    </row>
    <row r="20" spans="1:25" ht="14.45" customHeight="1" x14ac:dyDescent="0.2">
      <c r="A20" s="923" t="s">
        <v>7057</v>
      </c>
      <c r="B20" s="904"/>
      <c r="C20" s="905"/>
      <c r="D20" s="906"/>
      <c r="E20" s="889">
        <v>1</v>
      </c>
      <c r="F20" s="890">
        <v>1.69</v>
      </c>
      <c r="G20" s="896">
        <v>3</v>
      </c>
      <c r="H20" s="893"/>
      <c r="I20" s="887"/>
      <c r="J20" s="888"/>
      <c r="K20" s="892">
        <v>1.69</v>
      </c>
      <c r="L20" s="893">
        <v>2</v>
      </c>
      <c r="M20" s="893">
        <v>18</v>
      </c>
      <c r="N20" s="894">
        <v>6</v>
      </c>
      <c r="O20" s="893" t="s">
        <v>7028</v>
      </c>
      <c r="P20" s="908" t="s">
        <v>7058</v>
      </c>
      <c r="Q20" s="895">
        <f t="shared" si="0"/>
        <v>0</v>
      </c>
      <c r="R20" s="956">
        <f t="shared" si="0"/>
        <v>0</v>
      </c>
      <c r="S20" s="895">
        <f t="shared" si="1"/>
        <v>-1</v>
      </c>
      <c r="T20" s="956">
        <f t="shared" si="2"/>
        <v>-1.69</v>
      </c>
      <c r="U20" s="965" t="s">
        <v>329</v>
      </c>
      <c r="V20" s="904" t="s">
        <v>329</v>
      </c>
      <c r="W20" s="904" t="s">
        <v>329</v>
      </c>
      <c r="X20" s="963" t="s">
        <v>329</v>
      </c>
      <c r="Y20" s="961"/>
    </row>
    <row r="21" spans="1:25" ht="14.45" customHeight="1" x14ac:dyDescent="0.2">
      <c r="A21" s="923" t="s">
        <v>7059</v>
      </c>
      <c r="B21" s="904"/>
      <c r="C21" s="905"/>
      <c r="D21" s="906"/>
      <c r="E21" s="889">
        <v>1</v>
      </c>
      <c r="F21" s="890">
        <v>0.56999999999999995</v>
      </c>
      <c r="G21" s="896">
        <v>3</v>
      </c>
      <c r="H21" s="893">
        <v>1</v>
      </c>
      <c r="I21" s="887">
        <v>0.56999999999999995</v>
      </c>
      <c r="J21" s="888">
        <v>3</v>
      </c>
      <c r="K21" s="892">
        <v>0.56999999999999995</v>
      </c>
      <c r="L21" s="893">
        <v>1</v>
      </c>
      <c r="M21" s="893">
        <v>12</v>
      </c>
      <c r="N21" s="894">
        <v>4</v>
      </c>
      <c r="O21" s="893" t="s">
        <v>7028</v>
      </c>
      <c r="P21" s="908" t="s">
        <v>7060</v>
      </c>
      <c r="Q21" s="895">
        <f t="shared" si="0"/>
        <v>1</v>
      </c>
      <c r="R21" s="956">
        <f t="shared" si="0"/>
        <v>0.56999999999999995</v>
      </c>
      <c r="S21" s="895">
        <f t="shared" si="1"/>
        <v>0</v>
      </c>
      <c r="T21" s="956">
        <f t="shared" si="2"/>
        <v>0</v>
      </c>
      <c r="U21" s="965">
        <v>4</v>
      </c>
      <c r="V21" s="904">
        <v>3</v>
      </c>
      <c r="W21" s="904">
        <v>-1</v>
      </c>
      <c r="X21" s="963">
        <v>0.75</v>
      </c>
      <c r="Y21" s="961"/>
    </row>
    <row r="22" spans="1:25" ht="14.45" customHeight="1" x14ac:dyDescent="0.2">
      <c r="A22" s="924" t="s">
        <v>7061</v>
      </c>
      <c r="B22" s="919"/>
      <c r="C22" s="920"/>
      <c r="D22" s="909"/>
      <c r="E22" s="921">
        <v>1</v>
      </c>
      <c r="F22" s="922">
        <v>0.82</v>
      </c>
      <c r="G22" s="903">
        <v>2</v>
      </c>
      <c r="H22" s="914"/>
      <c r="I22" s="913"/>
      <c r="J22" s="901"/>
      <c r="K22" s="915">
        <v>0.82</v>
      </c>
      <c r="L22" s="914">
        <v>2</v>
      </c>
      <c r="M22" s="914">
        <v>18</v>
      </c>
      <c r="N22" s="916">
        <v>6</v>
      </c>
      <c r="O22" s="914" t="s">
        <v>7028</v>
      </c>
      <c r="P22" s="917" t="s">
        <v>7060</v>
      </c>
      <c r="Q22" s="918">
        <f t="shared" si="0"/>
        <v>0</v>
      </c>
      <c r="R22" s="957">
        <f t="shared" si="0"/>
        <v>0</v>
      </c>
      <c r="S22" s="918">
        <f t="shared" si="1"/>
        <v>-1</v>
      </c>
      <c r="T22" s="957">
        <f t="shared" si="2"/>
        <v>-0.82</v>
      </c>
      <c r="U22" s="966" t="s">
        <v>329</v>
      </c>
      <c r="V22" s="919" t="s">
        <v>329</v>
      </c>
      <c r="W22" s="919" t="s">
        <v>329</v>
      </c>
      <c r="X22" s="964" t="s">
        <v>329</v>
      </c>
      <c r="Y22" s="962"/>
    </row>
    <row r="23" spans="1:25" ht="14.45" customHeight="1" x14ac:dyDescent="0.2">
      <c r="A23" s="923" t="s">
        <v>7062</v>
      </c>
      <c r="B23" s="904"/>
      <c r="C23" s="905"/>
      <c r="D23" s="906"/>
      <c r="E23" s="889">
        <v>1</v>
      </c>
      <c r="F23" s="890">
        <v>0.35</v>
      </c>
      <c r="G23" s="896">
        <v>4</v>
      </c>
      <c r="H23" s="893"/>
      <c r="I23" s="887"/>
      <c r="J23" s="888"/>
      <c r="K23" s="892">
        <v>0.35</v>
      </c>
      <c r="L23" s="893">
        <v>1</v>
      </c>
      <c r="M23" s="893">
        <v>12</v>
      </c>
      <c r="N23" s="894">
        <v>4</v>
      </c>
      <c r="O23" s="893" t="s">
        <v>7028</v>
      </c>
      <c r="P23" s="908" t="s">
        <v>7063</v>
      </c>
      <c r="Q23" s="895">
        <f t="shared" si="0"/>
        <v>0</v>
      </c>
      <c r="R23" s="956">
        <f t="shared" si="0"/>
        <v>0</v>
      </c>
      <c r="S23" s="895">
        <f t="shared" si="1"/>
        <v>-1</v>
      </c>
      <c r="T23" s="956">
        <f t="shared" si="2"/>
        <v>-0.35</v>
      </c>
      <c r="U23" s="965" t="s">
        <v>329</v>
      </c>
      <c r="V23" s="904" t="s">
        <v>329</v>
      </c>
      <c r="W23" s="904" t="s">
        <v>329</v>
      </c>
      <c r="X23" s="963" t="s">
        <v>329</v>
      </c>
      <c r="Y23" s="961"/>
    </row>
    <row r="24" spans="1:25" ht="14.45" customHeight="1" x14ac:dyDescent="0.2">
      <c r="A24" s="923" t="s">
        <v>7064</v>
      </c>
      <c r="B24" s="904">
        <v>52</v>
      </c>
      <c r="C24" s="905">
        <v>172.78</v>
      </c>
      <c r="D24" s="906">
        <v>8.9</v>
      </c>
      <c r="E24" s="889">
        <v>45</v>
      </c>
      <c r="F24" s="890">
        <v>148.81</v>
      </c>
      <c r="G24" s="896">
        <v>8.4</v>
      </c>
      <c r="H24" s="893">
        <v>44</v>
      </c>
      <c r="I24" s="887">
        <v>145.54</v>
      </c>
      <c r="J24" s="888">
        <v>9.4</v>
      </c>
      <c r="K24" s="892">
        <v>3.31</v>
      </c>
      <c r="L24" s="893">
        <v>3</v>
      </c>
      <c r="M24" s="893">
        <v>30</v>
      </c>
      <c r="N24" s="894">
        <v>10</v>
      </c>
      <c r="O24" s="893" t="s">
        <v>7028</v>
      </c>
      <c r="P24" s="908" t="s">
        <v>7065</v>
      </c>
      <c r="Q24" s="895">
        <f t="shared" si="0"/>
        <v>-8</v>
      </c>
      <c r="R24" s="956">
        <f t="shared" si="0"/>
        <v>-27.240000000000009</v>
      </c>
      <c r="S24" s="895">
        <f t="shared" si="1"/>
        <v>-1</v>
      </c>
      <c r="T24" s="956">
        <f t="shared" si="2"/>
        <v>-3.2700000000000102</v>
      </c>
      <c r="U24" s="965">
        <v>440</v>
      </c>
      <c r="V24" s="904">
        <v>413.6</v>
      </c>
      <c r="W24" s="904">
        <v>-26.399999999999977</v>
      </c>
      <c r="X24" s="963">
        <v>0.94000000000000006</v>
      </c>
      <c r="Y24" s="961">
        <v>41</v>
      </c>
    </row>
    <row r="25" spans="1:25" ht="14.45" customHeight="1" x14ac:dyDescent="0.2">
      <c r="A25" s="924" t="s">
        <v>7066</v>
      </c>
      <c r="B25" s="919">
        <v>16</v>
      </c>
      <c r="C25" s="920">
        <v>67.66</v>
      </c>
      <c r="D25" s="909">
        <v>11.8</v>
      </c>
      <c r="E25" s="921">
        <v>25</v>
      </c>
      <c r="F25" s="922">
        <v>103.74</v>
      </c>
      <c r="G25" s="903">
        <v>10.8</v>
      </c>
      <c r="H25" s="914">
        <v>13</v>
      </c>
      <c r="I25" s="913">
        <v>53.7</v>
      </c>
      <c r="J25" s="901">
        <v>11.6</v>
      </c>
      <c r="K25" s="915">
        <v>4.13</v>
      </c>
      <c r="L25" s="914">
        <v>4</v>
      </c>
      <c r="M25" s="914">
        <v>36</v>
      </c>
      <c r="N25" s="916">
        <v>12</v>
      </c>
      <c r="O25" s="914" t="s">
        <v>7028</v>
      </c>
      <c r="P25" s="917" t="s">
        <v>7067</v>
      </c>
      <c r="Q25" s="918">
        <f t="shared" si="0"/>
        <v>-3</v>
      </c>
      <c r="R25" s="957">
        <f t="shared" si="0"/>
        <v>-13.959999999999994</v>
      </c>
      <c r="S25" s="918">
        <f t="shared" si="1"/>
        <v>-12</v>
      </c>
      <c r="T25" s="957">
        <f t="shared" si="2"/>
        <v>-50.039999999999992</v>
      </c>
      <c r="U25" s="966">
        <v>156</v>
      </c>
      <c r="V25" s="919">
        <v>150.79999999999998</v>
      </c>
      <c r="W25" s="919">
        <v>-5.2000000000000171</v>
      </c>
      <c r="X25" s="964">
        <v>0.96666666666666656</v>
      </c>
      <c r="Y25" s="962">
        <v>21</v>
      </c>
    </row>
    <row r="26" spans="1:25" ht="14.45" customHeight="1" x14ac:dyDescent="0.2">
      <c r="A26" s="924" t="s">
        <v>7068</v>
      </c>
      <c r="B26" s="919">
        <v>11</v>
      </c>
      <c r="C26" s="920">
        <v>60.9</v>
      </c>
      <c r="D26" s="909">
        <v>16.899999999999999</v>
      </c>
      <c r="E26" s="921">
        <v>15</v>
      </c>
      <c r="F26" s="922">
        <v>83.27</v>
      </c>
      <c r="G26" s="903">
        <v>13.3</v>
      </c>
      <c r="H26" s="914">
        <v>16</v>
      </c>
      <c r="I26" s="913">
        <v>87.22</v>
      </c>
      <c r="J26" s="901">
        <v>14.5</v>
      </c>
      <c r="K26" s="915">
        <v>5.45</v>
      </c>
      <c r="L26" s="914">
        <v>5</v>
      </c>
      <c r="M26" s="914">
        <v>48</v>
      </c>
      <c r="N26" s="916">
        <v>16</v>
      </c>
      <c r="O26" s="914" t="s">
        <v>7028</v>
      </c>
      <c r="P26" s="917" t="s">
        <v>7069</v>
      </c>
      <c r="Q26" s="918">
        <f t="shared" si="0"/>
        <v>5</v>
      </c>
      <c r="R26" s="957">
        <f t="shared" si="0"/>
        <v>26.32</v>
      </c>
      <c r="S26" s="918">
        <f t="shared" si="1"/>
        <v>1</v>
      </c>
      <c r="T26" s="957">
        <f t="shared" si="2"/>
        <v>3.9500000000000028</v>
      </c>
      <c r="U26" s="966">
        <v>256</v>
      </c>
      <c r="V26" s="919">
        <v>232</v>
      </c>
      <c r="W26" s="919">
        <v>-24</v>
      </c>
      <c r="X26" s="964">
        <v>0.90625</v>
      </c>
      <c r="Y26" s="962">
        <v>17</v>
      </c>
    </row>
    <row r="27" spans="1:25" ht="14.45" customHeight="1" x14ac:dyDescent="0.2">
      <c r="A27" s="923" t="s">
        <v>7070</v>
      </c>
      <c r="B27" s="904">
        <v>1</v>
      </c>
      <c r="C27" s="905">
        <v>2.88</v>
      </c>
      <c r="D27" s="906">
        <v>6</v>
      </c>
      <c r="E27" s="907">
        <v>3</v>
      </c>
      <c r="F27" s="887">
        <v>8.64</v>
      </c>
      <c r="G27" s="888">
        <v>8</v>
      </c>
      <c r="H27" s="889">
        <v>1</v>
      </c>
      <c r="I27" s="890">
        <v>2.88</v>
      </c>
      <c r="J27" s="896">
        <v>9</v>
      </c>
      <c r="K27" s="892">
        <v>2.88</v>
      </c>
      <c r="L27" s="893">
        <v>3</v>
      </c>
      <c r="M27" s="893">
        <v>27</v>
      </c>
      <c r="N27" s="894">
        <v>9</v>
      </c>
      <c r="O27" s="893" t="s">
        <v>7028</v>
      </c>
      <c r="P27" s="908" t="s">
        <v>7071</v>
      </c>
      <c r="Q27" s="895">
        <f t="shared" si="0"/>
        <v>0</v>
      </c>
      <c r="R27" s="956">
        <f t="shared" si="0"/>
        <v>0</v>
      </c>
      <c r="S27" s="895">
        <f t="shared" si="1"/>
        <v>-2</v>
      </c>
      <c r="T27" s="956">
        <f t="shared" si="2"/>
        <v>-5.7600000000000007</v>
      </c>
      <c r="U27" s="965">
        <v>9</v>
      </c>
      <c r="V27" s="904">
        <v>9</v>
      </c>
      <c r="W27" s="904">
        <v>0</v>
      </c>
      <c r="X27" s="963">
        <v>1</v>
      </c>
      <c r="Y27" s="961"/>
    </row>
    <row r="28" spans="1:25" ht="14.45" customHeight="1" x14ac:dyDescent="0.2">
      <c r="A28" s="924" t="s">
        <v>7072</v>
      </c>
      <c r="B28" s="919">
        <v>1</v>
      </c>
      <c r="C28" s="920">
        <v>2.96</v>
      </c>
      <c r="D28" s="909">
        <v>14</v>
      </c>
      <c r="E28" s="912">
        <v>2</v>
      </c>
      <c r="F28" s="913">
        <v>5.91</v>
      </c>
      <c r="G28" s="901">
        <v>6.5</v>
      </c>
      <c r="H28" s="921">
        <v>2</v>
      </c>
      <c r="I28" s="922">
        <v>5.91</v>
      </c>
      <c r="J28" s="903">
        <v>8</v>
      </c>
      <c r="K28" s="915">
        <v>2.96</v>
      </c>
      <c r="L28" s="914">
        <v>4</v>
      </c>
      <c r="M28" s="914">
        <v>39</v>
      </c>
      <c r="N28" s="916">
        <v>13</v>
      </c>
      <c r="O28" s="914" t="s">
        <v>7028</v>
      </c>
      <c r="P28" s="917" t="s">
        <v>7073</v>
      </c>
      <c r="Q28" s="918">
        <f t="shared" si="0"/>
        <v>1</v>
      </c>
      <c r="R28" s="957">
        <f t="shared" si="0"/>
        <v>2.95</v>
      </c>
      <c r="S28" s="918">
        <f t="shared" si="1"/>
        <v>0</v>
      </c>
      <c r="T28" s="957">
        <f t="shared" si="2"/>
        <v>0</v>
      </c>
      <c r="U28" s="966">
        <v>26</v>
      </c>
      <c r="V28" s="919">
        <v>16</v>
      </c>
      <c r="W28" s="919">
        <v>-10</v>
      </c>
      <c r="X28" s="964">
        <v>0.61538461538461542</v>
      </c>
      <c r="Y28" s="962"/>
    </row>
    <row r="29" spans="1:25" ht="14.45" customHeight="1" x14ac:dyDescent="0.2">
      <c r="A29" s="924" t="s">
        <v>7074</v>
      </c>
      <c r="B29" s="919"/>
      <c r="C29" s="920"/>
      <c r="D29" s="909"/>
      <c r="E29" s="912"/>
      <c r="F29" s="913"/>
      <c r="G29" s="901"/>
      <c r="H29" s="921">
        <v>2</v>
      </c>
      <c r="I29" s="922">
        <v>8.81</v>
      </c>
      <c r="J29" s="902">
        <v>17.5</v>
      </c>
      <c r="K29" s="915">
        <v>4.4000000000000004</v>
      </c>
      <c r="L29" s="914">
        <v>5</v>
      </c>
      <c r="M29" s="914">
        <v>42</v>
      </c>
      <c r="N29" s="916">
        <v>14</v>
      </c>
      <c r="O29" s="914" t="s">
        <v>7028</v>
      </c>
      <c r="P29" s="917" t="s">
        <v>7075</v>
      </c>
      <c r="Q29" s="918">
        <f t="shared" si="0"/>
        <v>2</v>
      </c>
      <c r="R29" s="957">
        <f t="shared" si="0"/>
        <v>8.81</v>
      </c>
      <c r="S29" s="918">
        <f t="shared" si="1"/>
        <v>2</v>
      </c>
      <c r="T29" s="957">
        <f t="shared" si="2"/>
        <v>8.81</v>
      </c>
      <c r="U29" s="966">
        <v>28</v>
      </c>
      <c r="V29" s="919">
        <v>35</v>
      </c>
      <c r="W29" s="919">
        <v>7</v>
      </c>
      <c r="X29" s="964">
        <v>1.25</v>
      </c>
      <c r="Y29" s="962">
        <v>9</v>
      </c>
    </row>
    <row r="30" spans="1:25" ht="14.45" customHeight="1" x14ac:dyDescent="0.2">
      <c r="A30" s="923" t="s">
        <v>7076</v>
      </c>
      <c r="B30" s="904">
        <v>4</v>
      </c>
      <c r="C30" s="905">
        <v>3.37</v>
      </c>
      <c r="D30" s="906">
        <v>5.5</v>
      </c>
      <c r="E30" s="889">
        <v>4</v>
      </c>
      <c r="F30" s="890">
        <v>3.37</v>
      </c>
      <c r="G30" s="896">
        <v>5</v>
      </c>
      <c r="H30" s="893">
        <v>4</v>
      </c>
      <c r="I30" s="887">
        <v>3.39</v>
      </c>
      <c r="J30" s="891">
        <v>7.8</v>
      </c>
      <c r="K30" s="892">
        <v>0.84</v>
      </c>
      <c r="L30" s="893">
        <v>2</v>
      </c>
      <c r="M30" s="893">
        <v>18</v>
      </c>
      <c r="N30" s="894">
        <v>6</v>
      </c>
      <c r="O30" s="893" t="s">
        <v>7028</v>
      </c>
      <c r="P30" s="908" t="s">
        <v>7077</v>
      </c>
      <c r="Q30" s="895">
        <f t="shared" si="0"/>
        <v>0</v>
      </c>
      <c r="R30" s="956">
        <f t="shared" si="0"/>
        <v>2.0000000000000018E-2</v>
      </c>
      <c r="S30" s="895">
        <f t="shared" si="1"/>
        <v>0</v>
      </c>
      <c r="T30" s="956">
        <f t="shared" si="2"/>
        <v>2.0000000000000018E-2</v>
      </c>
      <c r="U30" s="965">
        <v>24</v>
      </c>
      <c r="V30" s="904">
        <v>31.2</v>
      </c>
      <c r="W30" s="904">
        <v>7.1999999999999993</v>
      </c>
      <c r="X30" s="963">
        <v>1.3</v>
      </c>
      <c r="Y30" s="961">
        <v>10</v>
      </c>
    </row>
    <row r="31" spans="1:25" ht="14.45" customHeight="1" x14ac:dyDescent="0.2">
      <c r="A31" s="924" t="s">
        <v>7078</v>
      </c>
      <c r="B31" s="919"/>
      <c r="C31" s="920"/>
      <c r="D31" s="909"/>
      <c r="E31" s="921">
        <v>2</v>
      </c>
      <c r="F31" s="922">
        <v>2.4300000000000002</v>
      </c>
      <c r="G31" s="903">
        <v>10.5</v>
      </c>
      <c r="H31" s="914">
        <v>1</v>
      </c>
      <c r="I31" s="913">
        <v>1.21</v>
      </c>
      <c r="J31" s="901">
        <v>8</v>
      </c>
      <c r="K31" s="915">
        <v>1.21</v>
      </c>
      <c r="L31" s="914">
        <v>3</v>
      </c>
      <c r="M31" s="914">
        <v>27</v>
      </c>
      <c r="N31" s="916">
        <v>9</v>
      </c>
      <c r="O31" s="914" t="s">
        <v>7028</v>
      </c>
      <c r="P31" s="917" t="s">
        <v>7079</v>
      </c>
      <c r="Q31" s="918">
        <f t="shared" si="0"/>
        <v>1</v>
      </c>
      <c r="R31" s="957">
        <f t="shared" si="0"/>
        <v>1.21</v>
      </c>
      <c r="S31" s="918">
        <f t="shared" si="1"/>
        <v>-1</v>
      </c>
      <c r="T31" s="957">
        <f t="shared" si="2"/>
        <v>-1.2200000000000002</v>
      </c>
      <c r="U31" s="966">
        <v>9</v>
      </c>
      <c r="V31" s="919">
        <v>8</v>
      </c>
      <c r="W31" s="919">
        <v>-1</v>
      </c>
      <c r="X31" s="964">
        <v>0.88888888888888884</v>
      </c>
      <c r="Y31" s="962"/>
    </row>
    <row r="32" spans="1:25" ht="14.45" customHeight="1" x14ac:dyDescent="0.2">
      <c r="A32" s="924" t="s">
        <v>7080</v>
      </c>
      <c r="B32" s="919">
        <v>1</v>
      </c>
      <c r="C32" s="920">
        <v>2.41</v>
      </c>
      <c r="D32" s="909">
        <v>11</v>
      </c>
      <c r="E32" s="921"/>
      <c r="F32" s="922"/>
      <c r="G32" s="903"/>
      <c r="H32" s="914"/>
      <c r="I32" s="913"/>
      <c r="J32" s="901"/>
      <c r="K32" s="915">
        <v>2.41</v>
      </c>
      <c r="L32" s="914">
        <v>5</v>
      </c>
      <c r="M32" s="914">
        <v>48</v>
      </c>
      <c r="N32" s="916">
        <v>16</v>
      </c>
      <c r="O32" s="914" t="s">
        <v>7028</v>
      </c>
      <c r="P32" s="917" t="s">
        <v>7079</v>
      </c>
      <c r="Q32" s="918">
        <f t="shared" si="0"/>
        <v>-1</v>
      </c>
      <c r="R32" s="957">
        <f t="shared" si="0"/>
        <v>-2.41</v>
      </c>
      <c r="S32" s="918">
        <f t="shared" si="1"/>
        <v>0</v>
      </c>
      <c r="T32" s="957">
        <f t="shared" si="2"/>
        <v>0</v>
      </c>
      <c r="U32" s="966" t="s">
        <v>329</v>
      </c>
      <c r="V32" s="919" t="s">
        <v>329</v>
      </c>
      <c r="W32" s="919" t="s">
        <v>329</v>
      </c>
      <c r="X32" s="964" t="s">
        <v>329</v>
      </c>
      <c r="Y32" s="962"/>
    </row>
    <row r="33" spans="1:25" ht="14.45" customHeight="1" x14ac:dyDescent="0.2">
      <c r="A33" s="923" t="s">
        <v>7081</v>
      </c>
      <c r="B33" s="904"/>
      <c r="C33" s="905"/>
      <c r="D33" s="906"/>
      <c r="E33" s="907"/>
      <c r="F33" s="887"/>
      <c r="G33" s="888"/>
      <c r="H33" s="889">
        <v>1</v>
      </c>
      <c r="I33" s="890">
        <v>0.37</v>
      </c>
      <c r="J33" s="896">
        <v>4</v>
      </c>
      <c r="K33" s="892">
        <v>0.36</v>
      </c>
      <c r="L33" s="893">
        <v>2</v>
      </c>
      <c r="M33" s="893">
        <v>15</v>
      </c>
      <c r="N33" s="894">
        <v>5</v>
      </c>
      <c r="O33" s="893" t="s">
        <v>7028</v>
      </c>
      <c r="P33" s="908" t="s">
        <v>7082</v>
      </c>
      <c r="Q33" s="895">
        <f t="shared" si="0"/>
        <v>1</v>
      </c>
      <c r="R33" s="956">
        <f t="shared" si="0"/>
        <v>0.37</v>
      </c>
      <c r="S33" s="895">
        <f t="shared" si="1"/>
        <v>1</v>
      </c>
      <c r="T33" s="956">
        <f t="shared" si="2"/>
        <v>0.37</v>
      </c>
      <c r="U33" s="965">
        <v>5</v>
      </c>
      <c r="V33" s="904">
        <v>4</v>
      </c>
      <c r="W33" s="904">
        <v>-1</v>
      </c>
      <c r="X33" s="963">
        <v>0.8</v>
      </c>
      <c r="Y33" s="961"/>
    </row>
    <row r="34" spans="1:25" ht="14.45" customHeight="1" x14ac:dyDescent="0.2">
      <c r="A34" s="923" t="s">
        <v>7083</v>
      </c>
      <c r="B34" s="904">
        <v>2</v>
      </c>
      <c r="C34" s="905">
        <v>1.1299999999999999</v>
      </c>
      <c r="D34" s="906">
        <v>9.5</v>
      </c>
      <c r="E34" s="889">
        <v>2</v>
      </c>
      <c r="F34" s="890">
        <v>0.98</v>
      </c>
      <c r="G34" s="896">
        <v>2</v>
      </c>
      <c r="H34" s="893"/>
      <c r="I34" s="887"/>
      <c r="J34" s="888"/>
      <c r="K34" s="892">
        <v>0.49</v>
      </c>
      <c r="L34" s="893">
        <v>2</v>
      </c>
      <c r="M34" s="893">
        <v>18</v>
      </c>
      <c r="N34" s="894">
        <v>6</v>
      </c>
      <c r="O34" s="893" t="s">
        <v>7028</v>
      </c>
      <c r="P34" s="908" t="s">
        <v>7084</v>
      </c>
      <c r="Q34" s="895">
        <f t="shared" si="0"/>
        <v>-2</v>
      </c>
      <c r="R34" s="956">
        <f t="shared" si="0"/>
        <v>-1.1299999999999999</v>
      </c>
      <c r="S34" s="895">
        <f t="shared" si="1"/>
        <v>-2</v>
      </c>
      <c r="T34" s="956">
        <f t="shared" si="2"/>
        <v>-0.98</v>
      </c>
      <c r="U34" s="965" t="s">
        <v>329</v>
      </c>
      <c r="V34" s="904" t="s">
        <v>329</v>
      </c>
      <c r="W34" s="904" t="s">
        <v>329</v>
      </c>
      <c r="X34" s="963" t="s">
        <v>329</v>
      </c>
      <c r="Y34" s="961"/>
    </row>
    <row r="35" spans="1:25" ht="14.45" customHeight="1" x14ac:dyDescent="0.2">
      <c r="A35" s="923" t="s">
        <v>7085</v>
      </c>
      <c r="B35" s="904">
        <v>1</v>
      </c>
      <c r="C35" s="905">
        <v>0.73</v>
      </c>
      <c r="D35" s="906">
        <v>4</v>
      </c>
      <c r="E35" s="889">
        <v>2</v>
      </c>
      <c r="F35" s="890">
        <v>1.1100000000000001</v>
      </c>
      <c r="G35" s="896">
        <v>3.5</v>
      </c>
      <c r="H35" s="893"/>
      <c r="I35" s="887"/>
      <c r="J35" s="888"/>
      <c r="K35" s="892">
        <v>0.73</v>
      </c>
      <c r="L35" s="893">
        <v>2</v>
      </c>
      <c r="M35" s="893">
        <v>21</v>
      </c>
      <c r="N35" s="894">
        <v>7</v>
      </c>
      <c r="O35" s="893" t="s">
        <v>7028</v>
      </c>
      <c r="P35" s="908" t="s">
        <v>7086</v>
      </c>
      <c r="Q35" s="895">
        <f t="shared" si="0"/>
        <v>-1</v>
      </c>
      <c r="R35" s="956">
        <f t="shared" si="0"/>
        <v>-0.73</v>
      </c>
      <c r="S35" s="895">
        <f t="shared" si="1"/>
        <v>-2</v>
      </c>
      <c r="T35" s="956">
        <f t="shared" si="2"/>
        <v>-1.1100000000000001</v>
      </c>
      <c r="U35" s="965" t="s">
        <v>329</v>
      </c>
      <c r="V35" s="904" t="s">
        <v>329</v>
      </c>
      <c r="W35" s="904" t="s">
        <v>329</v>
      </c>
      <c r="X35" s="963" t="s">
        <v>329</v>
      </c>
      <c r="Y35" s="961"/>
    </row>
    <row r="36" spans="1:25" ht="14.45" customHeight="1" x14ac:dyDescent="0.2">
      <c r="A36" s="924" t="s">
        <v>7087</v>
      </c>
      <c r="B36" s="919">
        <v>2</v>
      </c>
      <c r="C36" s="920">
        <v>2.09</v>
      </c>
      <c r="D36" s="909">
        <v>17</v>
      </c>
      <c r="E36" s="921"/>
      <c r="F36" s="922"/>
      <c r="G36" s="903"/>
      <c r="H36" s="914">
        <v>1</v>
      </c>
      <c r="I36" s="913">
        <v>0.87</v>
      </c>
      <c r="J36" s="901">
        <v>8</v>
      </c>
      <c r="K36" s="915">
        <v>0.87</v>
      </c>
      <c r="L36" s="914">
        <v>3</v>
      </c>
      <c r="M36" s="914">
        <v>27</v>
      </c>
      <c r="N36" s="916">
        <v>9</v>
      </c>
      <c r="O36" s="914" t="s">
        <v>7028</v>
      </c>
      <c r="P36" s="917" t="s">
        <v>7088</v>
      </c>
      <c r="Q36" s="918">
        <f t="shared" si="0"/>
        <v>-1</v>
      </c>
      <c r="R36" s="957">
        <f t="shared" si="0"/>
        <v>-1.2199999999999998</v>
      </c>
      <c r="S36" s="918">
        <f t="shared" si="1"/>
        <v>1</v>
      </c>
      <c r="T36" s="957">
        <f t="shared" si="2"/>
        <v>0.87</v>
      </c>
      <c r="U36" s="966">
        <v>9</v>
      </c>
      <c r="V36" s="919">
        <v>8</v>
      </c>
      <c r="W36" s="919">
        <v>-1</v>
      </c>
      <c r="X36" s="964">
        <v>0.88888888888888884</v>
      </c>
      <c r="Y36" s="962"/>
    </row>
    <row r="37" spans="1:25" ht="14.45" customHeight="1" x14ac:dyDescent="0.2">
      <c r="A37" s="924" t="s">
        <v>7089</v>
      </c>
      <c r="B37" s="919"/>
      <c r="C37" s="920"/>
      <c r="D37" s="909"/>
      <c r="E37" s="921">
        <v>2</v>
      </c>
      <c r="F37" s="922">
        <v>2.2799999999999998</v>
      </c>
      <c r="G37" s="903">
        <v>4</v>
      </c>
      <c r="H37" s="914"/>
      <c r="I37" s="913"/>
      <c r="J37" s="901"/>
      <c r="K37" s="915">
        <v>1.3</v>
      </c>
      <c r="L37" s="914">
        <v>4</v>
      </c>
      <c r="M37" s="914">
        <v>33</v>
      </c>
      <c r="N37" s="916">
        <v>11</v>
      </c>
      <c r="O37" s="914" t="s">
        <v>7028</v>
      </c>
      <c r="P37" s="917" t="s">
        <v>7090</v>
      </c>
      <c r="Q37" s="918">
        <f t="shared" si="0"/>
        <v>0</v>
      </c>
      <c r="R37" s="957">
        <f t="shared" si="0"/>
        <v>0</v>
      </c>
      <c r="S37" s="918">
        <f t="shared" si="1"/>
        <v>-2</v>
      </c>
      <c r="T37" s="957">
        <f t="shared" si="2"/>
        <v>-2.2799999999999998</v>
      </c>
      <c r="U37" s="966" t="s">
        <v>329</v>
      </c>
      <c r="V37" s="919" t="s">
        <v>329</v>
      </c>
      <c r="W37" s="919" t="s">
        <v>329</v>
      </c>
      <c r="X37" s="964" t="s">
        <v>329</v>
      </c>
      <c r="Y37" s="962"/>
    </row>
    <row r="38" spans="1:25" ht="14.45" customHeight="1" x14ac:dyDescent="0.2">
      <c r="A38" s="923" t="s">
        <v>7091</v>
      </c>
      <c r="B38" s="904">
        <v>1</v>
      </c>
      <c r="C38" s="905">
        <v>0.42</v>
      </c>
      <c r="D38" s="906">
        <v>3</v>
      </c>
      <c r="E38" s="889">
        <v>3</v>
      </c>
      <c r="F38" s="890">
        <v>1.26</v>
      </c>
      <c r="G38" s="896">
        <v>5</v>
      </c>
      <c r="H38" s="893">
        <v>1</v>
      </c>
      <c r="I38" s="887">
        <v>0.42</v>
      </c>
      <c r="J38" s="888">
        <v>2</v>
      </c>
      <c r="K38" s="892">
        <v>0.42</v>
      </c>
      <c r="L38" s="893">
        <v>2</v>
      </c>
      <c r="M38" s="893">
        <v>15</v>
      </c>
      <c r="N38" s="894">
        <v>5</v>
      </c>
      <c r="O38" s="893" t="s">
        <v>7028</v>
      </c>
      <c r="P38" s="908" t="s">
        <v>7092</v>
      </c>
      <c r="Q38" s="895">
        <f t="shared" si="0"/>
        <v>0</v>
      </c>
      <c r="R38" s="956">
        <f t="shared" si="0"/>
        <v>0</v>
      </c>
      <c r="S38" s="895">
        <f t="shared" si="1"/>
        <v>-2</v>
      </c>
      <c r="T38" s="956">
        <f t="shared" si="2"/>
        <v>-0.84000000000000008</v>
      </c>
      <c r="U38" s="965">
        <v>5</v>
      </c>
      <c r="V38" s="904">
        <v>2</v>
      </c>
      <c r="W38" s="904">
        <v>-3</v>
      </c>
      <c r="X38" s="963">
        <v>0.4</v>
      </c>
      <c r="Y38" s="961"/>
    </row>
    <row r="39" spans="1:25" ht="14.45" customHeight="1" x14ac:dyDescent="0.2">
      <c r="A39" s="924" t="s">
        <v>7093</v>
      </c>
      <c r="B39" s="919"/>
      <c r="C39" s="920"/>
      <c r="D39" s="909"/>
      <c r="E39" s="921">
        <v>1</v>
      </c>
      <c r="F39" s="922">
        <v>0.28999999999999998</v>
      </c>
      <c r="G39" s="903">
        <v>1</v>
      </c>
      <c r="H39" s="914">
        <v>1</v>
      </c>
      <c r="I39" s="913">
        <v>0.56000000000000005</v>
      </c>
      <c r="J39" s="901">
        <v>7</v>
      </c>
      <c r="K39" s="915">
        <v>0.56000000000000005</v>
      </c>
      <c r="L39" s="914">
        <v>2</v>
      </c>
      <c r="M39" s="914">
        <v>21</v>
      </c>
      <c r="N39" s="916">
        <v>7</v>
      </c>
      <c r="O39" s="914" t="s">
        <v>7028</v>
      </c>
      <c r="P39" s="917" t="s">
        <v>7094</v>
      </c>
      <c r="Q39" s="918">
        <f t="shared" si="0"/>
        <v>1</v>
      </c>
      <c r="R39" s="957">
        <f t="shared" si="0"/>
        <v>0.56000000000000005</v>
      </c>
      <c r="S39" s="918">
        <f t="shared" si="1"/>
        <v>0</v>
      </c>
      <c r="T39" s="957">
        <f t="shared" si="2"/>
        <v>0.27000000000000007</v>
      </c>
      <c r="U39" s="966">
        <v>7</v>
      </c>
      <c r="V39" s="919">
        <v>7</v>
      </c>
      <c r="W39" s="919">
        <v>0</v>
      </c>
      <c r="X39" s="964">
        <v>1</v>
      </c>
      <c r="Y39" s="962"/>
    </row>
    <row r="40" spans="1:25" ht="14.45" customHeight="1" x14ac:dyDescent="0.2">
      <c r="A40" s="923" t="s">
        <v>7095</v>
      </c>
      <c r="B40" s="904"/>
      <c r="C40" s="905"/>
      <c r="D40" s="906"/>
      <c r="E40" s="907"/>
      <c r="F40" s="887"/>
      <c r="G40" s="888"/>
      <c r="H40" s="889">
        <v>1</v>
      </c>
      <c r="I40" s="890">
        <v>3.39</v>
      </c>
      <c r="J40" s="896">
        <v>4</v>
      </c>
      <c r="K40" s="892">
        <v>2.12</v>
      </c>
      <c r="L40" s="893">
        <v>3</v>
      </c>
      <c r="M40" s="893">
        <v>24</v>
      </c>
      <c r="N40" s="894">
        <v>8</v>
      </c>
      <c r="O40" s="893" t="s">
        <v>7028</v>
      </c>
      <c r="P40" s="908" t="s">
        <v>7096</v>
      </c>
      <c r="Q40" s="895">
        <f t="shared" si="0"/>
        <v>1</v>
      </c>
      <c r="R40" s="956">
        <f t="shared" si="0"/>
        <v>3.39</v>
      </c>
      <c r="S40" s="895">
        <f t="shared" si="1"/>
        <v>1</v>
      </c>
      <c r="T40" s="956">
        <f t="shared" si="2"/>
        <v>3.39</v>
      </c>
      <c r="U40" s="965">
        <v>8</v>
      </c>
      <c r="V40" s="904">
        <v>4</v>
      </c>
      <c r="W40" s="904">
        <v>-4</v>
      </c>
      <c r="X40" s="963">
        <v>0.5</v>
      </c>
      <c r="Y40" s="961"/>
    </row>
    <row r="41" spans="1:25" ht="14.45" customHeight="1" x14ac:dyDescent="0.2">
      <c r="A41" s="923" t="s">
        <v>7097</v>
      </c>
      <c r="B41" s="904">
        <v>2</v>
      </c>
      <c r="C41" s="905">
        <v>1.7</v>
      </c>
      <c r="D41" s="906">
        <v>4.5</v>
      </c>
      <c r="E41" s="907">
        <v>1</v>
      </c>
      <c r="F41" s="887">
        <v>0.85</v>
      </c>
      <c r="G41" s="888">
        <v>3</v>
      </c>
      <c r="H41" s="889">
        <v>1</v>
      </c>
      <c r="I41" s="890">
        <v>0.57999999999999996</v>
      </c>
      <c r="J41" s="896">
        <v>2</v>
      </c>
      <c r="K41" s="892">
        <v>0.85</v>
      </c>
      <c r="L41" s="893">
        <v>3</v>
      </c>
      <c r="M41" s="893">
        <v>27</v>
      </c>
      <c r="N41" s="894">
        <v>9</v>
      </c>
      <c r="O41" s="893" t="s">
        <v>7028</v>
      </c>
      <c r="P41" s="908" t="s">
        <v>7098</v>
      </c>
      <c r="Q41" s="895">
        <f t="shared" si="0"/>
        <v>-1</v>
      </c>
      <c r="R41" s="956">
        <f t="shared" si="0"/>
        <v>-1.1200000000000001</v>
      </c>
      <c r="S41" s="895">
        <f t="shared" si="1"/>
        <v>0</v>
      </c>
      <c r="T41" s="956">
        <f t="shared" si="2"/>
        <v>-0.27</v>
      </c>
      <c r="U41" s="965">
        <v>9</v>
      </c>
      <c r="V41" s="904">
        <v>2</v>
      </c>
      <c r="W41" s="904">
        <v>-7</v>
      </c>
      <c r="X41" s="963">
        <v>0.22222222222222221</v>
      </c>
      <c r="Y41" s="961"/>
    </row>
    <row r="42" spans="1:25" ht="14.45" customHeight="1" x14ac:dyDescent="0.2">
      <c r="A42" s="924" t="s">
        <v>7099</v>
      </c>
      <c r="B42" s="919"/>
      <c r="C42" s="920"/>
      <c r="D42" s="909"/>
      <c r="E42" s="912"/>
      <c r="F42" s="913"/>
      <c r="G42" s="901"/>
      <c r="H42" s="921">
        <v>2</v>
      </c>
      <c r="I42" s="922">
        <v>1.78</v>
      </c>
      <c r="J42" s="903">
        <v>4.5</v>
      </c>
      <c r="K42" s="915">
        <v>1.24</v>
      </c>
      <c r="L42" s="914">
        <v>5</v>
      </c>
      <c r="M42" s="914">
        <v>42</v>
      </c>
      <c r="N42" s="916">
        <v>14</v>
      </c>
      <c r="O42" s="914" t="s">
        <v>7028</v>
      </c>
      <c r="P42" s="917" t="s">
        <v>7100</v>
      </c>
      <c r="Q42" s="918">
        <f t="shared" si="0"/>
        <v>2</v>
      </c>
      <c r="R42" s="957">
        <f t="shared" si="0"/>
        <v>1.78</v>
      </c>
      <c r="S42" s="918">
        <f t="shared" si="1"/>
        <v>2</v>
      </c>
      <c r="T42" s="957">
        <f t="shared" si="2"/>
        <v>1.78</v>
      </c>
      <c r="U42" s="966">
        <v>28</v>
      </c>
      <c r="V42" s="919">
        <v>9</v>
      </c>
      <c r="W42" s="919">
        <v>-19</v>
      </c>
      <c r="X42" s="964">
        <v>0.32142857142857145</v>
      </c>
      <c r="Y42" s="962"/>
    </row>
    <row r="43" spans="1:25" ht="14.45" customHeight="1" x14ac:dyDescent="0.2">
      <c r="A43" s="923" t="s">
        <v>7101</v>
      </c>
      <c r="B43" s="897">
        <v>1</v>
      </c>
      <c r="C43" s="898">
        <v>1.23</v>
      </c>
      <c r="D43" s="899">
        <v>21</v>
      </c>
      <c r="E43" s="907"/>
      <c r="F43" s="887"/>
      <c r="G43" s="888"/>
      <c r="H43" s="893"/>
      <c r="I43" s="887"/>
      <c r="J43" s="888"/>
      <c r="K43" s="892">
        <v>1.23</v>
      </c>
      <c r="L43" s="893">
        <v>2</v>
      </c>
      <c r="M43" s="893">
        <v>21</v>
      </c>
      <c r="N43" s="894">
        <v>7</v>
      </c>
      <c r="O43" s="893" t="s">
        <v>7028</v>
      </c>
      <c r="P43" s="908" t="s">
        <v>7102</v>
      </c>
      <c r="Q43" s="895">
        <f t="shared" si="0"/>
        <v>-1</v>
      </c>
      <c r="R43" s="956">
        <f t="shared" si="0"/>
        <v>-1.23</v>
      </c>
      <c r="S43" s="895">
        <f t="shared" si="1"/>
        <v>0</v>
      </c>
      <c r="T43" s="956">
        <f t="shared" si="2"/>
        <v>0</v>
      </c>
      <c r="U43" s="965" t="s">
        <v>329</v>
      </c>
      <c r="V43" s="904" t="s">
        <v>329</v>
      </c>
      <c r="W43" s="904" t="s">
        <v>329</v>
      </c>
      <c r="X43" s="963" t="s">
        <v>329</v>
      </c>
      <c r="Y43" s="961"/>
    </row>
    <row r="44" spans="1:25" ht="14.45" customHeight="1" x14ac:dyDescent="0.2">
      <c r="A44" s="923" t="s">
        <v>7103</v>
      </c>
      <c r="B44" s="904"/>
      <c r="C44" s="905"/>
      <c r="D44" s="906"/>
      <c r="E44" s="907"/>
      <c r="F44" s="887"/>
      <c r="G44" s="888"/>
      <c r="H44" s="889">
        <v>2</v>
      </c>
      <c r="I44" s="890">
        <v>0.9</v>
      </c>
      <c r="J44" s="891">
        <v>7</v>
      </c>
      <c r="K44" s="892">
        <v>0.42</v>
      </c>
      <c r="L44" s="893">
        <v>2</v>
      </c>
      <c r="M44" s="893">
        <v>18</v>
      </c>
      <c r="N44" s="894">
        <v>6</v>
      </c>
      <c r="O44" s="893" t="s">
        <v>7028</v>
      </c>
      <c r="P44" s="908" t="s">
        <v>7104</v>
      </c>
      <c r="Q44" s="895">
        <f t="shared" si="0"/>
        <v>2</v>
      </c>
      <c r="R44" s="956">
        <f t="shared" si="0"/>
        <v>0.9</v>
      </c>
      <c r="S44" s="895">
        <f t="shared" si="1"/>
        <v>2</v>
      </c>
      <c r="T44" s="956">
        <f t="shared" si="2"/>
        <v>0.9</v>
      </c>
      <c r="U44" s="965">
        <v>12</v>
      </c>
      <c r="V44" s="904">
        <v>14</v>
      </c>
      <c r="W44" s="904">
        <v>2</v>
      </c>
      <c r="X44" s="963">
        <v>1.1666666666666667</v>
      </c>
      <c r="Y44" s="961">
        <v>6</v>
      </c>
    </row>
    <row r="45" spans="1:25" ht="14.45" customHeight="1" x14ac:dyDescent="0.2">
      <c r="A45" s="924" t="s">
        <v>7105</v>
      </c>
      <c r="B45" s="919"/>
      <c r="C45" s="920"/>
      <c r="D45" s="909"/>
      <c r="E45" s="912">
        <v>1</v>
      </c>
      <c r="F45" s="913">
        <v>0.62</v>
      </c>
      <c r="G45" s="901">
        <v>7</v>
      </c>
      <c r="H45" s="921"/>
      <c r="I45" s="922"/>
      <c r="J45" s="903"/>
      <c r="K45" s="915">
        <v>0.62</v>
      </c>
      <c r="L45" s="914">
        <v>2</v>
      </c>
      <c r="M45" s="914">
        <v>21</v>
      </c>
      <c r="N45" s="916">
        <v>7</v>
      </c>
      <c r="O45" s="914" t="s">
        <v>7028</v>
      </c>
      <c r="P45" s="917" t="s">
        <v>7106</v>
      </c>
      <c r="Q45" s="918">
        <f t="shared" si="0"/>
        <v>0</v>
      </c>
      <c r="R45" s="957">
        <f t="shared" si="0"/>
        <v>0</v>
      </c>
      <c r="S45" s="918">
        <f t="shared" si="1"/>
        <v>-1</v>
      </c>
      <c r="T45" s="957">
        <f t="shared" si="2"/>
        <v>-0.62</v>
      </c>
      <c r="U45" s="966" t="s">
        <v>329</v>
      </c>
      <c r="V45" s="919" t="s">
        <v>329</v>
      </c>
      <c r="W45" s="919" t="s">
        <v>329</v>
      </c>
      <c r="X45" s="964" t="s">
        <v>329</v>
      </c>
      <c r="Y45" s="962"/>
    </row>
    <row r="46" spans="1:25" ht="14.45" customHeight="1" x14ac:dyDescent="0.2">
      <c r="A46" s="923" t="s">
        <v>7107</v>
      </c>
      <c r="B46" s="897">
        <v>1</v>
      </c>
      <c r="C46" s="898">
        <v>0.32</v>
      </c>
      <c r="D46" s="899">
        <v>6</v>
      </c>
      <c r="E46" s="907"/>
      <c r="F46" s="887"/>
      <c r="G46" s="888"/>
      <c r="H46" s="893"/>
      <c r="I46" s="887"/>
      <c r="J46" s="888"/>
      <c r="K46" s="892">
        <v>0.3</v>
      </c>
      <c r="L46" s="893">
        <v>1</v>
      </c>
      <c r="M46" s="893">
        <v>12</v>
      </c>
      <c r="N46" s="894">
        <v>4</v>
      </c>
      <c r="O46" s="893" t="s">
        <v>7028</v>
      </c>
      <c r="P46" s="908" t="s">
        <v>7108</v>
      </c>
      <c r="Q46" s="895">
        <f t="shared" si="0"/>
        <v>-1</v>
      </c>
      <c r="R46" s="956">
        <f t="shared" si="0"/>
        <v>-0.32</v>
      </c>
      <c r="S46" s="895">
        <f t="shared" si="1"/>
        <v>0</v>
      </c>
      <c r="T46" s="956">
        <f t="shared" si="2"/>
        <v>0</v>
      </c>
      <c r="U46" s="965" t="s">
        <v>329</v>
      </c>
      <c r="V46" s="904" t="s">
        <v>329</v>
      </c>
      <c r="W46" s="904" t="s">
        <v>329</v>
      </c>
      <c r="X46" s="963" t="s">
        <v>329</v>
      </c>
      <c r="Y46" s="961"/>
    </row>
    <row r="47" spans="1:25" ht="14.45" customHeight="1" x14ac:dyDescent="0.2">
      <c r="A47" s="923" t="s">
        <v>7109</v>
      </c>
      <c r="B47" s="897">
        <v>1</v>
      </c>
      <c r="C47" s="898">
        <v>0.32</v>
      </c>
      <c r="D47" s="899">
        <v>6</v>
      </c>
      <c r="E47" s="907"/>
      <c r="F47" s="887"/>
      <c r="G47" s="888"/>
      <c r="H47" s="893"/>
      <c r="I47" s="887"/>
      <c r="J47" s="888"/>
      <c r="K47" s="892">
        <v>0.32</v>
      </c>
      <c r="L47" s="893">
        <v>1</v>
      </c>
      <c r="M47" s="893">
        <v>12</v>
      </c>
      <c r="N47" s="894">
        <v>4</v>
      </c>
      <c r="O47" s="893" t="s">
        <v>7028</v>
      </c>
      <c r="P47" s="908" t="s">
        <v>7110</v>
      </c>
      <c r="Q47" s="895">
        <f t="shared" si="0"/>
        <v>-1</v>
      </c>
      <c r="R47" s="956">
        <f t="shared" si="0"/>
        <v>-0.32</v>
      </c>
      <c r="S47" s="895">
        <f t="shared" si="1"/>
        <v>0</v>
      </c>
      <c r="T47" s="956">
        <f t="shared" si="2"/>
        <v>0</v>
      </c>
      <c r="U47" s="965" t="s">
        <v>329</v>
      </c>
      <c r="V47" s="904" t="s">
        <v>329</v>
      </c>
      <c r="W47" s="904" t="s">
        <v>329</v>
      </c>
      <c r="X47" s="963" t="s">
        <v>329</v>
      </c>
      <c r="Y47" s="961"/>
    </row>
    <row r="48" spans="1:25" ht="14.45" customHeight="1" x14ac:dyDescent="0.2">
      <c r="A48" s="923" t="s">
        <v>7111</v>
      </c>
      <c r="B48" s="904">
        <v>113</v>
      </c>
      <c r="C48" s="905">
        <v>375.53</v>
      </c>
      <c r="D48" s="906">
        <v>11.3</v>
      </c>
      <c r="E48" s="907">
        <v>108</v>
      </c>
      <c r="F48" s="887">
        <v>360.1</v>
      </c>
      <c r="G48" s="888">
        <v>10.7</v>
      </c>
      <c r="H48" s="889">
        <v>123</v>
      </c>
      <c r="I48" s="890">
        <v>402.83</v>
      </c>
      <c r="J48" s="896">
        <v>10</v>
      </c>
      <c r="K48" s="892">
        <v>3.29</v>
      </c>
      <c r="L48" s="893">
        <v>4</v>
      </c>
      <c r="M48" s="893">
        <v>36</v>
      </c>
      <c r="N48" s="894">
        <v>12</v>
      </c>
      <c r="O48" s="893" t="s">
        <v>7028</v>
      </c>
      <c r="P48" s="908" t="s">
        <v>7112</v>
      </c>
      <c r="Q48" s="895">
        <f t="shared" si="0"/>
        <v>10</v>
      </c>
      <c r="R48" s="956">
        <f t="shared" si="0"/>
        <v>27.300000000000011</v>
      </c>
      <c r="S48" s="895">
        <f t="shared" si="1"/>
        <v>15</v>
      </c>
      <c r="T48" s="956">
        <f t="shared" si="2"/>
        <v>42.729999999999961</v>
      </c>
      <c r="U48" s="965">
        <v>1476</v>
      </c>
      <c r="V48" s="904">
        <v>1230</v>
      </c>
      <c r="W48" s="904">
        <v>-246</v>
      </c>
      <c r="X48" s="963">
        <v>0.83333333333333337</v>
      </c>
      <c r="Y48" s="961">
        <v>57</v>
      </c>
    </row>
    <row r="49" spans="1:25" ht="14.45" customHeight="1" x14ac:dyDescent="0.2">
      <c r="A49" s="924" t="s">
        <v>7113</v>
      </c>
      <c r="B49" s="919">
        <v>59</v>
      </c>
      <c r="C49" s="920">
        <v>244.83</v>
      </c>
      <c r="D49" s="909">
        <v>14.5</v>
      </c>
      <c r="E49" s="912">
        <v>73</v>
      </c>
      <c r="F49" s="913">
        <v>304.25</v>
      </c>
      <c r="G49" s="901">
        <v>15.4</v>
      </c>
      <c r="H49" s="921">
        <v>64</v>
      </c>
      <c r="I49" s="922">
        <v>256.33</v>
      </c>
      <c r="J49" s="903">
        <v>12.1</v>
      </c>
      <c r="K49" s="915">
        <v>4.09</v>
      </c>
      <c r="L49" s="914">
        <v>5</v>
      </c>
      <c r="M49" s="914">
        <v>45</v>
      </c>
      <c r="N49" s="916">
        <v>15</v>
      </c>
      <c r="O49" s="914" t="s">
        <v>7028</v>
      </c>
      <c r="P49" s="917" t="s">
        <v>7114</v>
      </c>
      <c r="Q49" s="918">
        <f t="shared" si="0"/>
        <v>5</v>
      </c>
      <c r="R49" s="957">
        <f t="shared" si="0"/>
        <v>11.499999999999972</v>
      </c>
      <c r="S49" s="918">
        <f t="shared" si="1"/>
        <v>-9</v>
      </c>
      <c r="T49" s="957">
        <f t="shared" si="2"/>
        <v>-47.920000000000016</v>
      </c>
      <c r="U49" s="966">
        <v>960</v>
      </c>
      <c r="V49" s="919">
        <v>774.4</v>
      </c>
      <c r="W49" s="919">
        <v>-185.60000000000002</v>
      </c>
      <c r="X49" s="964">
        <v>0.80666666666666664</v>
      </c>
      <c r="Y49" s="962">
        <v>60</v>
      </c>
    </row>
    <row r="50" spans="1:25" ht="14.45" customHeight="1" x14ac:dyDescent="0.2">
      <c r="A50" s="924" t="s">
        <v>7115</v>
      </c>
      <c r="B50" s="919">
        <v>46</v>
      </c>
      <c r="C50" s="920">
        <v>295.24</v>
      </c>
      <c r="D50" s="909">
        <v>20.100000000000001</v>
      </c>
      <c r="E50" s="912">
        <v>50</v>
      </c>
      <c r="F50" s="913">
        <v>318.02</v>
      </c>
      <c r="G50" s="901">
        <v>20.5</v>
      </c>
      <c r="H50" s="921">
        <v>46</v>
      </c>
      <c r="I50" s="922">
        <v>294.25</v>
      </c>
      <c r="J50" s="903">
        <v>16.8</v>
      </c>
      <c r="K50" s="915">
        <v>6.37</v>
      </c>
      <c r="L50" s="914">
        <v>7</v>
      </c>
      <c r="M50" s="914">
        <v>60</v>
      </c>
      <c r="N50" s="916">
        <v>20</v>
      </c>
      <c r="O50" s="914" t="s">
        <v>7028</v>
      </c>
      <c r="P50" s="917" t="s">
        <v>7116</v>
      </c>
      <c r="Q50" s="918">
        <f t="shared" si="0"/>
        <v>0</v>
      </c>
      <c r="R50" s="957">
        <f t="shared" si="0"/>
        <v>-0.99000000000000909</v>
      </c>
      <c r="S50" s="918">
        <f t="shared" si="1"/>
        <v>-4</v>
      </c>
      <c r="T50" s="957">
        <f t="shared" si="2"/>
        <v>-23.769999999999982</v>
      </c>
      <c r="U50" s="966">
        <v>920</v>
      </c>
      <c r="V50" s="919">
        <v>772.80000000000007</v>
      </c>
      <c r="W50" s="919">
        <v>-147.19999999999993</v>
      </c>
      <c r="X50" s="964">
        <v>0.84000000000000008</v>
      </c>
      <c r="Y50" s="962">
        <v>90</v>
      </c>
    </row>
    <row r="51" spans="1:25" ht="14.45" customHeight="1" x14ac:dyDescent="0.2">
      <c r="A51" s="923" t="s">
        <v>7117</v>
      </c>
      <c r="B51" s="904">
        <v>22</v>
      </c>
      <c r="C51" s="905">
        <v>67.989999999999995</v>
      </c>
      <c r="D51" s="906">
        <v>11.3</v>
      </c>
      <c r="E51" s="889">
        <v>18</v>
      </c>
      <c r="F51" s="890">
        <v>54.78</v>
      </c>
      <c r="G51" s="896">
        <v>10.6</v>
      </c>
      <c r="H51" s="893">
        <v>14</v>
      </c>
      <c r="I51" s="887">
        <v>42.22</v>
      </c>
      <c r="J51" s="888">
        <v>9.4</v>
      </c>
      <c r="K51" s="892">
        <v>3.01</v>
      </c>
      <c r="L51" s="893">
        <v>4</v>
      </c>
      <c r="M51" s="893">
        <v>33</v>
      </c>
      <c r="N51" s="894">
        <v>11</v>
      </c>
      <c r="O51" s="893" t="s">
        <v>7028</v>
      </c>
      <c r="P51" s="908" t="s">
        <v>7118</v>
      </c>
      <c r="Q51" s="895">
        <f t="shared" si="0"/>
        <v>-8</v>
      </c>
      <c r="R51" s="956">
        <f t="shared" si="0"/>
        <v>-25.769999999999996</v>
      </c>
      <c r="S51" s="895">
        <f t="shared" si="1"/>
        <v>-4</v>
      </c>
      <c r="T51" s="956">
        <f t="shared" si="2"/>
        <v>-12.560000000000002</v>
      </c>
      <c r="U51" s="965">
        <v>154</v>
      </c>
      <c r="V51" s="904">
        <v>131.6</v>
      </c>
      <c r="W51" s="904">
        <v>-22.400000000000006</v>
      </c>
      <c r="X51" s="963">
        <v>0.8545454545454545</v>
      </c>
      <c r="Y51" s="961">
        <v>15</v>
      </c>
    </row>
    <row r="52" spans="1:25" ht="14.45" customHeight="1" x14ac:dyDescent="0.2">
      <c r="A52" s="924" t="s">
        <v>7119</v>
      </c>
      <c r="B52" s="919">
        <v>12</v>
      </c>
      <c r="C52" s="920">
        <v>58.37</v>
      </c>
      <c r="D52" s="909">
        <v>13.8</v>
      </c>
      <c r="E52" s="921">
        <v>11</v>
      </c>
      <c r="F52" s="922">
        <v>53.84</v>
      </c>
      <c r="G52" s="903">
        <v>16.2</v>
      </c>
      <c r="H52" s="914">
        <v>11</v>
      </c>
      <c r="I52" s="913">
        <v>48.88</v>
      </c>
      <c r="J52" s="901">
        <v>11.6</v>
      </c>
      <c r="K52" s="915">
        <v>4.6500000000000004</v>
      </c>
      <c r="L52" s="914">
        <v>5</v>
      </c>
      <c r="M52" s="914">
        <v>45</v>
      </c>
      <c r="N52" s="916">
        <v>15</v>
      </c>
      <c r="O52" s="914" t="s">
        <v>7028</v>
      </c>
      <c r="P52" s="917" t="s">
        <v>7120</v>
      </c>
      <c r="Q52" s="918">
        <f t="shared" si="0"/>
        <v>-1</v>
      </c>
      <c r="R52" s="957">
        <f t="shared" si="0"/>
        <v>-9.4899999999999949</v>
      </c>
      <c r="S52" s="918">
        <f t="shared" si="1"/>
        <v>0</v>
      </c>
      <c r="T52" s="957">
        <f t="shared" si="2"/>
        <v>-4.9600000000000009</v>
      </c>
      <c r="U52" s="966">
        <v>165</v>
      </c>
      <c r="V52" s="919">
        <v>127.6</v>
      </c>
      <c r="W52" s="919">
        <v>-37.400000000000006</v>
      </c>
      <c r="X52" s="964">
        <v>0.77333333333333332</v>
      </c>
      <c r="Y52" s="962">
        <v>8</v>
      </c>
    </row>
    <row r="53" spans="1:25" ht="14.45" customHeight="1" x14ac:dyDescent="0.2">
      <c r="A53" s="924" t="s">
        <v>7121</v>
      </c>
      <c r="B53" s="919">
        <v>6</v>
      </c>
      <c r="C53" s="920">
        <v>32.630000000000003</v>
      </c>
      <c r="D53" s="909">
        <v>17.8</v>
      </c>
      <c r="E53" s="921">
        <v>12</v>
      </c>
      <c r="F53" s="922">
        <v>82.22</v>
      </c>
      <c r="G53" s="903">
        <v>29</v>
      </c>
      <c r="H53" s="914">
        <v>10</v>
      </c>
      <c r="I53" s="913">
        <v>55.29</v>
      </c>
      <c r="J53" s="902">
        <v>19.7</v>
      </c>
      <c r="K53" s="915">
        <v>5.3</v>
      </c>
      <c r="L53" s="914">
        <v>5</v>
      </c>
      <c r="M53" s="914">
        <v>45</v>
      </c>
      <c r="N53" s="916">
        <v>15</v>
      </c>
      <c r="O53" s="914" t="s">
        <v>7028</v>
      </c>
      <c r="P53" s="917" t="s">
        <v>7122</v>
      </c>
      <c r="Q53" s="918">
        <f t="shared" si="0"/>
        <v>4</v>
      </c>
      <c r="R53" s="957">
        <f t="shared" si="0"/>
        <v>22.659999999999997</v>
      </c>
      <c r="S53" s="918">
        <f t="shared" si="1"/>
        <v>-2</v>
      </c>
      <c r="T53" s="957">
        <f t="shared" si="2"/>
        <v>-26.93</v>
      </c>
      <c r="U53" s="966">
        <v>150</v>
      </c>
      <c r="V53" s="919">
        <v>197</v>
      </c>
      <c r="W53" s="919">
        <v>47</v>
      </c>
      <c r="X53" s="964">
        <v>1.3133333333333332</v>
      </c>
      <c r="Y53" s="962">
        <v>49</v>
      </c>
    </row>
    <row r="54" spans="1:25" ht="14.45" customHeight="1" x14ac:dyDescent="0.2">
      <c r="A54" s="923" t="s">
        <v>7123</v>
      </c>
      <c r="B54" s="904">
        <v>23</v>
      </c>
      <c r="C54" s="905">
        <v>37.96</v>
      </c>
      <c r="D54" s="906">
        <v>7.5</v>
      </c>
      <c r="E54" s="907">
        <v>41</v>
      </c>
      <c r="F54" s="887">
        <v>67.86</v>
      </c>
      <c r="G54" s="888">
        <v>8.1</v>
      </c>
      <c r="H54" s="889">
        <v>62</v>
      </c>
      <c r="I54" s="890">
        <v>102.52</v>
      </c>
      <c r="J54" s="896">
        <v>7.3</v>
      </c>
      <c r="K54" s="892">
        <v>1.64</v>
      </c>
      <c r="L54" s="893">
        <v>3</v>
      </c>
      <c r="M54" s="893">
        <v>27</v>
      </c>
      <c r="N54" s="894">
        <v>9</v>
      </c>
      <c r="O54" s="893" t="s">
        <v>7028</v>
      </c>
      <c r="P54" s="908" t="s">
        <v>7124</v>
      </c>
      <c r="Q54" s="895">
        <f t="shared" si="0"/>
        <v>39</v>
      </c>
      <c r="R54" s="956">
        <f t="shared" si="0"/>
        <v>64.56</v>
      </c>
      <c r="S54" s="895">
        <f t="shared" si="1"/>
        <v>21</v>
      </c>
      <c r="T54" s="956">
        <f t="shared" si="2"/>
        <v>34.659999999999997</v>
      </c>
      <c r="U54" s="965">
        <v>558</v>
      </c>
      <c r="V54" s="904">
        <v>452.59999999999997</v>
      </c>
      <c r="W54" s="904">
        <v>-105.40000000000003</v>
      </c>
      <c r="X54" s="963">
        <v>0.81111111111111101</v>
      </c>
      <c r="Y54" s="961">
        <v>32</v>
      </c>
    </row>
    <row r="55" spans="1:25" ht="14.45" customHeight="1" x14ac:dyDescent="0.2">
      <c r="A55" s="924" t="s">
        <v>7125</v>
      </c>
      <c r="B55" s="919">
        <v>11</v>
      </c>
      <c r="C55" s="920">
        <v>28.67</v>
      </c>
      <c r="D55" s="909">
        <v>16.899999999999999</v>
      </c>
      <c r="E55" s="912">
        <v>13</v>
      </c>
      <c r="F55" s="913">
        <v>36.15</v>
      </c>
      <c r="G55" s="901">
        <v>12.6</v>
      </c>
      <c r="H55" s="921">
        <v>19</v>
      </c>
      <c r="I55" s="922">
        <v>49.36</v>
      </c>
      <c r="J55" s="903">
        <v>10.6</v>
      </c>
      <c r="K55" s="915">
        <v>2.5499999999999998</v>
      </c>
      <c r="L55" s="914">
        <v>4</v>
      </c>
      <c r="M55" s="914">
        <v>36</v>
      </c>
      <c r="N55" s="916">
        <v>12</v>
      </c>
      <c r="O55" s="914" t="s">
        <v>7028</v>
      </c>
      <c r="P55" s="917" t="s">
        <v>7126</v>
      </c>
      <c r="Q55" s="918">
        <f t="shared" si="0"/>
        <v>8</v>
      </c>
      <c r="R55" s="957">
        <f t="shared" si="0"/>
        <v>20.689999999999998</v>
      </c>
      <c r="S55" s="918">
        <f t="shared" si="1"/>
        <v>6</v>
      </c>
      <c r="T55" s="957">
        <f t="shared" si="2"/>
        <v>13.21</v>
      </c>
      <c r="U55" s="966">
        <v>228</v>
      </c>
      <c r="V55" s="919">
        <v>201.4</v>
      </c>
      <c r="W55" s="919">
        <v>-26.599999999999994</v>
      </c>
      <c r="X55" s="964">
        <v>0.8833333333333333</v>
      </c>
      <c r="Y55" s="962">
        <v>28</v>
      </c>
    </row>
    <row r="56" spans="1:25" ht="14.45" customHeight="1" x14ac:dyDescent="0.2">
      <c r="A56" s="924" t="s">
        <v>7127</v>
      </c>
      <c r="B56" s="919">
        <v>3</v>
      </c>
      <c r="C56" s="920">
        <v>12.6</v>
      </c>
      <c r="D56" s="909">
        <v>16</v>
      </c>
      <c r="E56" s="912">
        <v>11</v>
      </c>
      <c r="F56" s="913">
        <v>48.61</v>
      </c>
      <c r="G56" s="901">
        <v>18.2</v>
      </c>
      <c r="H56" s="921">
        <v>8</v>
      </c>
      <c r="I56" s="922">
        <v>33.590000000000003</v>
      </c>
      <c r="J56" s="903">
        <v>11</v>
      </c>
      <c r="K56" s="915">
        <v>4.2</v>
      </c>
      <c r="L56" s="914">
        <v>5</v>
      </c>
      <c r="M56" s="914">
        <v>45</v>
      </c>
      <c r="N56" s="916">
        <v>15</v>
      </c>
      <c r="O56" s="914" t="s">
        <v>7028</v>
      </c>
      <c r="P56" s="917" t="s">
        <v>7128</v>
      </c>
      <c r="Q56" s="918">
        <f t="shared" si="0"/>
        <v>5</v>
      </c>
      <c r="R56" s="957">
        <f t="shared" si="0"/>
        <v>20.990000000000002</v>
      </c>
      <c r="S56" s="918">
        <f t="shared" si="1"/>
        <v>-3</v>
      </c>
      <c r="T56" s="957">
        <f t="shared" si="2"/>
        <v>-15.019999999999996</v>
      </c>
      <c r="U56" s="966">
        <v>120</v>
      </c>
      <c r="V56" s="919">
        <v>88</v>
      </c>
      <c r="W56" s="919">
        <v>-32</v>
      </c>
      <c r="X56" s="964">
        <v>0.73333333333333328</v>
      </c>
      <c r="Y56" s="962">
        <v>1</v>
      </c>
    </row>
    <row r="57" spans="1:25" ht="14.45" customHeight="1" x14ac:dyDescent="0.2">
      <c r="A57" s="923" t="s">
        <v>7129</v>
      </c>
      <c r="B57" s="904">
        <v>4</v>
      </c>
      <c r="C57" s="905">
        <v>4.1500000000000004</v>
      </c>
      <c r="D57" s="906">
        <v>5.3</v>
      </c>
      <c r="E57" s="889">
        <v>4</v>
      </c>
      <c r="F57" s="890">
        <v>4.1500000000000004</v>
      </c>
      <c r="G57" s="896">
        <v>4.5</v>
      </c>
      <c r="H57" s="893">
        <v>1</v>
      </c>
      <c r="I57" s="887">
        <v>1.04</v>
      </c>
      <c r="J57" s="891">
        <v>12</v>
      </c>
      <c r="K57" s="892">
        <v>1.04</v>
      </c>
      <c r="L57" s="893">
        <v>2</v>
      </c>
      <c r="M57" s="893">
        <v>15</v>
      </c>
      <c r="N57" s="894">
        <v>5</v>
      </c>
      <c r="O57" s="893" t="s">
        <v>7028</v>
      </c>
      <c r="P57" s="908" t="s">
        <v>7130</v>
      </c>
      <c r="Q57" s="895">
        <f t="shared" si="0"/>
        <v>-3</v>
      </c>
      <c r="R57" s="956">
        <f t="shared" si="0"/>
        <v>-3.1100000000000003</v>
      </c>
      <c r="S57" s="895">
        <f t="shared" si="1"/>
        <v>-3</v>
      </c>
      <c r="T57" s="956">
        <f t="shared" si="2"/>
        <v>-3.1100000000000003</v>
      </c>
      <c r="U57" s="965">
        <v>5</v>
      </c>
      <c r="V57" s="904">
        <v>12</v>
      </c>
      <c r="W57" s="904">
        <v>7</v>
      </c>
      <c r="X57" s="963">
        <v>2.4</v>
      </c>
      <c r="Y57" s="961">
        <v>7</v>
      </c>
    </row>
    <row r="58" spans="1:25" ht="14.45" customHeight="1" x14ac:dyDescent="0.2">
      <c r="A58" s="924" t="s">
        <v>7131</v>
      </c>
      <c r="B58" s="919"/>
      <c r="C58" s="920"/>
      <c r="D58" s="909"/>
      <c r="E58" s="921"/>
      <c r="F58" s="922"/>
      <c r="G58" s="903"/>
      <c r="H58" s="914">
        <v>1</v>
      </c>
      <c r="I58" s="913">
        <v>1.41</v>
      </c>
      <c r="J58" s="902">
        <v>7</v>
      </c>
      <c r="K58" s="915">
        <v>1.19</v>
      </c>
      <c r="L58" s="914">
        <v>2</v>
      </c>
      <c r="M58" s="914">
        <v>18</v>
      </c>
      <c r="N58" s="916">
        <v>6</v>
      </c>
      <c r="O58" s="914" t="s">
        <v>7028</v>
      </c>
      <c r="P58" s="917" t="s">
        <v>7132</v>
      </c>
      <c r="Q58" s="918">
        <f t="shared" si="0"/>
        <v>1</v>
      </c>
      <c r="R58" s="957">
        <f t="shared" si="0"/>
        <v>1.41</v>
      </c>
      <c r="S58" s="918">
        <f t="shared" si="1"/>
        <v>1</v>
      </c>
      <c r="T58" s="957">
        <f t="shared" si="2"/>
        <v>1.41</v>
      </c>
      <c r="U58" s="966">
        <v>6</v>
      </c>
      <c r="V58" s="919">
        <v>7</v>
      </c>
      <c r="W58" s="919">
        <v>1</v>
      </c>
      <c r="X58" s="964">
        <v>1.1666666666666667</v>
      </c>
      <c r="Y58" s="962">
        <v>1</v>
      </c>
    </row>
    <row r="59" spans="1:25" ht="14.45" customHeight="1" x14ac:dyDescent="0.2">
      <c r="A59" s="923" t="s">
        <v>7133</v>
      </c>
      <c r="B59" s="897">
        <v>75</v>
      </c>
      <c r="C59" s="898">
        <v>73.489999999999995</v>
      </c>
      <c r="D59" s="899">
        <v>5.0999999999999996</v>
      </c>
      <c r="E59" s="907">
        <v>46</v>
      </c>
      <c r="F59" s="887">
        <v>45.02</v>
      </c>
      <c r="G59" s="888">
        <v>5.0999999999999996</v>
      </c>
      <c r="H59" s="893">
        <v>55</v>
      </c>
      <c r="I59" s="887">
        <v>54.19</v>
      </c>
      <c r="J59" s="888">
        <v>5</v>
      </c>
      <c r="K59" s="892">
        <v>0.98</v>
      </c>
      <c r="L59" s="893">
        <v>2</v>
      </c>
      <c r="M59" s="893">
        <v>15</v>
      </c>
      <c r="N59" s="894">
        <v>5</v>
      </c>
      <c r="O59" s="893" t="s">
        <v>7028</v>
      </c>
      <c r="P59" s="908" t="s">
        <v>7134</v>
      </c>
      <c r="Q59" s="895">
        <f t="shared" si="0"/>
        <v>-20</v>
      </c>
      <c r="R59" s="956">
        <f t="shared" si="0"/>
        <v>-19.299999999999997</v>
      </c>
      <c r="S59" s="895">
        <f t="shared" si="1"/>
        <v>9</v>
      </c>
      <c r="T59" s="956">
        <f t="shared" si="2"/>
        <v>9.1699999999999946</v>
      </c>
      <c r="U59" s="965">
        <v>275</v>
      </c>
      <c r="V59" s="904">
        <v>275</v>
      </c>
      <c r="W59" s="904">
        <v>0</v>
      </c>
      <c r="X59" s="963">
        <v>1</v>
      </c>
      <c r="Y59" s="961">
        <v>29</v>
      </c>
    </row>
    <row r="60" spans="1:25" ht="14.45" customHeight="1" x14ac:dyDescent="0.2">
      <c r="A60" s="924" t="s">
        <v>7135</v>
      </c>
      <c r="B60" s="910">
        <v>1</v>
      </c>
      <c r="C60" s="911">
        <v>1.27</v>
      </c>
      <c r="D60" s="900">
        <v>11</v>
      </c>
      <c r="E60" s="912">
        <v>3</v>
      </c>
      <c r="F60" s="913">
        <v>4.0599999999999996</v>
      </c>
      <c r="G60" s="901">
        <v>9.3000000000000007</v>
      </c>
      <c r="H60" s="914"/>
      <c r="I60" s="913"/>
      <c r="J60" s="901"/>
      <c r="K60" s="915">
        <v>1.27</v>
      </c>
      <c r="L60" s="914">
        <v>2</v>
      </c>
      <c r="M60" s="914">
        <v>21</v>
      </c>
      <c r="N60" s="916">
        <v>7</v>
      </c>
      <c r="O60" s="914" t="s">
        <v>7028</v>
      </c>
      <c r="P60" s="917" t="s">
        <v>7136</v>
      </c>
      <c r="Q60" s="918">
        <f t="shared" si="0"/>
        <v>-1</v>
      </c>
      <c r="R60" s="957">
        <f t="shared" si="0"/>
        <v>-1.27</v>
      </c>
      <c r="S60" s="918">
        <f t="shared" si="1"/>
        <v>-3</v>
      </c>
      <c r="T60" s="957">
        <f t="shared" si="2"/>
        <v>-4.0599999999999996</v>
      </c>
      <c r="U60" s="966" t="s">
        <v>329</v>
      </c>
      <c r="V60" s="919" t="s">
        <v>329</v>
      </c>
      <c r="W60" s="919" t="s">
        <v>329</v>
      </c>
      <c r="X60" s="964" t="s">
        <v>329</v>
      </c>
      <c r="Y60" s="962"/>
    </row>
    <row r="61" spans="1:25" ht="14.45" customHeight="1" x14ac:dyDescent="0.2">
      <c r="A61" s="924" t="s">
        <v>7137</v>
      </c>
      <c r="B61" s="910">
        <v>2</v>
      </c>
      <c r="C61" s="911">
        <v>4.3</v>
      </c>
      <c r="D61" s="900">
        <v>17</v>
      </c>
      <c r="E61" s="912">
        <v>5</v>
      </c>
      <c r="F61" s="913">
        <v>8.17</v>
      </c>
      <c r="G61" s="901">
        <v>9.1999999999999993</v>
      </c>
      <c r="H61" s="914">
        <v>3</v>
      </c>
      <c r="I61" s="913">
        <v>5.67</v>
      </c>
      <c r="J61" s="902">
        <v>13.3</v>
      </c>
      <c r="K61" s="915">
        <v>1.63</v>
      </c>
      <c r="L61" s="914">
        <v>3</v>
      </c>
      <c r="M61" s="914">
        <v>24</v>
      </c>
      <c r="N61" s="916">
        <v>8</v>
      </c>
      <c r="O61" s="914" t="s">
        <v>7028</v>
      </c>
      <c r="P61" s="917" t="s">
        <v>7138</v>
      </c>
      <c r="Q61" s="918">
        <f t="shared" si="0"/>
        <v>1</v>
      </c>
      <c r="R61" s="957">
        <f t="shared" si="0"/>
        <v>1.37</v>
      </c>
      <c r="S61" s="918">
        <f t="shared" si="1"/>
        <v>-2</v>
      </c>
      <c r="T61" s="957">
        <f t="shared" si="2"/>
        <v>-2.5</v>
      </c>
      <c r="U61" s="966">
        <v>24</v>
      </c>
      <c r="V61" s="919">
        <v>39.900000000000006</v>
      </c>
      <c r="W61" s="919">
        <v>15.900000000000006</v>
      </c>
      <c r="X61" s="964">
        <v>1.6625000000000003</v>
      </c>
      <c r="Y61" s="962">
        <v>19</v>
      </c>
    </row>
    <row r="62" spans="1:25" ht="14.45" customHeight="1" x14ac:dyDescent="0.2">
      <c r="A62" s="923" t="s">
        <v>7139</v>
      </c>
      <c r="B62" s="904">
        <v>31</v>
      </c>
      <c r="C62" s="905">
        <v>62.82</v>
      </c>
      <c r="D62" s="906">
        <v>7.7</v>
      </c>
      <c r="E62" s="889">
        <v>31</v>
      </c>
      <c r="F62" s="890">
        <v>62.75</v>
      </c>
      <c r="G62" s="896">
        <v>7.2</v>
      </c>
      <c r="H62" s="893">
        <v>22</v>
      </c>
      <c r="I62" s="887">
        <v>44.53</v>
      </c>
      <c r="J62" s="891">
        <v>8.1</v>
      </c>
      <c r="K62" s="892">
        <v>2.02</v>
      </c>
      <c r="L62" s="893">
        <v>2</v>
      </c>
      <c r="M62" s="893">
        <v>18</v>
      </c>
      <c r="N62" s="894">
        <v>6</v>
      </c>
      <c r="O62" s="893" t="s">
        <v>7028</v>
      </c>
      <c r="P62" s="908" t="s">
        <v>7140</v>
      </c>
      <c r="Q62" s="895">
        <f t="shared" si="0"/>
        <v>-9</v>
      </c>
      <c r="R62" s="956">
        <f t="shared" si="0"/>
        <v>-18.29</v>
      </c>
      <c r="S62" s="895">
        <f t="shared" si="1"/>
        <v>-9</v>
      </c>
      <c r="T62" s="956">
        <f t="shared" si="2"/>
        <v>-18.22</v>
      </c>
      <c r="U62" s="965">
        <v>132</v>
      </c>
      <c r="V62" s="904">
        <v>178.2</v>
      </c>
      <c r="W62" s="904">
        <v>46.199999999999989</v>
      </c>
      <c r="X62" s="963">
        <v>1.3499999999999999</v>
      </c>
      <c r="Y62" s="961">
        <v>48</v>
      </c>
    </row>
    <row r="63" spans="1:25" ht="14.45" customHeight="1" x14ac:dyDescent="0.2">
      <c r="A63" s="924" t="s">
        <v>7141</v>
      </c>
      <c r="B63" s="919">
        <v>3</v>
      </c>
      <c r="C63" s="920">
        <v>7.62</v>
      </c>
      <c r="D63" s="909">
        <v>8</v>
      </c>
      <c r="E63" s="921">
        <v>5</v>
      </c>
      <c r="F63" s="922">
        <v>12.7</v>
      </c>
      <c r="G63" s="903">
        <v>9.8000000000000007</v>
      </c>
      <c r="H63" s="914">
        <v>1</v>
      </c>
      <c r="I63" s="913">
        <v>2.54</v>
      </c>
      <c r="J63" s="902">
        <v>10</v>
      </c>
      <c r="K63" s="915">
        <v>2.54</v>
      </c>
      <c r="L63" s="914">
        <v>3</v>
      </c>
      <c r="M63" s="914">
        <v>24</v>
      </c>
      <c r="N63" s="916">
        <v>8</v>
      </c>
      <c r="O63" s="914" t="s">
        <v>7028</v>
      </c>
      <c r="P63" s="917" t="s">
        <v>7142</v>
      </c>
      <c r="Q63" s="918">
        <f t="shared" si="0"/>
        <v>-2</v>
      </c>
      <c r="R63" s="957">
        <f t="shared" si="0"/>
        <v>-5.08</v>
      </c>
      <c r="S63" s="918">
        <f t="shared" si="1"/>
        <v>-4</v>
      </c>
      <c r="T63" s="957">
        <f t="shared" si="2"/>
        <v>-10.16</v>
      </c>
      <c r="U63" s="966">
        <v>8</v>
      </c>
      <c r="V63" s="919">
        <v>10</v>
      </c>
      <c r="W63" s="919">
        <v>2</v>
      </c>
      <c r="X63" s="964">
        <v>1.25</v>
      </c>
      <c r="Y63" s="962">
        <v>2</v>
      </c>
    </row>
    <row r="64" spans="1:25" ht="14.45" customHeight="1" x14ac:dyDescent="0.2">
      <c r="A64" s="924" t="s">
        <v>7143</v>
      </c>
      <c r="B64" s="919"/>
      <c r="C64" s="920"/>
      <c r="D64" s="909"/>
      <c r="E64" s="921">
        <v>5</v>
      </c>
      <c r="F64" s="922">
        <v>19.43</v>
      </c>
      <c r="G64" s="903">
        <v>17</v>
      </c>
      <c r="H64" s="914">
        <v>1</v>
      </c>
      <c r="I64" s="913">
        <v>3.57</v>
      </c>
      <c r="J64" s="902">
        <v>21</v>
      </c>
      <c r="K64" s="915">
        <v>3.57</v>
      </c>
      <c r="L64" s="914">
        <v>3</v>
      </c>
      <c r="M64" s="914">
        <v>24</v>
      </c>
      <c r="N64" s="916">
        <v>8</v>
      </c>
      <c r="O64" s="914" t="s">
        <v>7028</v>
      </c>
      <c r="P64" s="917" t="s">
        <v>7144</v>
      </c>
      <c r="Q64" s="918">
        <f t="shared" si="0"/>
        <v>1</v>
      </c>
      <c r="R64" s="957">
        <f t="shared" si="0"/>
        <v>3.57</v>
      </c>
      <c r="S64" s="918">
        <f t="shared" si="1"/>
        <v>-4</v>
      </c>
      <c r="T64" s="957">
        <f t="shared" si="2"/>
        <v>-15.86</v>
      </c>
      <c r="U64" s="966">
        <v>8</v>
      </c>
      <c r="V64" s="919">
        <v>21</v>
      </c>
      <c r="W64" s="919">
        <v>13</v>
      </c>
      <c r="X64" s="964">
        <v>2.625</v>
      </c>
      <c r="Y64" s="962">
        <v>13</v>
      </c>
    </row>
    <row r="65" spans="1:25" ht="14.45" customHeight="1" x14ac:dyDescent="0.2">
      <c r="A65" s="923" t="s">
        <v>7145</v>
      </c>
      <c r="B65" s="904">
        <v>157</v>
      </c>
      <c r="C65" s="905">
        <v>105.65</v>
      </c>
      <c r="D65" s="906">
        <v>4.7</v>
      </c>
      <c r="E65" s="889">
        <v>151</v>
      </c>
      <c r="F65" s="890">
        <v>103.42</v>
      </c>
      <c r="G65" s="896">
        <v>4.7</v>
      </c>
      <c r="H65" s="893">
        <v>134</v>
      </c>
      <c r="I65" s="887">
        <v>89.07</v>
      </c>
      <c r="J65" s="891">
        <v>4.7</v>
      </c>
      <c r="K65" s="892">
        <v>0.66</v>
      </c>
      <c r="L65" s="893">
        <v>1</v>
      </c>
      <c r="M65" s="893">
        <v>12</v>
      </c>
      <c r="N65" s="894">
        <v>4</v>
      </c>
      <c r="O65" s="893" t="s">
        <v>7028</v>
      </c>
      <c r="P65" s="908" t="s">
        <v>7146</v>
      </c>
      <c r="Q65" s="895">
        <f t="shared" si="0"/>
        <v>-23</v>
      </c>
      <c r="R65" s="956">
        <f t="shared" si="0"/>
        <v>-16.580000000000013</v>
      </c>
      <c r="S65" s="895">
        <f t="shared" si="1"/>
        <v>-17</v>
      </c>
      <c r="T65" s="956">
        <f t="shared" si="2"/>
        <v>-14.350000000000009</v>
      </c>
      <c r="U65" s="965">
        <v>536</v>
      </c>
      <c r="V65" s="904">
        <v>629.80000000000007</v>
      </c>
      <c r="W65" s="904">
        <v>93.800000000000068</v>
      </c>
      <c r="X65" s="963">
        <v>1.175</v>
      </c>
      <c r="Y65" s="961">
        <v>108</v>
      </c>
    </row>
    <row r="66" spans="1:25" ht="14.45" customHeight="1" x14ac:dyDescent="0.2">
      <c r="A66" s="924" t="s">
        <v>7147</v>
      </c>
      <c r="B66" s="919">
        <v>5</v>
      </c>
      <c r="C66" s="920">
        <v>5.03</v>
      </c>
      <c r="D66" s="909">
        <v>8.8000000000000007</v>
      </c>
      <c r="E66" s="921">
        <v>18</v>
      </c>
      <c r="F66" s="922">
        <v>17.920000000000002</v>
      </c>
      <c r="G66" s="903">
        <v>7.1</v>
      </c>
      <c r="H66" s="914">
        <v>6</v>
      </c>
      <c r="I66" s="913">
        <v>5.76</v>
      </c>
      <c r="J66" s="901">
        <v>5.8</v>
      </c>
      <c r="K66" s="915">
        <v>0.96</v>
      </c>
      <c r="L66" s="914">
        <v>2</v>
      </c>
      <c r="M66" s="914">
        <v>18</v>
      </c>
      <c r="N66" s="916">
        <v>6</v>
      </c>
      <c r="O66" s="914" t="s">
        <v>7028</v>
      </c>
      <c r="P66" s="917" t="s">
        <v>7146</v>
      </c>
      <c r="Q66" s="918">
        <f t="shared" si="0"/>
        <v>1</v>
      </c>
      <c r="R66" s="957">
        <f t="shared" si="0"/>
        <v>0.72999999999999954</v>
      </c>
      <c r="S66" s="918">
        <f t="shared" si="1"/>
        <v>-12</v>
      </c>
      <c r="T66" s="957">
        <f t="shared" si="2"/>
        <v>-12.160000000000002</v>
      </c>
      <c r="U66" s="966">
        <v>36</v>
      </c>
      <c r="V66" s="919">
        <v>34.799999999999997</v>
      </c>
      <c r="W66" s="919">
        <v>-1.2000000000000028</v>
      </c>
      <c r="X66" s="964">
        <v>0.96666666666666656</v>
      </c>
      <c r="Y66" s="962">
        <v>3</v>
      </c>
    </row>
    <row r="67" spans="1:25" ht="14.45" customHeight="1" x14ac:dyDescent="0.2">
      <c r="A67" s="924" t="s">
        <v>7148</v>
      </c>
      <c r="B67" s="919"/>
      <c r="C67" s="920"/>
      <c r="D67" s="909"/>
      <c r="E67" s="921">
        <v>4</v>
      </c>
      <c r="F67" s="922">
        <v>6.16</v>
      </c>
      <c r="G67" s="903">
        <v>8</v>
      </c>
      <c r="H67" s="914">
        <v>1</v>
      </c>
      <c r="I67" s="913">
        <v>1.5</v>
      </c>
      <c r="J67" s="901">
        <v>4</v>
      </c>
      <c r="K67" s="915">
        <v>1.5</v>
      </c>
      <c r="L67" s="914">
        <v>3</v>
      </c>
      <c r="M67" s="914">
        <v>27</v>
      </c>
      <c r="N67" s="916">
        <v>9</v>
      </c>
      <c r="O67" s="914" t="s">
        <v>7028</v>
      </c>
      <c r="P67" s="917" t="s">
        <v>7146</v>
      </c>
      <c r="Q67" s="918">
        <f t="shared" si="0"/>
        <v>1</v>
      </c>
      <c r="R67" s="957">
        <f t="shared" si="0"/>
        <v>1.5</v>
      </c>
      <c r="S67" s="918">
        <f t="shared" si="1"/>
        <v>-3</v>
      </c>
      <c r="T67" s="957">
        <f t="shared" si="2"/>
        <v>-4.66</v>
      </c>
      <c r="U67" s="966">
        <v>9</v>
      </c>
      <c r="V67" s="919">
        <v>4</v>
      </c>
      <c r="W67" s="919">
        <v>-5</v>
      </c>
      <c r="X67" s="964">
        <v>0.44444444444444442</v>
      </c>
      <c r="Y67" s="962"/>
    </row>
    <row r="68" spans="1:25" ht="14.45" customHeight="1" x14ac:dyDescent="0.2">
      <c r="A68" s="923" t="s">
        <v>7149</v>
      </c>
      <c r="B68" s="897">
        <v>69</v>
      </c>
      <c r="C68" s="898">
        <v>38.590000000000003</v>
      </c>
      <c r="D68" s="899">
        <v>5.0999999999999996</v>
      </c>
      <c r="E68" s="907">
        <v>54</v>
      </c>
      <c r="F68" s="887">
        <v>32.29</v>
      </c>
      <c r="G68" s="888">
        <v>4.9000000000000004</v>
      </c>
      <c r="H68" s="893">
        <v>53</v>
      </c>
      <c r="I68" s="887">
        <v>29.38</v>
      </c>
      <c r="J68" s="891">
        <v>5.3</v>
      </c>
      <c r="K68" s="892">
        <v>0.53</v>
      </c>
      <c r="L68" s="893">
        <v>1</v>
      </c>
      <c r="M68" s="893">
        <v>12</v>
      </c>
      <c r="N68" s="894">
        <v>4</v>
      </c>
      <c r="O68" s="893" t="s">
        <v>7028</v>
      </c>
      <c r="P68" s="908" t="s">
        <v>7150</v>
      </c>
      <c r="Q68" s="895">
        <f t="shared" si="0"/>
        <v>-16</v>
      </c>
      <c r="R68" s="956">
        <f t="shared" si="0"/>
        <v>-9.2100000000000044</v>
      </c>
      <c r="S68" s="895">
        <f t="shared" si="1"/>
        <v>-1</v>
      </c>
      <c r="T68" s="956">
        <f t="shared" si="2"/>
        <v>-2.91</v>
      </c>
      <c r="U68" s="965">
        <v>212</v>
      </c>
      <c r="V68" s="904">
        <v>280.89999999999998</v>
      </c>
      <c r="W68" s="904">
        <v>68.899999999999977</v>
      </c>
      <c r="X68" s="963">
        <v>1.325</v>
      </c>
      <c r="Y68" s="961">
        <v>76</v>
      </c>
    </row>
    <row r="69" spans="1:25" ht="14.45" customHeight="1" x14ac:dyDescent="0.2">
      <c r="A69" s="924" t="s">
        <v>7151</v>
      </c>
      <c r="B69" s="910">
        <v>5</v>
      </c>
      <c r="C69" s="911">
        <v>3.96</v>
      </c>
      <c r="D69" s="900">
        <v>9</v>
      </c>
      <c r="E69" s="912">
        <v>5</v>
      </c>
      <c r="F69" s="913">
        <v>3.8</v>
      </c>
      <c r="G69" s="901">
        <v>5.8</v>
      </c>
      <c r="H69" s="914">
        <v>7</v>
      </c>
      <c r="I69" s="913">
        <v>6.06</v>
      </c>
      <c r="J69" s="902">
        <v>12.1</v>
      </c>
      <c r="K69" s="915">
        <v>0.73</v>
      </c>
      <c r="L69" s="914">
        <v>2</v>
      </c>
      <c r="M69" s="914">
        <v>18</v>
      </c>
      <c r="N69" s="916">
        <v>6</v>
      </c>
      <c r="O69" s="914" t="s">
        <v>7028</v>
      </c>
      <c r="P69" s="917" t="s">
        <v>7152</v>
      </c>
      <c r="Q69" s="918">
        <f t="shared" si="0"/>
        <v>2</v>
      </c>
      <c r="R69" s="957">
        <f t="shared" si="0"/>
        <v>2.0999999999999996</v>
      </c>
      <c r="S69" s="918">
        <f t="shared" si="1"/>
        <v>2</v>
      </c>
      <c r="T69" s="957">
        <f t="shared" si="2"/>
        <v>2.2599999999999998</v>
      </c>
      <c r="U69" s="966">
        <v>42</v>
      </c>
      <c r="V69" s="919">
        <v>84.7</v>
      </c>
      <c r="W69" s="919">
        <v>42.7</v>
      </c>
      <c r="X69" s="964">
        <v>2.0166666666666666</v>
      </c>
      <c r="Y69" s="962">
        <v>45</v>
      </c>
    </row>
    <row r="70" spans="1:25" ht="14.45" customHeight="1" x14ac:dyDescent="0.2">
      <c r="A70" s="924" t="s">
        <v>7153</v>
      </c>
      <c r="B70" s="910">
        <v>1</v>
      </c>
      <c r="C70" s="911">
        <v>0.95</v>
      </c>
      <c r="D70" s="900">
        <v>5</v>
      </c>
      <c r="E70" s="912"/>
      <c r="F70" s="913"/>
      <c r="G70" s="901"/>
      <c r="H70" s="914">
        <v>1</v>
      </c>
      <c r="I70" s="913">
        <v>0.95</v>
      </c>
      <c r="J70" s="901">
        <v>6</v>
      </c>
      <c r="K70" s="915">
        <v>0.95</v>
      </c>
      <c r="L70" s="914">
        <v>2</v>
      </c>
      <c r="M70" s="914">
        <v>18</v>
      </c>
      <c r="N70" s="916">
        <v>6</v>
      </c>
      <c r="O70" s="914" t="s">
        <v>7028</v>
      </c>
      <c r="P70" s="917" t="s">
        <v>7154</v>
      </c>
      <c r="Q70" s="918">
        <f t="shared" ref="Q70:R133" si="3">H70-B70</f>
        <v>0</v>
      </c>
      <c r="R70" s="957">
        <f t="shared" si="3"/>
        <v>0</v>
      </c>
      <c r="S70" s="918">
        <f t="shared" ref="S70:S133" si="4">H70-E70</f>
        <v>1</v>
      </c>
      <c r="T70" s="957">
        <f t="shared" ref="T70:T133" si="5">I70-F70</f>
        <v>0.95</v>
      </c>
      <c r="U70" s="966">
        <v>6</v>
      </c>
      <c r="V70" s="919">
        <v>6</v>
      </c>
      <c r="W70" s="919">
        <v>0</v>
      </c>
      <c r="X70" s="964">
        <v>1</v>
      </c>
      <c r="Y70" s="962"/>
    </row>
    <row r="71" spans="1:25" ht="14.45" customHeight="1" x14ac:dyDescent="0.2">
      <c r="A71" s="923" t="s">
        <v>7155</v>
      </c>
      <c r="B71" s="904">
        <v>13</v>
      </c>
      <c r="C71" s="905">
        <v>14.73</v>
      </c>
      <c r="D71" s="906">
        <v>12.2</v>
      </c>
      <c r="E71" s="889">
        <v>16</v>
      </c>
      <c r="F71" s="890">
        <v>18.22</v>
      </c>
      <c r="G71" s="896">
        <v>7.6</v>
      </c>
      <c r="H71" s="893">
        <v>4</v>
      </c>
      <c r="I71" s="887">
        <v>5.05</v>
      </c>
      <c r="J71" s="888">
        <v>5.3</v>
      </c>
      <c r="K71" s="892">
        <v>1</v>
      </c>
      <c r="L71" s="893">
        <v>2</v>
      </c>
      <c r="M71" s="893">
        <v>18</v>
      </c>
      <c r="N71" s="894">
        <v>6</v>
      </c>
      <c r="O71" s="893" t="s">
        <v>7028</v>
      </c>
      <c r="P71" s="908" t="s">
        <v>7156</v>
      </c>
      <c r="Q71" s="895">
        <f t="shared" si="3"/>
        <v>-9</v>
      </c>
      <c r="R71" s="956">
        <f t="shared" si="3"/>
        <v>-9.68</v>
      </c>
      <c r="S71" s="895">
        <f t="shared" si="4"/>
        <v>-12</v>
      </c>
      <c r="T71" s="956">
        <f t="shared" si="5"/>
        <v>-13.169999999999998</v>
      </c>
      <c r="U71" s="965">
        <v>24</v>
      </c>
      <c r="V71" s="904">
        <v>21.2</v>
      </c>
      <c r="W71" s="904">
        <v>-2.8000000000000007</v>
      </c>
      <c r="X71" s="963">
        <v>0.8833333333333333</v>
      </c>
      <c r="Y71" s="961">
        <v>2</v>
      </c>
    </row>
    <row r="72" spans="1:25" ht="14.45" customHeight="1" x14ac:dyDescent="0.2">
      <c r="A72" s="924" t="s">
        <v>7157</v>
      </c>
      <c r="B72" s="919">
        <v>4</v>
      </c>
      <c r="C72" s="920">
        <v>6.89</v>
      </c>
      <c r="D72" s="909">
        <v>7.8</v>
      </c>
      <c r="E72" s="921">
        <v>6</v>
      </c>
      <c r="F72" s="922">
        <v>10.76</v>
      </c>
      <c r="G72" s="903">
        <v>10.199999999999999</v>
      </c>
      <c r="H72" s="914">
        <v>4</v>
      </c>
      <c r="I72" s="913">
        <v>5.91</v>
      </c>
      <c r="J72" s="902">
        <v>9.5</v>
      </c>
      <c r="K72" s="915">
        <v>1.72</v>
      </c>
      <c r="L72" s="914">
        <v>3</v>
      </c>
      <c r="M72" s="914">
        <v>27</v>
      </c>
      <c r="N72" s="916">
        <v>9</v>
      </c>
      <c r="O72" s="914" t="s">
        <v>7028</v>
      </c>
      <c r="P72" s="917" t="s">
        <v>7158</v>
      </c>
      <c r="Q72" s="918">
        <f t="shared" si="3"/>
        <v>0</v>
      </c>
      <c r="R72" s="957">
        <f t="shared" si="3"/>
        <v>-0.97999999999999954</v>
      </c>
      <c r="S72" s="918">
        <f t="shared" si="4"/>
        <v>-2</v>
      </c>
      <c r="T72" s="957">
        <f t="shared" si="5"/>
        <v>-4.8499999999999996</v>
      </c>
      <c r="U72" s="966">
        <v>36</v>
      </c>
      <c r="V72" s="919">
        <v>38</v>
      </c>
      <c r="W72" s="919">
        <v>2</v>
      </c>
      <c r="X72" s="964">
        <v>1.0555555555555556</v>
      </c>
      <c r="Y72" s="962">
        <v>14</v>
      </c>
    </row>
    <row r="73" spans="1:25" ht="14.45" customHeight="1" x14ac:dyDescent="0.2">
      <c r="A73" s="924" t="s">
        <v>7159</v>
      </c>
      <c r="B73" s="919">
        <v>1</v>
      </c>
      <c r="C73" s="920">
        <v>3.58</v>
      </c>
      <c r="D73" s="909">
        <v>21</v>
      </c>
      <c r="E73" s="921">
        <v>5</v>
      </c>
      <c r="F73" s="922">
        <v>24.48</v>
      </c>
      <c r="G73" s="903">
        <v>40</v>
      </c>
      <c r="H73" s="914">
        <v>1</v>
      </c>
      <c r="I73" s="913">
        <v>3.18</v>
      </c>
      <c r="J73" s="901">
        <v>11</v>
      </c>
      <c r="K73" s="915">
        <v>3.18</v>
      </c>
      <c r="L73" s="914">
        <v>4</v>
      </c>
      <c r="M73" s="914">
        <v>39</v>
      </c>
      <c r="N73" s="916">
        <v>13</v>
      </c>
      <c r="O73" s="914" t="s">
        <v>7028</v>
      </c>
      <c r="P73" s="917" t="s">
        <v>7158</v>
      </c>
      <c r="Q73" s="918">
        <f t="shared" si="3"/>
        <v>0</v>
      </c>
      <c r="R73" s="957">
        <f t="shared" si="3"/>
        <v>-0.39999999999999991</v>
      </c>
      <c r="S73" s="918">
        <f t="shared" si="4"/>
        <v>-4</v>
      </c>
      <c r="T73" s="957">
        <f t="shared" si="5"/>
        <v>-21.3</v>
      </c>
      <c r="U73" s="966">
        <v>13</v>
      </c>
      <c r="V73" s="919">
        <v>11</v>
      </c>
      <c r="W73" s="919">
        <v>-2</v>
      </c>
      <c r="X73" s="964">
        <v>0.84615384615384615</v>
      </c>
      <c r="Y73" s="962"/>
    </row>
    <row r="74" spans="1:25" ht="14.45" customHeight="1" x14ac:dyDescent="0.2">
      <c r="A74" s="923" t="s">
        <v>7160</v>
      </c>
      <c r="B74" s="904">
        <v>4</v>
      </c>
      <c r="C74" s="905">
        <v>4.59</v>
      </c>
      <c r="D74" s="906">
        <v>9</v>
      </c>
      <c r="E74" s="907">
        <v>9</v>
      </c>
      <c r="F74" s="887">
        <v>10.32</v>
      </c>
      <c r="G74" s="888">
        <v>6.7</v>
      </c>
      <c r="H74" s="889">
        <v>15</v>
      </c>
      <c r="I74" s="890">
        <v>17.2</v>
      </c>
      <c r="J74" s="896">
        <v>5.9</v>
      </c>
      <c r="K74" s="892">
        <v>1.1499999999999999</v>
      </c>
      <c r="L74" s="893">
        <v>2</v>
      </c>
      <c r="M74" s="893">
        <v>18</v>
      </c>
      <c r="N74" s="894">
        <v>6</v>
      </c>
      <c r="O74" s="893" t="s">
        <v>7028</v>
      </c>
      <c r="P74" s="908" t="s">
        <v>7161</v>
      </c>
      <c r="Q74" s="895">
        <f t="shared" si="3"/>
        <v>11</v>
      </c>
      <c r="R74" s="956">
        <f t="shared" si="3"/>
        <v>12.61</v>
      </c>
      <c r="S74" s="895">
        <f t="shared" si="4"/>
        <v>6</v>
      </c>
      <c r="T74" s="956">
        <f t="shared" si="5"/>
        <v>6.879999999999999</v>
      </c>
      <c r="U74" s="965">
        <v>90</v>
      </c>
      <c r="V74" s="904">
        <v>88.5</v>
      </c>
      <c r="W74" s="904">
        <v>-1.5</v>
      </c>
      <c r="X74" s="963">
        <v>0.98333333333333328</v>
      </c>
      <c r="Y74" s="961">
        <v>15</v>
      </c>
    </row>
    <row r="75" spans="1:25" ht="14.45" customHeight="1" x14ac:dyDescent="0.2">
      <c r="A75" s="924" t="s">
        <v>7162</v>
      </c>
      <c r="B75" s="919">
        <v>1</v>
      </c>
      <c r="C75" s="920">
        <v>1.66</v>
      </c>
      <c r="D75" s="909">
        <v>9</v>
      </c>
      <c r="E75" s="912">
        <v>5</v>
      </c>
      <c r="F75" s="913">
        <v>8.32</v>
      </c>
      <c r="G75" s="901">
        <v>8.4</v>
      </c>
      <c r="H75" s="921">
        <v>1</v>
      </c>
      <c r="I75" s="922">
        <v>1.66</v>
      </c>
      <c r="J75" s="903">
        <v>6</v>
      </c>
      <c r="K75" s="915">
        <v>1.66</v>
      </c>
      <c r="L75" s="914">
        <v>3</v>
      </c>
      <c r="M75" s="914">
        <v>27</v>
      </c>
      <c r="N75" s="916">
        <v>9</v>
      </c>
      <c r="O75" s="914" t="s">
        <v>7028</v>
      </c>
      <c r="P75" s="917" t="s">
        <v>7163</v>
      </c>
      <c r="Q75" s="918">
        <f t="shared" si="3"/>
        <v>0</v>
      </c>
      <c r="R75" s="957">
        <f t="shared" si="3"/>
        <v>0</v>
      </c>
      <c r="S75" s="918">
        <f t="shared" si="4"/>
        <v>-4</v>
      </c>
      <c r="T75" s="957">
        <f t="shared" si="5"/>
        <v>-6.66</v>
      </c>
      <c r="U75" s="966">
        <v>9</v>
      </c>
      <c r="V75" s="919">
        <v>6</v>
      </c>
      <c r="W75" s="919">
        <v>-3</v>
      </c>
      <c r="X75" s="964">
        <v>0.66666666666666663</v>
      </c>
      <c r="Y75" s="962"/>
    </row>
    <row r="76" spans="1:25" ht="14.45" customHeight="1" x14ac:dyDescent="0.2">
      <c r="A76" s="923" t="s">
        <v>7164</v>
      </c>
      <c r="B76" s="904">
        <v>12</v>
      </c>
      <c r="C76" s="905">
        <v>7.65</v>
      </c>
      <c r="D76" s="906">
        <v>5.3</v>
      </c>
      <c r="E76" s="907">
        <v>9</v>
      </c>
      <c r="F76" s="887">
        <v>6.08</v>
      </c>
      <c r="G76" s="888">
        <v>6</v>
      </c>
      <c r="H76" s="889">
        <v>8</v>
      </c>
      <c r="I76" s="890">
        <v>3.8</v>
      </c>
      <c r="J76" s="891">
        <v>5.4</v>
      </c>
      <c r="K76" s="892">
        <v>0.42</v>
      </c>
      <c r="L76" s="893">
        <v>2</v>
      </c>
      <c r="M76" s="893">
        <v>15</v>
      </c>
      <c r="N76" s="894">
        <v>5</v>
      </c>
      <c r="O76" s="893" t="s">
        <v>7028</v>
      </c>
      <c r="P76" s="908" t="s">
        <v>7165</v>
      </c>
      <c r="Q76" s="895">
        <f t="shared" si="3"/>
        <v>-4</v>
      </c>
      <c r="R76" s="956">
        <f t="shared" si="3"/>
        <v>-3.8500000000000005</v>
      </c>
      <c r="S76" s="895">
        <f t="shared" si="4"/>
        <v>-1</v>
      </c>
      <c r="T76" s="956">
        <f t="shared" si="5"/>
        <v>-2.2800000000000002</v>
      </c>
      <c r="U76" s="965">
        <v>40</v>
      </c>
      <c r="V76" s="904">
        <v>43.2</v>
      </c>
      <c r="W76" s="904">
        <v>3.2000000000000028</v>
      </c>
      <c r="X76" s="963">
        <v>1.08</v>
      </c>
      <c r="Y76" s="961">
        <v>9</v>
      </c>
    </row>
    <row r="77" spans="1:25" ht="14.45" customHeight="1" x14ac:dyDescent="0.2">
      <c r="A77" s="924" t="s">
        <v>7166</v>
      </c>
      <c r="B77" s="919">
        <v>2</v>
      </c>
      <c r="C77" s="920">
        <v>1.18</v>
      </c>
      <c r="D77" s="909">
        <v>7.5</v>
      </c>
      <c r="E77" s="912">
        <v>1</v>
      </c>
      <c r="F77" s="913">
        <v>0.83</v>
      </c>
      <c r="G77" s="901">
        <v>20</v>
      </c>
      <c r="H77" s="921">
        <v>13</v>
      </c>
      <c r="I77" s="922">
        <v>11.62</v>
      </c>
      <c r="J77" s="902">
        <v>13.6</v>
      </c>
      <c r="K77" s="915">
        <v>0.55000000000000004</v>
      </c>
      <c r="L77" s="914">
        <v>2</v>
      </c>
      <c r="M77" s="914">
        <v>18</v>
      </c>
      <c r="N77" s="916">
        <v>6</v>
      </c>
      <c r="O77" s="914" t="s">
        <v>7028</v>
      </c>
      <c r="P77" s="917" t="s">
        <v>7167</v>
      </c>
      <c r="Q77" s="918">
        <f t="shared" si="3"/>
        <v>11</v>
      </c>
      <c r="R77" s="957">
        <f t="shared" si="3"/>
        <v>10.44</v>
      </c>
      <c r="S77" s="918">
        <f t="shared" si="4"/>
        <v>12</v>
      </c>
      <c r="T77" s="957">
        <f t="shared" si="5"/>
        <v>10.79</v>
      </c>
      <c r="U77" s="966">
        <v>78</v>
      </c>
      <c r="V77" s="919">
        <v>176.79999999999998</v>
      </c>
      <c r="W77" s="919">
        <v>98.799999999999983</v>
      </c>
      <c r="X77" s="964">
        <v>2.2666666666666666</v>
      </c>
      <c r="Y77" s="962">
        <v>103</v>
      </c>
    </row>
    <row r="78" spans="1:25" ht="14.45" customHeight="1" x14ac:dyDescent="0.2">
      <c r="A78" s="924" t="s">
        <v>7168</v>
      </c>
      <c r="B78" s="919">
        <v>3</v>
      </c>
      <c r="C78" s="920">
        <v>2.27</v>
      </c>
      <c r="D78" s="909">
        <v>11</v>
      </c>
      <c r="E78" s="912">
        <v>6</v>
      </c>
      <c r="F78" s="913">
        <v>5.5</v>
      </c>
      <c r="G78" s="901">
        <v>19.5</v>
      </c>
      <c r="H78" s="921">
        <v>5</v>
      </c>
      <c r="I78" s="922">
        <v>5.37</v>
      </c>
      <c r="J78" s="902">
        <v>15.2</v>
      </c>
      <c r="K78" s="915">
        <v>0.76</v>
      </c>
      <c r="L78" s="914">
        <v>3</v>
      </c>
      <c r="M78" s="914">
        <v>27</v>
      </c>
      <c r="N78" s="916">
        <v>9</v>
      </c>
      <c r="O78" s="914" t="s">
        <v>7028</v>
      </c>
      <c r="P78" s="917" t="s">
        <v>7169</v>
      </c>
      <c r="Q78" s="918">
        <f t="shared" si="3"/>
        <v>2</v>
      </c>
      <c r="R78" s="957">
        <f t="shared" si="3"/>
        <v>3.1</v>
      </c>
      <c r="S78" s="918">
        <f t="shared" si="4"/>
        <v>-1</v>
      </c>
      <c r="T78" s="957">
        <f t="shared" si="5"/>
        <v>-0.12999999999999989</v>
      </c>
      <c r="U78" s="966">
        <v>45</v>
      </c>
      <c r="V78" s="919">
        <v>76</v>
      </c>
      <c r="W78" s="919">
        <v>31</v>
      </c>
      <c r="X78" s="964">
        <v>1.6888888888888889</v>
      </c>
      <c r="Y78" s="962">
        <v>37</v>
      </c>
    </row>
    <row r="79" spans="1:25" ht="14.45" customHeight="1" x14ac:dyDescent="0.2">
      <c r="A79" s="923" t="s">
        <v>7170</v>
      </c>
      <c r="B79" s="897">
        <v>1</v>
      </c>
      <c r="C79" s="898">
        <v>0.39</v>
      </c>
      <c r="D79" s="899">
        <v>3</v>
      </c>
      <c r="E79" s="907"/>
      <c r="F79" s="887"/>
      <c r="G79" s="888"/>
      <c r="H79" s="893"/>
      <c r="I79" s="887"/>
      <c r="J79" s="888"/>
      <c r="K79" s="892">
        <v>0.39</v>
      </c>
      <c r="L79" s="893">
        <v>2</v>
      </c>
      <c r="M79" s="893">
        <v>15</v>
      </c>
      <c r="N79" s="894">
        <v>5</v>
      </c>
      <c r="O79" s="893" t="s">
        <v>7028</v>
      </c>
      <c r="P79" s="908" t="s">
        <v>7171</v>
      </c>
      <c r="Q79" s="895">
        <f t="shared" si="3"/>
        <v>-1</v>
      </c>
      <c r="R79" s="956">
        <f t="shared" si="3"/>
        <v>-0.39</v>
      </c>
      <c r="S79" s="895">
        <f t="shared" si="4"/>
        <v>0</v>
      </c>
      <c r="T79" s="956">
        <f t="shared" si="5"/>
        <v>0</v>
      </c>
      <c r="U79" s="965" t="s">
        <v>329</v>
      </c>
      <c r="V79" s="904" t="s">
        <v>329</v>
      </c>
      <c r="W79" s="904" t="s">
        <v>329</v>
      </c>
      <c r="X79" s="963" t="s">
        <v>329</v>
      </c>
      <c r="Y79" s="961"/>
    </row>
    <row r="80" spans="1:25" ht="14.45" customHeight="1" x14ac:dyDescent="0.2">
      <c r="A80" s="923" t="s">
        <v>7172</v>
      </c>
      <c r="B80" s="904">
        <v>27</v>
      </c>
      <c r="C80" s="905">
        <v>22.04</v>
      </c>
      <c r="D80" s="906">
        <v>5</v>
      </c>
      <c r="E80" s="889">
        <v>22</v>
      </c>
      <c r="F80" s="890">
        <v>17.82</v>
      </c>
      <c r="G80" s="896">
        <v>5.6</v>
      </c>
      <c r="H80" s="893">
        <v>15</v>
      </c>
      <c r="I80" s="887">
        <v>10.72</v>
      </c>
      <c r="J80" s="891">
        <v>7.1</v>
      </c>
      <c r="K80" s="892">
        <v>0.4</v>
      </c>
      <c r="L80" s="893">
        <v>1</v>
      </c>
      <c r="M80" s="893">
        <v>12</v>
      </c>
      <c r="N80" s="894">
        <v>4</v>
      </c>
      <c r="O80" s="893" t="s">
        <v>7028</v>
      </c>
      <c r="P80" s="908" t="s">
        <v>7173</v>
      </c>
      <c r="Q80" s="895">
        <f t="shared" si="3"/>
        <v>-12</v>
      </c>
      <c r="R80" s="956">
        <f t="shared" si="3"/>
        <v>-11.319999999999999</v>
      </c>
      <c r="S80" s="895">
        <f t="shared" si="4"/>
        <v>-7</v>
      </c>
      <c r="T80" s="956">
        <f t="shared" si="5"/>
        <v>-7.1</v>
      </c>
      <c r="U80" s="965">
        <v>60</v>
      </c>
      <c r="V80" s="904">
        <v>106.5</v>
      </c>
      <c r="W80" s="904">
        <v>46.5</v>
      </c>
      <c r="X80" s="963">
        <v>1.7749999999999999</v>
      </c>
      <c r="Y80" s="961">
        <v>50</v>
      </c>
    </row>
    <row r="81" spans="1:25" ht="14.45" customHeight="1" x14ac:dyDescent="0.2">
      <c r="A81" s="924" t="s">
        <v>7174</v>
      </c>
      <c r="B81" s="919"/>
      <c r="C81" s="920"/>
      <c r="D81" s="909"/>
      <c r="E81" s="921">
        <v>3</v>
      </c>
      <c r="F81" s="922">
        <v>2.21</v>
      </c>
      <c r="G81" s="903">
        <v>8.3000000000000007</v>
      </c>
      <c r="H81" s="914">
        <v>5</v>
      </c>
      <c r="I81" s="913">
        <v>4.3099999999999996</v>
      </c>
      <c r="J81" s="902">
        <v>6.6</v>
      </c>
      <c r="K81" s="915">
        <v>0.6</v>
      </c>
      <c r="L81" s="914">
        <v>2</v>
      </c>
      <c r="M81" s="914">
        <v>18</v>
      </c>
      <c r="N81" s="916">
        <v>6</v>
      </c>
      <c r="O81" s="914" t="s">
        <v>7028</v>
      </c>
      <c r="P81" s="917" t="s">
        <v>7175</v>
      </c>
      <c r="Q81" s="918">
        <f t="shared" si="3"/>
        <v>5</v>
      </c>
      <c r="R81" s="957">
        <f t="shared" si="3"/>
        <v>4.3099999999999996</v>
      </c>
      <c r="S81" s="918">
        <f t="shared" si="4"/>
        <v>2</v>
      </c>
      <c r="T81" s="957">
        <f t="shared" si="5"/>
        <v>2.0999999999999996</v>
      </c>
      <c r="U81" s="966">
        <v>30</v>
      </c>
      <c r="V81" s="919">
        <v>33</v>
      </c>
      <c r="W81" s="919">
        <v>3</v>
      </c>
      <c r="X81" s="964">
        <v>1.1000000000000001</v>
      </c>
      <c r="Y81" s="962">
        <v>5</v>
      </c>
    </row>
    <row r="82" spans="1:25" ht="14.45" customHeight="1" x14ac:dyDescent="0.2">
      <c r="A82" s="924" t="s">
        <v>7176</v>
      </c>
      <c r="B82" s="919"/>
      <c r="C82" s="920"/>
      <c r="D82" s="909"/>
      <c r="E82" s="921">
        <v>3</v>
      </c>
      <c r="F82" s="922">
        <v>3.62</v>
      </c>
      <c r="G82" s="903">
        <v>13.7</v>
      </c>
      <c r="H82" s="914">
        <v>1</v>
      </c>
      <c r="I82" s="913">
        <v>0.77</v>
      </c>
      <c r="J82" s="901">
        <v>2</v>
      </c>
      <c r="K82" s="915">
        <v>1.0900000000000001</v>
      </c>
      <c r="L82" s="914">
        <v>3</v>
      </c>
      <c r="M82" s="914">
        <v>24</v>
      </c>
      <c r="N82" s="916">
        <v>8</v>
      </c>
      <c r="O82" s="914" t="s">
        <v>7028</v>
      </c>
      <c r="P82" s="917" t="s">
        <v>7177</v>
      </c>
      <c r="Q82" s="918">
        <f t="shared" si="3"/>
        <v>1</v>
      </c>
      <c r="R82" s="957">
        <f t="shared" si="3"/>
        <v>0.77</v>
      </c>
      <c r="S82" s="918">
        <f t="shared" si="4"/>
        <v>-2</v>
      </c>
      <c r="T82" s="957">
        <f t="shared" si="5"/>
        <v>-2.85</v>
      </c>
      <c r="U82" s="966">
        <v>8</v>
      </c>
      <c r="V82" s="919">
        <v>2</v>
      </c>
      <c r="W82" s="919">
        <v>-6</v>
      </c>
      <c r="X82" s="964">
        <v>0.25</v>
      </c>
      <c r="Y82" s="962"/>
    </row>
    <row r="83" spans="1:25" ht="14.45" customHeight="1" x14ac:dyDescent="0.2">
      <c r="A83" s="923" t="s">
        <v>7178</v>
      </c>
      <c r="B83" s="897">
        <v>17</v>
      </c>
      <c r="C83" s="898">
        <v>6.95</v>
      </c>
      <c r="D83" s="899">
        <v>8.4</v>
      </c>
      <c r="E83" s="907">
        <v>11</v>
      </c>
      <c r="F83" s="887">
        <v>4.29</v>
      </c>
      <c r="G83" s="888">
        <v>7.1</v>
      </c>
      <c r="H83" s="893">
        <v>12</v>
      </c>
      <c r="I83" s="887">
        <v>4.91</v>
      </c>
      <c r="J83" s="891">
        <v>7.7</v>
      </c>
      <c r="K83" s="892">
        <v>0.39</v>
      </c>
      <c r="L83" s="893">
        <v>2</v>
      </c>
      <c r="M83" s="893">
        <v>15</v>
      </c>
      <c r="N83" s="894">
        <v>5</v>
      </c>
      <c r="O83" s="893" t="s">
        <v>7028</v>
      </c>
      <c r="P83" s="908" t="s">
        <v>7179</v>
      </c>
      <c r="Q83" s="895">
        <f t="shared" si="3"/>
        <v>-5</v>
      </c>
      <c r="R83" s="956">
        <f t="shared" si="3"/>
        <v>-2.04</v>
      </c>
      <c r="S83" s="895">
        <f t="shared" si="4"/>
        <v>1</v>
      </c>
      <c r="T83" s="956">
        <f t="shared" si="5"/>
        <v>0.62000000000000011</v>
      </c>
      <c r="U83" s="965">
        <v>60</v>
      </c>
      <c r="V83" s="904">
        <v>92.4</v>
      </c>
      <c r="W83" s="904">
        <v>32.400000000000006</v>
      </c>
      <c r="X83" s="963">
        <v>1.54</v>
      </c>
      <c r="Y83" s="961">
        <v>35</v>
      </c>
    </row>
    <row r="84" spans="1:25" ht="14.45" customHeight="1" x14ac:dyDescent="0.2">
      <c r="A84" s="924" t="s">
        <v>7180</v>
      </c>
      <c r="B84" s="910">
        <v>2</v>
      </c>
      <c r="C84" s="911">
        <v>1.1599999999999999</v>
      </c>
      <c r="D84" s="900">
        <v>5</v>
      </c>
      <c r="E84" s="912">
        <v>2</v>
      </c>
      <c r="F84" s="913">
        <v>1.17</v>
      </c>
      <c r="G84" s="901">
        <v>11</v>
      </c>
      <c r="H84" s="914">
        <v>1</v>
      </c>
      <c r="I84" s="913">
        <v>0.57999999999999996</v>
      </c>
      <c r="J84" s="902">
        <v>9</v>
      </c>
      <c r="K84" s="915">
        <v>0.57999999999999996</v>
      </c>
      <c r="L84" s="914">
        <v>2</v>
      </c>
      <c r="M84" s="914">
        <v>21</v>
      </c>
      <c r="N84" s="916">
        <v>7</v>
      </c>
      <c r="O84" s="914" t="s">
        <v>7028</v>
      </c>
      <c r="P84" s="917" t="s">
        <v>7179</v>
      </c>
      <c r="Q84" s="918">
        <f t="shared" si="3"/>
        <v>-1</v>
      </c>
      <c r="R84" s="957">
        <f t="shared" si="3"/>
        <v>-0.57999999999999996</v>
      </c>
      <c r="S84" s="918">
        <f t="shared" si="4"/>
        <v>-1</v>
      </c>
      <c r="T84" s="957">
        <f t="shared" si="5"/>
        <v>-0.59</v>
      </c>
      <c r="U84" s="966">
        <v>7</v>
      </c>
      <c r="V84" s="919">
        <v>9</v>
      </c>
      <c r="W84" s="919">
        <v>2</v>
      </c>
      <c r="X84" s="964">
        <v>1.2857142857142858</v>
      </c>
      <c r="Y84" s="962">
        <v>2</v>
      </c>
    </row>
    <row r="85" spans="1:25" ht="14.45" customHeight="1" x14ac:dyDescent="0.2">
      <c r="A85" s="924" t="s">
        <v>7181</v>
      </c>
      <c r="B85" s="910">
        <v>1</v>
      </c>
      <c r="C85" s="911">
        <v>0.8</v>
      </c>
      <c r="D85" s="900">
        <v>10</v>
      </c>
      <c r="E85" s="912"/>
      <c r="F85" s="913"/>
      <c r="G85" s="901"/>
      <c r="H85" s="914">
        <v>1</v>
      </c>
      <c r="I85" s="913">
        <v>1.1399999999999999</v>
      </c>
      <c r="J85" s="902">
        <v>21</v>
      </c>
      <c r="K85" s="915">
        <v>0.8</v>
      </c>
      <c r="L85" s="914">
        <v>3</v>
      </c>
      <c r="M85" s="914">
        <v>24</v>
      </c>
      <c r="N85" s="916">
        <v>8</v>
      </c>
      <c r="O85" s="914" t="s">
        <v>7028</v>
      </c>
      <c r="P85" s="917" t="s">
        <v>7179</v>
      </c>
      <c r="Q85" s="918">
        <f t="shared" si="3"/>
        <v>0</v>
      </c>
      <c r="R85" s="957">
        <f t="shared" si="3"/>
        <v>0.33999999999999986</v>
      </c>
      <c r="S85" s="918">
        <f t="shared" si="4"/>
        <v>1</v>
      </c>
      <c r="T85" s="957">
        <f t="shared" si="5"/>
        <v>1.1399999999999999</v>
      </c>
      <c r="U85" s="966">
        <v>8</v>
      </c>
      <c r="V85" s="919">
        <v>21</v>
      </c>
      <c r="W85" s="919">
        <v>13</v>
      </c>
      <c r="X85" s="964">
        <v>2.625</v>
      </c>
      <c r="Y85" s="962">
        <v>13</v>
      </c>
    </row>
    <row r="86" spans="1:25" ht="14.45" customHeight="1" x14ac:dyDescent="0.2">
      <c r="A86" s="923" t="s">
        <v>7182</v>
      </c>
      <c r="B86" s="904">
        <v>16</v>
      </c>
      <c r="C86" s="905">
        <v>6.26</v>
      </c>
      <c r="D86" s="906">
        <v>6.8</v>
      </c>
      <c r="E86" s="889">
        <v>18</v>
      </c>
      <c r="F86" s="890">
        <v>6.84</v>
      </c>
      <c r="G86" s="896">
        <v>5.7</v>
      </c>
      <c r="H86" s="893">
        <v>20</v>
      </c>
      <c r="I86" s="887">
        <v>7.57</v>
      </c>
      <c r="J86" s="891">
        <v>5.6</v>
      </c>
      <c r="K86" s="892">
        <v>0.38</v>
      </c>
      <c r="L86" s="893">
        <v>2</v>
      </c>
      <c r="M86" s="893">
        <v>15</v>
      </c>
      <c r="N86" s="894">
        <v>5</v>
      </c>
      <c r="O86" s="893" t="s">
        <v>7028</v>
      </c>
      <c r="P86" s="908" t="s">
        <v>7183</v>
      </c>
      <c r="Q86" s="895">
        <f t="shared" si="3"/>
        <v>4</v>
      </c>
      <c r="R86" s="956">
        <f t="shared" si="3"/>
        <v>1.3100000000000005</v>
      </c>
      <c r="S86" s="895">
        <f t="shared" si="4"/>
        <v>2</v>
      </c>
      <c r="T86" s="956">
        <f t="shared" si="5"/>
        <v>0.73000000000000043</v>
      </c>
      <c r="U86" s="965">
        <v>100</v>
      </c>
      <c r="V86" s="904">
        <v>112</v>
      </c>
      <c r="W86" s="904">
        <v>12</v>
      </c>
      <c r="X86" s="963">
        <v>1.1200000000000001</v>
      </c>
      <c r="Y86" s="961">
        <v>28</v>
      </c>
    </row>
    <row r="87" spans="1:25" ht="14.45" customHeight="1" x14ac:dyDescent="0.2">
      <c r="A87" s="924" t="s">
        <v>7184</v>
      </c>
      <c r="B87" s="919">
        <v>2</v>
      </c>
      <c r="C87" s="920">
        <v>1.37</v>
      </c>
      <c r="D87" s="909">
        <v>11</v>
      </c>
      <c r="E87" s="921">
        <v>2</v>
      </c>
      <c r="F87" s="922">
        <v>1.0900000000000001</v>
      </c>
      <c r="G87" s="903">
        <v>11.5</v>
      </c>
      <c r="H87" s="914">
        <v>1</v>
      </c>
      <c r="I87" s="913">
        <v>0.55000000000000004</v>
      </c>
      <c r="J87" s="902">
        <v>7</v>
      </c>
      <c r="K87" s="915">
        <v>0.55000000000000004</v>
      </c>
      <c r="L87" s="914">
        <v>2</v>
      </c>
      <c r="M87" s="914">
        <v>18</v>
      </c>
      <c r="N87" s="916">
        <v>6</v>
      </c>
      <c r="O87" s="914" t="s">
        <v>7028</v>
      </c>
      <c r="P87" s="917" t="s">
        <v>7185</v>
      </c>
      <c r="Q87" s="918">
        <f t="shared" si="3"/>
        <v>-1</v>
      </c>
      <c r="R87" s="957">
        <f t="shared" si="3"/>
        <v>-0.82000000000000006</v>
      </c>
      <c r="S87" s="918">
        <f t="shared" si="4"/>
        <v>-1</v>
      </c>
      <c r="T87" s="957">
        <f t="shared" si="5"/>
        <v>-0.54</v>
      </c>
      <c r="U87" s="966">
        <v>6</v>
      </c>
      <c r="V87" s="919">
        <v>7</v>
      </c>
      <c r="W87" s="919">
        <v>1</v>
      </c>
      <c r="X87" s="964">
        <v>1.1666666666666667</v>
      </c>
      <c r="Y87" s="962">
        <v>1</v>
      </c>
    </row>
    <row r="88" spans="1:25" ht="14.45" customHeight="1" x14ac:dyDescent="0.2">
      <c r="A88" s="924" t="s">
        <v>7186</v>
      </c>
      <c r="B88" s="919">
        <v>1</v>
      </c>
      <c r="C88" s="920">
        <v>1.05</v>
      </c>
      <c r="D88" s="909">
        <v>10</v>
      </c>
      <c r="E88" s="921">
        <v>3</v>
      </c>
      <c r="F88" s="922">
        <v>3.18</v>
      </c>
      <c r="G88" s="903">
        <v>8.6999999999999993</v>
      </c>
      <c r="H88" s="914"/>
      <c r="I88" s="913"/>
      <c r="J88" s="901"/>
      <c r="K88" s="915">
        <v>1.05</v>
      </c>
      <c r="L88" s="914">
        <v>3</v>
      </c>
      <c r="M88" s="914">
        <v>27</v>
      </c>
      <c r="N88" s="916">
        <v>9</v>
      </c>
      <c r="O88" s="914" t="s">
        <v>7028</v>
      </c>
      <c r="P88" s="917" t="s">
        <v>7187</v>
      </c>
      <c r="Q88" s="918">
        <f t="shared" si="3"/>
        <v>-1</v>
      </c>
      <c r="R88" s="957">
        <f t="shared" si="3"/>
        <v>-1.05</v>
      </c>
      <c r="S88" s="918">
        <f t="shared" si="4"/>
        <v>-3</v>
      </c>
      <c r="T88" s="957">
        <f t="shared" si="5"/>
        <v>-3.18</v>
      </c>
      <c r="U88" s="966" t="s">
        <v>329</v>
      </c>
      <c r="V88" s="919" t="s">
        <v>329</v>
      </c>
      <c r="W88" s="919" t="s">
        <v>329</v>
      </c>
      <c r="X88" s="964" t="s">
        <v>329</v>
      </c>
      <c r="Y88" s="962"/>
    </row>
    <row r="89" spans="1:25" ht="14.45" customHeight="1" x14ac:dyDescent="0.2">
      <c r="A89" s="923" t="s">
        <v>7188</v>
      </c>
      <c r="B89" s="897">
        <v>8</v>
      </c>
      <c r="C89" s="898">
        <v>6.24</v>
      </c>
      <c r="D89" s="899">
        <v>7.8</v>
      </c>
      <c r="E89" s="907">
        <v>4</v>
      </c>
      <c r="F89" s="887">
        <v>2.73</v>
      </c>
      <c r="G89" s="888">
        <v>8.5</v>
      </c>
      <c r="H89" s="893">
        <v>2</v>
      </c>
      <c r="I89" s="887">
        <v>1.47</v>
      </c>
      <c r="J89" s="888">
        <v>7.5</v>
      </c>
      <c r="K89" s="892">
        <v>0.73</v>
      </c>
      <c r="L89" s="893">
        <v>3</v>
      </c>
      <c r="M89" s="893">
        <v>24</v>
      </c>
      <c r="N89" s="894">
        <v>8</v>
      </c>
      <c r="O89" s="893" t="s">
        <v>7028</v>
      </c>
      <c r="P89" s="908" t="s">
        <v>7189</v>
      </c>
      <c r="Q89" s="895">
        <f t="shared" si="3"/>
        <v>-6</v>
      </c>
      <c r="R89" s="956">
        <f t="shared" si="3"/>
        <v>-4.7700000000000005</v>
      </c>
      <c r="S89" s="895">
        <f t="shared" si="4"/>
        <v>-2</v>
      </c>
      <c r="T89" s="956">
        <f t="shared" si="5"/>
        <v>-1.26</v>
      </c>
      <c r="U89" s="965">
        <v>16</v>
      </c>
      <c r="V89" s="904">
        <v>15</v>
      </c>
      <c r="W89" s="904">
        <v>-1</v>
      </c>
      <c r="X89" s="963">
        <v>0.9375</v>
      </c>
      <c r="Y89" s="961"/>
    </row>
    <row r="90" spans="1:25" ht="14.45" customHeight="1" x14ac:dyDescent="0.2">
      <c r="A90" s="924" t="s">
        <v>7190</v>
      </c>
      <c r="B90" s="910"/>
      <c r="C90" s="911"/>
      <c r="D90" s="900"/>
      <c r="E90" s="912">
        <v>1</v>
      </c>
      <c r="F90" s="913">
        <v>0.87</v>
      </c>
      <c r="G90" s="901">
        <v>13</v>
      </c>
      <c r="H90" s="914">
        <v>2</v>
      </c>
      <c r="I90" s="913">
        <v>1.75</v>
      </c>
      <c r="J90" s="901">
        <v>9.5</v>
      </c>
      <c r="K90" s="915">
        <v>0.87</v>
      </c>
      <c r="L90" s="914">
        <v>3</v>
      </c>
      <c r="M90" s="914">
        <v>30</v>
      </c>
      <c r="N90" s="916">
        <v>10</v>
      </c>
      <c r="O90" s="914" t="s">
        <v>7028</v>
      </c>
      <c r="P90" s="917" t="s">
        <v>7191</v>
      </c>
      <c r="Q90" s="918">
        <f t="shared" si="3"/>
        <v>2</v>
      </c>
      <c r="R90" s="957">
        <f t="shared" si="3"/>
        <v>1.75</v>
      </c>
      <c r="S90" s="918">
        <f t="shared" si="4"/>
        <v>1</v>
      </c>
      <c r="T90" s="957">
        <f t="shared" si="5"/>
        <v>0.88</v>
      </c>
      <c r="U90" s="966">
        <v>20</v>
      </c>
      <c r="V90" s="919">
        <v>19</v>
      </c>
      <c r="W90" s="919">
        <v>-1</v>
      </c>
      <c r="X90" s="964">
        <v>0.95</v>
      </c>
      <c r="Y90" s="962">
        <v>1</v>
      </c>
    </row>
    <row r="91" spans="1:25" ht="14.45" customHeight="1" x14ac:dyDescent="0.2">
      <c r="A91" s="924" t="s">
        <v>7192</v>
      </c>
      <c r="B91" s="910">
        <v>1</v>
      </c>
      <c r="C91" s="911">
        <v>1.43</v>
      </c>
      <c r="D91" s="900">
        <v>15</v>
      </c>
      <c r="E91" s="912">
        <v>2</v>
      </c>
      <c r="F91" s="913">
        <v>2.87</v>
      </c>
      <c r="G91" s="901">
        <v>9.5</v>
      </c>
      <c r="H91" s="914">
        <v>2</v>
      </c>
      <c r="I91" s="913">
        <v>2.86</v>
      </c>
      <c r="J91" s="902">
        <v>11.5</v>
      </c>
      <c r="K91" s="915">
        <v>1.43</v>
      </c>
      <c r="L91" s="914">
        <v>3</v>
      </c>
      <c r="M91" s="914">
        <v>30</v>
      </c>
      <c r="N91" s="916">
        <v>10</v>
      </c>
      <c r="O91" s="914" t="s">
        <v>7028</v>
      </c>
      <c r="P91" s="917" t="s">
        <v>7193</v>
      </c>
      <c r="Q91" s="918">
        <f t="shared" si="3"/>
        <v>1</v>
      </c>
      <c r="R91" s="957">
        <f t="shared" si="3"/>
        <v>1.43</v>
      </c>
      <c r="S91" s="918">
        <f t="shared" si="4"/>
        <v>0</v>
      </c>
      <c r="T91" s="957">
        <f t="shared" si="5"/>
        <v>-1.0000000000000231E-2</v>
      </c>
      <c r="U91" s="966">
        <v>20</v>
      </c>
      <c r="V91" s="919">
        <v>23</v>
      </c>
      <c r="W91" s="919">
        <v>3</v>
      </c>
      <c r="X91" s="964">
        <v>1.1499999999999999</v>
      </c>
      <c r="Y91" s="962">
        <v>3</v>
      </c>
    </row>
    <row r="92" spans="1:25" ht="14.45" customHeight="1" x14ac:dyDescent="0.2">
      <c r="A92" s="923" t="s">
        <v>7194</v>
      </c>
      <c r="B92" s="904"/>
      <c r="C92" s="905"/>
      <c r="D92" s="906"/>
      <c r="E92" s="889">
        <v>3</v>
      </c>
      <c r="F92" s="890">
        <v>0.93</v>
      </c>
      <c r="G92" s="896">
        <v>6.7</v>
      </c>
      <c r="H92" s="893">
        <v>2</v>
      </c>
      <c r="I92" s="887">
        <v>0.67</v>
      </c>
      <c r="J92" s="891">
        <v>5</v>
      </c>
      <c r="K92" s="892">
        <v>0.28000000000000003</v>
      </c>
      <c r="L92" s="893">
        <v>1</v>
      </c>
      <c r="M92" s="893">
        <v>12</v>
      </c>
      <c r="N92" s="894">
        <v>4</v>
      </c>
      <c r="O92" s="893" t="s">
        <v>7028</v>
      </c>
      <c r="P92" s="908" t="s">
        <v>7195</v>
      </c>
      <c r="Q92" s="895">
        <f t="shared" si="3"/>
        <v>2</v>
      </c>
      <c r="R92" s="956">
        <f t="shared" si="3"/>
        <v>0.67</v>
      </c>
      <c r="S92" s="895">
        <f t="shared" si="4"/>
        <v>-1</v>
      </c>
      <c r="T92" s="956">
        <f t="shared" si="5"/>
        <v>-0.26</v>
      </c>
      <c r="U92" s="965">
        <v>8</v>
      </c>
      <c r="V92" s="904">
        <v>10</v>
      </c>
      <c r="W92" s="904">
        <v>2</v>
      </c>
      <c r="X92" s="963">
        <v>1.25</v>
      </c>
      <c r="Y92" s="961">
        <v>4</v>
      </c>
    </row>
    <row r="93" spans="1:25" ht="14.45" customHeight="1" x14ac:dyDescent="0.2">
      <c r="A93" s="924" t="s">
        <v>7196</v>
      </c>
      <c r="B93" s="919"/>
      <c r="C93" s="920"/>
      <c r="D93" s="909"/>
      <c r="E93" s="921">
        <v>2</v>
      </c>
      <c r="F93" s="922">
        <v>0.78</v>
      </c>
      <c r="G93" s="903">
        <v>3.5</v>
      </c>
      <c r="H93" s="914"/>
      <c r="I93" s="913"/>
      <c r="J93" s="901"/>
      <c r="K93" s="915">
        <v>0.39</v>
      </c>
      <c r="L93" s="914">
        <v>2</v>
      </c>
      <c r="M93" s="914">
        <v>15</v>
      </c>
      <c r="N93" s="916">
        <v>5</v>
      </c>
      <c r="O93" s="914" t="s">
        <v>7028</v>
      </c>
      <c r="P93" s="917" t="s">
        <v>7197</v>
      </c>
      <c r="Q93" s="918">
        <f t="shared" si="3"/>
        <v>0</v>
      </c>
      <c r="R93" s="957">
        <f t="shared" si="3"/>
        <v>0</v>
      </c>
      <c r="S93" s="918">
        <f t="shared" si="4"/>
        <v>-2</v>
      </c>
      <c r="T93" s="957">
        <f t="shared" si="5"/>
        <v>-0.78</v>
      </c>
      <c r="U93" s="966" t="s">
        <v>329</v>
      </c>
      <c r="V93" s="919" t="s">
        <v>329</v>
      </c>
      <c r="W93" s="919" t="s">
        <v>329</v>
      </c>
      <c r="X93" s="964" t="s">
        <v>329</v>
      </c>
      <c r="Y93" s="962"/>
    </row>
    <row r="94" spans="1:25" ht="14.45" customHeight="1" x14ac:dyDescent="0.2">
      <c r="A94" s="923" t="s">
        <v>7198</v>
      </c>
      <c r="B94" s="904">
        <v>34</v>
      </c>
      <c r="C94" s="905">
        <v>12.11</v>
      </c>
      <c r="D94" s="906">
        <v>5</v>
      </c>
      <c r="E94" s="907">
        <v>41</v>
      </c>
      <c r="F94" s="887">
        <v>13.73</v>
      </c>
      <c r="G94" s="888">
        <v>4.0999999999999996</v>
      </c>
      <c r="H94" s="889">
        <v>45</v>
      </c>
      <c r="I94" s="890">
        <v>17.760000000000002</v>
      </c>
      <c r="J94" s="891">
        <v>4.8</v>
      </c>
      <c r="K94" s="892">
        <v>0.31</v>
      </c>
      <c r="L94" s="893">
        <v>1</v>
      </c>
      <c r="M94" s="893">
        <v>12</v>
      </c>
      <c r="N94" s="894">
        <v>4</v>
      </c>
      <c r="O94" s="893" t="s">
        <v>7028</v>
      </c>
      <c r="P94" s="908" t="s">
        <v>7199</v>
      </c>
      <c r="Q94" s="895">
        <f t="shared" si="3"/>
        <v>11</v>
      </c>
      <c r="R94" s="956">
        <f t="shared" si="3"/>
        <v>5.6500000000000021</v>
      </c>
      <c r="S94" s="895">
        <f t="shared" si="4"/>
        <v>4</v>
      </c>
      <c r="T94" s="956">
        <f t="shared" si="5"/>
        <v>4.0300000000000011</v>
      </c>
      <c r="U94" s="965">
        <v>180</v>
      </c>
      <c r="V94" s="904">
        <v>216</v>
      </c>
      <c r="W94" s="904">
        <v>36</v>
      </c>
      <c r="X94" s="963">
        <v>1.2</v>
      </c>
      <c r="Y94" s="961">
        <v>65</v>
      </c>
    </row>
    <row r="95" spans="1:25" ht="14.45" customHeight="1" x14ac:dyDescent="0.2">
      <c r="A95" s="924" t="s">
        <v>7200</v>
      </c>
      <c r="B95" s="919">
        <v>6</v>
      </c>
      <c r="C95" s="920">
        <v>3.06</v>
      </c>
      <c r="D95" s="909">
        <v>7.8</v>
      </c>
      <c r="E95" s="912">
        <v>5</v>
      </c>
      <c r="F95" s="913">
        <v>2.88</v>
      </c>
      <c r="G95" s="901">
        <v>7</v>
      </c>
      <c r="H95" s="921">
        <v>8</v>
      </c>
      <c r="I95" s="922">
        <v>4.91</v>
      </c>
      <c r="J95" s="903">
        <v>4.9000000000000004</v>
      </c>
      <c r="K95" s="915">
        <v>0.46</v>
      </c>
      <c r="L95" s="914">
        <v>2</v>
      </c>
      <c r="M95" s="914">
        <v>15</v>
      </c>
      <c r="N95" s="916">
        <v>5</v>
      </c>
      <c r="O95" s="914" t="s">
        <v>7028</v>
      </c>
      <c r="P95" s="917" t="s">
        <v>7201</v>
      </c>
      <c r="Q95" s="918">
        <f t="shared" si="3"/>
        <v>2</v>
      </c>
      <c r="R95" s="957">
        <f t="shared" si="3"/>
        <v>1.85</v>
      </c>
      <c r="S95" s="918">
        <f t="shared" si="4"/>
        <v>3</v>
      </c>
      <c r="T95" s="957">
        <f t="shared" si="5"/>
        <v>2.0300000000000002</v>
      </c>
      <c r="U95" s="966">
        <v>40</v>
      </c>
      <c r="V95" s="919">
        <v>39.200000000000003</v>
      </c>
      <c r="W95" s="919">
        <v>-0.79999999999999716</v>
      </c>
      <c r="X95" s="964">
        <v>0.98000000000000009</v>
      </c>
      <c r="Y95" s="962">
        <v>12</v>
      </c>
    </row>
    <row r="96" spans="1:25" ht="14.45" customHeight="1" x14ac:dyDescent="0.2">
      <c r="A96" s="924" t="s">
        <v>7202</v>
      </c>
      <c r="B96" s="919">
        <v>2</v>
      </c>
      <c r="C96" s="920">
        <v>1.45</v>
      </c>
      <c r="D96" s="909">
        <v>6.5</v>
      </c>
      <c r="E96" s="912">
        <v>3</v>
      </c>
      <c r="F96" s="913">
        <v>2.57</v>
      </c>
      <c r="G96" s="901">
        <v>9.6999999999999993</v>
      </c>
      <c r="H96" s="921">
        <v>1</v>
      </c>
      <c r="I96" s="922">
        <v>0.88</v>
      </c>
      <c r="J96" s="903">
        <v>9</v>
      </c>
      <c r="K96" s="915">
        <v>0.86</v>
      </c>
      <c r="L96" s="914">
        <v>3</v>
      </c>
      <c r="M96" s="914">
        <v>27</v>
      </c>
      <c r="N96" s="916">
        <v>9</v>
      </c>
      <c r="O96" s="914" t="s">
        <v>7028</v>
      </c>
      <c r="P96" s="917" t="s">
        <v>7203</v>
      </c>
      <c r="Q96" s="918">
        <f t="shared" si="3"/>
        <v>-1</v>
      </c>
      <c r="R96" s="957">
        <f t="shared" si="3"/>
        <v>-0.56999999999999995</v>
      </c>
      <c r="S96" s="918">
        <f t="shared" si="4"/>
        <v>-2</v>
      </c>
      <c r="T96" s="957">
        <f t="shared" si="5"/>
        <v>-1.69</v>
      </c>
      <c r="U96" s="966">
        <v>9</v>
      </c>
      <c r="V96" s="919">
        <v>9</v>
      </c>
      <c r="W96" s="919">
        <v>0</v>
      </c>
      <c r="X96" s="964">
        <v>1</v>
      </c>
      <c r="Y96" s="962"/>
    </row>
    <row r="97" spans="1:25" ht="14.45" customHeight="1" x14ac:dyDescent="0.2">
      <c r="A97" s="923" t="s">
        <v>7204</v>
      </c>
      <c r="B97" s="904">
        <v>29</v>
      </c>
      <c r="C97" s="905">
        <v>120.31</v>
      </c>
      <c r="D97" s="906">
        <v>9</v>
      </c>
      <c r="E97" s="889">
        <v>19</v>
      </c>
      <c r="F97" s="890">
        <v>78.83</v>
      </c>
      <c r="G97" s="896">
        <v>9.6</v>
      </c>
      <c r="H97" s="893">
        <v>22</v>
      </c>
      <c r="I97" s="887">
        <v>87.34</v>
      </c>
      <c r="J97" s="888">
        <v>8.9</v>
      </c>
      <c r="K97" s="892">
        <v>4.1500000000000004</v>
      </c>
      <c r="L97" s="893">
        <v>4</v>
      </c>
      <c r="M97" s="893">
        <v>36</v>
      </c>
      <c r="N97" s="894">
        <v>12</v>
      </c>
      <c r="O97" s="893" t="s">
        <v>7028</v>
      </c>
      <c r="P97" s="908" t="s">
        <v>7205</v>
      </c>
      <c r="Q97" s="895">
        <f t="shared" si="3"/>
        <v>-7</v>
      </c>
      <c r="R97" s="956">
        <f t="shared" si="3"/>
        <v>-32.97</v>
      </c>
      <c r="S97" s="895">
        <f t="shared" si="4"/>
        <v>3</v>
      </c>
      <c r="T97" s="956">
        <f t="shared" si="5"/>
        <v>8.5100000000000051</v>
      </c>
      <c r="U97" s="965">
        <v>264</v>
      </c>
      <c r="V97" s="904">
        <v>195.8</v>
      </c>
      <c r="W97" s="904">
        <v>-68.199999999999989</v>
      </c>
      <c r="X97" s="963">
        <v>0.7416666666666667</v>
      </c>
      <c r="Y97" s="961">
        <v>14</v>
      </c>
    </row>
    <row r="98" spans="1:25" ht="14.45" customHeight="1" x14ac:dyDescent="0.2">
      <c r="A98" s="924" t="s">
        <v>7206</v>
      </c>
      <c r="B98" s="919">
        <v>26</v>
      </c>
      <c r="C98" s="920">
        <v>139.21</v>
      </c>
      <c r="D98" s="909">
        <v>11.3</v>
      </c>
      <c r="E98" s="921">
        <v>49</v>
      </c>
      <c r="F98" s="922">
        <v>259.08</v>
      </c>
      <c r="G98" s="903">
        <v>11.9</v>
      </c>
      <c r="H98" s="914">
        <v>23</v>
      </c>
      <c r="I98" s="913">
        <v>123.02</v>
      </c>
      <c r="J98" s="901">
        <v>11.7</v>
      </c>
      <c r="K98" s="915">
        <v>5.35</v>
      </c>
      <c r="L98" s="914">
        <v>5</v>
      </c>
      <c r="M98" s="914">
        <v>45</v>
      </c>
      <c r="N98" s="916">
        <v>15</v>
      </c>
      <c r="O98" s="914" t="s">
        <v>7028</v>
      </c>
      <c r="P98" s="917" t="s">
        <v>7207</v>
      </c>
      <c r="Q98" s="918">
        <f t="shared" si="3"/>
        <v>-3</v>
      </c>
      <c r="R98" s="957">
        <f t="shared" si="3"/>
        <v>-16.190000000000012</v>
      </c>
      <c r="S98" s="918">
        <f t="shared" si="4"/>
        <v>-26</v>
      </c>
      <c r="T98" s="957">
        <f t="shared" si="5"/>
        <v>-136.06</v>
      </c>
      <c r="U98" s="966">
        <v>345</v>
      </c>
      <c r="V98" s="919">
        <v>269.09999999999997</v>
      </c>
      <c r="W98" s="919">
        <v>-75.900000000000034</v>
      </c>
      <c r="X98" s="964">
        <v>0.77999999999999992</v>
      </c>
      <c r="Y98" s="962">
        <v>8</v>
      </c>
    </row>
    <row r="99" spans="1:25" ht="14.45" customHeight="1" x14ac:dyDescent="0.2">
      <c r="A99" s="924" t="s">
        <v>7208</v>
      </c>
      <c r="B99" s="919">
        <v>12</v>
      </c>
      <c r="C99" s="920">
        <v>103.81</v>
      </c>
      <c r="D99" s="909">
        <v>18.2</v>
      </c>
      <c r="E99" s="921">
        <v>16</v>
      </c>
      <c r="F99" s="922">
        <v>142.32</v>
      </c>
      <c r="G99" s="903">
        <v>23.2</v>
      </c>
      <c r="H99" s="914">
        <v>19</v>
      </c>
      <c r="I99" s="913">
        <v>165.04</v>
      </c>
      <c r="J99" s="901">
        <v>18.2</v>
      </c>
      <c r="K99" s="915">
        <v>8.5</v>
      </c>
      <c r="L99" s="914">
        <v>7</v>
      </c>
      <c r="M99" s="914">
        <v>66</v>
      </c>
      <c r="N99" s="916">
        <v>22</v>
      </c>
      <c r="O99" s="914" t="s">
        <v>7028</v>
      </c>
      <c r="P99" s="917" t="s">
        <v>7209</v>
      </c>
      <c r="Q99" s="918">
        <f t="shared" si="3"/>
        <v>7</v>
      </c>
      <c r="R99" s="957">
        <f t="shared" si="3"/>
        <v>61.22999999999999</v>
      </c>
      <c r="S99" s="918">
        <f t="shared" si="4"/>
        <v>3</v>
      </c>
      <c r="T99" s="957">
        <f t="shared" si="5"/>
        <v>22.72</v>
      </c>
      <c r="U99" s="966">
        <v>418</v>
      </c>
      <c r="V99" s="919">
        <v>345.8</v>
      </c>
      <c r="W99" s="919">
        <v>-72.199999999999989</v>
      </c>
      <c r="X99" s="964">
        <v>0.82727272727272727</v>
      </c>
      <c r="Y99" s="962">
        <v>24</v>
      </c>
    </row>
    <row r="100" spans="1:25" ht="14.45" customHeight="1" x14ac:dyDescent="0.2">
      <c r="A100" s="923" t="s">
        <v>7210</v>
      </c>
      <c r="B100" s="897">
        <v>1</v>
      </c>
      <c r="C100" s="898">
        <v>3.85</v>
      </c>
      <c r="D100" s="899">
        <v>12</v>
      </c>
      <c r="E100" s="907">
        <v>1</v>
      </c>
      <c r="F100" s="887">
        <v>3.37</v>
      </c>
      <c r="G100" s="888">
        <v>15</v>
      </c>
      <c r="H100" s="893">
        <v>1</v>
      </c>
      <c r="I100" s="887">
        <v>3.37</v>
      </c>
      <c r="J100" s="888">
        <v>10</v>
      </c>
      <c r="K100" s="892">
        <v>3.37</v>
      </c>
      <c r="L100" s="893">
        <v>5</v>
      </c>
      <c r="M100" s="893">
        <v>45</v>
      </c>
      <c r="N100" s="894">
        <v>15</v>
      </c>
      <c r="O100" s="893" t="s">
        <v>7028</v>
      </c>
      <c r="P100" s="908" t="s">
        <v>7211</v>
      </c>
      <c r="Q100" s="895">
        <f t="shared" si="3"/>
        <v>0</v>
      </c>
      <c r="R100" s="956">
        <f t="shared" si="3"/>
        <v>-0.48</v>
      </c>
      <c r="S100" s="895">
        <f t="shared" si="4"/>
        <v>0</v>
      </c>
      <c r="T100" s="956">
        <f t="shared" si="5"/>
        <v>0</v>
      </c>
      <c r="U100" s="965">
        <v>15</v>
      </c>
      <c r="V100" s="904">
        <v>10</v>
      </c>
      <c r="W100" s="904">
        <v>-5</v>
      </c>
      <c r="X100" s="963">
        <v>0.66666666666666663</v>
      </c>
      <c r="Y100" s="961"/>
    </row>
    <row r="101" spans="1:25" ht="14.45" customHeight="1" x14ac:dyDescent="0.2">
      <c r="A101" s="924" t="s">
        <v>7212</v>
      </c>
      <c r="B101" s="910">
        <v>7</v>
      </c>
      <c r="C101" s="911">
        <v>27.94</v>
      </c>
      <c r="D101" s="900">
        <v>11</v>
      </c>
      <c r="E101" s="912">
        <v>4</v>
      </c>
      <c r="F101" s="913">
        <v>15.97</v>
      </c>
      <c r="G101" s="901">
        <v>12.5</v>
      </c>
      <c r="H101" s="914">
        <v>3</v>
      </c>
      <c r="I101" s="913">
        <v>11.97</v>
      </c>
      <c r="J101" s="901">
        <v>10.3</v>
      </c>
      <c r="K101" s="915">
        <v>3.99</v>
      </c>
      <c r="L101" s="914">
        <v>6</v>
      </c>
      <c r="M101" s="914">
        <v>57</v>
      </c>
      <c r="N101" s="916">
        <v>19</v>
      </c>
      <c r="O101" s="914" t="s">
        <v>7028</v>
      </c>
      <c r="P101" s="917" t="s">
        <v>7213</v>
      </c>
      <c r="Q101" s="918">
        <f t="shared" si="3"/>
        <v>-4</v>
      </c>
      <c r="R101" s="957">
        <f t="shared" si="3"/>
        <v>-15.97</v>
      </c>
      <c r="S101" s="918">
        <f t="shared" si="4"/>
        <v>-1</v>
      </c>
      <c r="T101" s="957">
        <f t="shared" si="5"/>
        <v>-4</v>
      </c>
      <c r="U101" s="966">
        <v>57</v>
      </c>
      <c r="V101" s="919">
        <v>30.900000000000002</v>
      </c>
      <c r="W101" s="919">
        <v>-26.099999999999998</v>
      </c>
      <c r="X101" s="964">
        <v>0.54210526315789476</v>
      </c>
      <c r="Y101" s="962"/>
    </row>
    <row r="102" spans="1:25" ht="14.45" customHeight="1" x14ac:dyDescent="0.2">
      <c r="A102" s="924" t="s">
        <v>7214</v>
      </c>
      <c r="B102" s="910">
        <v>2</v>
      </c>
      <c r="C102" s="911">
        <v>11.48</v>
      </c>
      <c r="D102" s="900">
        <v>26</v>
      </c>
      <c r="E102" s="912"/>
      <c r="F102" s="913"/>
      <c r="G102" s="901"/>
      <c r="H102" s="914">
        <v>1</v>
      </c>
      <c r="I102" s="913">
        <v>5.74</v>
      </c>
      <c r="J102" s="901">
        <v>9</v>
      </c>
      <c r="K102" s="915">
        <v>5.74</v>
      </c>
      <c r="L102" s="914">
        <v>7</v>
      </c>
      <c r="M102" s="914">
        <v>63</v>
      </c>
      <c r="N102" s="916">
        <v>21</v>
      </c>
      <c r="O102" s="914" t="s">
        <v>7028</v>
      </c>
      <c r="P102" s="917" t="s">
        <v>7215</v>
      </c>
      <c r="Q102" s="918">
        <f t="shared" si="3"/>
        <v>-1</v>
      </c>
      <c r="R102" s="957">
        <f t="shared" si="3"/>
        <v>-5.74</v>
      </c>
      <c r="S102" s="918">
        <f t="shared" si="4"/>
        <v>1</v>
      </c>
      <c r="T102" s="957">
        <f t="shared" si="5"/>
        <v>5.74</v>
      </c>
      <c r="U102" s="966">
        <v>21</v>
      </c>
      <c r="V102" s="919">
        <v>9</v>
      </c>
      <c r="W102" s="919">
        <v>-12</v>
      </c>
      <c r="X102" s="964">
        <v>0.42857142857142855</v>
      </c>
      <c r="Y102" s="962"/>
    </row>
    <row r="103" spans="1:25" ht="14.45" customHeight="1" x14ac:dyDescent="0.2">
      <c r="A103" s="923" t="s">
        <v>7216</v>
      </c>
      <c r="B103" s="904">
        <v>9</v>
      </c>
      <c r="C103" s="905">
        <v>13.71</v>
      </c>
      <c r="D103" s="906">
        <v>7.4</v>
      </c>
      <c r="E103" s="889">
        <v>9</v>
      </c>
      <c r="F103" s="890">
        <v>13.71</v>
      </c>
      <c r="G103" s="896">
        <v>7.4</v>
      </c>
      <c r="H103" s="893">
        <v>9</v>
      </c>
      <c r="I103" s="887">
        <v>13.71</v>
      </c>
      <c r="J103" s="888">
        <v>8.4</v>
      </c>
      <c r="K103" s="892">
        <v>1.52</v>
      </c>
      <c r="L103" s="893">
        <v>3</v>
      </c>
      <c r="M103" s="893">
        <v>27</v>
      </c>
      <c r="N103" s="894">
        <v>9</v>
      </c>
      <c r="O103" s="893" t="s">
        <v>7028</v>
      </c>
      <c r="P103" s="908" t="s">
        <v>7217</v>
      </c>
      <c r="Q103" s="895">
        <f t="shared" si="3"/>
        <v>0</v>
      </c>
      <c r="R103" s="956">
        <f t="shared" si="3"/>
        <v>0</v>
      </c>
      <c r="S103" s="895">
        <f t="shared" si="4"/>
        <v>0</v>
      </c>
      <c r="T103" s="956">
        <f t="shared" si="5"/>
        <v>0</v>
      </c>
      <c r="U103" s="965">
        <v>81</v>
      </c>
      <c r="V103" s="904">
        <v>75.600000000000009</v>
      </c>
      <c r="W103" s="904">
        <v>-5.3999999999999915</v>
      </c>
      <c r="X103" s="963">
        <v>0.93333333333333346</v>
      </c>
      <c r="Y103" s="961">
        <v>3</v>
      </c>
    </row>
    <row r="104" spans="1:25" ht="14.45" customHeight="1" x14ac:dyDescent="0.2">
      <c r="A104" s="924" t="s">
        <v>7218</v>
      </c>
      <c r="B104" s="919">
        <v>6</v>
      </c>
      <c r="C104" s="920">
        <v>13.35</v>
      </c>
      <c r="D104" s="909">
        <v>11.3</v>
      </c>
      <c r="E104" s="921">
        <v>6</v>
      </c>
      <c r="F104" s="922">
        <v>13.06</v>
      </c>
      <c r="G104" s="903">
        <v>8.5</v>
      </c>
      <c r="H104" s="914">
        <v>3</v>
      </c>
      <c r="I104" s="913">
        <v>6.53</v>
      </c>
      <c r="J104" s="901">
        <v>7.7</v>
      </c>
      <c r="K104" s="915">
        <v>2.1800000000000002</v>
      </c>
      <c r="L104" s="914">
        <v>4</v>
      </c>
      <c r="M104" s="914">
        <v>36</v>
      </c>
      <c r="N104" s="916">
        <v>12</v>
      </c>
      <c r="O104" s="914" t="s">
        <v>7028</v>
      </c>
      <c r="P104" s="917" t="s">
        <v>7219</v>
      </c>
      <c r="Q104" s="918">
        <f t="shared" si="3"/>
        <v>-3</v>
      </c>
      <c r="R104" s="957">
        <f t="shared" si="3"/>
        <v>-6.8199999999999994</v>
      </c>
      <c r="S104" s="918">
        <f t="shared" si="4"/>
        <v>-3</v>
      </c>
      <c r="T104" s="957">
        <f t="shared" si="5"/>
        <v>-6.53</v>
      </c>
      <c r="U104" s="966">
        <v>36</v>
      </c>
      <c r="V104" s="919">
        <v>23.1</v>
      </c>
      <c r="W104" s="919">
        <v>-12.899999999999999</v>
      </c>
      <c r="X104" s="964">
        <v>0.64166666666666672</v>
      </c>
      <c r="Y104" s="962"/>
    </row>
    <row r="105" spans="1:25" ht="14.45" customHeight="1" x14ac:dyDescent="0.2">
      <c r="A105" s="924" t="s">
        <v>7220</v>
      </c>
      <c r="B105" s="919">
        <v>2</v>
      </c>
      <c r="C105" s="920">
        <v>7.36</v>
      </c>
      <c r="D105" s="909">
        <v>20.5</v>
      </c>
      <c r="E105" s="921">
        <v>9</v>
      </c>
      <c r="F105" s="922">
        <v>33.200000000000003</v>
      </c>
      <c r="G105" s="903">
        <v>10.9</v>
      </c>
      <c r="H105" s="914">
        <v>4</v>
      </c>
      <c r="I105" s="913">
        <v>14.72</v>
      </c>
      <c r="J105" s="901">
        <v>14.3</v>
      </c>
      <c r="K105" s="915">
        <v>3.68</v>
      </c>
      <c r="L105" s="914">
        <v>5</v>
      </c>
      <c r="M105" s="914">
        <v>48</v>
      </c>
      <c r="N105" s="916">
        <v>16</v>
      </c>
      <c r="O105" s="914" t="s">
        <v>7028</v>
      </c>
      <c r="P105" s="917" t="s">
        <v>7221</v>
      </c>
      <c r="Q105" s="918">
        <f t="shared" si="3"/>
        <v>2</v>
      </c>
      <c r="R105" s="957">
        <f t="shared" si="3"/>
        <v>7.36</v>
      </c>
      <c r="S105" s="918">
        <f t="shared" si="4"/>
        <v>-5</v>
      </c>
      <c r="T105" s="957">
        <f t="shared" si="5"/>
        <v>-18.480000000000004</v>
      </c>
      <c r="U105" s="966">
        <v>64</v>
      </c>
      <c r="V105" s="919">
        <v>57.2</v>
      </c>
      <c r="W105" s="919">
        <v>-6.7999999999999972</v>
      </c>
      <c r="X105" s="964">
        <v>0.89375000000000004</v>
      </c>
      <c r="Y105" s="962"/>
    </row>
    <row r="106" spans="1:25" ht="14.45" customHeight="1" x14ac:dyDescent="0.2">
      <c r="A106" s="923" t="s">
        <v>7222</v>
      </c>
      <c r="B106" s="897">
        <v>127</v>
      </c>
      <c r="C106" s="898">
        <v>155.46</v>
      </c>
      <c r="D106" s="899">
        <v>4.9000000000000004</v>
      </c>
      <c r="E106" s="907">
        <v>105</v>
      </c>
      <c r="F106" s="887">
        <v>128.53</v>
      </c>
      <c r="G106" s="888">
        <v>4.7</v>
      </c>
      <c r="H106" s="893">
        <v>104</v>
      </c>
      <c r="I106" s="887">
        <v>127.31</v>
      </c>
      <c r="J106" s="888">
        <v>4.9000000000000004</v>
      </c>
      <c r="K106" s="892">
        <v>1.22</v>
      </c>
      <c r="L106" s="893">
        <v>2</v>
      </c>
      <c r="M106" s="893">
        <v>15</v>
      </c>
      <c r="N106" s="894">
        <v>5</v>
      </c>
      <c r="O106" s="893" t="s">
        <v>7028</v>
      </c>
      <c r="P106" s="908" t="s">
        <v>7223</v>
      </c>
      <c r="Q106" s="895">
        <f t="shared" si="3"/>
        <v>-23</v>
      </c>
      <c r="R106" s="956">
        <f t="shared" si="3"/>
        <v>-28.150000000000006</v>
      </c>
      <c r="S106" s="895">
        <f t="shared" si="4"/>
        <v>-1</v>
      </c>
      <c r="T106" s="956">
        <f t="shared" si="5"/>
        <v>-1.2199999999999989</v>
      </c>
      <c r="U106" s="965">
        <v>520</v>
      </c>
      <c r="V106" s="904">
        <v>509.6</v>
      </c>
      <c r="W106" s="904">
        <v>-10.399999999999977</v>
      </c>
      <c r="X106" s="963">
        <v>0.98000000000000009</v>
      </c>
      <c r="Y106" s="961">
        <v>26</v>
      </c>
    </row>
    <row r="107" spans="1:25" ht="14.45" customHeight="1" x14ac:dyDescent="0.2">
      <c r="A107" s="924" t="s">
        <v>7224</v>
      </c>
      <c r="B107" s="910">
        <v>15</v>
      </c>
      <c r="C107" s="911">
        <v>21.59</v>
      </c>
      <c r="D107" s="900">
        <v>5.7</v>
      </c>
      <c r="E107" s="912">
        <v>20</v>
      </c>
      <c r="F107" s="913">
        <v>28.79</v>
      </c>
      <c r="G107" s="901">
        <v>5.9</v>
      </c>
      <c r="H107" s="914">
        <v>17</v>
      </c>
      <c r="I107" s="913">
        <v>24.47</v>
      </c>
      <c r="J107" s="901">
        <v>6.3</v>
      </c>
      <c r="K107" s="915">
        <v>1.44</v>
      </c>
      <c r="L107" s="914">
        <v>2</v>
      </c>
      <c r="M107" s="914">
        <v>21</v>
      </c>
      <c r="N107" s="916">
        <v>7</v>
      </c>
      <c r="O107" s="914" t="s">
        <v>7028</v>
      </c>
      <c r="P107" s="917" t="s">
        <v>7225</v>
      </c>
      <c r="Q107" s="918">
        <f t="shared" si="3"/>
        <v>2</v>
      </c>
      <c r="R107" s="957">
        <f t="shared" si="3"/>
        <v>2.879999999999999</v>
      </c>
      <c r="S107" s="918">
        <f t="shared" si="4"/>
        <v>-3</v>
      </c>
      <c r="T107" s="957">
        <f t="shared" si="5"/>
        <v>-4.32</v>
      </c>
      <c r="U107" s="966">
        <v>119</v>
      </c>
      <c r="V107" s="919">
        <v>107.1</v>
      </c>
      <c r="W107" s="919">
        <v>-11.900000000000006</v>
      </c>
      <c r="X107" s="964">
        <v>0.89999999999999991</v>
      </c>
      <c r="Y107" s="962">
        <v>5</v>
      </c>
    </row>
    <row r="108" spans="1:25" ht="14.45" customHeight="1" x14ac:dyDescent="0.2">
      <c r="A108" s="924" t="s">
        <v>7226</v>
      </c>
      <c r="B108" s="910">
        <v>7</v>
      </c>
      <c r="C108" s="911">
        <v>13.47</v>
      </c>
      <c r="D108" s="900">
        <v>6.9</v>
      </c>
      <c r="E108" s="912">
        <v>8</v>
      </c>
      <c r="F108" s="913">
        <v>15.4</v>
      </c>
      <c r="G108" s="901">
        <v>7.9</v>
      </c>
      <c r="H108" s="914">
        <v>4</v>
      </c>
      <c r="I108" s="913">
        <v>7.7</v>
      </c>
      <c r="J108" s="901">
        <v>8.3000000000000007</v>
      </c>
      <c r="K108" s="915">
        <v>1.92</v>
      </c>
      <c r="L108" s="914">
        <v>3</v>
      </c>
      <c r="M108" s="914">
        <v>27</v>
      </c>
      <c r="N108" s="916">
        <v>9</v>
      </c>
      <c r="O108" s="914" t="s">
        <v>7028</v>
      </c>
      <c r="P108" s="917" t="s">
        <v>7227</v>
      </c>
      <c r="Q108" s="918">
        <f t="shared" si="3"/>
        <v>-3</v>
      </c>
      <c r="R108" s="957">
        <f t="shared" si="3"/>
        <v>-5.7700000000000005</v>
      </c>
      <c r="S108" s="918">
        <f t="shared" si="4"/>
        <v>-4</v>
      </c>
      <c r="T108" s="957">
        <f t="shared" si="5"/>
        <v>-7.7</v>
      </c>
      <c r="U108" s="966">
        <v>36</v>
      </c>
      <c r="V108" s="919">
        <v>33.200000000000003</v>
      </c>
      <c r="W108" s="919">
        <v>-2.7999999999999972</v>
      </c>
      <c r="X108" s="964">
        <v>0.92222222222222228</v>
      </c>
      <c r="Y108" s="962"/>
    </row>
    <row r="109" spans="1:25" ht="14.45" customHeight="1" x14ac:dyDescent="0.2">
      <c r="A109" s="923" t="s">
        <v>7228</v>
      </c>
      <c r="B109" s="897">
        <v>28</v>
      </c>
      <c r="C109" s="898">
        <v>43.34</v>
      </c>
      <c r="D109" s="899">
        <v>4.7</v>
      </c>
      <c r="E109" s="907">
        <v>10</v>
      </c>
      <c r="F109" s="887">
        <v>16.010000000000002</v>
      </c>
      <c r="G109" s="888">
        <v>7</v>
      </c>
      <c r="H109" s="893">
        <v>10</v>
      </c>
      <c r="I109" s="887">
        <v>16.23</v>
      </c>
      <c r="J109" s="888">
        <v>5</v>
      </c>
      <c r="K109" s="892">
        <v>1.6</v>
      </c>
      <c r="L109" s="893">
        <v>3</v>
      </c>
      <c r="M109" s="893">
        <v>24</v>
      </c>
      <c r="N109" s="894">
        <v>8</v>
      </c>
      <c r="O109" s="893" t="s">
        <v>7028</v>
      </c>
      <c r="P109" s="908" t="s">
        <v>7229</v>
      </c>
      <c r="Q109" s="895">
        <f t="shared" si="3"/>
        <v>-18</v>
      </c>
      <c r="R109" s="956">
        <f t="shared" si="3"/>
        <v>-27.110000000000003</v>
      </c>
      <c r="S109" s="895">
        <f t="shared" si="4"/>
        <v>0</v>
      </c>
      <c r="T109" s="956">
        <f t="shared" si="5"/>
        <v>0.21999999999999886</v>
      </c>
      <c r="U109" s="965">
        <v>80</v>
      </c>
      <c r="V109" s="904">
        <v>50</v>
      </c>
      <c r="W109" s="904">
        <v>-30</v>
      </c>
      <c r="X109" s="963">
        <v>0.625</v>
      </c>
      <c r="Y109" s="961"/>
    </row>
    <row r="110" spans="1:25" ht="14.45" customHeight="1" x14ac:dyDescent="0.2">
      <c r="A110" s="924" t="s">
        <v>7230</v>
      </c>
      <c r="B110" s="910">
        <v>6</v>
      </c>
      <c r="C110" s="911">
        <v>12.09</v>
      </c>
      <c r="D110" s="900">
        <v>10</v>
      </c>
      <c r="E110" s="912">
        <v>2</v>
      </c>
      <c r="F110" s="913">
        <v>4.1500000000000004</v>
      </c>
      <c r="G110" s="901">
        <v>10.5</v>
      </c>
      <c r="H110" s="914">
        <v>2</v>
      </c>
      <c r="I110" s="913">
        <v>4.1500000000000004</v>
      </c>
      <c r="J110" s="901">
        <v>11</v>
      </c>
      <c r="K110" s="915">
        <v>2.08</v>
      </c>
      <c r="L110" s="914">
        <v>4</v>
      </c>
      <c r="M110" s="914">
        <v>39</v>
      </c>
      <c r="N110" s="916">
        <v>13</v>
      </c>
      <c r="O110" s="914" t="s">
        <v>7028</v>
      </c>
      <c r="P110" s="917" t="s">
        <v>7229</v>
      </c>
      <c r="Q110" s="918">
        <f t="shared" si="3"/>
        <v>-4</v>
      </c>
      <c r="R110" s="957">
        <f t="shared" si="3"/>
        <v>-7.9399999999999995</v>
      </c>
      <c r="S110" s="918">
        <f t="shared" si="4"/>
        <v>0</v>
      </c>
      <c r="T110" s="957">
        <f t="shared" si="5"/>
        <v>0</v>
      </c>
      <c r="U110" s="966">
        <v>26</v>
      </c>
      <c r="V110" s="919">
        <v>22</v>
      </c>
      <c r="W110" s="919">
        <v>-4</v>
      </c>
      <c r="X110" s="964">
        <v>0.84615384615384615</v>
      </c>
      <c r="Y110" s="962">
        <v>2</v>
      </c>
    </row>
    <row r="111" spans="1:25" ht="14.45" customHeight="1" x14ac:dyDescent="0.2">
      <c r="A111" s="924" t="s">
        <v>7231</v>
      </c>
      <c r="B111" s="910">
        <v>2</v>
      </c>
      <c r="C111" s="911">
        <v>7.54</v>
      </c>
      <c r="D111" s="900">
        <v>21.5</v>
      </c>
      <c r="E111" s="912">
        <v>2</v>
      </c>
      <c r="F111" s="913">
        <v>7.54</v>
      </c>
      <c r="G111" s="901">
        <v>14.5</v>
      </c>
      <c r="H111" s="914">
        <v>5</v>
      </c>
      <c r="I111" s="913">
        <v>18.86</v>
      </c>
      <c r="J111" s="902">
        <v>26.6</v>
      </c>
      <c r="K111" s="915">
        <v>3.77</v>
      </c>
      <c r="L111" s="914">
        <v>6</v>
      </c>
      <c r="M111" s="914">
        <v>54</v>
      </c>
      <c r="N111" s="916">
        <v>18</v>
      </c>
      <c r="O111" s="914" t="s">
        <v>7028</v>
      </c>
      <c r="P111" s="917" t="s">
        <v>7229</v>
      </c>
      <c r="Q111" s="918">
        <f t="shared" si="3"/>
        <v>3</v>
      </c>
      <c r="R111" s="957">
        <f t="shared" si="3"/>
        <v>11.32</v>
      </c>
      <c r="S111" s="918">
        <f t="shared" si="4"/>
        <v>3</v>
      </c>
      <c r="T111" s="957">
        <f t="shared" si="5"/>
        <v>11.32</v>
      </c>
      <c r="U111" s="966">
        <v>90</v>
      </c>
      <c r="V111" s="919">
        <v>133</v>
      </c>
      <c r="W111" s="919">
        <v>43</v>
      </c>
      <c r="X111" s="964">
        <v>1.4777777777777779</v>
      </c>
      <c r="Y111" s="962">
        <v>52</v>
      </c>
    </row>
    <row r="112" spans="1:25" ht="14.45" customHeight="1" x14ac:dyDescent="0.2">
      <c r="A112" s="923" t="s">
        <v>7232</v>
      </c>
      <c r="B112" s="897">
        <v>10</v>
      </c>
      <c r="C112" s="898">
        <v>4.68</v>
      </c>
      <c r="D112" s="899">
        <v>3.2</v>
      </c>
      <c r="E112" s="907">
        <v>4</v>
      </c>
      <c r="F112" s="887">
        <v>1.89</v>
      </c>
      <c r="G112" s="888">
        <v>2.5</v>
      </c>
      <c r="H112" s="893">
        <v>3</v>
      </c>
      <c r="I112" s="887">
        <v>1.2</v>
      </c>
      <c r="J112" s="888">
        <v>3.3</v>
      </c>
      <c r="K112" s="892">
        <v>0.47</v>
      </c>
      <c r="L112" s="893">
        <v>2</v>
      </c>
      <c r="M112" s="893">
        <v>18</v>
      </c>
      <c r="N112" s="894">
        <v>6</v>
      </c>
      <c r="O112" s="893" t="s">
        <v>7028</v>
      </c>
      <c r="P112" s="908" t="s">
        <v>7233</v>
      </c>
      <c r="Q112" s="895">
        <f t="shared" si="3"/>
        <v>-7</v>
      </c>
      <c r="R112" s="956">
        <f t="shared" si="3"/>
        <v>-3.4799999999999995</v>
      </c>
      <c r="S112" s="895">
        <f t="shared" si="4"/>
        <v>-1</v>
      </c>
      <c r="T112" s="956">
        <f t="shared" si="5"/>
        <v>-0.69</v>
      </c>
      <c r="U112" s="965">
        <v>18</v>
      </c>
      <c r="V112" s="904">
        <v>9.8999999999999986</v>
      </c>
      <c r="W112" s="904">
        <v>-8.1000000000000014</v>
      </c>
      <c r="X112" s="963">
        <v>0.54999999999999993</v>
      </c>
      <c r="Y112" s="961">
        <v>1</v>
      </c>
    </row>
    <row r="113" spans="1:25" ht="14.45" customHeight="1" x14ac:dyDescent="0.2">
      <c r="A113" s="924" t="s">
        <v>7234</v>
      </c>
      <c r="B113" s="910">
        <v>1</v>
      </c>
      <c r="C113" s="911">
        <v>0.61</v>
      </c>
      <c r="D113" s="900">
        <v>2</v>
      </c>
      <c r="E113" s="912"/>
      <c r="F113" s="913"/>
      <c r="G113" s="901"/>
      <c r="H113" s="914">
        <v>3</v>
      </c>
      <c r="I113" s="913">
        <v>2.61</v>
      </c>
      <c r="J113" s="902">
        <v>7.3</v>
      </c>
      <c r="K113" s="915">
        <v>0.61</v>
      </c>
      <c r="L113" s="914">
        <v>2</v>
      </c>
      <c r="M113" s="914">
        <v>21</v>
      </c>
      <c r="N113" s="916">
        <v>7</v>
      </c>
      <c r="O113" s="914" t="s">
        <v>7028</v>
      </c>
      <c r="P113" s="917" t="s">
        <v>7235</v>
      </c>
      <c r="Q113" s="918">
        <f t="shared" si="3"/>
        <v>2</v>
      </c>
      <c r="R113" s="957">
        <f t="shared" si="3"/>
        <v>2</v>
      </c>
      <c r="S113" s="918">
        <f t="shared" si="4"/>
        <v>3</v>
      </c>
      <c r="T113" s="957">
        <f t="shared" si="5"/>
        <v>2.61</v>
      </c>
      <c r="U113" s="966">
        <v>21</v>
      </c>
      <c r="V113" s="919">
        <v>21.9</v>
      </c>
      <c r="W113" s="919">
        <v>0.89999999999999858</v>
      </c>
      <c r="X113" s="964">
        <v>1.0428571428571427</v>
      </c>
      <c r="Y113" s="962">
        <v>1</v>
      </c>
    </row>
    <row r="114" spans="1:25" ht="14.45" customHeight="1" x14ac:dyDescent="0.2">
      <c r="A114" s="924" t="s">
        <v>7236</v>
      </c>
      <c r="B114" s="910"/>
      <c r="C114" s="911"/>
      <c r="D114" s="900"/>
      <c r="E114" s="912">
        <v>1</v>
      </c>
      <c r="F114" s="913">
        <v>1.1000000000000001</v>
      </c>
      <c r="G114" s="901">
        <v>15</v>
      </c>
      <c r="H114" s="914">
        <v>1</v>
      </c>
      <c r="I114" s="913">
        <v>0.82</v>
      </c>
      <c r="J114" s="901">
        <v>8</v>
      </c>
      <c r="K114" s="915">
        <v>0.82</v>
      </c>
      <c r="L114" s="914">
        <v>3</v>
      </c>
      <c r="M114" s="914">
        <v>27</v>
      </c>
      <c r="N114" s="916">
        <v>9</v>
      </c>
      <c r="O114" s="914" t="s">
        <v>7028</v>
      </c>
      <c r="P114" s="917" t="s">
        <v>7237</v>
      </c>
      <c r="Q114" s="918">
        <f t="shared" si="3"/>
        <v>1</v>
      </c>
      <c r="R114" s="957">
        <f t="shared" si="3"/>
        <v>0.82</v>
      </c>
      <c r="S114" s="918">
        <f t="shared" si="4"/>
        <v>0</v>
      </c>
      <c r="T114" s="957">
        <f t="shared" si="5"/>
        <v>-0.28000000000000014</v>
      </c>
      <c r="U114" s="966">
        <v>9</v>
      </c>
      <c r="V114" s="919">
        <v>8</v>
      </c>
      <c r="W114" s="919">
        <v>-1</v>
      </c>
      <c r="X114" s="964">
        <v>0.88888888888888884</v>
      </c>
      <c r="Y114" s="962"/>
    </row>
    <row r="115" spans="1:25" ht="14.45" customHeight="1" x14ac:dyDescent="0.2">
      <c r="A115" s="923" t="s">
        <v>7238</v>
      </c>
      <c r="B115" s="904">
        <v>2</v>
      </c>
      <c r="C115" s="905">
        <v>0.97</v>
      </c>
      <c r="D115" s="906">
        <v>1.5</v>
      </c>
      <c r="E115" s="907">
        <v>3</v>
      </c>
      <c r="F115" s="887">
        <v>1.9</v>
      </c>
      <c r="G115" s="888">
        <v>3.3</v>
      </c>
      <c r="H115" s="889">
        <v>4</v>
      </c>
      <c r="I115" s="890">
        <v>3.78</v>
      </c>
      <c r="J115" s="891">
        <v>13.3</v>
      </c>
      <c r="K115" s="892">
        <v>0.63</v>
      </c>
      <c r="L115" s="893">
        <v>2</v>
      </c>
      <c r="M115" s="893">
        <v>21</v>
      </c>
      <c r="N115" s="894">
        <v>7</v>
      </c>
      <c r="O115" s="893" t="s">
        <v>7028</v>
      </c>
      <c r="P115" s="908" t="s">
        <v>7239</v>
      </c>
      <c r="Q115" s="895">
        <f t="shared" si="3"/>
        <v>2</v>
      </c>
      <c r="R115" s="956">
        <f t="shared" si="3"/>
        <v>2.8099999999999996</v>
      </c>
      <c r="S115" s="895">
        <f t="shared" si="4"/>
        <v>1</v>
      </c>
      <c r="T115" s="956">
        <f t="shared" si="5"/>
        <v>1.88</v>
      </c>
      <c r="U115" s="965">
        <v>28</v>
      </c>
      <c r="V115" s="904">
        <v>53.2</v>
      </c>
      <c r="W115" s="904">
        <v>25.200000000000003</v>
      </c>
      <c r="X115" s="963">
        <v>1.9000000000000001</v>
      </c>
      <c r="Y115" s="961">
        <v>25</v>
      </c>
    </row>
    <row r="116" spans="1:25" ht="14.45" customHeight="1" x14ac:dyDescent="0.2">
      <c r="A116" s="924" t="s">
        <v>7240</v>
      </c>
      <c r="B116" s="919"/>
      <c r="C116" s="920"/>
      <c r="D116" s="909"/>
      <c r="E116" s="912"/>
      <c r="F116" s="913"/>
      <c r="G116" s="901"/>
      <c r="H116" s="921">
        <v>2</v>
      </c>
      <c r="I116" s="922">
        <v>6.73</v>
      </c>
      <c r="J116" s="902">
        <v>33.5</v>
      </c>
      <c r="K116" s="915">
        <v>2.25</v>
      </c>
      <c r="L116" s="914">
        <v>5</v>
      </c>
      <c r="M116" s="914">
        <v>42</v>
      </c>
      <c r="N116" s="916">
        <v>14</v>
      </c>
      <c r="O116" s="914" t="s">
        <v>7028</v>
      </c>
      <c r="P116" s="917" t="s">
        <v>7241</v>
      </c>
      <c r="Q116" s="918">
        <f t="shared" si="3"/>
        <v>2</v>
      </c>
      <c r="R116" s="957">
        <f t="shared" si="3"/>
        <v>6.73</v>
      </c>
      <c r="S116" s="918">
        <f t="shared" si="4"/>
        <v>2</v>
      </c>
      <c r="T116" s="957">
        <f t="shared" si="5"/>
        <v>6.73</v>
      </c>
      <c r="U116" s="966">
        <v>28</v>
      </c>
      <c r="V116" s="919">
        <v>67</v>
      </c>
      <c r="W116" s="919">
        <v>39</v>
      </c>
      <c r="X116" s="964">
        <v>2.3928571428571428</v>
      </c>
      <c r="Y116" s="962">
        <v>44</v>
      </c>
    </row>
    <row r="117" spans="1:25" ht="14.45" customHeight="1" x14ac:dyDescent="0.2">
      <c r="A117" s="923" t="s">
        <v>7242</v>
      </c>
      <c r="B117" s="904">
        <v>3</v>
      </c>
      <c r="C117" s="905">
        <v>1.96</v>
      </c>
      <c r="D117" s="906">
        <v>11.3</v>
      </c>
      <c r="E117" s="907">
        <v>1</v>
      </c>
      <c r="F117" s="887">
        <v>0.44</v>
      </c>
      <c r="G117" s="888">
        <v>2</v>
      </c>
      <c r="H117" s="889">
        <v>3</v>
      </c>
      <c r="I117" s="890">
        <v>2</v>
      </c>
      <c r="J117" s="891">
        <v>6.3</v>
      </c>
      <c r="K117" s="892">
        <v>0.44</v>
      </c>
      <c r="L117" s="893">
        <v>2</v>
      </c>
      <c r="M117" s="893">
        <v>18</v>
      </c>
      <c r="N117" s="894">
        <v>6</v>
      </c>
      <c r="O117" s="893" t="s">
        <v>7028</v>
      </c>
      <c r="P117" s="908" t="s">
        <v>7243</v>
      </c>
      <c r="Q117" s="895">
        <f t="shared" si="3"/>
        <v>0</v>
      </c>
      <c r="R117" s="956">
        <f t="shared" si="3"/>
        <v>4.0000000000000036E-2</v>
      </c>
      <c r="S117" s="895">
        <f t="shared" si="4"/>
        <v>2</v>
      </c>
      <c r="T117" s="956">
        <f t="shared" si="5"/>
        <v>1.56</v>
      </c>
      <c r="U117" s="965">
        <v>18</v>
      </c>
      <c r="V117" s="904">
        <v>18.899999999999999</v>
      </c>
      <c r="W117" s="904">
        <v>0.89999999999999858</v>
      </c>
      <c r="X117" s="963">
        <v>1.0499999999999998</v>
      </c>
      <c r="Y117" s="961">
        <v>7</v>
      </c>
    </row>
    <row r="118" spans="1:25" ht="14.45" customHeight="1" x14ac:dyDescent="0.2">
      <c r="A118" s="924" t="s">
        <v>7244</v>
      </c>
      <c r="B118" s="919"/>
      <c r="C118" s="920"/>
      <c r="D118" s="909"/>
      <c r="E118" s="912"/>
      <c r="F118" s="913"/>
      <c r="G118" s="901"/>
      <c r="H118" s="921">
        <v>1</v>
      </c>
      <c r="I118" s="922">
        <v>0.65</v>
      </c>
      <c r="J118" s="902">
        <v>14</v>
      </c>
      <c r="K118" s="915">
        <v>0.65</v>
      </c>
      <c r="L118" s="914">
        <v>3</v>
      </c>
      <c r="M118" s="914">
        <v>24</v>
      </c>
      <c r="N118" s="916">
        <v>8</v>
      </c>
      <c r="O118" s="914" t="s">
        <v>7028</v>
      </c>
      <c r="P118" s="917" t="s">
        <v>7243</v>
      </c>
      <c r="Q118" s="918">
        <f t="shared" si="3"/>
        <v>1</v>
      </c>
      <c r="R118" s="957">
        <f t="shared" si="3"/>
        <v>0.65</v>
      </c>
      <c r="S118" s="918">
        <f t="shared" si="4"/>
        <v>1</v>
      </c>
      <c r="T118" s="957">
        <f t="shared" si="5"/>
        <v>0.65</v>
      </c>
      <c r="U118" s="966">
        <v>8</v>
      </c>
      <c r="V118" s="919">
        <v>14</v>
      </c>
      <c r="W118" s="919">
        <v>6</v>
      </c>
      <c r="X118" s="964">
        <v>1.75</v>
      </c>
      <c r="Y118" s="962">
        <v>6</v>
      </c>
    </row>
    <row r="119" spans="1:25" ht="14.45" customHeight="1" x14ac:dyDescent="0.2">
      <c r="A119" s="924" t="s">
        <v>7245</v>
      </c>
      <c r="B119" s="919">
        <v>2</v>
      </c>
      <c r="C119" s="920">
        <v>2.12</v>
      </c>
      <c r="D119" s="909">
        <v>14</v>
      </c>
      <c r="E119" s="912">
        <v>2</v>
      </c>
      <c r="F119" s="913">
        <v>2.12</v>
      </c>
      <c r="G119" s="901">
        <v>9</v>
      </c>
      <c r="H119" s="921">
        <v>1</v>
      </c>
      <c r="I119" s="922">
        <v>1.06</v>
      </c>
      <c r="J119" s="903">
        <v>7</v>
      </c>
      <c r="K119" s="915">
        <v>1.06</v>
      </c>
      <c r="L119" s="914">
        <v>4</v>
      </c>
      <c r="M119" s="914">
        <v>33</v>
      </c>
      <c r="N119" s="916">
        <v>11</v>
      </c>
      <c r="O119" s="914" t="s">
        <v>7028</v>
      </c>
      <c r="P119" s="917" t="s">
        <v>7243</v>
      </c>
      <c r="Q119" s="918">
        <f t="shared" si="3"/>
        <v>-1</v>
      </c>
      <c r="R119" s="957">
        <f t="shared" si="3"/>
        <v>-1.06</v>
      </c>
      <c r="S119" s="918">
        <f t="shared" si="4"/>
        <v>-1</v>
      </c>
      <c r="T119" s="957">
        <f t="shared" si="5"/>
        <v>-1.06</v>
      </c>
      <c r="U119" s="966">
        <v>11</v>
      </c>
      <c r="V119" s="919">
        <v>7</v>
      </c>
      <c r="W119" s="919">
        <v>-4</v>
      </c>
      <c r="X119" s="964">
        <v>0.63636363636363635</v>
      </c>
      <c r="Y119" s="962"/>
    </row>
    <row r="120" spans="1:25" ht="14.45" customHeight="1" x14ac:dyDescent="0.2">
      <c r="A120" s="923" t="s">
        <v>7246</v>
      </c>
      <c r="B120" s="897">
        <v>14</v>
      </c>
      <c r="C120" s="898">
        <v>6.85</v>
      </c>
      <c r="D120" s="899">
        <v>5.9</v>
      </c>
      <c r="E120" s="907">
        <v>6</v>
      </c>
      <c r="F120" s="887">
        <v>2.83</v>
      </c>
      <c r="G120" s="888">
        <v>7.3</v>
      </c>
      <c r="H120" s="893">
        <v>14</v>
      </c>
      <c r="I120" s="887">
        <v>7.98</v>
      </c>
      <c r="J120" s="891">
        <v>9.4</v>
      </c>
      <c r="K120" s="892">
        <v>0.47</v>
      </c>
      <c r="L120" s="893">
        <v>2</v>
      </c>
      <c r="M120" s="893">
        <v>15</v>
      </c>
      <c r="N120" s="894">
        <v>5</v>
      </c>
      <c r="O120" s="893" t="s">
        <v>7028</v>
      </c>
      <c r="P120" s="908" t="s">
        <v>7247</v>
      </c>
      <c r="Q120" s="895">
        <f t="shared" si="3"/>
        <v>0</v>
      </c>
      <c r="R120" s="956">
        <f t="shared" si="3"/>
        <v>1.1300000000000008</v>
      </c>
      <c r="S120" s="895">
        <f t="shared" si="4"/>
        <v>8</v>
      </c>
      <c r="T120" s="956">
        <f t="shared" si="5"/>
        <v>5.15</v>
      </c>
      <c r="U120" s="965">
        <v>70</v>
      </c>
      <c r="V120" s="904">
        <v>131.6</v>
      </c>
      <c r="W120" s="904">
        <v>61.599999999999994</v>
      </c>
      <c r="X120" s="963">
        <v>1.88</v>
      </c>
      <c r="Y120" s="961">
        <v>65</v>
      </c>
    </row>
    <row r="121" spans="1:25" ht="14.45" customHeight="1" x14ac:dyDescent="0.2">
      <c r="A121" s="924" t="s">
        <v>7248</v>
      </c>
      <c r="B121" s="910">
        <v>3</v>
      </c>
      <c r="C121" s="911">
        <v>1.98</v>
      </c>
      <c r="D121" s="900">
        <v>7.3</v>
      </c>
      <c r="E121" s="912">
        <v>4</v>
      </c>
      <c r="F121" s="913">
        <v>2.44</v>
      </c>
      <c r="G121" s="901">
        <v>9</v>
      </c>
      <c r="H121" s="914">
        <v>1</v>
      </c>
      <c r="I121" s="913">
        <v>0.66</v>
      </c>
      <c r="J121" s="901">
        <v>7</v>
      </c>
      <c r="K121" s="915">
        <v>0.66</v>
      </c>
      <c r="L121" s="914">
        <v>3</v>
      </c>
      <c r="M121" s="914">
        <v>24</v>
      </c>
      <c r="N121" s="916">
        <v>8</v>
      </c>
      <c r="O121" s="914" t="s">
        <v>7028</v>
      </c>
      <c r="P121" s="917" t="s">
        <v>7249</v>
      </c>
      <c r="Q121" s="918">
        <f t="shared" si="3"/>
        <v>-2</v>
      </c>
      <c r="R121" s="957">
        <f t="shared" si="3"/>
        <v>-1.3199999999999998</v>
      </c>
      <c r="S121" s="918">
        <f t="shared" si="4"/>
        <v>-3</v>
      </c>
      <c r="T121" s="957">
        <f t="shared" si="5"/>
        <v>-1.7799999999999998</v>
      </c>
      <c r="U121" s="966">
        <v>8</v>
      </c>
      <c r="V121" s="919">
        <v>7</v>
      </c>
      <c r="W121" s="919">
        <v>-1</v>
      </c>
      <c r="X121" s="964">
        <v>0.875</v>
      </c>
      <c r="Y121" s="962"/>
    </row>
    <row r="122" spans="1:25" ht="14.45" customHeight="1" x14ac:dyDescent="0.2">
      <c r="A122" s="924" t="s">
        <v>7250</v>
      </c>
      <c r="B122" s="910">
        <v>2</v>
      </c>
      <c r="C122" s="911">
        <v>2.15</v>
      </c>
      <c r="D122" s="900">
        <v>11.5</v>
      </c>
      <c r="E122" s="912">
        <v>2</v>
      </c>
      <c r="F122" s="913">
        <v>2.15</v>
      </c>
      <c r="G122" s="901">
        <v>9</v>
      </c>
      <c r="H122" s="914">
        <v>2</v>
      </c>
      <c r="I122" s="913">
        <v>3.36</v>
      </c>
      <c r="J122" s="902">
        <v>11</v>
      </c>
      <c r="K122" s="915">
        <v>1.07</v>
      </c>
      <c r="L122" s="914">
        <v>3</v>
      </c>
      <c r="M122" s="914">
        <v>30</v>
      </c>
      <c r="N122" s="916">
        <v>10</v>
      </c>
      <c r="O122" s="914" t="s">
        <v>7028</v>
      </c>
      <c r="P122" s="917" t="s">
        <v>7251</v>
      </c>
      <c r="Q122" s="918">
        <f t="shared" si="3"/>
        <v>0</v>
      </c>
      <c r="R122" s="957">
        <f t="shared" si="3"/>
        <v>1.21</v>
      </c>
      <c r="S122" s="918">
        <f t="shared" si="4"/>
        <v>0</v>
      </c>
      <c r="T122" s="957">
        <f t="shared" si="5"/>
        <v>1.21</v>
      </c>
      <c r="U122" s="966">
        <v>20</v>
      </c>
      <c r="V122" s="919">
        <v>22</v>
      </c>
      <c r="W122" s="919">
        <v>2</v>
      </c>
      <c r="X122" s="964">
        <v>1.1000000000000001</v>
      </c>
      <c r="Y122" s="962">
        <v>4</v>
      </c>
    </row>
    <row r="123" spans="1:25" ht="14.45" customHeight="1" x14ac:dyDescent="0.2">
      <c r="A123" s="923" t="s">
        <v>7252</v>
      </c>
      <c r="B123" s="904"/>
      <c r="C123" s="905"/>
      <c r="D123" s="906"/>
      <c r="E123" s="907"/>
      <c r="F123" s="887"/>
      <c r="G123" s="888"/>
      <c r="H123" s="889">
        <v>1</v>
      </c>
      <c r="I123" s="890">
        <v>5.57</v>
      </c>
      <c r="J123" s="891">
        <v>13</v>
      </c>
      <c r="K123" s="892">
        <v>5.57</v>
      </c>
      <c r="L123" s="893">
        <v>3</v>
      </c>
      <c r="M123" s="893">
        <v>30</v>
      </c>
      <c r="N123" s="894">
        <v>10</v>
      </c>
      <c r="O123" s="893" t="s">
        <v>7028</v>
      </c>
      <c r="P123" s="908" t="s">
        <v>7253</v>
      </c>
      <c r="Q123" s="895">
        <f t="shared" si="3"/>
        <v>1</v>
      </c>
      <c r="R123" s="956">
        <f t="shared" si="3"/>
        <v>5.57</v>
      </c>
      <c r="S123" s="895">
        <f t="shared" si="4"/>
        <v>1</v>
      </c>
      <c r="T123" s="956">
        <f t="shared" si="5"/>
        <v>5.57</v>
      </c>
      <c r="U123" s="965">
        <v>10</v>
      </c>
      <c r="V123" s="904">
        <v>13</v>
      </c>
      <c r="W123" s="904">
        <v>3</v>
      </c>
      <c r="X123" s="963">
        <v>1.3</v>
      </c>
      <c r="Y123" s="961">
        <v>3</v>
      </c>
    </row>
    <row r="124" spans="1:25" ht="14.45" customHeight="1" x14ac:dyDescent="0.2">
      <c r="A124" s="923" t="s">
        <v>7254</v>
      </c>
      <c r="B124" s="897">
        <v>16</v>
      </c>
      <c r="C124" s="898">
        <v>12.75</v>
      </c>
      <c r="D124" s="899">
        <v>5.5</v>
      </c>
      <c r="E124" s="907">
        <v>11</v>
      </c>
      <c r="F124" s="887">
        <v>9.1</v>
      </c>
      <c r="G124" s="888">
        <v>3</v>
      </c>
      <c r="H124" s="893">
        <v>7</v>
      </c>
      <c r="I124" s="887">
        <v>5.84</v>
      </c>
      <c r="J124" s="888">
        <v>4.9000000000000004</v>
      </c>
      <c r="K124" s="892">
        <v>0.79</v>
      </c>
      <c r="L124" s="893">
        <v>2</v>
      </c>
      <c r="M124" s="893">
        <v>15</v>
      </c>
      <c r="N124" s="894">
        <v>5</v>
      </c>
      <c r="O124" s="893" t="s">
        <v>7028</v>
      </c>
      <c r="P124" s="908" t="s">
        <v>7255</v>
      </c>
      <c r="Q124" s="895">
        <f t="shared" si="3"/>
        <v>-9</v>
      </c>
      <c r="R124" s="956">
        <f t="shared" si="3"/>
        <v>-6.91</v>
      </c>
      <c r="S124" s="895">
        <f t="shared" si="4"/>
        <v>-4</v>
      </c>
      <c r="T124" s="956">
        <f t="shared" si="5"/>
        <v>-3.26</v>
      </c>
      <c r="U124" s="965">
        <v>35</v>
      </c>
      <c r="V124" s="904">
        <v>34.300000000000004</v>
      </c>
      <c r="W124" s="904">
        <v>-0.69999999999999574</v>
      </c>
      <c r="X124" s="963">
        <v>0.98000000000000009</v>
      </c>
      <c r="Y124" s="961">
        <v>11</v>
      </c>
    </row>
    <row r="125" spans="1:25" ht="14.45" customHeight="1" x14ac:dyDescent="0.2">
      <c r="A125" s="924" t="s">
        <v>7256</v>
      </c>
      <c r="B125" s="910">
        <v>5</v>
      </c>
      <c r="C125" s="911">
        <v>8.3000000000000007</v>
      </c>
      <c r="D125" s="900">
        <v>9.8000000000000007</v>
      </c>
      <c r="E125" s="912">
        <v>7</v>
      </c>
      <c r="F125" s="913">
        <v>12.3</v>
      </c>
      <c r="G125" s="901">
        <v>9.1</v>
      </c>
      <c r="H125" s="914">
        <v>2</v>
      </c>
      <c r="I125" s="913">
        <v>2.66</v>
      </c>
      <c r="J125" s="901">
        <v>5</v>
      </c>
      <c r="K125" s="915">
        <v>1.84</v>
      </c>
      <c r="L125" s="914">
        <v>5</v>
      </c>
      <c r="M125" s="914">
        <v>42</v>
      </c>
      <c r="N125" s="916">
        <v>14</v>
      </c>
      <c r="O125" s="914" t="s">
        <v>7028</v>
      </c>
      <c r="P125" s="917" t="s">
        <v>7255</v>
      </c>
      <c r="Q125" s="918">
        <f t="shared" si="3"/>
        <v>-3</v>
      </c>
      <c r="R125" s="957">
        <f t="shared" si="3"/>
        <v>-5.6400000000000006</v>
      </c>
      <c r="S125" s="918">
        <f t="shared" si="4"/>
        <v>-5</v>
      </c>
      <c r="T125" s="957">
        <f t="shared" si="5"/>
        <v>-9.64</v>
      </c>
      <c r="U125" s="966">
        <v>28</v>
      </c>
      <c r="V125" s="919">
        <v>10</v>
      </c>
      <c r="W125" s="919">
        <v>-18</v>
      </c>
      <c r="X125" s="964">
        <v>0.35714285714285715</v>
      </c>
      <c r="Y125" s="962"/>
    </row>
    <row r="126" spans="1:25" ht="14.45" customHeight="1" x14ac:dyDescent="0.2">
      <c r="A126" s="924" t="s">
        <v>7257</v>
      </c>
      <c r="B126" s="910">
        <v>1</v>
      </c>
      <c r="C126" s="911">
        <v>4.82</v>
      </c>
      <c r="D126" s="900">
        <v>17</v>
      </c>
      <c r="E126" s="912">
        <v>1</v>
      </c>
      <c r="F126" s="913">
        <v>4.82</v>
      </c>
      <c r="G126" s="901">
        <v>11</v>
      </c>
      <c r="H126" s="914">
        <v>1</v>
      </c>
      <c r="I126" s="913">
        <v>4.82</v>
      </c>
      <c r="J126" s="901">
        <v>19</v>
      </c>
      <c r="K126" s="915">
        <v>4.82</v>
      </c>
      <c r="L126" s="914">
        <v>9</v>
      </c>
      <c r="M126" s="914">
        <v>81</v>
      </c>
      <c r="N126" s="916">
        <v>27</v>
      </c>
      <c r="O126" s="914" t="s">
        <v>7028</v>
      </c>
      <c r="P126" s="917" t="s">
        <v>7255</v>
      </c>
      <c r="Q126" s="918">
        <f t="shared" si="3"/>
        <v>0</v>
      </c>
      <c r="R126" s="957">
        <f t="shared" si="3"/>
        <v>0</v>
      </c>
      <c r="S126" s="918">
        <f t="shared" si="4"/>
        <v>0</v>
      </c>
      <c r="T126" s="957">
        <f t="shared" si="5"/>
        <v>0</v>
      </c>
      <c r="U126" s="966">
        <v>27</v>
      </c>
      <c r="V126" s="919">
        <v>19</v>
      </c>
      <c r="W126" s="919">
        <v>-8</v>
      </c>
      <c r="X126" s="964">
        <v>0.70370370370370372</v>
      </c>
      <c r="Y126" s="962"/>
    </row>
    <row r="127" spans="1:25" ht="14.45" customHeight="1" x14ac:dyDescent="0.2">
      <c r="A127" s="923" t="s">
        <v>7258</v>
      </c>
      <c r="B127" s="897">
        <v>3</v>
      </c>
      <c r="C127" s="898">
        <v>2.23</v>
      </c>
      <c r="D127" s="899">
        <v>5.3</v>
      </c>
      <c r="E127" s="907"/>
      <c r="F127" s="887"/>
      <c r="G127" s="888"/>
      <c r="H127" s="893"/>
      <c r="I127" s="887"/>
      <c r="J127" s="888"/>
      <c r="K127" s="892">
        <v>0.74</v>
      </c>
      <c r="L127" s="893">
        <v>1</v>
      </c>
      <c r="M127" s="893">
        <v>12</v>
      </c>
      <c r="N127" s="894">
        <v>4</v>
      </c>
      <c r="O127" s="893" t="s">
        <v>7028</v>
      </c>
      <c r="P127" s="908" t="s">
        <v>7259</v>
      </c>
      <c r="Q127" s="895">
        <f t="shared" si="3"/>
        <v>-3</v>
      </c>
      <c r="R127" s="956">
        <f t="shared" si="3"/>
        <v>-2.23</v>
      </c>
      <c r="S127" s="895">
        <f t="shared" si="4"/>
        <v>0</v>
      </c>
      <c r="T127" s="956">
        <f t="shared" si="5"/>
        <v>0</v>
      </c>
      <c r="U127" s="965" t="s">
        <v>329</v>
      </c>
      <c r="V127" s="904" t="s">
        <v>329</v>
      </c>
      <c r="W127" s="904" t="s">
        <v>329</v>
      </c>
      <c r="X127" s="963" t="s">
        <v>329</v>
      </c>
      <c r="Y127" s="961"/>
    </row>
    <row r="128" spans="1:25" ht="14.45" customHeight="1" x14ac:dyDescent="0.2">
      <c r="A128" s="924" t="s">
        <v>7260</v>
      </c>
      <c r="B128" s="910">
        <v>1</v>
      </c>
      <c r="C128" s="911">
        <v>1.35</v>
      </c>
      <c r="D128" s="900">
        <v>7</v>
      </c>
      <c r="E128" s="912"/>
      <c r="F128" s="913"/>
      <c r="G128" s="901"/>
      <c r="H128" s="914"/>
      <c r="I128" s="913"/>
      <c r="J128" s="901"/>
      <c r="K128" s="915">
        <v>1.35</v>
      </c>
      <c r="L128" s="914">
        <v>3</v>
      </c>
      <c r="M128" s="914">
        <v>24</v>
      </c>
      <c r="N128" s="916">
        <v>8</v>
      </c>
      <c r="O128" s="914" t="s">
        <v>7028</v>
      </c>
      <c r="P128" s="917" t="s">
        <v>7261</v>
      </c>
      <c r="Q128" s="918">
        <f t="shared" si="3"/>
        <v>-1</v>
      </c>
      <c r="R128" s="957">
        <f t="shared" si="3"/>
        <v>-1.35</v>
      </c>
      <c r="S128" s="918">
        <f t="shared" si="4"/>
        <v>0</v>
      </c>
      <c r="T128" s="957">
        <f t="shared" si="5"/>
        <v>0</v>
      </c>
      <c r="U128" s="966" t="s">
        <v>329</v>
      </c>
      <c r="V128" s="919" t="s">
        <v>329</v>
      </c>
      <c r="W128" s="919" t="s">
        <v>329</v>
      </c>
      <c r="X128" s="964" t="s">
        <v>329</v>
      </c>
      <c r="Y128" s="962"/>
    </row>
    <row r="129" spans="1:25" ht="14.45" customHeight="1" x14ac:dyDescent="0.2">
      <c r="A129" s="924" t="s">
        <v>7262</v>
      </c>
      <c r="B129" s="910">
        <v>1</v>
      </c>
      <c r="C129" s="911">
        <v>2.64</v>
      </c>
      <c r="D129" s="900">
        <v>8</v>
      </c>
      <c r="E129" s="912"/>
      <c r="F129" s="913"/>
      <c r="G129" s="901"/>
      <c r="H129" s="914"/>
      <c r="I129" s="913"/>
      <c r="J129" s="901"/>
      <c r="K129" s="915">
        <v>2.64</v>
      </c>
      <c r="L129" s="914">
        <v>5</v>
      </c>
      <c r="M129" s="914">
        <v>42</v>
      </c>
      <c r="N129" s="916">
        <v>14</v>
      </c>
      <c r="O129" s="914" t="s">
        <v>7028</v>
      </c>
      <c r="P129" s="917" t="s">
        <v>7263</v>
      </c>
      <c r="Q129" s="918">
        <f t="shared" si="3"/>
        <v>-1</v>
      </c>
      <c r="R129" s="957">
        <f t="shared" si="3"/>
        <v>-2.64</v>
      </c>
      <c r="S129" s="918">
        <f t="shared" si="4"/>
        <v>0</v>
      </c>
      <c r="T129" s="957">
        <f t="shared" si="5"/>
        <v>0</v>
      </c>
      <c r="U129" s="966" t="s">
        <v>329</v>
      </c>
      <c r="V129" s="919" t="s">
        <v>329</v>
      </c>
      <c r="W129" s="919" t="s">
        <v>329</v>
      </c>
      <c r="X129" s="964" t="s">
        <v>329</v>
      </c>
      <c r="Y129" s="962"/>
    </row>
    <row r="130" spans="1:25" ht="14.45" customHeight="1" x14ac:dyDescent="0.2">
      <c r="A130" s="923" t="s">
        <v>7264</v>
      </c>
      <c r="B130" s="897">
        <v>17</v>
      </c>
      <c r="C130" s="898">
        <v>15.15</v>
      </c>
      <c r="D130" s="899">
        <v>3</v>
      </c>
      <c r="E130" s="907">
        <v>14</v>
      </c>
      <c r="F130" s="887">
        <v>12.49</v>
      </c>
      <c r="G130" s="888">
        <v>2.9</v>
      </c>
      <c r="H130" s="893">
        <v>7</v>
      </c>
      <c r="I130" s="887">
        <v>6.24</v>
      </c>
      <c r="J130" s="888">
        <v>2.6</v>
      </c>
      <c r="K130" s="892">
        <v>0.89</v>
      </c>
      <c r="L130" s="893">
        <v>1</v>
      </c>
      <c r="M130" s="893">
        <v>12</v>
      </c>
      <c r="N130" s="894">
        <v>4</v>
      </c>
      <c r="O130" s="893" t="s">
        <v>7028</v>
      </c>
      <c r="P130" s="908" t="s">
        <v>7265</v>
      </c>
      <c r="Q130" s="895">
        <f t="shared" si="3"/>
        <v>-10</v>
      </c>
      <c r="R130" s="956">
        <f t="shared" si="3"/>
        <v>-8.91</v>
      </c>
      <c r="S130" s="895">
        <f t="shared" si="4"/>
        <v>-7</v>
      </c>
      <c r="T130" s="956">
        <f t="shared" si="5"/>
        <v>-6.25</v>
      </c>
      <c r="U130" s="965">
        <v>28</v>
      </c>
      <c r="V130" s="904">
        <v>18.2</v>
      </c>
      <c r="W130" s="904">
        <v>-9.8000000000000007</v>
      </c>
      <c r="X130" s="963">
        <v>0.65</v>
      </c>
      <c r="Y130" s="961"/>
    </row>
    <row r="131" spans="1:25" ht="14.45" customHeight="1" x14ac:dyDescent="0.2">
      <c r="A131" s="924" t="s">
        <v>7266</v>
      </c>
      <c r="B131" s="910">
        <v>2</v>
      </c>
      <c r="C131" s="911">
        <v>2.73</v>
      </c>
      <c r="D131" s="900">
        <v>2.5</v>
      </c>
      <c r="E131" s="912"/>
      <c r="F131" s="913"/>
      <c r="G131" s="901"/>
      <c r="H131" s="914">
        <v>1</v>
      </c>
      <c r="I131" s="913">
        <v>1.37</v>
      </c>
      <c r="J131" s="901">
        <v>3</v>
      </c>
      <c r="K131" s="915">
        <v>1.37</v>
      </c>
      <c r="L131" s="914">
        <v>2</v>
      </c>
      <c r="M131" s="914">
        <v>21</v>
      </c>
      <c r="N131" s="916">
        <v>7</v>
      </c>
      <c r="O131" s="914" t="s">
        <v>7028</v>
      </c>
      <c r="P131" s="917" t="s">
        <v>7267</v>
      </c>
      <c r="Q131" s="918">
        <f t="shared" si="3"/>
        <v>-1</v>
      </c>
      <c r="R131" s="957">
        <f t="shared" si="3"/>
        <v>-1.3599999999999999</v>
      </c>
      <c r="S131" s="918">
        <f t="shared" si="4"/>
        <v>1</v>
      </c>
      <c r="T131" s="957">
        <f t="shared" si="5"/>
        <v>1.37</v>
      </c>
      <c r="U131" s="966">
        <v>7</v>
      </c>
      <c r="V131" s="919">
        <v>3</v>
      </c>
      <c r="W131" s="919">
        <v>-4</v>
      </c>
      <c r="X131" s="964">
        <v>0.42857142857142855</v>
      </c>
      <c r="Y131" s="962"/>
    </row>
    <row r="132" spans="1:25" ht="14.45" customHeight="1" x14ac:dyDescent="0.2">
      <c r="A132" s="923" t="s">
        <v>7268</v>
      </c>
      <c r="B132" s="904">
        <v>1</v>
      </c>
      <c r="C132" s="905">
        <v>0.54</v>
      </c>
      <c r="D132" s="906">
        <v>4</v>
      </c>
      <c r="E132" s="907"/>
      <c r="F132" s="887"/>
      <c r="G132" s="888"/>
      <c r="H132" s="889">
        <v>2</v>
      </c>
      <c r="I132" s="890">
        <v>1.08</v>
      </c>
      <c r="J132" s="891">
        <v>5.5</v>
      </c>
      <c r="K132" s="892">
        <v>0.54</v>
      </c>
      <c r="L132" s="893">
        <v>1</v>
      </c>
      <c r="M132" s="893">
        <v>12</v>
      </c>
      <c r="N132" s="894">
        <v>4</v>
      </c>
      <c r="O132" s="893" t="s">
        <v>7028</v>
      </c>
      <c r="P132" s="908" t="s">
        <v>7269</v>
      </c>
      <c r="Q132" s="895">
        <f t="shared" si="3"/>
        <v>1</v>
      </c>
      <c r="R132" s="956">
        <f t="shared" si="3"/>
        <v>0.54</v>
      </c>
      <c r="S132" s="895">
        <f t="shared" si="4"/>
        <v>2</v>
      </c>
      <c r="T132" s="956">
        <f t="shared" si="5"/>
        <v>1.08</v>
      </c>
      <c r="U132" s="965">
        <v>8</v>
      </c>
      <c r="V132" s="904">
        <v>11</v>
      </c>
      <c r="W132" s="904">
        <v>3</v>
      </c>
      <c r="X132" s="963">
        <v>1.375</v>
      </c>
      <c r="Y132" s="961">
        <v>3</v>
      </c>
    </row>
    <row r="133" spans="1:25" ht="14.45" customHeight="1" x14ac:dyDescent="0.2">
      <c r="A133" s="923" t="s">
        <v>7270</v>
      </c>
      <c r="B133" s="904">
        <v>4</v>
      </c>
      <c r="C133" s="905">
        <v>2.44</v>
      </c>
      <c r="D133" s="906">
        <v>3</v>
      </c>
      <c r="E133" s="889">
        <v>5</v>
      </c>
      <c r="F133" s="890">
        <v>3.05</v>
      </c>
      <c r="G133" s="896">
        <v>3</v>
      </c>
      <c r="H133" s="893">
        <v>3</v>
      </c>
      <c r="I133" s="887">
        <v>1.83</v>
      </c>
      <c r="J133" s="888">
        <v>3</v>
      </c>
      <c r="K133" s="892">
        <v>0.61</v>
      </c>
      <c r="L133" s="893">
        <v>1</v>
      </c>
      <c r="M133" s="893">
        <v>12</v>
      </c>
      <c r="N133" s="894">
        <v>4</v>
      </c>
      <c r="O133" s="893" t="s">
        <v>7028</v>
      </c>
      <c r="P133" s="908" t="s">
        <v>7271</v>
      </c>
      <c r="Q133" s="895">
        <f t="shared" si="3"/>
        <v>-1</v>
      </c>
      <c r="R133" s="956">
        <f t="shared" si="3"/>
        <v>-0.60999999999999988</v>
      </c>
      <c r="S133" s="895">
        <f t="shared" si="4"/>
        <v>-2</v>
      </c>
      <c r="T133" s="956">
        <f t="shared" si="5"/>
        <v>-1.2199999999999998</v>
      </c>
      <c r="U133" s="965">
        <v>12</v>
      </c>
      <c r="V133" s="904">
        <v>9</v>
      </c>
      <c r="W133" s="904">
        <v>-3</v>
      </c>
      <c r="X133" s="963">
        <v>0.75</v>
      </c>
      <c r="Y133" s="961"/>
    </row>
    <row r="134" spans="1:25" ht="14.45" customHeight="1" x14ac:dyDescent="0.2">
      <c r="A134" s="923" t="s">
        <v>7272</v>
      </c>
      <c r="B134" s="904"/>
      <c r="C134" s="905"/>
      <c r="D134" s="906"/>
      <c r="E134" s="889">
        <v>1</v>
      </c>
      <c r="F134" s="890">
        <v>1.51</v>
      </c>
      <c r="G134" s="896">
        <v>20</v>
      </c>
      <c r="H134" s="893"/>
      <c r="I134" s="887"/>
      <c r="J134" s="888"/>
      <c r="K134" s="892">
        <v>1.19</v>
      </c>
      <c r="L134" s="893">
        <v>4</v>
      </c>
      <c r="M134" s="893">
        <v>33</v>
      </c>
      <c r="N134" s="894">
        <v>11</v>
      </c>
      <c r="O134" s="893" t="s">
        <v>7028</v>
      </c>
      <c r="P134" s="908" t="s">
        <v>7273</v>
      </c>
      <c r="Q134" s="895">
        <f t="shared" ref="Q134:R197" si="6">H134-B134</f>
        <v>0</v>
      </c>
      <c r="R134" s="956">
        <f t="shared" si="6"/>
        <v>0</v>
      </c>
      <c r="S134" s="895">
        <f t="shared" ref="S134:S197" si="7">H134-E134</f>
        <v>-1</v>
      </c>
      <c r="T134" s="956">
        <f t="shared" ref="T134:T197" si="8">I134-F134</f>
        <v>-1.51</v>
      </c>
      <c r="U134" s="965" t="s">
        <v>329</v>
      </c>
      <c r="V134" s="904" t="s">
        <v>329</v>
      </c>
      <c r="W134" s="904" t="s">
        <v>329</v>
      </c>
      <c r="X134" s="963" t="s">
        <v>329</v>
      </c>
      <c r="Y134" s="961"/>
    </row>
    <row r="135" spans="1:25" ht="14.45" customHeight="1" x14ac:dyDescent="0.2">
      <c r="A135" s="923" t="s">
        <v>7274</v>
      </c>
      <c r="B135" s="904"/>
      <c r="C135" s="905"/>
      <c r="D135" s="906"/>
      <c r="E135" s="889">
        <v>1</v>
      </c>
      <c r="F135" s="890">
        <v>0.32</v>
      </c>
      <c r="G135" s="896">
        <v>2</v>
      </c>
      <c r="H135" s="893"/>
      <c r="I135" s="887"/>
      <c r="J135" s="888"/>
      <c r="K135" s="892">
        <v>0.32</v>
      </c>
      <c r="L135" s="893">
        <v>1</v>
      </c>
      <c r="M135" s="893">
        <v>9</v>
      </c>
      <c r="N135" s="894">
        <v>3</v>
      </c>
      <c r="O135" s="893" t="s">
        <v>7028</v>
      </c>
      <c r="P135" s="908" t="s">
        <v>7275</v>
      </c>
      <c r="Q135" s="895">
        <f t="shared" si="6"/>
        <v>0</v>
      </c>
      <c r="R135" s="956">
        <f t="shared" si="6"/>
        <v>0</v>
      </c>
      <c r="S135" s="895">
        <f t="shared" si="7"/>
        <v>-1</v>
      </c>
      <c r="T135" s="956">
        <f t="shared" si="8"/>
        <v>-0.32</v>
      </c>
      <c r="U135" s="965" t="s">
        <v>329</v>
      </c>
      <c r="V135" s="904" t="s">
        <v>329</v>
      </c>
      <c r="W135" s="904" t="s">
        <v>329</v>
      </c>
      <c r="X135" s="963" t="s">
        <v>329</v>
      </c>
      <c r="Y135" s="961"/>
    </row>
    <row r="136" spans="1:25" ht="14.45" customHeight="1" x14ac:dyDescent="0.2">
      <c r="A136" s="923" t="s">
        <v>7276</v>
      </c>
      <c r="B136" s="904">
        <v>1</v>
      </c>
      <c r="C136" s="905">
        <v>0.56999999999999995</v>
      </c>
      <c r="D136" s="906">
        <v>3</v>
      </c>
      <c r="E136" s="907"/>
      <c r="F136" s="887"/>
      <c r="G136" s="888"/>
      <c r="H136" s="889">
        <v>2</v>
      </c>
      <c r="I136" s="890">
        <v>1.1299999999999999</v>
      </c>
      <c r="J136" s="896">
        <v>2</v>
      </c>
      <c r="K136" s="892">
        <v>0.56999999999999995</v>
      </c>
      <c r="L136" s="893">
        <v>2</v>
      </c>
      <c r="M136" s="893">
        <v>21</v>
      </c>
      <c r="N136" s="894">
        <v>7</v>
      </c>
      <c r="O136" s="893" t="s">
        <v>7028</v>
      </c>
      <c r="P136" s="908" t="s">
        <v>7277</v>
      </c>
      <c r="Q136" s="895">
        <f t="shared" si="6"/>
        <v>1</v>
      </c>
      <c r="R136" s="956">
        <f t="shared" si="6"/>
        <v>0.55999999999999994</v>
      </c>
      <c r="S136" s="895">
        <f t="shared" si="7"/>
        <v>2</v>
      </c>
      <c r="T136" s="956">
        <f t="shared" si="8"/>
        <v>1.1299999999999999</v>
      </c>
      <c r="U136" s="965">
        <v>14</v>
      </c>
      <c r="V136" s="904">
        <v>4</v>
      </c>
      <c r="W136" s="904">
        <v>-10</v>
      </c>
      <c r="X136" s="963">
        <v>0.2857142857142857</v>
      </c>
      <c r="Y136" s="961"/>
    </row>
    <row r="137" spans="1:25" ht="14.45" customHeight="1" x14ac:dyDescent="0.2">
      <c r="A137" s="924" t="s">
        <v>7278</v>
      </c>
      <c r="B137" s="919"/>
      <c r="C137" s="920"/>
      <c r="D137" s="909"/>
      <c r="E137" s="912"/>
      <c r="F137" s="913"/>
      <c r="G137" s="901"/>
      <c r="H137" s="921">
        <v>1</v>
      </c>
      <c r="I137" s="922">
        <v>0.67</v>
      </c>
      <c r="J137" s="903">
        <v>3</v>
      </c>
      <c r="K137" s="915">
        <v>0.67</v>
      </c>
      <c r="L137" s="914">
        <v>3</v>
      </c>
      <c r="M137" s="914">
        <v>24</v>
      </c>
      <c r="N137" s="916">
        <v>8</v>
      </c>
      <c r="O137" s="914" t="s">
        <v>7028</v>
      </c>
      <c r="P137" s="917" t="s">
        <v>7277</v>
      </c>
      <c r="Q137" s="918">
        <f t="shared" si="6"/>
        <v>1</v>
      </c>
      <c r="R137" s="957">
        <f t="shared" si="6"/>
        <v>0.67</v>
      </c>
      <c r="S137" s="918">
        <f t="shared" si="7"/>
        <v>1</v>
      </c>
      <c r="T137" s="957">
        <f t="shared" si="8"/>
        <v>0.67</v>
      </c>
      <c r="U137" s="966">
        <v>8</v>
      </c>
      <c r="V137" s="919">
        <v>3</v>
      </c>
      <c r="W137" s="919">
        <v>-5</v>
      </c>
      <c r="X137" s="964">
        <v>0.375</v>
      </c>
      <c r="Y137" s="962"/>
    </row>
    <row r="138" spans="1:25" ht="14.45" customHeight="1" x14ac:dyDescent="0.2">
      <c r="A138" s="923" t="s">
        <v>7279</v>
      </c>
      <c r="B138" s="897">
        <v>1</v>
      </c>
      <c r="C138" s="898">
        <v>0.56000000000000005</v>
      </c>
      <c r="D138" s="899">
        <v>7</v>
      </c>
      <c r="E138" s="907"/>
      <c r="F138" s="887"/>
      <c r="G138" s="888"/>
      <c r="H138" s="893"/>
      <c r="I138" s="887"/>
      <c r="J138" s="888"/>
      <c r="K138" s="892">
        <v>0.56000000000000005</v>
      </c>
      <c r="L138" s="893">
        <v>2</v>
      </c>
      <c r="M138" s="893">
        <v>21</v>
      </c>
      <c r="N138" s="894">
        <v>7</v>
      </c>
      <c r="O138" s="893" t="s">
        <v>7028</v>
      </c>
      <c r="P138" s="908" t="s">
        <v>7280</v>
      </c>
      <c r="Q138" s="895">
        <f t="shared" si="6"/>
        <v>-1</v>
      </c>
      <c r="R138" s="956">
        <f t="shared" si="6"/>
        <v>-0.56000000000000005</v>
      </c>
      <c r="S138" s="895">
        <f t="shared" si="7"/>
        <v>0</v>
      </c>
      <c r="T138" s="956">
        <f t="shared" si="8"/>
        <v>0</v>
      </c>
      <c r="U138" s="965" t="s">
        <v>329</v>
      </c>
      <c r="V138" s="904" t="s">
        <v>329</v>
      </c>
      <c r="W138" s="904" t="s">
        <v>329</v>
      </c>
      <c r="X138" s="963" t="s">
        <v>329</v>
      </c>
      <c r="Y138" s="961"/>
    </row>
    <row r="139" spans="1:25" ht="14.45" customHeight="1" x14ac:dyDescent="0.2">
      <c r="A139" s="923" t="s">
        <v>7281</v>
      </c>
      <c r="B139" s="904"/>
      <c r="C139" s="905"/>
      <c r="D139" s="906"/>
      <c r="E139" s="889">
        <v>1</v>
      </c>
      <c r="F139" s="890">
        <v>0.43</v>
      </c>
      <c r="G139" s="896">
        <v>4</v>
      </c>
      <c r="H139" s="893"/>
      <c r="I139" s="887"/>
      <c r="J139" s="888"/>
      <c r="K139" s="892">
        <v>0.43</v>
      </c>
      <c r="L139" s="893">
        <v>2</v>
      </c>
      <c r="M139" s="893">
        <v>18</v>
      </c>
      <c r="N139" s="894">
        <v>6</v>
      </c>
      <c r="O139" s="893" t="s">
        <v>7028</v>
      </c>
      <c r="P139" s="908" t="s">
        <v>7282</v>
      </c>
      <c r="Q139" s="895">
        <f t="shared" si="6"/>
        <v>0</v>
      </c>
      <c r="R139" s="956">
        <f t="shared" si="6"/>
        <v>0</v>
      </c>
      <c r="S139" s="895">
        <f t="shared" si="7"/>
        <v>-1</v>
      </c>
      <c r="T139" s="956">
        <f t="shared" si="8"/>
        <v>-0.43</v>
      </c>
      <c r="U139" s="965" t="s">
        <v>329</v>
      </c>
      <c r="V139" s="904" t="s">
        <v>329</v>
      </c>
      <c r="W139" s="904" t="s">
        <v>329</v>
      </c>
      <c r="X139" s="963" t="s">
        <v>329</v>
      </c>
      <c r="Y139" s="961"/>
    </row>
    <row r="140" spans="1:25" ht="14.45" customHeight="1" x14ac:dyDescent="0.2">
      <c r="A140" s="923" t="s">
        <v>7283</v>
      </c>
      <c r="B140" s="904">
        <v>1</v>
      </c>
      <c r="C140" s="905">
        <v>0.34</v>
      </c>
      <c r="D140" s="906">
        <v>2</v>
      </c>
      <c r="E140" s="889">
        <v>3</v>
      </c>
      <c r="F140" s="890">
        <v>0.91</v>
      </c>
      <c r="G140" s="896">
        <v>2.2999999999999998</v>
      </c>
      <c r="H140" s="893">
        <v>1</v>
      </c>
      <c r="I140" s="887">
        <v>0.3</v>
      </c>
      <c r="J140" s="888">
        <v>2</v>
      </c>
      <c r="K140" s="892">
        <v>0.3</v>
      </c>
      <c r="L140" s="893">
        <v>1</v>
      </c>
      <c r="M140" s="893">
        <v>12</v>
      </c>
      <c r="N140" s="894">
        <v>4</v>
      </c>
      <c r="O140" s="893" t="s">
        <v>7028</v>
      </c>
      <c r="P140" s="908" t="s">
        <v>7284</v>
      </c>
      <c r="Q140" s="895">
        <f t="shared" si="6"/>
        <v>0</v>
      </c>
      <c r="R140" s="956">
        <f t="shared" si="6"/>
        <v>-4.0000000000000036E-2</v>
      </c>
      <c r="S140" s="895">
        <f t="shared" si="7"/>
        <v>-2</v>
      </c>
      <c r="T140" s="956">
        <f t="shared" si="8"/>
        <v>-0.6100000000000001</v>
      </c>
      <c r="U140" s="965">
        <v>4</v>
      </c>
      <c r="V140" s="904">
        <v>2</v>
      </c>
      <c r="W140" s="904">
        <v>-2</v>
      </c>
      <c r="X140" s="963">
        <v>0.5</v>
      </c>
      <c r="Y140" s="961"/>
    </row>
    <row r="141" spans="1:25" ht="14.45" customHeight="1" x14ac:dyDescent="0.2">
      <c r="A141" s="924" t="s">
        <v>7285</v>
      </c>
      <c r="B141" s="919">
        <v>1</v>
      </c>
      <c r="C141" s="920">
        <v>1.28</v>
      </c>
      <c r="D141" s="909">
        <v>18</v>
      </c>
      <c r="E141" s="921"/>
      <c r="F141" s="922"/>
      <c r="G141" s="903"/>
      <c r="H141" s="914"/>
      <c r="I141" s="913"/>
      <c r="J141" s="901"/>
      <c r="K141" s="915">
        <v>0.46</v>
      </c>
      <c r="L141" s="914">
        <v>2</v>
      </c>
      <c r="M141" s="914">
        <v>18</v>
      </c>
      <c r="N141" s="916">
        <v>6</v>
      </c>
      <c r="O141" s="914" t="s">
        <v>7028</v>
      </c>
      <c r="P141" s="917" t="s">
        <v>7286</v>
      </c>
      <c r="Q141" s="918">
        <f t="shared" si="6"/>
        <v>-1</v>
      </c>
      <c r="R141" s="957">
        <f t="shared" si="6"/>
        <v>-1.28</v>
      </c>
      <c r="S141" s="918">
        <f t="shared" si="7"/>
        <v>0</v>
      </c>
      <c r="T141" s="957">
        <f t="shared" si="8"/>
        <v>0</v>
      </c>
      <c r="U141" s="966" t="s">
        <v>329</v>
      </c>
      <c r="V141" s="919" t="s">
        <v>329</v>
      </c>
      <c r="W141" s="919" t="s">
        <v>329</v>
      </c>
      <c r="X141" s="964" t="s">
        <v>329</v>
      </c>
      <c r="Y141" s="962"/>
    </row>
    <row r="142" spans="1:25" ht="14.45" customHeight="1" x14ac:dyDescent="0.2">
      <c r="A142" s="923" t="s">
        <v>7287</v>
      </c>
      <c r="B142" s="904">
        <v>117</v>
      </c>
      <c r="C142" s="905">
        <v>91.15</v>
      </c>
      <c r="D142" s="906">
        <v>3.6</v>
      </c>
      <c r="E142" s="907">
        <v>117</v>
      </c>
      <c r="F142" s="887">
        <v>92.5</v>
      </c>
      <c r="G142" s="888">
        <v>3.7</v>
      </c>
      <c r="H142" s="889">
        <v>144</v>
      </c>
      <c r="I142" s="890">
        <v>114.04</v>
      </c>
      <c r="J142" s="896">
        <v>3.6</v>
      </c>
      <c r="K142" s="892">
        <v>0.74</v>
      </c>
      <c r="L142" s="893">
        <v>2</v>
      </c>
      <c r="M142" s="893">
        <v>15</v>
      </c>
      <c r="N142" s="894">
        <v>5</v>
      </c>
      <c r="O142" s="893" t="s">
        <v>7028</v>
      </c>
      <c r="P142" s="908" t="s">
        <v>7288</v>
      </c>
      <c r="Q142" s="895">
        <f t="shared" si="6"/>
        <v>27</v>
      </c>
      <c r="R142" s="956">
        <f t="shared" si="6"/>
        <v>22.89</v>
      </c>
      <c r="S142" s="895">
        <f t="shared" si="7"/>
        <v>27</v>
      </c>
      <c r="T142" s="956">
        <f t="shared" si="8"/>
        <v>21.540000000000006</v>
      </c>
      <c r="U142" s="965">
        <v>720</v>
      </c>
      <c r="V142" s="904">
        <v>518.4</v>
      </c>
      <c r="W142" s="904">
        <v>-201.60000000000002</v>
      </c>
      <c r="X142" s="963">
        <v>0.72</v>
      </c>
      <c r="Y142" s="961">
        <v>37</v>
      </c>
    </row>
    <row r="143" spans="1:25" ht="14.45" customHeight="1" x14ac:dyDescent="0.2">
      <c r="A143" s="924" t="s">
        <v>7289</v>
      </c>
      <c r="B143" s="919">
        <v>19</v>
      </c>
      <c r="C143" s="920">
        <v>23.06</v>
      </c>
      <c r="D143" s="909">
        <v>7</v>
      </c>
      <c r="E143" s="912">
        <v>31</v>
      </c>
      <c r="F143" s="913">
        <v>34.19</v>
      </c>
      <c r="G143" s="901">
        <v>4.5</v>
      </c>
      <c r="H143" s="921">
        <v>23</v>
      </c>
      <c r="I143" s="922">
        <v>28.9</v>
      </c>
      <c r="J143" s="903">
        <v>8.1</v>
      </c>
      <c r="K143" s="915">
        <v>1.24</v>
      </c>
      <c r="L143" s="914">
        <v>4</v>
      </c>
      <c r="M143" s="914">
        <v>33</v>
      </c>
      <c r="N143" s="916">
        <v>11</v>
      </c>
      <c r="O143" s="914" t="s">
        <v>7028</v>
      </c>
      <c r="P143" s="917" t="s">
        <v>7290</v>
      </c>
      <c r="Q143" s="918">
        <f t="shared" si="6"/>
        <v>4</v>
      </c>
      <c r="R143" s="957">
        <f t="shared" si="6"/>
        <v>5.84</v>
      </c>
      <c r="S143" s="918">
        <f t="shared" si="7"/>
        <v>-8</v>
      </c>
      <c r="T143" s="957">
        <f t="shared" si="8"/>
        <v>-5.2899999999999991</v>
      </c>
      <c r="U143" s="966">
        <v>253</v>
      </c>
      <c r="V143" s="919">
        <v>186.29999999999998</v>
      </c>
      <c r="W143" s="919">
        <v>-66.700000000000017</v>
      </c>
      <c r="X143" s="964">
        <v>0.73636363636363633</v>
      </c>
      <c r="Y143" s="962">
        <v>53</v>
      </c>
    </row>
    <row r="144" spans="1:25" ht="14.45" customHeight="1" x14ac:dyDescent="0.2">
      <c r="A144" s="924" t="s">
        <v>7291</v>
      </c>
      <c r="B144" s="919">
        <v>10</v>
      </c>
      <c r="C144" s="920">
        <v>19.440000000000001</v>
      </c>
      <c r="D144" s="909">
        <v>5.0999999999999996</v>
      </c>
      <c r="E144" s="912">
        <v>4</v>
      </c>
      <c r="F144" s="913">
        <v>8.76</v>
      </c>
      <c r="G144" s="901">
        <v>8.5</v>
      </c>
      <c r="H144" s="921">
        <v>5</v>
      </c>
      <c r="I144" s="922">
        <v>10.31</v>
      </c>
      <c r="J144" s="903">
        <v>10</v>
      </c>
      <c r="K144" s="915">
        <v>2.48</v>
      </c>
      <c r="L144" s="914">
        <v>6</v>
      </c>
      <c r="M144" s="914">
        <v>57</v>
      </c>
      <c r="N144" s="916">
        <v>19</v>
      </c>
      <c r="O144" s="914" t="s">
        <v>7028</v>
      </c>
      <c r="P144" s="917" t="s">
        <v>7292</v>
      </c>
      <c r="Q144" s="918">
        <f t="shared" si="6"/>
        <v>-5</v>
      </c>
      <c r="R144" s="957">
        <f t="shared" si="6"/>
        <v>-9.1300000000000008</v>
      </c>
      <c r="S144" s="918">
        <f t="shared" si="7"/>
        <v>1</v>
      </c>
      <c r="T144" s="957">
        <f t="shared" si="8"/>
        <v>1.5500000000000007</v>
      </c>
      <c r="U144" s="966">
        <v>95</v>
      </c>
      <c r="V144" s="919">
        <v>50</v>
      </c>
      <c r="W144" s="919">
        <v>-45</v>
      </c>
      <c r="X144" s="964">
        <v>0.52631578947368418</v>
      </c>
      <c r="Y144" s="962">
        <v>11</v>
      </c>
    </row>
    <row r="145" spans="1:25" ht="14.45" customHeight="1" x14ac:dyDescent="0.2">
      <c r="A145" s="923" t="s">
        <v>7293</v>
      </c>
      <c r="B145" s="897">
        <v>249</v>
      </c>
      <c r="C145" s="898">
        <v>240.29</v>
      </c>
      <c r="D145" s="899">
        <v>4.2</v>
      </c>
      <c r="E145" s="907">
        <v>238</v>
      </c>
      <c r="F145" s="887">
        <v>228.78</v>
      </c>
      <c r="G145" s="888">
        <v>4.4000000000000004</v>
      </c>
      <c r="H145" s="893">
        <v>186</v>
      </c>
      <c r="I145" s="887">
        <v>179.92</v>
      </c>
      <c r="J145" s="888">
        <v>4.2</v>
      </c>
      <c r="K145" s="892">
        <v>0.93</v>
      </c>
      <c r="L145" s="893">
        <v>2</v>
      </c>
      <c r="M145" s="893">
        <v>15</v>
      </c>
      <c r="N145" s="894">
        <v>5</v>
      </c>
      <c r="O145" s="893" t="s">
        <v>7028</v>
      </c>
      <c r="P145" s="908" t="s">
        <v>7294</v>
      </c>
      <c r="Q145" s="895">
        <f t="shared" si="6"/>
        <v>-63</v>
      </c>
      <c r="R145" s="956">
        <f t="shared" si="6"/>
        <v>-60.370000000000005</v>
      </c>
      <c r="S145" s="895">
        <f t="shared" si="7"/>
        <v>-52</v>
      </c>
      <c r="T145" s="956">
        <f t="shared" si="8"/>
        <v>-48.860000000000014</v>
      </c>
      <c r="U145" s="965">
        <v>930</v>
      </c>
      <c r="V145" s="904">
        <v>781.2</v>
      </c>
      <c r="W145" s="904">
        <v>-148.79999999999995</v>
      </c>
      <c r="X145" s="963">
        <v>0.84000000000000008</v>
      </c>
      <c r="Y145" s="961">
        <v>48</v>
      </c>
    </row>
    <row r="146" spans="1:25" ht="14.45" customHeight="1" x14ac:dyDescent="0.2">
      <c r="A146" s="924" t="s">
        <v>7295</v>
      </c>
      <c r="B146" s="910">
        <v>10</v>
      </c>
      <c r="C146" s="911">
        <v>13.12</v>
      </c>
      <c r="D146" s="900">
        <v>3.8</v>
      </c>
      <c r="E146" s="912">
        <v>18</v>
      </c>
      <c r="F146" s="913">
        <v>23.01</v>
      </c>
      <c r="G146" s="901">
        <v>5.2</v>
      </c>
      <c r="H146" s="914">
        <v>13</v>
      </c>
      <c r="I146" s="913">
        <v>16.18</v>
      </c>
      <c r="J146" s="901">
        <v>4.9000000000000004</v>
      </c>
      <c r="K146" s="915">
        <v>1.19</v>
      </c>
      <c r="L146" s="914">
        <v>2</v>
      </c>
      <c r="M146" s="914">
        <v>21</v>
      </c>
      <c r="N146" s="916">
        <v>7</v>
      </c>
      <c r="O146" s="914" t="s">
        <v>7028</v>
      </c>
      <c r="P146" s="917" t="s">
        <v>7296</v>
      </c>
      <c r="Q146" s="918">
        <f t="shared" si="6"/>
        <v>3</v>
      </c>
      <c r="R146" s="957">
        <f t="shared" si="6"/>
        <v>3.0600000000000005</v>
      </c>
      <c r="S146" s="918">
        <f t="shared" si="7"/>
        <v>-5</v>
      </c>
      <c r="T146" s="957">
        <f t="shared" si="8"/>
        <v>-6.8300000000000018</v>
      </c>
      <c r="U146" s="966">
        <v>91</v>
      </c>
      <c r="V146" s="919">
        <v>63.7</v>
      </c>
      <c r="W146" s="919">
        <v>-27.299999999999997</v>
      </c>
      <c r="X146" s="964">
        <v>0.70000000000000007</v>
      </c>
      <c r="Y146" s="962">
        <v>3</v>
      </c>
    </row>
    <row r="147" spans="1:25" ht="14.45" customHeight="1" x14ac:dyDescent="0.2">
      <c r="A147" s="924" t="s">
        <v>7297</v>
      </c>
      <c r="B147" s="910">
        <v>2</v>
      </c>
      <c r="C147" s="911">
        <v>3</v>
      </c>
      <c r="D147" s="900">
        <v>8.5</v>
      </c>
      <c r="E147" s="912"/>
      <c r="F147" s="913"/>
      <c r="G147" s="901"/>
      <c r="H147" s="914">
        <v>1</v>
      </c>
      <c r="I147" s="913">
        <v>1.31</v>
      </c>
      <c r="J147" s="901">
        <v>4</v>
      </c>
      <c r="K147" s="915">
        <v>1.31</v>
      </c>
      <c r="L147" s="914">
        <v>3</v>
      </c>
      <c r="M147" s="914">
        <v>24</v>
      </c>
      <c r="N147" s="916">
        <v>8</v>
      </c>
      <c r="O147" s="914" t="s">
        <v>7028</v>
      </c>
      <c r="P147" s="917" t="s">
        <v>7298</v>
      </c>
      <c r="Q147" s="918">
        <f t="shared" si="6"/>
        <v>-1</v>
      </c>
      <c r="R147" s="957">
        <f t="shared" si="6"/>
        <v>-1.69</v>
      </c>
      <c r="S147" s="918">
        <f t="shared" si="7"/>
        <v>1</v>
      </c>
      <c r="T147" s="957">
        <f t="shared" si="8"/>
        <v>1.31</v>
      </c>
      <c r="U147" s="966">
        <v>8</v>
      </c>
      <c r="V147" s="919">
        <v>4</v>
      </c>
      <c r="W147" s="919">
        <v>-4</v>
      </c>
      <c r="X147" s="964">
        <v>0.5</v>
      </c>
      <c r="Y147" s="962"/>
    </row>
    <row r="148" spans="1:25" ht="14.45" customHeight="1" x14ac:dyDescent="0.2">
      <c r="A148" s="923" t="s">
        <v>7299</v>
      </c>
      <c r="B148" s="897">
        <v>44</v>
      </c>
      <c r="C148" s="898">
        <v>21.44</v>
      </c>
      <c r="D148" s="899">
        <v>4.5999999999999996</v>
      </c>
      <c r="E148" s="907">
        <v>35</v>
      </c>
      <c r="F148" s="887">
        <v>15.75</v>
      </c>
      <c r="G148" s="888">
        <v>3.9</v>
      </c>
      <c r="H148" s="893">
        <v>29</v>
      </c>
      <c r="I148" s="887">
        <v>13.32</v>
      </c>
      <c r="J148" s="888">
        <v>4</v>
      </c>
      <c r="K148" s="892">
        <v>0.45</v>
      </c>
      <c r="L148" s="893">
        <v>1</v>
      </c>
      <c r="M148" s="893">
        <v>12</v>
      </c>
      <c r="N148" s="894">
        <v>4</v>
      </c>
      <c r="O148" s="893" t="s">
        <v>7028</v>
      </c>
      <c r="P148" s="908" t="s">
        <v>7300</v>
      </c>
      <c r="Q148" s="895">
        <f t="shared" si="6"/>
        <v>-15</v>
      </c>
      <c r="R148" s="956">
        <f t="shared" si="6"/>
        <v>-8.120000000000001</v>
      </c>
      <c r="S148" s="895">
        <f t="shared" si="7"/>
        <v>-6</v>
      </c>
      <c r="T148" s="956">
        <f t="shared" si="8"/>
        <v>-2.4299999999999997</v>
      </c>
      <c r="U148" s="965">
        <v>116</v>
      </c>
      <c r="V148" s="904">
        <v>116</v>
      </c>
      <c r="W148" s="904">
        <v>0</v>
      </c>
      <c r="X148" s="963">
        <v>1</v>
      </c>
      <c r="Y148" s="961">
        <v>21</v>
      </c>
    </row>
    <row r="149" spans="1:25" ht="14.45" customHeight="1" x14ac:dyDescent="0.2">
      <c r="A149" s="924" t="s">
        <v>7301</v>
      </c>
      <c r="B149" s="910">
        <v>1</v>
      </c>
      <c r="C149" s="911">
        <v>0.49</v>
      </c>
      <c r="D149" s="900">
        <v>2</v>
      </c>
      <c r="E149" s="912">
        <v>2</v>
      </c>
      <c r="F149" s="913">
        <v>1.3</v>
      </c>
      <c r="G149" s="901">
        <v>8.5</v>
      </c>
      <c r="H149" s="914">
        <v>2</v>
      </c>
      <c r="I149" s="913">
        <v>1.65</v>
      </c>
      <c r="J149" s="901">
        <v>5.5</v>
      </c>
      <c r="K149" s="915">
        <v>0.72</v>
      </c>
      <c r="L149" s="914">
        <v>3</v>
      </c>
      <c r="M149" s="914">
        <v>24</v>
      </c>
      <c r="N149" s="916">
        <v>8</v>
      </c>
      <c r="O149" s="914" t="s">
        <v>7028</v>
      </c>
      <c r="P149" s="917" t="s">
        <v>7300</v>
      </c>
      <c r="Q149" s="918">
        <f t="shared" si="6"/>
        <v>1</v>
      </c>
      <c r="R149" s="957">
        <f t="shared" si="6"/>
        <v>1.1599999999999999</v>
      </c>
      <c r="S149" s="918">
        <f t="shared" si="7"/>
        <v>0</v>
      </c>
      <c r="T149" s="957">
        <f t="shared" si="8"/>
        <v>0.34999999999999987</v>
      </c>
      <c r="U149" s="966">
        <v>16</v>
      </c>
      <c r="V149" s="919">
        <v>11</v>
      </c>
      <c r="W149" s="919">
        <v>-5</v>
      </c>
      <c r="X149" s="964">
        <v>0.6875</v>
      </c>
      <c r="Y149" s="962"/>
    </row>
    <row r="150" spans="1:25" ht="14.45" customHeight="1" x14ac:dyDescent="0.2">
      <c r="A150" s="924" t="s">
        <v>7302</v>
      </c>
      <c r="B150" s="910">
        <v>2</v>
      </c>
      <c r="C150" s="911">
        <v>2.84</v>
      </c>
      <c r="D150" s="900">
        <v>8</v>
      </c>
      <c r="E150" s="912"/>
      <c r="F150" s="913"/>
      <c r="G150" s="901"/>
      <c r="H150" s="914"/>
      <c r="I150" s="913"/>
      <c r="J150" s="901"/>
      <c r="K150" s="915">
        <v>1.52</v>
      </c>
      <c r="L150" s="914">
        <v>4</v>
      </c>
      <c r="M150" s="914">
        <v>36</v>
      </c>
      <c r="N150" s="916">
        <v>12</v>
      </c>
      <c r="O150" s="914" t="s">
        <v>7028</v>
      </c>
      <c r="P150" s="917" t="s">
        <v>7300</v>
      </c>
      <c r="Q150" s="918">
        <f t="shared" si="6"/>
        <v>-2</v>
      </c>
      <c r="R150" s="957">
        <f t="shared" si="6"/>
        <v>-2.84</v>
      </c>
      <c r="S150" s="918">
        <f t="shared" si="7"/>
        <v>0</v>
      </c>
      <c r="T150" s="957">
        <f t="shared" si="8"/>
        <v>0</v>
      </c>
      <c r="U150" s="966" t="s">
        <v>329</v>
      </c>
      <c r="V150" s="919" t="s">
        <v>329</v>
      </c>
      <c r="W150" s="919" t="s">
        <v>329</v>
      </c>
      <c r="X150" s="964" t="s">
        <v>329</v>
      </c>
      <c r="Y150" s="962"/>
    </row>
    <row r="151" spans="1:25" ht="14.45" customHeight="1" x14ac:dyDescent="0.2">
      <c r="A151" s="923" t="s">
        <v>7303</v>
      </c>
      <c r="B151" s="904"/>
      <c r="C151" s="905"/>
      <c r="D151" s="906"/>
      <c r="E151" s="889">
        <v>3</v>
      </c>
      <c r="F151" s="890">
        <v>1.6</v>
      </c>
      <c r="G151" s="896">
        <v>5.7</v>
      </c>
      <c r="H151" s="893">
        <v>1</v>
      </c>
      <c r="I151" s="887">
        <v>0.54</v>
      </c>
      <c r="J151" s="888">
        <v>3</v>
      </c>
      <c r="K151" s="892">
        <v>0.54</v>
      </c>
      <c r="L151" s="893">
        <v>3</v>
      </c>
      <c r="M151" s="893">
        <v>27</v>
      </c>
      <c r="N151" s="894">
        <v>9</v>
      </c>
      <c r="O151" s="893" t="s">
        <v>7028</v>
      </c>
      <c r="P151" s="908" t="s">
        <v>7304</v>
      </c>
      <c r="Q151" s="895">
        <f t="shared" si="6"/>
        <v>1</v>
      </c>
      <c r="R151" s="956">
        <f t="shared" si="6"/>
        <v>0.54</v>
      </c>
      <c r="S151" s="895">
        <f t="shared" si="7"/>
        <v>-2</v>
      </c>
      <c r="T151" s="956">
        <f t="shared" si="8"/>
        <v>-1.06</v>
      </c>
      <c r="U151" s="965">
        <v>9</v>
      </c>
      <c r="V151" s="904">
        <v>3</v>
      </c>
      <c r="W151" s="904">
        <v>-6</v>
      </c>
      <c r="X151" s="963">
        <v>0.33333333333333331</v>
      </c>
      <c r="Y151" s="961"/>
    </row>
    <row r="152" spans="1:25" ht="14.45" customHeight="1" x14ac:dyDescent="0.2">
      <c r="A152" s="923" t="s">
        <v>7305</v>
      </c>
      <c r="B152" s="904">
        <v>4</v>
      </c>
      <c r="C152" s="905">
        <v>1.33</v>
      </c>
      <c r="D152" s="906">
        <v>3.8</v>
      </c>
      <c r="E152" s="889">
        <v>4</v>
      </c>
      <c r="F152" s="890">
        <v>1.33</v>
      </c>
      <c r="G152" s="896">
        <v>4.3</v>
      </c>
      <c r="H152" s="893">
        <v>1</v>
      </c>
      <c r="I152" s="887">
        <v>0.36</v>
      </c>
      <c r="J152" s="888">
        <v>2</v>
      </c>
      <c r="K152" s="892">
        <v>0.33</v>
      </c>
      <c r="L152" s="893">
        <v>1</v>
      </c>
      <c r="M152" s="893">
        <v>12</v>
      </c>
      <c r="N152" s="894">
        <v>4</v>
      </c>
      <c r="O152" s="893" t="s">
        <v>7028</v>
      </c>
      <c r="P152" s="908" t="s">
        <v>7306</v>
      </c>
      <c r="Q152" s="895">
        <f t="shared" si="6"/>
        <v>-3</v>
      </c>
      <c r="R152" s="956">
        <f t="shared" si="6"/>
        <v>-0.97000000000000008</v>
      </c>
      <c r="S152" s="895">
        <f t="shared" si="7"/>
        <v>-3</v>
      </c>
      <c r="T152" s="956">
        <f t="shared" si="8"/>
        <v>-0.97000000000000008</v>
      </c>
      <c r="U152" s="965">
        <v>4</v>
      </c>
      <c r="V152" s="904">
        <v>2</v>
      </c>
      <c r="W152" s="904">
        <v>-2</v>
      </c>
      <c r="X152" s="963">
        <v>0.5</v>
      </c>
      <c r="Y152" s="961"/>
    </row>
    <row r="153" spans="1:25" ht="14.45" customHeight="1" x14ac:dyDescent="0.2">
      <c r="A153" s="924" t="s">
        <v>7307</v>
      </c>
      <c r="B153" s="919"/>
      <c r="C153" s="920"/>
      <c r="D153" s="909"/>
      <c r="E153" s="921">
        <v>1</v>
      </c>
      <c r="F153" s="922">
        <v>0.48</v>
      </c>
      <c r="G153" s="903">
        <v>6</v>
      </c>
      <c r="H153" s="914"/>
      <c r="I153" s="913"/>
      <c r="J153" s="901"/>
      <c r="K153" s="915">
        <v>0.48</v>
      </c>
      <c r="L153" s="914">
        <v>2</v>
      </c>
      <c r="M153" s="914">
        <v>18</v>
      </c>
      <c r="N153" s="916">
        <v>6</v>
      </c>
      <c r="O153" s="914" t="s">
        <v>7028</v>
      </c>
      <c r="P153" s="917" t="s">
        <v>7308</v>
      </c>
      <c r="Q153" s="918">
        <f t="shared" si="6"/>
        <v>0</v>
      </c>
      <c r="R153" s="957">
        <f t="shared" si="6"/>
        <v>0</v>
      </c>
      <c r="S153" s="918">
        <f t="shared" si="7"/>
        <v>-1</v>
      </c>
      <c r="T153" s="957">
        <f t="shared" si="8"/>
        <v>-0.48</v>
      </c>
      <c r="U153" s="966" t="s">
        <v>329</v>
      </c>
      <c r="V153" s="919" t="s">
        <v>329</v>
      </c>
      <c r="W153" s="919" t="s">
        <v>329</v>
      </c>
      <c r="X153" s="964" t="s">
        <v>329</v>
      </c>
      <c r="Y153" s="962"/>
    </row>
    <row r="154" spans="1:25" ht="14.45" customHeight="1" x14ac:dyDescent="0.2">
      <c r="A154" s="923" t="s">
        <v>7309</v>
      </c>
      <c r="B154" s="904">
        <v>6</v>
      </c>
      <c r="C154" s="905">
        <v>2.92</v>
      </c>
      <c r="D154" s="906">
        <v>4.8</v>
      </c>
      <c r="E154" s="907">
        <v>4</v>
      </c>
      <c r="F154" s="887">
        <v>1.95</v>
      </c>
      <c r="G154" s="888">
        <v>4.8</v>
      </c>
      <c r="H154" s="889">
        <v>3</v>
      </c>
      <c r="I154" s="890">
        <v>1.46</v>
      </c>
      <c r="J154" s="896">
        <v>3.7</v>
      </c>
      <c r="K154" s="892">
        <v>0.49</v>
      </c>
      <c r="L154" s="893">
        <v>2</v>
      </c>
      <c r="M154" s="893">
        <v>21</v>
      </c>
      <c r="N154" s="894">
        <v>7</v>
      </c>
      <c r="O154" s="893" t="s">
        <v>7028</v>
      </c>
      <c r="P154" s="908" t="s">
        <v>7310</v>
      </c>
      <c r="Q154" s="895">
        <f t="shared" si="6"/>
        <v>-3</v>
      </c>
      <c r="R154" s="956">
        <f t="shared" si="6"/>
        <v>-1.46</v>
      </c>
      <c r="S154" s="895">
        <f t="shared" si="7"/>
        <v>-1</v>
      </c>
      <c r="T154" s="956">
        <f t="shared" si="8"/>
        <v>-0.49</v>
      </c>
      <c r="U154" s="965">
        <v>21</v>
      </c>
      <c r="V154" s="904">
        <v>11.100000000000001</v>
      </c>
      <c r="W154" s="904">
        <v>-9.8999999999999986</v>
      </c>
      <c r="X154" s="963">
        <v>0.52857142857142869</v>
      </c>
      <c r="Y154" s="961"/>
    </row>
    <row r="155" spans="1:25" ht="14.45" customHeight="1" x14ac:dyDescent="0.2">
      <c r="A155" s="924" t="s">
        <v>7311</v>
      </c>
      <c r="B155" s="919"/>
      <c r="C155" s="920"/>
      <c r="D155" s="909"/>
      <c r="E155" s="912">
        <v>2</v>
      </c>
      <c r="F155" s="913">
        <v>1.56</v>
      </c>
      <c r="G155" s="901">
        <v>7.5</v>
      </c>
      <c r="H155" s="921">
        <v>3</v>
      </c>
      <c r="I155" s="922">
        <v>2.14</v>
      </c>
      <c r="J155" s="903">
        <v>5.7</v>
      </c>
      <c r="K155" s="915">
        <v>0.65</v>
      </c>
      <c r="L155" s="914">
        <v>3</v>
      </c>
      <c r="M155" s="914">
        <v>30</v>
      </c>
      <c r="N155" s="916">
        <v>10</v>
      </c>
      <c r="O155" s="914" t="s">
        <v>7028</v>
      </c>
      <c r="P155" s="917" t="s">
        <v>7312</v>
      </c>
      <c r="Q155" s="918">
        <f t="shared" si="6"/>
        <v>3</v>
      </c>
      <c r="R155" s="957">
        <f t="shared" si="6"/>
        <v>2.14</v>
      </c>
      <c r="S155" s="918">
        <f t="shared" si="7"/>
        <v>1</v>
      </c>
      <c r="T155" s="957">
        <f t="shared" si="8"/>
        <v>0.58000000000000007</v>
      </c>
      <c r="U155" s="966">
        <v>30</v>
      </c>
      <c r="V155" s="919">
        <v>17.100000000000001</v>
      </c>
      <c r="W155" s="919">
        <v>-12.899999999999999</v>
      </c>
      <c r="X155" s="964">
        <v>0.57000000000000006</v>
      </c>
      <c r="Y155" s="962"/>
    </row>
    <row r="156" spans="1:25" ht="14.45" customHeight="1" x14ac:dyDescent="0.2">
      <c r="A156" s="923" t="s">
        <v>7313</v>
      </c>
      <c r="B156" s="904">
        <v>1</v>
      </c>
      <c r="C156" s="905">
        <v>0.25</v>
      </c>
      <c r="D156" s="906">
        <v>2</v>
      </c>
      <c r="E156" s="889">
        <v>2</v>
      </c>
      <c r="F156" s="890">
        <v>0.55000000000000004</v>
      </c>
      <c r="G156" s="896">
        <v>4.5</v>
      </c>
      <c r="H156" s="893">
        <v>1</v>
      </c>
      <c r="I156" s="887">
        <v>0.25</v>
      </c>
      <c r="J156" s="888">
        <v>2</v>
      </c>
      <c r="K156" s="892">
        <v>0.25</v>
      </c>
      <c r="L156" s="893">
        <v>1</v>
      </c>
      <c r="M156" s="893">
        <v>9</v>
      </c>
      <c r="N156" s="894">
        <v>3</v>
      </c>
      <c r="O156" s="893" t="s">
        <v>7028</v>
      </c>
      <c r="P156" s="908" t="s">
        <v>7314</v>
      </c>
      <c r="Q156" s="895">
        <f t="shared" si="6"/>
        <v>0</v>
      </c>
      <c r="R156" s="956">
        <f t="shared" si="6"/>
        <v>0</v>
      </c>
      <c r="S156" s="895">
        <f t="shared" si="7"/>
        <v>-1</v>
      </c>
      <c r="T156" s="956">
        <f t="shared" si="8"/>
        <v>-0.30000000000000004</v>
      </c>
      <c r="U156" s="965">
        <v>3</v>
      </c>
      <c r="V156" s="904">
        <v>2</v>
      </c>
      <c r="W156" s="904">
        <v>-1</v>
      </c>
      <c r="X156" s="963">
        <v>0.66666666666666663</v>
      </c>
      <c r="Y156" s="961"/>
    </row>
    <row r="157" spans="1:25" ht="14.45" customHeight="1" x14ac:dyDescent="0.2">
      <c r="A157" s="923" t="s">
        <v>7315</v>
      </c>
      <c r="B157" s="904">
        <v>9</v>
      </c>
      <c r="C157" s="905">
        <v>3.15</v>
      </c>
      <c r="D157" s="906">
        <v>3.6</v>
      </c>
      <c r="E157" s="889">
        <v>10</v>
      </c>
      <c r="F157" s="890">
        <v>3.43</v>
      </c>
      <c r="G157" s="896">
        <v>2.8</v>
      </c>
      <c r="H157" s="893">
        <v>7</v>
      </c>
      <c r="I157" s="887">
        <v>2.4</v>
      </c>
      <c r="J157" s="888">
        <v>2.7</v>
      </c>
      <c r="K157" s="892">
        <v>0.34</v>
      </c>
      <c r="L157" s="893">
        <v>2</v>
      </c>
      <c r="M157" s="893">
        <v>15</v>
      </c>
      <c r="N157" s="894">
        <v>5</v>
      </c>
      <c r="O157" s="893" t="s">
        <v>7028</v>
      </c>
      <c r="P157" s="908" t="s">
        <v>7316</v>
      </c>
      <c r="Q157" s="895">
        <f t="shared" si="6"/>
        <v>-2</v>
      </c>
      <c r="R157" s="956">
        <f t="shared" si="6"/>
        <v>-0.75</v>
      </c>
      <c r="S157" s="895">
        <f t="shared" si="7"/>
        <v>-3</v>
      </c>
      <c r="T157" s="956">
        <f t="shared" si="8"/>
        <v>-1.0300000000000002</v>
      </c>
      <c r="U157" s="965">
        <v>35</v>
      </c>
      <c r="V157" s="904">
        <v>18.900000000000002</v>
      </c>
      <c r="W157" s="904">
        <v>-16.099999999999998</v>
      </c>
      <c r="X157" s="963">
        <v>0.54</v>
      </c>
      <c r="Y157" s="961"/>
    </row>
    <row r="158" spans="1:25" ht="14.45" customHeight="1" x14ac:dyDescent="0.2">
      <c r="A158" s="924" t="s">
        <v>7317</v>
      </c>
      <c r="B158" s="919">
        <v>2</v>
      </c>
      <c r="C158" s="920">
        <v>0.8</v>
      </c>
      <c r="D158" s="909">
        <v>2.5</v>
      </c>
      <c r="E158" s="921">
        <v>5</v>
      </c>
      <c r="F158" s="922">
        <v>1.93</v>
      </c>
      <c r="G158" s="903">
        <v>2.6</v>
      </c>
      <c r="H158" s="914">
        <v>4</v>
      </c>
      <c r="I158" s="913">
        <v>1.77</v>
      </c>
      <c r="J158" s="901">
        <v>4</v>
      </c>
      <c r="K158" s="915">
        <v>0.48</v>
      </c>
      <c r="L158" s="914">
        <v>3</v>
      </c>
      <c r="M158" s="914">
        <v>24</v>
      </c>
      <c r="N158" s="916">
        <v>8</v>
      </c>
      <c r="O158" s="914" t="s">
        <v>7028</v>
      </c>
      <c r="P158" s="917" t="s">
        <v>7318</v>
      </c>
      <c r="Q158" s="918">
        <f t="shared" si="6"/>
        <v>2</v>
      </c>
      <c r="R158" s="957">
        <f t="shared" si="6"/>
        <v>0.97</v>
      </c>
      <c r="S158" s="918">
        <f t="shared" si="7"/>
        <v>-1</v>
      </c>
      <c r="T158" s="957">
        <f t="shared" si="8"/>
        <v>-0.15999999999999992</v>
      </c>
      <c r="U158" s="966">
        <v>32</v>
      </c>
      <c r="V158" s="919">
        <v>16</v>
      </c>
      <c r="W158" s="919">
        <v>-16</v>
      </c>
      <c r="X158" s="964">
        <v>0.5</v>
      </c>
      <c r="Y158" s="962"/>
    </row>
    <row r="159" spans="1:25" ht="14.45" customHeight="1" x14ac:dyDescent="0.2">
      <c r="A159" s="924" t="s">
        <v>7319</v>
      </c>
      <c r="B159" s="919">
        <v>2</v>
      </c>
      <c r="C159" s="920">
        <v>0.76</v>
      </c>
      <c r="D159" s="909">
        <v>2</v>
      </c>
      <c r="E159" s="921"/>
      <c r="F159" s="922"/>
      <c r="G159" s="903"/>
      <c r="H159" s="914"/>
      <c r="I159" s="913"/>
      <c r="J159" s="901"/>
      <c r="K159" s="915">
        <v>0.53</v>
      </c>
      <c r="L159" s="914">
        <v>3</v>
      </c>
      <c r="M159" s="914">
        <v>24</v>
      </c>
      <c r="N159" s="916">
        <v>8</v>
      </c>
      <c r="O159" s="914" t="s">
        <v>7028</v>
      </c>
      <c r="P159" s="917" t="s">
        <v>7320</v>
      </c>
      <c r="Q159" s="918">
        <f t="shared" si="6"/>
        <v>-2</v>
      </c>
      <c r="R159" s="957">
        <f t="shared" si="6"/>
        <v>-0.76</v>
      </c>
      <c r="S159" s="918">
        <f t="shared" si="7"/>
        <v>0</v>
      </c>
      <c r="T159" s="957">
        <f t="shared" si="8"/>
        <v>0</v>
      </c>
      <c r="U159" s="966" t="s">
        <v>329</v>
      </c>
      <c r="V159" s="919" t="s">
        <v>329</v>
      </c>
      <c r="W159" s="919" t="s">
        <v>329</v>
      </c>
      <c r="X159" s="964" t="s">
        <v>329</v>
      </c>
      <c r="Y159" s="962"/>
    </row>
    <row r="160" spans="1:25" ht="14.45" customHeight="1" x14ac:dyDescent="0.2">
      <c r="A160" s="923" t="s">
        <v>7321</v>
      </c>
      <c r="B160" s="897">
        <v>1</v>
      </c>
      <c r="C160" s="898">
        <v>1.57</v>
      </c>
      <c r="D160" s="899">
        <v>2</v>
      </c>
      <c r="E160" s="907"/>
      <c r="F160" s="887"/>
      <c r="G160" s="888"/>
      <c r="H160" s="893"/>
      <c r="I160" s="887"/>
      <c r="J160" s="888"/>
      <c r="K160" s="892">
        <v>1.57</v>
      </c>
      <c r="L160" s="893">
        <v>2</v>
      </c>
      <c r="M160" s="893">
        <v>21</v>
      </c>
      <c r="N160" s="894">
        <v>7</v>
      </c>
      <c r="O160" s="893" t="s">
        <v>7028</v>
      </c>
      <c r="P160" s="908" t="s">
        <v>7322</v>
      </c>
      <c r="Q160" s="895">
        <f t="shared" si="6"/>
        <v>-1</v>
      </c>
      <c r="R160" s="956">
        <f t="shared" si="6"/>
        <v>-1.57</v>
      </c>
      <c r="S160" s="895">
        <f t="shared" si="7"/>
        <v>0</v>
      </c>
      <c r="T160" s="956">
        <f t="shared" si="8"/>
        <v>0</v>
      </c>
      <c r="U160" s="965" t="s">
        <v>329</v>
      </c>
      <c r="V160" s="904" t="s">
        <v>329</v>
      </c>
      <c r="W160" s="904" t="s">
        <v>329</v>
      </c>
      <c r="X160" s="963" t="s">
        <v>329</v>
      </c>
      <c r="Y160" s="961"/>
    </row>
    <row r="161" spans="1:25" ht="14.45" customHeight="1" x14ac:dyDescent="0.2">
      <c r="A161" s="923" t="s">
        <v>7323</v>
      </c>
      <c r="B161" s="904"/>
      <c r="C161" s="905"/>
      <c r="D161" s="906"/>
      <c r="E161" s="889">
        <v>1</v>
      </c>
      <c r="F161" s="890">
        <v>1.52</v>
      </c>
      <c r="G161" s="896">
        <v>7</v>
      </c>
      <c r="H161" s="893"/>
      <c r="I161" s="887"/>
      <c r="J161" s="888"/>
      <c r="K161" s="892">
        <v>1.52</v>
      </c>
      <c r="L161" s="893">
        <v>2</v>
      </c>
      <c r="M161" s="893">
        <v>21</v>
      </c>
      <c r="N161" s="894">
        <v>7</v>
      </c>
      <c r="O161" s="893" t="s">
        <v>7028</v>
      </c>
      <c r="P161" s="908" t="s">
        <v>7324</v>
      </c>
      <c r="Q161" s="895">
        <f t="shared" si="6"/>
        <v>0</v>
      </c>
      <c r="R161" s="956">
        <f t="shared" si="6"/>
        <v>0</v>
      </c>
      <c r="S161" s="895">
        <f t="shared" si="7"/>
        <v>-1</v>
      </c>
      <c r="T161" s="956">
        <f t="shared" si="8"/>
        <v>-1.52</v>
      </c>
      <c r="U161" s="965" t="s">
        <v>329</v>
      </c>
      <c r="V161" s="904" t="s">
        <v>329</v>
      </c>
      <c r="W161" s="904" t="s">
        <v>329</v>
      </c>
      <c r="X161" s="963" t="s">
        <v>329</v>
      </c>
      <c r="Y161" s="961"/>
    </row>
    <row r="162" spans="1:25" ht="14.45" customHeight="1" x14ac:dyDescent="0.2">
      <c r="A162" s="923" t="s">
        <v>7325</v>
      </c>
      <c r="B162" s="904">
        <v>1</v>
      </c>
      <c r="C162" s="905">
        <v>1.56</v>
      </c>
      <c r="D162" s="906">
        <v>5</v>
      </c>
      <c r="E162" s="889">
        <v>1</v>
      </c>
      <c r="F162" s="890">
        <v>1.56</v>
      </c>
      <c r="G162" s="896">
        <v>3</v>
      </c>
      <c r="H162" s="893"/>
      <c r="I162" s="887"/>
      <c r="J162" s="888"/>
      <c r="K162" s="892">
        <v>1.56</v>
      </c>
      <c r="L162" s="893">
        <v>2</v>
      </c>
      <c r="M162" s="893">
        <v>21</v>
      </c>
      <c r="N162" s="894">
        <v>7</v>
      </c>
      <c r="O162" s="893" t="s">
        <v>7028</v>
      </c>
      <c r="P162" s="908" t="s">
        <v>7326</v>
      </c>
      <c r="Q162" s="895">
        <f t="shared" si="6"/>
        <v>-1</v>
      </c>
      <c r="R162" s="956">
        <f t="shared" si="6"/>
        <v>-1.56</v>
      </c>
      <c r="S162" s="895">
        <f t="shared" si="7"/>
        <v>-1</v>
      </c>
      <c r="T162" s="956">
        <f t="shared" si="8"/>
        <v>-1.56</v>
      </c>
      <c r="U162" s="965" t="s">
        <v>329</v>
      </c>
      <c r="V162" s="904" t="s">
        <v>329</v>
      </c>
      <c r="W162" s="904" t="s">
        <v>329</v>
      </c>
      <c r="X162" s="963" t="s">
        <v>329</v>
      </c>
      <c r="Y162" s="961"/>
    </row>
    <row r="163" spans="1:25" ht="14.45" customHeight="1" x14ac:dyDescent="0.2">
      <c r="A163" s="924" t="s">
        <v>7327</v>
      </c>
      <c r="B163" s="919"/>
      <c r="C163" s="920"/>
      <c r="D163" s="909"/>
      <c r="E163" s="921">
        <v>1</v>
      </c>
      <c r="F163" s="922">
        <v>2.2400000000000002</v>
      </c>
      <c r="G163" s="903">
        <v>8</v>
      </c>
      <c r="H163" s="914"/>
      <c r="I163" s="913"/>
      <c r="J163" s="901"/>
      <c r="K163" s="915">
        <v>2.2400000000000002</v>
      </c>
      <c r="L163" s="914">
        <v>4</v>
      </c>
      <c r="M163" s="914">
        <v>39</v>
      </c>
      <c r="N163" s="916">
        <v>13</v>
      </c>
      <c r="O163" s="914" t="s">
        <v>7028</v>
      </c>
      <c r="P163" s="917" t="s">
        <v>7326</v>
      </c>
      <c r="Q163" s="918">
        <f t="shared" si="6"/>
        <v>0</v>
      </c>
      <c r="R163" s="957">
        <f t="shared" si="6"/>
        <v>0</v>
      </c>
      <c r="S163" s="918">
        <f t="shared" si="7"/>
        <v>-1</v>
      </c>
      <c r="T163" s="957">
        <f t="shared" si="8"/>
        <v>-2.2400000000000002</v>
      </c>
      <c r="U163" s="966" t="s">
        <v>329</v>
      </c>
      <c r="V163" s="919" t="s">
        <v>329</v>
      </c>
      <c r="W163" s="919" t="s">
        <v>329</v>
      </c>
      <c r="X163" s="964" t="s">
        <v>329</v>
      </c>
      <c r="Y163" s="962"/>
    </row>
    <row r="164" spans="1:25" ht="14.45" customHeight="1" x14ac:dyDescent="0.2">
      <c r="A164" s="923" t="s">
        <v>7328</v>
      </c>
      <c r="B164" s="897">
        <v>1</v>
      </c>
      <c r="C164" s="898">
        <v>0.99</v>
      </c>
      <c r="D164" s="899">
        <v>11</v>
      </c>
      <c r="E164" s="907"/>
      <c r="F164" s="887"/>
      <c r="G164" s="888"/>
      <c r="H164" s="893"/>
      <c r="I164" s="887"/>
      <c r="J164" s="888"/>
      <c r="K164" s="892">
        <v>0.99</v>
      </c>
      <c r="L164" s="893">
        <v>1</v>
      </c>
      <c r="M164" s="893">
        <v>12</v>
      </c>
      <c r="N164" s="894">
        <v>4</v>
      </c>
      <c r="O164" s="893" t="s">
        <v>7028</v>
      </c>
      <c r="P164" s="908" t="s">
        <v>7329</v>
      </c>
      <c r="Q164" s="895">
        <f t="shared" si="6"/>
        <v>-1</v>
      </c>
      <c r="R164" s="956">
        <f t="shared" si="6"/>
        <v>-0.99</v>
      </c>
      <c r="S164" s="895">
        <f t="shared" si="7"/>
        <v>0</v>
      </c>
      <c r="T164" s="956">
        <f t="shared" si="8"/>
        <v>0</v>
      </c>
      <c r="U164" s="965" t="s">
        <v>329</v>
      </c>
      <c r="V164" s="904" t="s">
        <v>329</v>
      </c>
      <c r="W164" s="904" t="s">
        <v>329</v>
      </c>
      <c r="X164" s="963" t="s">
        <v>329</v>
      </c>
      <c r="Y164" s="961"/>
    </row>
    <row r="165" spans="1:25" ht="14.45" customHeight="1" x14ac:dyDescent="0.2">
      <c r="A165" s="923" t="s">
        <v>7330</v>
      </c>
      <c r="B165" s="904"/>
      <c r="C165" s="905"/>
      <c r="D165" s="906"/>
      <c r="E165" s="907"/>
      <c r="F165" s="887"/>
      <c r="G165" s="888"/>
      <c r="H165" s="889">
        <v>1</v>
      </c>
      <c r="I165" s="890">
        <v>0.53</v>
      </c>
      <c r="J165" s="896">
        <v>3</v>
      </c>
      <c r="K165" s="892">
        <v>0.53</v>
      </c>
      <c r="L165" s="893">
        <v>1</v>
      </c>
      <c r="M165" s="893">
        <v>12</v>
      </c>
      <c r="N165" s="894">
        <v>4</v>
      </c>
      <c r="O165" s="893" t="s">
        <v>7028</v>
      </c>
      <c r="P165" s="908" t="s">
        <v>7331</v>
      </c>
      <c r="Q165" s="895">
        <f t="shared" si="6"/>
        <v>1</v>
      </c>
      <c r="R165" s="956">
        <f t="shared" si="6"/>
        <v>0.53</v>
      </c>
      <c r="S165" s="895">
        <f t="shared" si="7"/>
        <v>1</v>
      </c>
      <c r="T165" s="956">
        <f t="shared" si="8"/>
        <v>0.53</v>
      </c>
      <c r="U165" s="965">
        <v>4</v>
      </c>
      <c r="V165" s="904">
        <v>3</v>
      </c>
      <c r="W165" s="904">
        <v>-1</v>
      </c>
      <c r="X165" s="963">
        <v>0.75</v>
      </c>
      <c r="Y165" s="961"/>
    </row>
    <row r="166" spans="1:25" ht="14.45" customHeight="1" x14ac:dyDescent="0.2">
      <c r="A166" s="923" t="s">
        <v>7332</v>
      </c>
      <c r="B166" s="904"/>
      <c r="C166" s="905"/>
      <c r="D166" s="906"/>
      <c r="E166" s="889"/>
      <c r="F166" s="890"/>
      <c r="G166" s="896"/>
      <c r="H166" s="893">
        <v>1</v>
      </c>
      <c r="I166" s="887">
        <v>3.04</v>
      </c>
      <c r="J166" s="888">
        <v>8</v>
      </c>
      <c r="K166" s="892">
        <v>3.04</v>
      </c>
      <c r="L166" s="893">
        <v>3</v>
      </c>
      <c r="M166" s="893">
        <v>30</v>
      </c>
      <c r="N166" s="894">
        <v>10</v>
      </c>
      <c r="O166" s="893" t="s">
        <v>7028</v>
      </c>
      <c r="P166" s="908" t="s">
        <v>7333</v>
      </c>
      <c r="Q166" s="895">
        <f t="shared" si="6"/>
        <v>1</v>
      </c>
      <c r="R166" s="956">
        <f t="shared" si="6"/>
        <v>3.04</v>
      </c>
      <c r="S166" s="895">
        <f t="shared" si="7"/>
        <v>1</v>
      </c>
      <c r="T166" s="956">
        <f t="shared" si="8"/>
        <v>3.04</v>
      </c>
      <c r="U166" s="965">
        <v>10</v>
      </c>
      <c r="V166" s="904">
        <v>8</v>
      </c>
      <c r="W166" s="904">
        <v>-2</v>
      </c>
      <c r="X166" s="963">
        <v>0.8</v>
      </c>
      <c r="Y166" s="961"/>
    </row>
    <row r="167" spans="1:25" ht="14.45" customHeight="1" x14ac:dyDescent="0.2">
      <c r="A167" s="924" t="s">
        <v>7334</v>
      </c>
      <c r="B167" s="919">
        <v>3</v>
      </c>
      <c r="C167" s="920">
        <v>14.87</v>
      </c>
      <c r="D167" s="909">
        <v>22</v>
      </c>
      <c r="E167" s="921">
        <v>3</v>
      </c>
      <c r="F167" s="922">
        <v>11.83</v>
      </c>
      <c r="G167" s="903">
        <v>12.7</v>
      </c>
      <c r="H167" s="914">
        <v>1</v>
      </c>
      <c r="I167" s="913">
        <v>2.0499999999999998</v>
      </c>
      <c r="J167" s="901">
        <v>2</v>
      </c>
      <c r="K167" s="915">
        <v>3.83</v>
      </c>
      <c r="L167" s="914">
        <v>4</v>
      </c>
      <c r="M167" s="914">
        <v>39</v>
      </c>
      <c r="N167" s="916">
        <v>13</v>
      </c>
      <c r="O167" s="914" t="s">
        <v>7028</v>
      </c>
      <c r="P167" s="917" t="s">
        <v>7333</v>
      </c>
      <c r="Q167" s="918">
        <f t="shared" si="6"/>
        <v>-2</v>
      </c>
      <c r="R167" s="957">
        <f t="shared" si="6"/>
        <v>-12.82</v>
      </c>
      <c r="S167" s="918">
        <f t="shared" si="7"/>
        <v>-2</v>
      </c>
      <c r="T167" s="957">
        <f t="shared" si="8"/>
        <v>-9.7800000000000011</v>
      </c>
      <c r="U167" s="966">
        <v>13</v>
      </c>
      <c r="V167" s="919">
        <v>2</v>
      </c>
      <c r="W167" s="919">
        <v>-11</v>
      </c>
      <c r="X167" s="964">
        <v>0.15384615384615385</v>
      </c>
      <c r="Y167" s="962"/>
    </row>
    <row r="168" spans="1:25" ht="14.45" customHeight="1" x14ac:dyDescent="0.2">
      <c r="A168" s="923" t="s">
        <v>7335</v>
      </c>
      <c r="B168" s="904"/>
      <c r="C168" s="905"/>
      <c r="D168" s="906"/>
      <c r="E168" s="907"/>
      <c r="F168" s="887"/>
      <c r="G168" s="888"/>
      <c r="H168" s="889">
        <v>1</v>
      </c>
      <c r="I168" s="890">
        <v>6.34</v>
      </c>
      <c r="J168" s="891">
        <v>24</v>
      </c>
      <c r="K168" s="892">
        <v>4.66</v>
      </c>
      <c r="L168" s="893">
        <v>7</v>
      </c>
      <c r="M168" s="893">
        <v>60</v>
      </c>
      <c r="N168" s="894">
        <v>20</v>
      </c>
      <c r="O168" s="893" t="s">
        <v>7028</v>
      </c>
      <c r="P168" s="908" t="s">
        <v>7336</v>
      </c>
      <c r="Q168" s="895">
        <f t="shared" si="6"/>
        <v>1</v>
      </c>
      <c r="R168" s="956">
        <f t="shared" si="6"/>
        <v>6.34</v>
      </c>
      <c r="S168" s="895">
        <f t="shared" si="7"/>
        <v>1</v>
      </c>
      <c r="T168" s="956">
        <f t="shared" si="8"/>
        <v>6.34</v>
      </c>
      <c r="U168" s="965">
        <v>20</v>
      </c>
      <c r="V168" s="904">
        <v>24</v>
      </c>
      <c r="W168" s="904">
        <v>4</v>
      </c>
      <c r="X168" s="963">
        <v>1.2</v>
      </c>
      <c r="Y168" s="961">
        <v>4</v>
      </c>
    </row>
    <row r="169" spans="1:25" ht="14.45" customHeight="1" x14ac:dyDescent="0.2">
      <c r="A169" s="923" t="s">
        <v>7337</v>
      </c>
      <c r="B169" s="904"/>
      <c r="C169" s="905"/>
      <c r="D169" s="906"/>
      <c r="E169" s="907"/>
      <c r="F169" s="887"/>
      <c r="G169" s="888"/>
      <c r="H169" s="889">
        <v>1</v>
      </c>
      <c r="I169" s="890">
        <v>3.11</v>
      </c>
      <c r="J169" s="896">
        <v>13</v>
      </c>
      <c r="K169" s="892">
        <v>3.05</v>
      </c>
      <c r="L169" s="893">
        <v>5</v>
      </c>
      <c r="M169" s="893">
        <v>45</v>
      </c>
      <c r="N169" s="894">
        <v>15</v>
      </c>
      <c r="O169" s="893" t="s">
        <v>7028</v>
      </c>
      <c r="P169" s="908" t="s">
        <v>7338</v>
      </c>
      <c r="Q169" s="895">
        <f t="shared" si="6"/>
        <v>1</v>
      </c>
      <c r="R169" s="956">
        <f t="shared" si="6"/>
        <v>3.11</v>
      </c>
      <c r="S169" s="895">
        <f t="shared" si="7"/>
        <v>1</v>
      </c>
      <c r="T169" s="956">
        <f t="shared" si="8"/>
        <v>3.11</v>
      </c>
      <c r="U169" s="965">
        <v>15</v>
      </c>
      <c r="V169" s="904">
        <v>13</v>
      </c>
      <c r="W169" s="904">
        <v>-2</v>
      </c>
      <c r="X169" s="963">
        <v>0.8666666666666667</v>
      </c>
      <c r="Y169" s="961"/>
    </row>
    <row r="170" spans="1:25" ht="14.45" customHeight="1" x14ac:dyDescent="0.2">
      <c r="A170" s="923" t="s">
        <v>7339</v>
      </c>
      <c r="B170" s="904">
        <v>1</v>
      </c>
      <c r="C170" s="905">
        <v>1.72</v>
      </c>
      <c r="D170" s="906">
        <v>14</v>
      </c>
      <c r="E170" s="907"/>
      <c r="F170" s="887"/>
      <c r="G170" s="888"/>
      <c r="H170" s="889">
        <v>1</v>
      </c>
      <c r="I170" s="890">
        <v>0.85</v>
      </c>
      <c r="J170" s="896">
        <v>2</v>
      </c>
      <c r="K170" s="892">
        <v>0.85</v>
      </c>
      <c r="L170" s="893">
        <v>1</v>
      </c>
      <c r="M170" s="893">
        <v>12</v>
      </c>
      <c r="N170" s="894">
        <v>4</v>
      </c>
      <c r="O170" s="893" t="s">
        <v>7028</v>
      </c>
      <c r="P170" s="908" t="s">
        <v>7340</v>
      </c>
      <c r="Q170" s="895">
        <f t="shared" si="6"/>
        <v>0</v>
      </c>
      <c r="R170" s="956">
        <f t="shared" si="6"/>
        <v>-0.87</v>
      </c>
      <c r="S170" s="895">
        <f t="shared" si="7"/>
        <v>1</v>
      </c>
      <c r="T170" s="956">
        <f t="shared" si="8"/>
        <v>0.85</v>
      </c>
      <c r="U170" s="965">
        <v>4</v>
      </c>
      <c r="V170" s="904">
        <v>2</v>
      </c>
      <c r="W170" s="904">
        <v>-2</v>
      </c>
      <c r="X170" s="963">
        <v>0.5</v>
      </c>
      <c r="Y170" s="961"/>
    </row>
    <row r="171" spans="1:25" ht="14.45" customHeight="1" x14ac:dyDescent="0.2">
      <c r="A171" s="924" t="s">
        <v>7341</v>
      </c>
      <c r="B171" s="919">
        <v>2</v>
      </c>
      <c r="C171" s="920">
        <v>2.93</v>
      </c>
      <c r="D171" s="909">
        <v>14.5</v>
      </c>
      <c r="E171" s="912">
        <v>2</v>
      </c>
      <c r="F171" s="913">
        <v>2.37</v>
      </c>
      <c r="G171" s="901">
        <v>13</v>
      </c>
      <c r="H171" s="921">
        <v>2</v>
      </c>
      <c r="I171" s="922">
        <v>2.37</v>
      </c>
      <c r="J171" s="902">
        <v>12.5</v>
      </c>
      <c r="K171" s="915">
        <v>1.18</v>
      </c>
      <c r="L171" s="914">
        <v>2</v>
      </c>
      <c r="M171" s="914">
        <v>18</v>
      </c>
      <c r="N171" s="916">
        <v>6</v>
      </c>
      <c r="O171" s="914" t="s">
        <v>7028</v>
      </c>
      <c r="P171" s="917" t="s">
        <v>7340</v>
      </c>
      <c r="Q171" s="918">
        <f t="shared" si="6"/>
        <v>0</v>
      </c>
      <c r="R171" s="957">
        <f t="shared" si="6"/>
        <v>-0.56000000000000005</v>
      </c>
      <c r="S171" s="918">
        <f t="shared" si="7"/>
        <v>0</v>
      </c>
      <c r="T171" s="957">
        <f t="shared" si="8"/>
        <v>0</v>
      </c>
      <c r="U171" s="966">
        <v>12</v>
      </c>
      <c r="V171" s="919">
        <v>25</v>
      </c>
      <c r="W171" s="919">
        <v>13</v>
      </c>
      <c r="X171" s="964">
        <v>2.0833333333333335</v>
      </c>
      <c r="Y171" s="962">
        <v>13</v>
      </c>
    </row>
    <row r="172" spans="1:25" ht="14.45" customHeight="1" x14ac:dyDescent="0.2">
      <c r="A172" s="923" t="s">
        <v>7342</v>
      </c>
      <c r="B172" s="904"/>
      <c r="C172" s="905"/>
      <c r="D172" s="906"/>
      <c r="E172" s="889">
        <v>2</v>
      </c>
      <c r="F172" s="890">
        <v>0.69</v>
      </c>
      <c r="G172" s="896">
        <v>2</v>
      </c>
      <c r="H172" s="893"/>
      <c r="I172" s="887"/>
      <c r="J172" s="888"/>
      <c r="K172" s="892">
        <v>0.34</v>
      </c>
      <c r="L172" s="893">
        <v>1</v>
      </c>
      <c r="M172" s="893">
        <v>12</v>
      </c>
      <c r="N172" s="894">
        <v>4</v>
      </c>
      <c r="O172" s="893" t="s">
        <v>7028</v>
      </c>
      <c r="P172" s="908" t="s">
        <v>7343</v>
      </c>
      <c r="Q172" s="895">
        <f t="shared" si="6"/>
        <v>0</v>
      </c>
      <c r="R172" s="956">
        <f t="shared" si="6"/>
        <v>0</v>
      </c>
      <c r="S172" s="895">
        <f t="shared" si="7"/>
        <v>-2</v>
      </c>
      <c r="T172" s="956">
        <f t="shared" si="8"/>
        <v>-0.69</v>
      </c>
      <c r="U172" s="965" t="s">
        <v>329</v>
      </c>
      <c r="V172" s="904" t="s">
        <v>329</v>
      </c>
      <c r="W172" s="904" t="s">
        <v>329</v>
      </c>
      <c r="X172" s="963" t="s">
        <v>329</v>
      </c>
      <c r="Y172" s="961"/>
    </row>
    <row r="173" spans="1:25" ht="14.45" customHeight="1" x14ac:dyDescent="0.2">
      <c r="A173" s="923" t="s">
        <v>7344</v>
      </c>
      <c r="B173" s="897">
        <v>2</v>
      </c>
      <c r="C173" s="898">
        <v>0.67</v>
      </c>
      <c r="D173" s="899">
        <v>3.5</v>
      </c>
      <c r="E173" s="907">
        <v>1</v>
      </c>
      <c r="F173" s="887">
        <v>0.48</v>
      </c>
      <c r="G173" s="888">
        <v>4</v>
      </c>
      <c r="H173" s="893">
        <v>1</v>
      </c>
      <c r="I173" s="887">
        <v>0.48</v>
      </c>
      <c r="J173" s="891">
        <v>5</v>
      </c>
      <c r="K173" s="892">
        <v>0.2</v>
      </c>
      <c r="L173" s="893">
        <v>1</v>
      </c>
      <c r="M173" s="893">
        <v>9</v>
      </c>
      <c r="N173" s="894">
        <v>3</v>
      </c>
      <c r="O173" s="893" t="s">
        <v>7028</v>
      </c>
      <c r="P173" s="908" t="s">
        <v>7345</v>
      </c>
      <c r="Q173" s="895">
        <f t="shared" si="6"/>
        <v>-1</v>
      </c>
      <c r="R173" s="956">
        <f t="shared" si="6"/>
        <v>-0.19000000000000006</v>
      </c>
      <c r="S173" s="895">
        <f t="shared" si="7"/>
        <v>0</v>
      </c>
      <c r="T173" s="956">
        <f t="shared" si="8"/>
        <v>0</v>
      </c>
      <c r="U173" s="965">
        <v>3</v>
      </c>
      <c r="V173" s="904">
        <v>5</v>
      </c>
      <c r="W173" s="904">
        <v>2</v>
      </c>
      <c r="X173" s="963">
        <v>1.6666666666666667</v>
      </c>
      <c r="Y173" s="961">
        <v>2</v>
      </c>
    </row>
    <row r="174" spans="1:25" ht="14.45" customHeight="1" x14ac:dyDescent="0.2">
      <c r="A174" s="923" t="s">
        <v>7346</v>
      </c>
      <c r="B174" s="904"/>
      <c r="C174" s="905"/>
      <c r="D174" s="906"/>
      <c r="E174" s="907"/>
      <c r="F174" s="887"/>
      <c r="G174" s="888"/>
      <c r="H174" s="889">
        <v>1</v>
      </c>
      <c r="I174" s="890">
        <v>3.12</v>
      </c>
      <c r="J174" s="896">
        <v>7</v>
      </c>
      <c r="K174" s="892">
        <v>2.58</v>
      </c>
      <c r="L174" s="893">
        <v>3</v>
      </c>
      <c r="M174" s="893">
        <v>30</v>
      </c>
      <c r="N174" s="894">
        <v>10</v>
      </c>
      <c r="O174" s="893" t="s">
        <v>7028</v>
      </c>
      <c r="P174" s="908" t="s">
        <v>7347</v>
      </c>
      <c r="Q174" s="895">
        <f t="shared" si="6"/>
        <v>1</v>
      </c>
      <c r="R174" s="956">
        <f t="shared" si="6"/>
        <v>3.12</v>
      </c>
      <c r="S174" s="895">
        <f t="shared" si="7"/>
        <v>1</v>
      </c>
      <c r="T174" s="956">
        <f t="shared" si="8"/>
        <v>3.12</v>
      </c>
      <c r="U174" s="965">
        <v>10</v>
      </c>
      <c r="V174" s="904">
        <v>7</v>
      </c>
      <c r="W174" s="904">
        <v>-3</v>
      </c>
      <c r="X174" s="963">
        <v>0.7</v>
      </c>
      <c r="Y174" s="961"/>
    </row>
    <row r="175" spans="1:25" ht="14.45" customHeight="1" x14ac:dyDescent="0.2">
      <c r="A175" s="923" t="s">
        <v>7348</v>
      </c>
      <c r="B175" s="897">
        <v>6</v>
      </c>
      <c r="C175" s="898">
        <v>4.1900000000000004</v>
      </c>
      <c r="D175" s="899">
        <v>5.2</v>
      </c>
      <c r="E175" s="907"/>
      <c r="F175" s="887"/>
      <c r="G175" s="888"/>
      <c r="H175" s="893">
        <v>1</v>
      </c>
      <c r="I175" s="887">
        <v>0.7</v>
      </c>
      <c r="J175" s="888">
        <v>4</v>
      </c>
      <c r="K175" s="892">
        <v>0.7</v>
      </c>
      <c r="L175" s="893">
        <v>1</v>
      </c>
      <c r="M175" s="893">
        <v>12</v>
      </c>
      <c r="N175" s="894">
        <v>4</v>
      </c>
      <c r="O175" s="893" t="s">
        <v>7028</v>
      </c>
      <c r="P175" s="908" t="s">
        <v>7349</v>
      </c>
      <c r="Q175" s="895">
        <f t="shared" si="6"/>
        <v>-5</v>
      </c>
      <c r="R175" s="956">
        <f t="shared" si="6"/>
        <v>-3.49</v>
      </c>
      <c r="S175" s="895">
        <f t="shared" si="7"/>
        <v>1</v>
      </c>
      <c r="T175" s="956">
        <f t="shared" si="8"/>
        <v>0.7</v>
      </c>
      <c r="U175" s="965">
        <v>4</v>
      </c>
      <c r="V175" s="904">
        <v>4</v>
      </c>
      <c r="W175" s="904">
        <v>0</v>
      </c>
      <c r="X175" s="963">
        <v>1</v>
      </c>
      <c r="Y175" s="961"/>
    </row>
    <row r="176" spans="1:25" ht="14.45" customHeight="1" x14ac:dyDescent="0.2">
      <c r="A176" s="924" t="s">
        <v>7350</v>
      </c>
      <c r="B176" s="910"/>
      <c r="C176" s="911"/>
      <c r="D176" s="900"/>
      <c r="E176" s="912">
        <v>1</v>
      </c>
      <c r="F176" s="913">
        <v>0.96</v>
      </c>
      <c r="G176" s="901">
        <v>5</v>
      </c>
      <c r="H176" s="914"/>
      <c r="I176" s="913"/>
      <c r="J176" s="901"/>
      <c r="K176" s="915">
        <v>0.96</v>
      </c>
      <c r="L176" s="914">
        <v>2</v>
      </c>
      <c r="M176" s="914">
        <v>18</v>
      </c>
      <c r="N176" s="916">
        <v>6</v>
      </c>
      <c r="O176" s="914" t="s">
        <v>7028</v>
      </c>
      <c r="P176" s="917" t="s">
        <v>7349</v>
      </c>
      <c r="Q176" s="918">
        <f t="shared" si="6"/>
        <v>0</v>
      </c>
      <c r="R176" s="957">
        <f t="shared" si="6"/>
        <v>0</v>
      </c>
      <c r="S176" s="918">
        <f t="shared" si="7"/>
        <v>-1</v>
      </c>
      <c r="T176" s="957">
        <f t="shared" si="8"/>
        <v>-0.96</v>
      </c>
      <c r="U176" s="966" t="s">
        <v>329</v>
      </c>
      <c r="V176" s="919" t="s">
        <v>329</v>
      </c>
      <c r="W176" s="919" t="s">
        <v>329</v>
      </c>
      <c r="X176" s="964" t="s">
        <v>329</v>
      </c>
      <c r="Y176" s="962"/>
    </row>
    <row r="177" spans="1:25" ht="14.45" customHeight="1" x14ac:dyDescent="0.2">
      <c r="A177" s="923" t="s">
        <v>7351</v>
      </c>
      <c r="B177" s="904"/>
      <c r="C177" s="905"/>
      <c r="D177" s="906"/>
      <c r="E177" s="889">
        <v>1</v>
      </c>
      <c r="F177" s="890">
        <v>1.24</v>
      </c>
      <c r="G177" s="896">
        <v>9</v>
      </c>
      <c r="H177" s="893"/>
      <c r="I177" s="887"/>
      <c r="J177" s="888"/>
      <c r="K177" s="892">
        <v>1.24</v>
      </c>
      <c r="L177" s="893">
        <v>3</v>
      </c>
      <c r="M177" s="893">
        <v>30</v>
      </c>
      <c r="N177" s="894">
        <v>10</v>
      </c>
      <c r="O177" s="893" t="s">
        <v>7028</v>
      </c>
      <c r="P177" s="908" t="s">
        <v>7352</v>
      </c>
      <c r="Q177" s="895">
        <f t="shared" si="6"/>
        <v>0</v>
      </c>
      <c r="R177" s="956">
        <f t="shared" si="6"/>
        <v>0</v>
      </c>
      <c r="S177" s="895">
        <f t="shared" si="7"/>
        <v>-1</v>
      </c>
      <c r="T177" s="956">
        <f t="shared" si="8"/>
        <v>-1.24</v>
      </c>
      <c r="U177" s="965" t="s">
        <v>329</v>
      </c>
      <c r="V177" s="904" t="s">
        <v>329</v>
      </c>
      <c r="W177" s="904" t="s">
        <v>329</v>
      </c>
      <c r="X177" s="963" t="s">
        <v>329</v>
      </c>
      <c r="Y177" s="961"/>
    </row>
    <row r="178" spans="1:25" ht="14.45" customHeight="1" x14ac:dyDescent="0.2">
      <c r="A178" s="923" t="s">
        <v>7353</v>
      </c>
      <c r="B178" s="904"/>
      <c r="C178" s="905"/>
      <c r="D178" s="906"/>
      <c r="E178" s="889">
        <v>1</v>
      </c>
      <c r="F178" s="890">
        <v>1.07</v>
      </c>
      <c r="G178" s="896">
        <v>9</v>
      </c>
      <c r="H178" s="893"/>
      <c r="I178" s="887"/>
      <c r="J178" s="888"/>
      <c r="K178" s="892">
        <v>1.07</v>
      </c>
      <c r="L178" s="893">
        <v>3</v>
      </c>
      <c r="M178" s="893">
        <v>24</v>
      </c>
      <c r="N178" s="894">
        <v>8</v>
      </c>
      <c r="O178" s="893" t="s">
        <v>7028</v>
      </c>
      <c r="P178" s="908" t="s">
        <v>7354</v>
      </c>
      <c r="Q178" s="895">
        <f t="shared" si="6"/>
        <v>0</v>
      </c>
      <c r="R178" s="956">
        <f t="shared" si="6"/>
        <v>0</v>
      </c>
      <c r="S178" s="895">
        <f t="shared" si="7"/>
        <v>-1</v>
      </c>
      <c r="T178" s="956">
        <f t="shared" si="8"/>
        <v>-1.07</v>
      </c>
      <c r="U178" s="965" t="s">
        <v>329</v>
      </c>
      <c r="V178" s="904" t="s">
        <v>329</v>
      </c>
      <c r="W178" s="904" t="s">
        <v>329</v>
      </c>
      <c r="X178" s="963" t="s">
        <v>329</v>
      </c>
      <c r="Y178" s="961"/>
    </row>
    <row r="179" spans="1:25" ht="14.45" customHeight="1" x14ac:dyDescent="0.2">
      <c r="A179" s="923" t="s">
        <v>7355</v>
      </c>
      <c r="B179" s="904">
        <v>2</v>
      </c>
      <c r="C179" s="905">
        <v>3.58</v>
      </c>
      <c r="D179" s="906">
        <v>4.5</v>
      </c>
      <c r="E179" s="889">
        <v>2</v>
      </c>
      <c r="F179" s="890">
        <v>3.58</v>
      </c>
      <c r="G179" s="896">
        <v>5</v>
      </c>
      <c r="H179" s="893">
        <v>1</v>
      </c>
      <c r="I179" s="887">
        <v>1.79</v>
      </c>
      <c r="J179" s="888">
        <v>5</v>
      </c>
      <c r="K179" s="892">
        <v>1.79</v>
      </c>
      <c r="L179" s="893">
        <v>3</v>
      </c>
      <c r="M179" s="893">
        <v>24</v>
      </c>
      <c r="N179" s="894">
        <v>8</v>
      </c>
      <c r="O179" s="893" t="s">
        <v>7028</v>
      </c>
      <c r="P179" s="908" t="s">
        <v>7356</v>
      </c>
      <c r="Q179" s="895">
        <f t="shared" si="6"/>
        <v>-1</v>
      </c>
      <c r="R179" s="956">
        <f t="shared" si="6"/>
        <v>-1.79</v>
      </c>
      <c r="S179" s="895">
        <f t="shared" si="7"/>
        <v>-1</v>
      </c>
      <c r="T179" s="956">
        <f t="shared" si="8"/>
        <v>-1.79</v>
      </c>
      <c r="U179" s="965">
        <v>8</v>
      </c>
      <c r="V179" s="904">
        <v>5</v>
      </c>
      <c r="W179" s="904">
        <v>-3</v>
      </c>
      <c r="X179" s="963">
        <v>0.625</v>
      </c>
      <c r="Y179" s="961"/>
    </row>
    <row r="180" spans="1:25" ht="14.45" customHeight="1" x14ac:dyDescent="0.2">
      <c r="A180" s="923" t="s">
        <v>7357</v>
      </c>
      <c r="B180" s="904">
        <v>1</v>
      </c>
      <c r="C180" s="905">
        <v>3.04</v>
      </c>
      <c r="D180" s="906">
        <v>7</v>
      </c>
      <c r="E180" s="907">
        <v>1</v>
      </c>
      <c r="F180" s="887">
        <v>3.04</v>
      </c>
      <c r="G180" s="888">
        <v>5</v>
      </c>
      <c r="H180" s="889">
        <v>3</v>
      </c>
      <c r="I180" s="890">
        <v>9.1300000000000008</v>
      </c>
      <c r="J180" s="896">
        <v>7.7</v>
      </c>
      <c r="K180" s="892">
        <v>3.04</v>
      </c>
      <c r="L180" s="893">
        <v>4</v>
      </c>
      <c r="M180" s="893">
        <v>36</v>
      </c>
      <c r="N180" s="894">
        <v>12</v>
      </c>
      <c r="O180" s="893" t="s">
        <v>7028</v>
      </c>
      <c r="P180" s="908" t="s">
        <v>7358</v>
      </c>
      <c r="Q180" s="895">
        <f t="shared" si="6"/>
        <v>2</v>
      </c>
      <c r="R180" s="956">
        <f t="shared" si="6"/>
        <v>6.0900000000000007</v>
      </c>
      <c r="S180" s="895">
        <f t="shared" si="7"/>
        <v>2</v>
      </c>
      <c r="T180" s="956">
        <f t="shared" si="8"/>
        <v>6.0900000000000007</v>
      </c>
      <c r="U180" s="965">
        <v>36</v>
      </c>
      <c r="V180" s="904">
        <v>23.1</v>
      </c>
      <c r="W180" s="904">
        <v>-12.899999999999999</v>
      </c>
      <c r="X180" s="963">
        <v>0.64166666666666672</v>
      </c>
      <c r="Y180" s="961"/>
    </row>
    <row r="181" spans="1:25" ht="14.45" customHeight="1" x14ac:dyDescent="0.2">
      <c r="A181" s="924" t="s">
        <v>7359</v>
      </c>
      <c r="B181" s="919"/>
      <c r="C181" s="920"/>
      <c r="D181" s="909"/>
      <c r="E181" s="912"/>
      <c r="F181" s="913"/>
      <c r="G181" s="901"/>
      <c r="H181" s="921">
        <v>1</v>
      </c>
      <c r="I181" s="922">
        <v>4.82</v>
      </c>
      <c r="J181" s="903">
        <v>7</v>
      </c>
      <c r="K181" s="915">
        <v>4.82</v>
      </c>
      <c r="L181" s="914">
        <v>6</v>
      </c>
      <c r="M181" s="914">
        <v>57</v>
      </c>
      <c r="N181" s="916">
        <v>19</v>
      </c>
      <c r="O181" s="914" t="s">
        <v>7028</v>
      </c>
      <c r="P181" s="917" t="s">
        <v>7358</v>
      </c>
      <c r="Q181" s="918">
        <f t="shared" si="6"/>
        <v>1</v>
      </c>
      <c r="R181" s="957">
        <f t="shared" si="6"/>
        <v>4.82</v>
      </c>
      <c r="S181" s="918">
        <f t="shared" si="7"/>
        <v>1</v>
      </c>
      <c r="T181" s="957">
        <f t="shared" si="8"/>
        <v>4.82</v>
      </c>
      <c r="U181" s="966">
        <v>19</v>
      </c>
      <c r="V181" s="919">
        <v>7</v>
      </c>
      <c r="W181" s="919">
        <v>-12</v>
      </c>
      <c r="X181" s="964">
        <v>0.36842105263157893</v>
      </c>
      <c r="Y181" s="962"/>
    </row>
    <row r="182" spans="1:25" ht="14.45" customHeight="1" x14ac:dyDescent="0.2">
      <c r="A182" s="924" t="s">
        <v>7360</v>
      </c>
      <c r="B182" s="919"/>
      <c r="C182" s="920"/>
      <c r="D182" s="909"/>
      <c r="E182" s="912"/>
      <c r="F182" s="913"/>
      <c r="G182" s="901"/>
      <c r="H182" s="921">
        <v>1</v>
      </c>
      <c r="I182" s="922">
        <v>8.11</v>
      </c>
      <c r="J182" s="903">
        <v>17</v>
      </c>
      <c r="K182" s="915">
        <v>8.11</v>
      </c>
      <c r="L182" s="914">
        <v>7</v>
      </c>
      <c r="M182" s="914">
        <v>63</v>
      </c>
      <c r="N182" s="916">
        <v>21</v>
      </c>
      <c r="O182" s="914" t="s">
        <v>7028</v>
      </c>
      <c r="P182" s="917" t="s">
        <v>7358</v>
      </c>
      <c r="Q182" s="918">
        <f t="shared" si="6"/>
        <v>1</v>
      </c>
      <c r="R182" s="957">
        <f t="shared" si="6"/>
        <v>8.11</v>
      </c>
      <c r="S182" s="918">
        <f t="shared" si="7"/>
        <v>1</v>
      </c>
      <c r="T182" s="957">
        <f t="shared" si="8"/>
        <v>8.11</v>
      </c>
      <c r="U182" s="966">
        <v>21</v>
      </c>
      <c r="V182" s="919">
        <v>17</v>
      </c>
      <c r="W182" s="919">
        <v>-4</v>
      </c>
      <c r="X182" s="964">
        <v>0.80952380952380953</v>
      </c>
      <c r="Y182" s="962"/>
    </row>
    <row r="183" spans="1:25" ht="14.45" customHeight="1" x14ac:dyDescent="0.2">
      <c r="A183" s="923" t="s">
        <v>7361</v>
      </c>
      <c r="B183" s="897">
        <v>10</v>
      </c>
      <c r="C183" s="898">
        <v>10.32</v>
      </c>
      <c r="D183" s="899">
        <v>4.4000000000000004</v>
      </c>
      <c r="E183" s="907">
        <v>8</v>
      </c>
      <c r="F183" s="887">
        <v>8.5500000000000007</v>
      </c>
      <c r="G183" s="888">
        <v>4.4000000000000004</v>
      </c>
      <c r="H183" s="893">
        <v>8</v>
      </c>
      <c r="I183" s="887">
        <v>8.31</v>
      </c>
      <c r="J183" s="888">
        <v>5.8</v>
      </c>
      <c r="K183" s="892">
        <v>1.03</v>
      </c>
      <c r="L183" s="893">
        <v>2</v>
      </c>
      <c r="M183" s="893">
        <v>18</v>
      </c>
      <c r="N183" s="894">
        <v>6</v>
      </c>
      <c r="O183" s="893" t="s">
        <v>7028</v>
      </c>
      <c r="P183" s="908" t="s">
        <v>7362</v>
      </c>
      <c r="Q183" s="895">
        <f t="shared" si="6"/>
        <v>-2</v>
      </c>
      <c r="R183" s="956">
        <f t="shared" si="6"/>
        <v>-2.0099999999999998</v>
      </c>
      <c r="S183" s="895">
        <f t="shared" si="7"/>
        <v>0</v>
      </c>
      <c r="T183" s="956">
        <f t="shared" si="8"/>
        <v>-0.24000000000000021</v>
      </c>
      <c r="U183" s="965">
        <v>48</v>
      </c>
      <c r="V183" s="904">
        <v>46.4</v>
      </c>
      <c r="W183" s="904">
        <v>-1.6000000000000014</v>
      </c>
      <c r="X183" s="963">
        <v>0.96666666666666667</v>
      </c>
      <c r="Y183" s="961">
        <v>7</v>
      </c>
    </row>
    <row r="184" spans="1:25" ht="14.45" customHeight="1" x14ac:dyDescent="0.2">
      <c r="A184" s="924" t="s">
        <v>7363</v>
      </c>
      <c r="B184" s="910"/>
      <c r="C184" s="911"/>
      <c r="D184" s="900"/>
      <c r="E184" s="912">
        <v>1</v>
      </c>
      <c r="F184" s="913">
        <v>1.73</v>
      </c>
      <c r="G184" s="901">
        <v>3</v>
      </c>
      <c r="H184" s="914"/>
      <c r="I184" s="913"/>
      <c r="J184" s="901"/>
      <c r="K184" s="915">
        <v>1.73</v>
      </c>
      <c r="L184" s="914">
        <v>3</v>
      </c>
      <c r="M184" s="914">
        <v>30</v>
      </c>
      <c r="N184" s="916">
        <v>10</v>
      </c>
      <c r="O184" s="914" t="s">
        <v>7028</v>
      </c>
      <c r="P184" s="917" t="s">
        <v>7362</v>
      </c>
      <c r="Q184" s="918">
        <f t="shared" si="6"/>
        <v>0</v>
      </c>
      <c r="R184" s="957">
        <f t="shared" si="6"/>
        <v>0</v>
      </c>
      <c r="S184" s="918">
        <f t="shared" si="7"/>
        <v>-1</v>
      </c>
      <c r="T184" s="957">
        <f t="shared" si="8"/>
        <v>-1.73</v>
      </c>
      <c r="U184" s="966" t="s">
        <v>329</v>
      </c>
      <c r="V184" s="919" t="s">
        <v>329</v>
      </c>
      <c r="W184" s="919" t="s">
        <v>329</v>
      </c>
      <c r="X184" s="964" t="s">
        <v>329</v>
      </c>
      <c r="Y184" s="962"/>
    </row>
    <row r="185" spans="1:25" ht="14.45" customHeight="1" x14ac:dyDescent="0.2">
      <c r="A185" s="923" t="s">
        <v>7364</v>
      </c>
      <c r="B185" s="904"/>
      <c r="C185" s="905"/>
      <c r="D185" s="906"/>
      <c r="E185" s="907"/>
      <c r="F185" s="887"/>
      <c r="G185" s="888"/>
      <c r="H185" s="889">
        <v>1</v>
      </c>
      <c r="I185" s="890">
        <v>0.66</v>
      </c>
      <c r="J185" s="896">
        <v>3</v>
      </c>
      <c r="K185" s="892">
        <v>0.66</v>
      </c>
      <c r="L185" s="893">
        <v>2</v>
      </c>
      <c r="M185" s="893">
        <v>18</v>
      </c>
      <c r="N185" s="894">
        <v>6</v>
      </c>
      <c r="O185" s="893" t="s">
        <v>7028</v>
      </c>
      <c r="P185" s="908" t="s">
        <v>7365</v>
      </c>
      <c r="Q185" s="895">
        <f t="shared" si="6"/>
        <v>1</v>
      </c>
      <c r="R185" s="956">
        <f t="shared" si="6"/>
        <v>0.66</v>
      </c>
      <c r="S185" s="895">
        <f t="shared" si="7"/>
        <v>1</v>
      </c>
      <c r="T185" s="956">
        <f t="shared" si="8"/>
        <v>0.66</v>
      </c>
      <c r="U185" s="965">
        <v>6</v>
      </c>
      <c r="V185" s="904">
        <v>3</v>
      </c>
      <c r="W185" s="904">
        <v>-3</v>
      </c>
      <c r="X185" s="963">
        <v>0.5</v>
      </c>
      <c r="Y185" s="961"/>
    </row>
    <row r="186" spans="1:25" ht="14.45" customHeight="1" x14ac:dyDescent="0.2">
      <c r="A186" s="923" t="s">
        <v>7366</v>
      </c>
      <c r="B186" s="897">
        <v>1</v>
      </c>
      <c r="C186" s="898">
        <v>0.54</v>
      </c>
      <c r="D186" s="899">
        <v>2</v>
      </c>
      <c r="E186" s="907"/>
      <c r="F186" s="887"/>
      <c r="G186" s="888"/>
      <c r="H186" s="893">
        <v>1</v>
      </c>
      <c r="I186" s="887">
        <v>0.54</v>
      </c>
      <c r="J186" s="888">
        <v>2</v>
      </c>
      <c r="K186" s="892">
        <v>0.54</v>
      </c>
      <c r="L186" s="893">
        <v>2</v>
      </c>
      <c r="M186" s="893">
        <v>15</v>
      </c>
      <c r="N186" s="894">
        <v>5</v>
      </c>
      <c r="O186" s="893" t="s">
        <v>7028</v>
      </c>
      <c r="P186" s="908" t="s">
        <v>7367</v>
      </c>
      <c r="Q186" s="895">
        <f t="shared" si="6"/>
        <v>0</v>
      </c>
      <c r="R186" s="956">
        <f t="shared" si="6"/>
        <v>0</v>
      </c>
      <c r="S186" s="895">
        <f t="shared" si="7"/>
        <v>1</v>
      </c>
      <c r="T186" s="956">
        <f t="shared" si="8"/>
        <v>0.54</v>
      </c>
      <c r="U186" s="965">
        <v>5</v>
      </c>
      <c r="V186" s="904">
        <v>2</v>
      </c>
      <c r="W186" s="904">
        <v>-3</v>
      </c>
      <c r="X186" s="963">
        <v>0.4</v>
      </c>
      <c r="Y186" s="961"/>
    </row>
    <row r="187" spans="1:25" ht="14.45" customHeight="1" x14ac:dyDescent="0.2">
      <c r="A187" s="924" t="s">
        <v>7368</v>
      </c>
      <c r="B187" s="910">
        <v>1</v>
      </c>
      <c r="C187" s="911">
        <v>1.05</v>
      </c>
      <c r="D187" s="900">
        <v>19</v>
      </c>
      <c r="E187" s="912"/>
      <c r="F187" s="913"/>
      <c r="G187" s="901"/>
      <c r="H187" s="914"/>
      <c r="I187" s="913"/>
      <c r="J187" s="901"/>
      <c r="K187" s="915">
        <v>1.05</v>
      </c>
      <c r="L187" s="914">
        <v>3</v>
      </c>
      <c r="M187" s="914">
        <v>27</v>
      </c>
      <c r="N187" s="916">
        <v>9</v>
      </c>
      <c r="O187" s="914" t="s">
        <v>7028</v>
      </c>
      <c r="P187" s="917" t="s">
        <v>7367</v>
      </c>
      <c r="Q187" s="918">
        <f t="shared" si="6"/>
        <v>-1</v>
      </c>
      <c r="R187" s="957">
        <f t="shared" si="6"/>
        <v>-1.05</v>
      </c>
      <c r="S187" s="918">
        <f t="shared" si="7"/>
        <v>0</v>
      </c>
      <c r="T187" s="957">
        <f t="shared" si="8"/>
        <v>0</v>
      </c>
      <c r="U187" s="966" t="s">
        <v>329</v>
      </c>
      <c r="V187" s="919" t="s">
        <v>329</v>
      </c>
      <c r="W187" s="919" t="s">
        <v>329</v>
      </c>
      <c r="X187" s="964" t="s">
        <v>329</v>
      </c>
      <c r="Y187" s="962"/>
    </row>
    <row r="188" spans="1:25" ht="14.45" customHeight="1" x14ac:dyDescent="0.2">
      <c r="A188" s="923" t="s">
        <v>7369</v>
      </c>
      <c r="B188" s="897">
        <v>1</v>
      </c>
      <c r="C188" s="898">
        <v>3</v>
      </c>
      <c r="D188" s="899">
        <v>9</v>
      </c>
      <c r="E188" s="907"/>
      <c r="F188" s="887"/>
      <c r="G188" s="888"/>
      <c r="H188" s="893"/>
      <c r="I188" s="887"/>
      <c r="J188" s="888"/>
      <c r="K188" s="892">
        <v>3</v>
      </c>
      <c r="L188" s="893">
        <v>6</v>
      </c>
      <c r="M188" s="893">
        <v>54</v>
      </c>
      <c r="N188" s="894">
        <v>18</v>
      </c>
      <c r="O188" s="893" t="s">
        <v>7028</v>
      </c>
      <c r="P188" s="908" t="s">
        <v>7370</v>
      </c>
      <c r="Q188" s="895">
        <f t="shared" si="6"/>
        <v>-1</v>
      </c>
      <c r="R188" s="956">
        <f t="shared" si="6"/>
        <v>-3</v>
      </c>
      <c r="S188" s="895">
        <f t="shared" si="7"/>
        <v>0</v>
      </c>
      <c r="T188" s="956">
        <f t="shared" si="8"/>
        <v>0</v>
      </c>
      <c r="U188" s="965" t="s">
        <v>329</v>
      </c>
      <c r="V188" s="904" t="s">
        <v>329</v>
      </c>
      <c r="W188" s="904" t="s">
        <v>329</v>
      </c>
      <c r="X188" s="963" t="s">
        <v>329</v>
      </c>
      <c r="Y188" s="961"/>
    </row>
    <row r="189" spans="1:25" ht="14.45" customHeight="1" x14ac:dyDescent="0.2">
      <c r="A189" s="923" t="s">
        <v>7371</v>
      </c>
      <c r="B189" s="904"/>
      <c r="C189" s="905"/>
      <c r="D189" s="906"/>
      <c r="E189" s="889">
        <v>4</v>
      </c>
      <c r="F189" s="890">
        <v>4.75</v>
      </c>
      <c r="G189" s="896">
        <v>5.3</v>
      </c>
      <c r="H189" s="893">
        <v>1</v>
      </c>
      <c r="I189" s="887">
        <v>0.78</v>
      </c>
      <c r="J189" s="888">
        <v>2</v>
      </c>
      <c r="K189" s="892">
        <v>1.43</v>
      </c>
      <c r="L189" s="893">
        <v>4</v>
      </c>
      <c r="M189" s="893">
        <v>36</v>
      </c>
      <c r="N189" s="894">
        <v>12</v>
      </c>
      <c r="O189" s="893" t="s">
        <v>7028</v>
      </c>
      <c r="P189" s="908" t="s">
        <v>7372</v>
      </c>
      <c r="Q189" s="895">
        <f t="shared" si="6"/>
        <v>1</v>
      </c>
      <c r="R189" s="956">
        <f t="shared" si="6"/>
        <v>0.78</v>
      </c>
      <c r="S189" s="895">
        <f t="shared" si="7"/>
        <v>-3</v>
      </c>
      <c r="T189" s="956">
        <f t="shared" si="8"/>
        <v>-3.9699999999999998</v>
      </c>
      <c r="U189" s="965">
        <v>12</v>
      </c>
      <c r="V189" s="904">
        <v>2</v>
      </c>
      <c r="W189" s="904">
        <v>-10</v>
      </c>
      <c r="X189" s="963">
        <v>0.16666666666666666</v>
      </c>
      <c r="Y189" s="961"/>
    </row>
    <row r="190" spans="1:25" ht="14.45" customHeight="1" x14ac:dyDescent="0.2">
      <c r="A190" s="924" t="s">
        <v>7373</v>
      </c>
      <c r="B190" s="919"/>
      <c r="C190" s="920"/>
      <c r="D190" s="909"/>
      <c r="E190" s="921"/>
      <c r="F190" s="922"/>
      <c r="G190" s="903"/>
      <c r="H190" s="914">
        <v>1</v>
      </c>
      <c r="I190" s="913">
        <v>1.81</v>
      </c>
      <c r="J190" s="901">
        <v>5</v>
      </c>
      <c r="K190" s="915">
        <v>1.81</v>
      </c>
      <c r="L190" s="914">
        <v>5</v>
      </c>
      <c r="M190" s="914">
        <v>45</v>
      </c>
      <c r="N190" s="916">
        <v>15</v>
      </c>
      <c r="O190" s="914" t="s">
        <v>7028</v>
      </c>
      <c r="P190" s="917" t="s">
        <v>7374</v>
      </c>
      <c r="Q190" s="918">
        <f t="shared" si="6"/>
        <v>1</v>
      </c>
      <c r="R190" s="957">
        <f t="shared" si="6"/>
        <v>1.81</v>
      </c>
      <c r="S190" s="918">
        <f t="shared" si="7"/>
        <v>1</v>
      </c>
      <c r="T190" s="957">
        <f t="shared" si="8"/>
        <v>1.81</v>
      </c>
      <c r="U190" s="966">
        <v>15</v>
      </c>
      <c r="V190" s="919">
        <v>5</v>
      </c>
      <c r="W190" s="919">
        <v>-10</v>
      </c>
      <c r="X190" s="964">
        <v>0.33333333333333331</v>
      </c>
      <c r="Y190" s="962"/>
    </row>
    <row r="191" spans="1:25" ht="14.45" customHeight="1" x14ac:dyDescent="0.2">
      <c r="A191" s="923" t="s">
        <v>7375</v>
      </c>
      <c r="B191" s="904">
        <v>1</v>
      </c>
      <c r="C191" s="905">
        <v>0.54</v>
      </c>
      <c r="D191" s="906">
        <v>5</v>
      </c>
      <c r="E191" s="907">
        <v>1</v>
      </c>
      <c r="F191" s="887">
        <v>0.54</v>
      </c>
      <c r="G191" s="888">
        <v>8</v>
      </c>
      <c r="H191" s="889">
        <v>1</v>
      </c>
      <c r="I191" s="890">
        <v>0.54</v>
      </c>
      <c r="J191" s="896">
        <v>5</v>
      </c>
      <c r="K191" s="892">
        <v>0.54</v>
      </c>
      <c r="L191" s="893">
        <v>2</v>
      </c>
      <c r="M191" s="893">
        <v>21</v>
      </c>
      <c r="N191" s="894">
        <v>7</v>
      </c>
      <c r="O191" s="893" t="s">
        <v>7028</v>
      </c>
      <c r="P191" s="908" t="s">
        <v>7376</v>
      </c>
      <c r="Q191" s="895">
        <f t="shared" si="6"/>
        <v>0</v>
      </c>
      <c r="R191" s="956">
        <f t="shared" si="6"/>
        <v>0</v>
      </c>
      <c r="S191" s="895">
        <f t="shared" si="7"/>
        <v>0</v>
      </c>
      <c r="T191" s="956">
        <f t="shared" si="8"/>
        <v>0</v>
      </c>
      <c r="U191" s="965">
        <v>7</v>
      </c>
      <c r="V191" s="904">
        <v>5</v>
      </c>
      <c r="W191" s="904">
        <v>-2</v>
      </c>
      <c r="X191" s="963">
        <v>0.7142857142857143</v>
      </c>
      <c r="Y191" s="961"/>
    </row>
    <row r="192" spans="1:25" ht="14.45" customHeight="1" x14ac:dyDescent="0.2">
      <c r="A192" s="923" t="s">
        <v>7377</v>
      </c>
      <c r="B192" s="904"/>
      <c r="C192" s="905"/>
      <c r="D192" s="906"/>
      <c r="E192" s="889">
        <v>1</v>
      </c>
      <c r="F192" s="890">
        <v>0.61</v>
      </c>
      <c r="G192" s="896">
        <v>7</v>
      </c>
      <c r="H192" s="893"/>
      <c r="I192" s="887"/>
      <c r="J192" s="888"/>
      <c r="K192" s="892">
        <v>0.46</v>
      </c>
      <c r="L192" s="893">
        <v>2</v>
      </c>
      <c r="M192" s="893">
        <v>15</v>
      </c>
      <c r="N192" s="894">
        <v>5</v>
      </c>
      <c r="O192" s="893" t="s">
        <v>7028</v>
      </c>
      <c r="P192" s="908" t="s">
        <v>7378</v>
      </c>
      <c r="Q192" s="895">
        <f t="shared" si="6"/>
        <v>0</v>
      </c>
      <c r="R192" s="956">
        <f t="shared" si="6"/>
        <v>0</v>
      </c>
      <c r="S192" s="895">
        <f t="shared" si="7"/>
        <v>-1</v>
      </c>
      <c r="T192" s="956">
        <f t="shared" si="8"/>
        <v>-0.61</v>
      </c>
      <c r="U192" s="965" t="s">
        <v>329</v>
      </c>
      <c r="V192" s="904" t="s">
        <v>329</v>
      </c>
      <c r="W192" s="904" t="s">
        <v>329</v>
      </c>
      <c r="X192" s="963" t="s">
        <v>329</v>
      </c>
      <c r="Y192" s="961"/>
    </row>
    <row r="193" spans="1:25" ht="14.45" customHeight="1" x14ac:dyDescent="0.2">
      <c r="A193" s="923" t="s">
        <v>7379</v>
      </c>
      <c r="B193" s="904"/>
      <c r="C193" s="905"/>
      <c r="D193" s="906"/>
      <c r="E193" s="889">
        <v>1</v>
      </c>
      <c r="F193" s="890">
        <v>0.59</v>
      </c>
      <c r="G193" s="896">
        <v>7</v>
      </c>
      <c r="H193" s="893"/>
      <c r="I193" s="887"/>
      <c r="J193" s="888"/>
      <c r="K193" s="892">
        <v>0.59</v>
      </c>
      <c r="L193" s="893">
        <v>2</v>
      </c>
      <c r="M193" s="893">
        <v>21</v>
      </c>
      <c r="N193" s="894">
        <v>7</v>
      </c>
      <c r="O193" s="893" t="s">
        <v>7028</v>
      </c>
      <c r="P193" s="908" t="s">
        <v>7380</v>
      </c>
      <c r="Q193" s="895">
        <f t="shared" si="6"/>
        <v>0</v>
      </c>
      <c r="R193" s="956">
        <f t="shared" si="6"/>
        <v>0</v>
      </c>
      <c r="S193" s="895">
        <f t="shared" si="7"/>
        <v>-1</v>
      </c>
      <c r="T193" s="956">
        <f t="shared" si="8"/>
        <v>-0.59</v>
      </c>
      <c r="U193" s="965" t="s">
        <v>329</v>
      </c>
      <c r="V193" s="904" t="s">
        <v>329</v>
      </c>
      <c r="W193" s="904" t="s">
        <v>329</v>
      </c>
      <c r="X193" s="963" t="s">
        <v>329</v>
      </c>
      <c r="Y193" s="961"/>
    </row>
    <row r="194" spans="1:25" ht="14.45" customHeight="1" x14ac:dyDescent="0.2">
      <c r="A194" s="923" t="s">
        <v>7381</v>
      </c>
      <c r="B194" s="904"/>
      <c r="C194" s="905"/>
      <c r="D194" s="906"/>
      <c r="E194" s="889">
        <v>7</v>
      </c>
      <c r="F194" s="890">
        <v>10.19</v>
      </c>
      <c r="G194" s="896">
        <v>9.6</v>
      </c>
      <c r="H194" s="893">
        <v>3</v>
      </c>
      <c r="I194" s="887">
        <v>4.4400000000000004</v>
      </c>
      <c r="J194" s="888">
        <v>12</v>
      </c>
      <c r="K194" s="892">
        <v>1.6</v>
      </c>
      <c r="L194" s="893">
        <v>4</v>
      </c>
      <c r="M194" s="893">
        <v>39</v>
      </c>
      <c r="N194" s="894">
        <v>13</v>
      </c>
      <c r="O194" s="893" t="s">
        <v>7028</v>
      </c>
      <c r="P194" s="908" t="s">
        <v>7382</v>
      </c>
      <c r="Q194" s="895">
        <f t="shared" si="6"/>
        <v>3</v>
      </c>
      <c r="R194" s="956">
        <f t="shared" si="6"/>
        <v>4.4400000000000004</v>
      </c>
      <c r="S194" s="895">
        <f t="shared" si="7"/>
        <v>-4</v>
      </c>
      <c r="T194" s="956">
        <f t="shared" si="8"/>
        <v>-5.7499999999999991</v>
      </c>
      <c r="U194" s="965">
        <v>39</v>
      </c>
      <c r="V194" s="904">
        <v>36</v>
      </c>
      <c r="W194" s="904">
        <v>-3</v>
      </c>
      <c r="X194" s="963">
        <v>0.92307692307692313</v>
      </c>
      <c r="Y194" s="961">
        <v>9</v>
      </c>
    </row>
    <row r="195" spans="1:25" ht="14.45" customHeight="1" x14ac:dyDescent="0.2">
      <c r="A195" s="924" t="s">
        <v>7383</v>
      </c>
      <c r="B195" s="919"/>
      <c r="C195" s="920"/>
      <c r="D195" s="909"/>
      <c r="E195" s="921">
        <v>1</v>
      </c>
      <c r="F195" s="922">
        <v>1.99</v>
      </c>
      <c r="G195" s="903">
        <v>6</v>
      </c>
      <c r="H195" s="914"/>
      <c r="I195" s="913"/>
      <c r="J195" s="901"/>
      <c r="K195" s="915">
        <v>1.99</v>
      </c>
      <c r="L195" s="914">
        <v>6</v>
      </c>
      <c r="M195" s="914">
        <v>51</v>
      </c>
      <c r="N195" s="916">
        <v>17</v>
      </c>
      <c r="O195" s="914" t="s">
        <v>7028</v>
      </c>
      <c r="P195" s="917" t="s">
        <v>7384</v>
      </c>
      <c r="Q195" s="918">
        <f t="shared" si="6"/>
        <v>0</v>
      </c>
      <c r="R195" s="957">
        <f t="shared" si="6"/>
        <v>0</v>
      </c>
      <c r="S195" s="918">
        <f t="shared" si="7"/>
        <v>-1</v>
      </c>
      <c r="T195" s="957">
        <f t="shared" si="8"/>
        <v>-1.99</v>
      </c>
      <c r="U195" s="966" t="s">
        <v>329</v>
      </c>
      <c r="V195" s="919" t="s">
        <v>329</v>
      </c>
      <c r="W195" s="919" t="s">
        <v>329</v>
      </c>
      <c r="X195" s="964" t="s">
        <v>329</v>
      </c>
      <c r="Y195" s="962"/>
    </row>
    <row r="196" spans="1:25" ht="14.45" customHeight="1" x14ac:dyDescent="0.2">
      <c r="A196" s="923" t="s">
        <v>7385</v>
      </c>
      <c r="B196" s="904"/>
      <c r="C196" s="905"/>
      <c r="D196" s="906"/>
      <c r="E196" s="907">
        <v>1</v>
      </c>
      <c r="F196" s="887">
        <v>1.28</v>
      </c>
      <c r="G196" s="888">
        <v>4</v>
      </c>
      <c r="H196" s="889">
        <v>2</v>
      </c>
      <c r="I196" s="890">
        <v>2.16</v>
      </c>
      <c r="J196" s="896">
        <v>4.5</v>
      </c>
      <c r="K196" s="892">
        <v>1.28</v>
      </c>
      <c r="L196" s="893">
        <v>3</v>
      </c>
      <c r="M196" s="893">
        <v>24</v>
      </c>
      <c r="N196" s="894">
        <v>8</v>
      </c>
      <c r="O196" s="893" t="s">
        <v>7028</v>
      </c>
      <c r="P196" s="908" t="s">
        <v>7386</v>
      </c>
      <c r="Q196" s="895">
        <f t="shared" si="6"/>
        <v>2</v>
      </c>
      <c r="R196" s="956">
        <f t="shared" si="6"/>
        <v>2.16</v>
      </c>
      <c r="S196" s="895">
        <f t="shared" si="7"/>
        <v>1</v>
      </c>
      <c r="T196" s="956">
        <f t="shared" si="8"/>
        <v>0.88000000000000012</v>
      </c>
      <c r="U196" s="965">
        <v>16</v>
      </c>
      <c r="V196" s="904">
        <v>9</v>
      </c>
      <c r="W196" s="904">
        <v>-7</v>
      </c>
      <c r="X196" s="963">
        <v>0.5625</v>
      </c>
      <c r="Y196" s="961"/>
    </row>
    <row r="197" spans="1:25" ht="14.45" customHeight="1" x14ac:dyDescent="0.2">
      <c r="A197" s="924" t="s">
        <v>7387</v>
      </c>
      <c r="B197" s="919"/>
      <c r="C197" s="920"/>
      <c r="D197" s="909"/>
      <c r="E197" s="912">
        <v>1</v>
      </c>
      <c r="F197" s="913">
        <v>2.36</v>
      </c>
      <c r="G197" s="901">
        <v>7</v>
      </c>
      <c r="H197" s="921"/>
      <c r="I197" s="922"/>
      <c r="J197" s="903"/>
      <c r="K197" s="915">
        <v>2.36</v>
      </c>
      <c r="L197" s="914">
        <v>4</v>
      </c>
      <c r="M197" s="914">
        <v>39</v>
      </c>
      <c r="N197" s="916">
        <v>13</v>
      </c>
      <c r="O197" s="914" t="s">
        <v>7028</v>
      </c>
      <c r="P197" s="917" t="s">
        <v>7388</v>
      </c>
      <c r="Q197" s="918">
        <f t="shared" si="6"/>
        <v>0</v>
      </c>
      <c r="R197" s="957">
        <f t="shared" si="6"/>
        <v>0</v>
      </c>
      <c r="S197" s="918">
        <f t="shared" si="7"/>
        <v>-1</v>
      </c>
      <c r="T197" s="957">
        <f t="shared" si="8"/>
        <v>-2.36</v>
      </c>
      <c r="U197" s="966" t="s">
        <v>329</v>
      </c>
      <c r="V197" s="919" t="s">
        <v>329</v>
      </c>
      <c r="W197" s="919" t="s">
        <v>329</v>
      </c>
      <c r="X197" s="964" t="s">
        <v>329</v>
      </c>
      <c r="Y197" s="962"/>
    </row>
    <row r="198" spans="1:25" ht="14.45" customHeight="1" x14ac:dyDescent="0.2">
      <c r="A198" s="924" t="s">
        <v>7389</v>
      </c>
      <c r="B198" s="919">
        <v>2</v>
      </c>
      <c r="C198" s="920">
        <v>7.97</v>
      </c>
      <c r="D198" s="909">
        <v>7.5</v>
      </c>
      <c r="E198" s="912"/>
      <c r="F198" s="913"/>
      <c r="G198" s="901"/>
      <c r="H198" s="921"/>
      <c r="I198" s="922"/>
      <c r="J198" s="903"/>
      <c r="K198" s="915">
        <v>4.8499999999999996</v>
      </c>
      <c r="L198" s="914">
        <v>5</v>
      </c>
      <c r="M198" s="914">
        <v>48</v>
      </c>
      <c r="N198" s="916">
        <v>16</v>
      </c>
      <c r="O198" s="914" t="s">
        <v>7028</v>
      </c>
      <c r="P198" s="917" t="s">
        <v>7390</v>
      </c>
      <c r="Q198" s="918">
        <f t="shared" ref="Q198:R200" si="9">H198-B198</f>
        <v>-2</v>
      </c>
      <c r="R198" s="957">
        <f t="shared" si="9"/>
        <v>-7.97</v>
      </c>
      <c r="S198" s="918">
        <f t="shared" ref="S198:S220" si="10">H198-E198</f>
        <v>0</v>
      </c>
      <c r="T198" s="957">
        <f t="shared" ref="T198:T220" si="11">I198-F198</f>
        <v>0</v>
      </c>
      <c r="U198" s="966" t="s">
        <v>329</v>
      </c>
      <c r="V198" s="919" t="s">
        <v>329</v>
      </c>
      <c r="W198" s="919" t="s">
        <v>329</v>
      </c>
      <c r="X198" s="964" t="s">
        <v>329</v>
      </c>
      <c r="Y198" s="962"/>
    </row>
    <row r="199" spans="1:25" ht="14.45" customHeight="1" x14ac:dyDescent="0.2">
      <c r="A199" s="923" t="s">
        <v>7391</v>
      </c>
      <c r="B199" s="897">
        <v>7</v>
      </c>
      <c r="C199" s="898">
        <v>2.82</v>
      </c>
      <c r="D199" s="899">
        <v>4.0999999999999996</v>
      </c>
      <c r="E199" s="907">
        <v>5</v>
      </c>
      <c r="F199" s="887">
        <v>1.84</v>
      </c>
      <c r="G199" s="888">
        <v>4</v>
      </c>
      <c r="H199" s="893">
        <v>2</v>
      </c>
      <c r="I199" s="887">
        <v>0.77</v>
      </c>
      <c r="J199" s="891">
        <v>8</v>
      </c>
      <c r="K199" s="892">
        <v>0.39</v>
      </c>
      <c r="L199" s="893">
        <v>2</v>
      </c>
      <c r="M199" s="893">
        <v>15</v>
      </c>
      <c r="N199" s="894">
        <v>5</v>
      </c>
      <c r="O199" s="893" t="s">
        <v>7028</v>
      </c>
      <c r="P199" s="908" t="s">
        <v>7392</v>
      </c>
      <c r="Q199" s="895">
        <f t="shared" si="9"/>
        <v>-5</v>
      </c>
      <c r="R199" s="956">
        <f t="shared" si="9"/>
        <v>-2.0499999999999998</v>
      </c>
      <c r="S199" s="895">
        <f t="shared" si="10"/>
        <v>-3</v>
      </c>
      <c r="T199" s="956">
        <f t="shared" si="11"/>
        <v>-1.07</v>
      </c>
      <c r="U199" s="965">
        <v>10</v>
      </c>
      <c r="V199" s="904">
        <v>16</v>
      </c>
      <c r="W199" s="904">
        <v>6</v>
      </c>
      <c r="X199" s="963">
        <v>1.6</v>
      </c>
      <c r="Y199" s="961">
        <v>7</v>
      </c>
    </row>
    <row r="200" spans="1:25" ht="14.45" customHeight="1" x14ac:dyDescent="0.2">
      <c r="A200" s="924" t="s">
        <v>7393</v>
      </c>
      <c r="B200" s="910"/>
      <c r="C200" s="911"/>
      <c r="D200" s="900"/>
      <c r="E200" s="912">
        <v>1</v>
      </c>
      <c r="F200" s="913">
        <v>0.64</v>
      </c>
      <c r="G200" s="901">
        <v>2</v>
      </c>
      <c r="H200" s="914"/>
      <c r="I200" s="913"/>
      <c r="J200" s="901"/>
      <c r="K200" s="915">
        <v>0.64</v>
      </c>
      <c r="L200" s="914">
        <v>2</v>
      </c>
      <c r="M200" s="914">
        <v>21</v>
      </c>
      <c r="N200" s="916">
        <v>7</v>
      </c>
      <c r="O200" s="914" t="s">
        <v>7028</v>
      </c>
      <c r="P200" s="917" t="s">
        <v>7394</v>
      </c>
      <c r="Q200" s="918">
        <f t="shared" si="9"/>
        <v>0</v>
      </c>
      <c r="R200" s="957">
        <f t="shared" si="9"/>
        <v>0</v>
      </c>
      <c r="S200" s="918">
        <f t="shared" si="10"/>
        <v>-1</v>
      </c>
      <c r="T200" s="957">
        <f t="shared" si="11"/>
        <v>-0.64</v>
      </c>
      <c r="U200" s="966" t="s">
        <v>329</v>
      </c>
      <c r="V200" s="919" t="s">
        <v>329</v>
      </c>
      <c r="W200" s="919" t="s">
        <v>329</v>
      </c>
      <c r="X200" s="964" t="s">
        <v>329</v>
      </c>
      <c r="Y200" s="962"/>
    </row>
    <row r="201" spans="1:25" ht="14.45" customHeight="1" x14ac:dyDescent="0.2">
      <c r="A201" s="924" t="s">
        <v>7395</v>
      </c>
      <c r="B201" s="910">
        <v>1</v>
      </c>
      <c r="C201" s="911">
        <v>1.21</v>
      </c>
      <c r="D201" s="900">
        <v>4</v>
      </c>
      <c r="E201" s="912"/>
      <c r="F201" s="913"/>
      <c r="G201" s="901"/>
      <c r="H201" s="914">
        <v>1</v>
      </c>
      <c r="I201" s="913">
        <v>1.21</v>
      </c>
      <c r="J201" s="901">
        <v>4</v>
      </c>
      <c r="K201" s="915">
        <v>1.21</v>
      </c>
      <c r="L201" s="914">
        <v>3</v>
      </c>
      <c r="M201" s="914">
        <v>30</v>
      </c>
      <c r="N201" s="916">
        <v>10</v>
      </c>
      <c r="O201" s="914" t="s">
        <v>7028</v>
      </c>
      <c r="P201" s="917" t="s">
        <v>7396</v>
      </c>
      <c r="Q201" s="918"/>
      <c r="R201" s="958"/>
      <c r="S201" s="918">
        <f t="shared" si="10"/>
        <v>1</v>
      </c>
      <c r="T201" s="958">
        <f t="shared" si="11"/>
        <v>1.21</v>
      </c>
      <c r="U201" s="966"/>
      <c r="V201" s="919"/>
      <c r="W201" s="919"/>
      <c r="X201" s="964"/>
      <c r="Y201" s="962"/>
    </row>
    <row r="202" spans="1:25" ht="14.45" customHeight="1" x14ac:dyDescent="0.2">
      <c r="A202" s="923" t="s">
        <v>7397</v>
      </c>
      <c r="B202" s="904"/>
      <c r="C202" s="905"/>
      <c r="D202" s="906"/>
      <c r="E202" s="889">
        <v>5</v>
      </c>
      <c r="F202" s="890">
        <v>12.32</v>
      </c>
      <c r="G202" s="896">
        <v>7.2</v>
      </c>
      <c r="H202" s="893">
        <v>4</v>
      </c>
      <c r="I202" s="887">
        <v>6.75</v>
      </c>
      <c r="J202" s="888">
        <v>3.8</v>
      </c>
      <c r="K202" s="892">
        <v>2.68</v>
      </c>
      <c r="L202" s="893">
        <v>6</v>
      </c>
      <c r="M202" s="893">
        <v>57</v>
      </c>
      <c r="N202" s="894">
        <v>19</v>
      </c>
      <c r="O202" s="893" t="s">
        <v>7028</v>
      </c>
      <c r="P202" s="908" t="s">
        <v>7398</v>
      </c>
      <c r="Q202" s="895"/>
      <c r="R202" s="959"/>
      <c r="S202" s="895">
        <f t="shared" si="10"/>
        <v>-1</v>
      </c>
      <c r="T202" s="959">
        <f t="shared" si="11"/>
        <v>-5.57</v>
      </c>
      <c r="U202" s="965"/>
      <c r="V202" s="904"/>
      <c r="W202" s="904"/>
      <c r="X202" s="963"/>
      <c r="Y202" s="961"/>
    </row>
    <row r="203" spans="1:25" ht="14.45" customHeight="1" x14ac:dyDescent="0.2">
      <c r="A203" s="923" t="s">
        <v>7399</v>
      </c>
      <c r="B203" s="897">
        <v>1</v>
      </c>
      <c r="C203" s="898">
        <v>0.84</v>
      </c>
      <c r="D203" s="899">
        <v>3</v>
      </c>
      <c r="E203" s="907">
        <v>1</v>
      </c>
      <c r="F203" s="887">
        <v>0.84</v>
      </c>
      <c r="G203" s="888">
        <v>3</v>
      </c>
      <c r="H203" s="893"/>
      <c r="I203" s="887"/>
      <c r="J203" s="888"/>
      <c r="K203" s="892">
        <v>0.84</v>
      </c>
      <c r="L203" s="893">
        <v>3</v>
      </c>
      <c r="M203" s="893">
        <v>27</v>
      </c>
      <c r="N203" s="894">
        <v>9</v>
      </c>
      <c r="O203" s="893" t="s">
        <v>7028</v>
      </c>
      <c r="P203" s="908" t="s">
        <v>7400</v>
      </c>
      <c r="Q203" s="895"/>
      <c r="R203" s="959"/>
      <c r="S203" s="895">
        <f t="shared" si="10"/>
        <v>-1</v>
      </c>
      <c r="T203" s="959">
        <f t="shared" si="11"/>
        <v>-0.84</v>
      </c>
      <c r="U203" s="965"/>
      <c r="V203" s="904"/>
      <c r="W203" s="904"/>
      <c r="X203" s="963"/>
      <c r="Y203" s="961"/>
    </row>
    <row r="204" spans="1:25" ht="14.45" customHeight="1" x14ac:dyDescent="0.2">
      <c r="A204" s="924" t="s">
        <v>7401</v>
      </c>
      <c r="B204" s="910">
        <v>1</v>
      </c>
      <c r="C204" s="911">
        <v>1.22</v>
      </c>
      <c r="D204" s="900">
        <v>4</v>
      </c>
      <c r="E204" s="912"/>
      <c r="F204" s="913"/>
      <c r="G204" s="901"/>
      <c r="H204" s="914"/>
      <c r="I204" s="913"/>
      <c r="J204" s="901"/>
      <c r="K204" s="915">
        <v>1.22</v>
      </c>
      <c r="L204" s="914">
        <v>4</v>
      </c>
      <c r="M204" s="914">
        <v>39</v>
      </c>
      <c r="N204" s="916">
        <v>13</v>
      </c>
      <c r="O204" s="914" t="s">
        <v>7028</v>
      </c>
      <c r="P204" s="917" t="s">
        <v>7400</v>
      </c>
      <c r="Q204" s="918"/>
      <c r="R204" s="958"/>
      <c r="S204" s="918">
        <f t="shared" si="10"/>
        <v>0</v>
      </c>
      <c r="T204" s="958">
        <f t="shared" si="11"/>
        <v>0</v>
      </c>
      <c r="U204" s="966"/>
      <c r="V204" s="919"/>
      <c r="W204" s="919"/>
      <c r="X204" s="964"/>
      <c r="Y204" s="962"/>
    </row>
    <row r="205" spans="1:25" ht="14.45" customHeight="1" x14ac:dyDescent="0.2">
      <c r="A205" s="923" t="s">
        <v>7402</v>
      </c>
      <c r="B205" s="897">
        <v>4</v>
      </c>
      <c r="C205" s="898">
        <v>2.2599999999999998</v>
      </c>
      <c r="D205" s="899">
        <v>6.8</v>
      </c>
      <c r="E205" s="907">
        <v>1</v>
      </c>
      <c r="F205" s="887">
        <v>0.56999999999999995</v>
      </c>
      <c r="G205" s="888">
        <v>4</v>
      </c>
      <c r="H205" s="893"/>
      <c r="I205" s="887"/>
      <c r="J205" s="888"/>
      <c r="K205" s="892">
        <v>0.56999999999999995</v>
      </c>
      <c r="L205" s="893">
        <v>2</v>
      </c>
      <c r="M205" s="893">
        <v>15</v>
      </c>
      <c r="N205" s="894">
        <v>5</v>
      </c>
      <c r="O205" s="893" t="s">
        <v>7028</v>
      </c>
      <c r="P205" s="908" t="s">
        <v>7403</v>
      </c>
      <c r="Q205" s="895"/>
      <c r="R205" s="959"/>
      <c r="S205" s="895">
        <f t="shared" si="10"/>
        <v>-1</v>
      </c>
      <c r="T205" s="959">
        <f t="shared" si="11"/>
        <v>-0.56999999999999995</v>
      </c>
      <c r="U205" s="965"/>
      <c r="V205" s="904"/>
      <c r="W205" s="904"/>
      <c r="X205" s="963"/>
      <c r="Y205" s="961"/>
    </row>
    <row r="206" spans="1:25" ht="14.45" customHeight="1" x14ac:dyDescent="0.2">
      <c r="A206" s="924" t="s">
        <v>7404</v>
      </c>
      <c r="B206" s="910">
        <v>1</v>
      </c>
      <c r="C206" s="911">
        <v>2.0699999999999998</v>
      </c>
      <c r="D206" s="900">
        <v>4</v>
      </c>
      <c r="E206" s="912"/>
      <c r="F206" s="913"/>
      <c r="G206" s="901"/>
      <c r="H206" s="914"/>
      <c r="I206" s="913"/>
      <c r="J206" s="901"/>
      <c r="K206" s="915">
        <v>3.07</v>
      </c>
      <c r="L206" s="914">
        <v>6</v>
      </c>
      <c r="M206" s="914">
        <v>54</v>
      </c>
      <c r="N206" s="916">
        <v>18</v>
      </c>
      <c r="O206" s="914" t="s">
        <v>7028</v>
      </c>
      <c r="P206" s="917" t="s">
        <v>7403</v>
      </c>
      <c r="Q206" s="918"/>
      <c r="R206" s="958"/>
      <c r="S206" s="918">
        <f t="shared" si="10"/>
        <v>0</v>
      </c>
      <c r="T206" s="958">
        <f t="shared" si="11"/>
        <v>0</v>
      </c>
      <c r="U206" s="966"/>
      <c r="V206" s="919"/>
      <c r="W206" s="919"/>
      <c r="X206" s="964"/>
      <c r="Y206" s="962"/>
    </row>
    <row r="207" spans="1:25" ht="14.45" customHeight="1" x14ac:dyDescent="0.2">
      <c r="A207" s="923" t="s">
        <v>7405</v>
      </c>
      <c r="B207" s="897">
        <v>14</v>
      </c>
      <c r="C207" s="898">
        <v>10.55</v>
      </c>
      <c r="D207" s="899">
        <v>9.4</v>
      </c>
      <c r="E207" s="907">
        <v>5</v>
      </c>
      <c r="F207" s="887">
        <v>4.0199999999999996</v>
      </c>
      <c r="G207" s="888">
        <v>8.1999999999999993</v>
      </c>
      <c r="H207" s="893">
        <v>1</v>
      </c>
      <c r="I207" s="887">
        <v>0.64</v>
      </c>
      <c r="J207" s="891">
        <v>5</v>
      </c>
      <c r="K207" s="892">
        <v>0.64</v>
      </c>
      <c r="L207" s="893">
        <v>1</v>
      </c>
      <c r="M207" s="893">
        <v>12</v>
      </c>
      <c r="N207" s="894">
        <v>4</v>
      </c>
      <c r="O207" s="893" t="s">
        <v>7028</v>
      </c>
      <c r="P207" s="908" t="s">
        <v>7406</v>
      </c>
      <c r="Q207" s="895"/>
      <c r="R207" s="959"/>
      <c r="S207" s="895">
        <f t="shared" si="10"/>
        <v>-4</v>
      </c>
      <c r="T207" s="959">
        <f t="shared" si="11"/>
        <v>-3.3799999999999994</v>
      </c>
      <c r="U207" s="965"/>
      <c r="V207" s="904"/>
      <c r="W207" s="904"/>
      <c r="X207" s="963"/>
      <c r="Y207" s="961">
        <v>1</v>
      </c>
    </row>
    <row r="208" spans="1:25" ht="14.45" customHeight="1" x14ac:dyDescent="0.2">
      <c r="A208" s="924" t="s">
        <v>7407</v>
      </c>
      <c r="B208" s="910">
        <v>6</v>
      </c>
      <c r="C208" s="911">
        <v>5.7</v>
      </c>
      <c r="D208" s="900">
        <v>9.6999999999999993</v>
      </c>
      <c r="E208" s="912">
        <v>9</v>
      </c>
      <c r="F208" s="913">
        <v>7.89</v>
      </c>
      <c r="G208" s="901">
        <v>11.1</v>
      </c>
      <c r="H208" s="914"/>
      <c r="I208" s="913"/>
      <c r="J208" s="901"/>
      <c r="K208" s="915">
        <v>0.88</v>
      </c>
      <c r="L208" s="914">
        <v>2</v>
      </c>
      <c r="M208" s="914">
        <v>18</v>
      </c>
      <c r="N208" s="916">
        <v>6</v>
      </c>
      <c r="O208" s="914" t="s">
        <v>7028</v>
      </c>
      <c r="P208" s="917" t="s">
        <v>7406</v>
      </c>
      <c r="Q208" s="918"/>
      <c r="R208" s="958"/>
      <c r="S208" s="918">
        <f t="shared" si="10"/>
        <v>-9</v>
      </c>
      <c r="T208" s="958">
        <f t="shared" si="11"/>
        <v>-7.89</v>
      </c>
      <c r="U208" s="966"/>
      <c r="V208" s="919"/>
      <c r="W208" s="919"/>
      <c r="X208" s="964"/>
      <c r="Y208" s="962"/>
    </row>
    <row r="209" spans="1:25" ht="14.45" customHeight="1" x14ac:dyDescent="0.2">
      <c r="A209" s="924" t="s">
        <v>7408</v>
      </c>
      <c r="B209" s="910">
        <v>4</v>
      </c>
      <c r="C209" s="911">
        <v>9.27</v>
      </c>
      <c r="D209" s="900">
        <v>17.5</v>
      </c>
      <c r="E209" s="912"/>
      <c r="F209" s="913"/>
      <c r="G209" s="901"/>
      <c r="H209" s="914"/>
      <c r="I209" s="913"/>
      <c r="J209" s="901"/>
      <c r="K209" s="915">
        <v>2.17</v>
      </c>
      <c r="L209" s="914">
        <v>4</v>
      </c>
      <c r="M209" s="914">
        <v>39</v>
      </c>
      <c r="N209" s="916">
        <v>13</v>
      </c>
      <c r="O209" s="914" t="s">
        <v>7028</v>
      </c>
      <c r="P209" s="917" t="s">
        <v>7406</v>
      </c>
      <c r="Q209" s="918"/>
      <c r="R209" s="958"/>
      <c r="S209" s="918">
        <f t="shared" si="10"/>
        <v>0</v>
      </c>
      <c r="T209" s="958">
        <f t="shared" si="11"/>
        <v>0</v>
      </c>
      <c r="U209" s="966"/>
      <c r="V209" s="919"/>
      <c r="W209" s="919"/>
      <c r="X209" s="964"/>
      <c r="Y209" s="962"/>
    </row>
    <row r="210" spans="1:25" ht="14.45" customHeight="1" x14ac:dyDescent="0.2">
      <c r="A210" s="923" t="s">
        <v>7409</v>
      </c>
      <c r="B210" s="897">
        <v>1</v>
      </c>
      <c r="C210" s="898">
        <v>0.26</v>
      </c>
      <c r="D210" s="899">
        <v>2</v>
      </c>
      <c r="E210" s="907"/>
      <c r="F210" s="887"/>
      <c r="G210" s="888"/>
      <c r="H210" s="893"/>
      <c r="I210" s="887"/>
      <c r="J210" s="888"/>
      <c r="K210" s="892">
        <v>0.26</v>
      </c>
      <c r="L210" s="893">
        <v>1</v>
      </c>
      <c r="M210" s="893">
        <v>9</v>
      </c>
      <c r="N210" s="894">
        <v>3</v>
      </c>
      <c r="O210" s="893" t="s">
        <v>7028</v>
      </c>
      <c r="P210" s="908" t="s">
        <v>7410</v>
      </c>
      <c r="Q210" s="895"/>
      <c r="R210" s="959"/>
      <c r="S210" s="895">
        <f t="shared" si="10"/>
        <v>0</v>
      </c>
      <c r="T210" s="959">
        <f t="shared" si="11"/>
        <v>0</v>
      </c>
      <c r="U210" s="965"/>
      <c r="V210" s="904"/>
      <c r="W210" s="904"/>
      <c r="X210" s="963"/>
      <c r="Y210" s="961"/>
    </row>
    <row r="211" spans="1:25" ht="14.45" customHeight="1" x14ac:dyDescent="0.2">
      <c r="A211" s="924" t="s">
        <v>7411</v>
      </c>
      <c r="B211" s="910">
        <v>1</v>
      </c>
      <c r="C211" s="911">
        <v>0.85</v>
      </c>
      <c r="D211" s="900">
        <v>5</v>
      </c>
      <c r="E211" s="912"/>
      <c r="F211" s="913"/>
      <c r="G211" s="901"/>
      <c r="H211" s="914"/>
      <c r="I211" s="913"/>
      <c r="J211" s="901"/>
      <c r="K211" s="915">
        <v>0.85</v>
      </c>
      <c r="L211" s="914">
        <v>3</v>
      </c>
      <c r="M211" s="914">
        <v>24</v>
      </c>
      <c r="N211" s="916">
        <v>8</v>
      </c>
      <c r="O211" s="914" t="s">
        <v>7028</v>
      </c>
      <c r="P211" s="917" t="s">
        <v>7412</v>
      </c>
      <c r="Q211" s="918"/>
      <c r="R211" s="958"/>
      <c r="S211" s="918">
        <f t="shared" si="10"/>
        <v>0</v>
      </c>
      <c r="T211" s="958">
        <f t="shared" si="11"/>
        <v>0</v>
      </c>
      <c r="U211" s="966"/>
      <c r="V211" s="919"/>
      <c r="W211" s="919"/>
      <c r="X211" s="964"/>
      <c r="Y211" s="962"/>
    </row>
    <row r="212" spans="1:25" ht="14.45" customHeight="1" x14ac:dyDescent="0.2">
      <c r="A212" s="923" t="s">
        <v>7413</v>
      </c>
      <c r="B212" s="904"/>
      <c r="C212" s="905"/>
      <c r="D212" s="906"/>
      <c r="E212" s="907">
        <v>1</v>
      </c>
      <c r="F212" s="887">
        <v>6.83</v>
      </c>
      <c r="G212" s="888">
        <v>24</v>
      </c>
      <c r="H212" s="889">
        <v>2</v>
      </c>
      <c r="I212" s="890">
        <v>14.08</v>
      </c>
      <c r="J212" s="891">
        <v>24</v>
      </c>
      <c r="K212" s="892">
        <v>6.6</v>
      </c>
      <c r="L212" s="893">
        <v>6</v>
      </c>
      <c r="M212" s="893">
        <v>51</v>
      </c>
      <c r="N212" s="894">
        <v>17</v>
      </c>
      <c r="O212" s="893" t="s">
        <v>7028</v>
      </c>
      <c r="P212" s="908" t="s">
        <v>7414</v>
      </c>
      <c r="Q212" s="895"/>
      <c r="R212" s="959"/>
      <c r="S212" s="895">
        <f t="shared" si="10"/>
        <v>1</v>
      </c>
      <c r="T212" s="959">
        <f t="shared" si="11"/>
        <v>7.25</v>
      </c>
      <c r="U212" s="965"/>
      <c r="V212" s="904"/>
      <c r="W212" s="904"/>
      <c r="X212" s="963"/>
      <c r="Y212" s="961">
        <v>17</v>
      </c>
    </row>
    <row r="213" spans="1:25" ht="14.45" customHeight="1" x14ac:dyDescent="0.2">
      <c r="A213" s="923" t="s">
        <v>7415</v>
      </c>
      <c r="B213" s="904"/>
      <c r="C213" s="905"/>
      <c r="D213" s="906"/>
      <c r="E213" s="889">
        <v>1</v>
      </c>
      <c r="F213" s="890">
        <v>16.940000000000001</v>
      </c>
      <c r="G213" s="896">
        <v>37</v>
      </c>
      <c r="H213" s="893"/>
      <c r="I213" s="887"/>
      <c r="J213" s="888"/>
      <c r="K213" s="892">
        <v>16.940000000000001</v>
      </c>
      <c r="L213" s="893">
        <v>5</v>
      </c>
      <c r="M213" s="893">
        <v>72</v>
      </c>
      <c r="N213" s="894">
        <v>24</v>
      </c>
      <c r="O213" s="893" t="s">
        <v>7028</v>
      </c>
      <c r="P213" s="908" t="s">
        <v>7416</v>
      </c>
      <c r="Q213" s="895"/>
      <c r="R213" s="959"/>
      <c r="S213" s="895">
        <f t="shared" si="10"/>
        <v>-1</v>
      </c>
      <c r="T213" s="959">
        <f t="shared" si="11"/>
        <v>-16.940000000000001</v>
      </c>
      <c r="U213" s="965"/>
      <c r="V213" s="904"/>
      <c r="W213" s="904"/>
      <c r="X213" s="963"/>
      <c r="Y213" s="961"/>
    </row>
    <row r="214" spans="1:25" ht="14.45" customHeight="1" x14ac:dyDescent="0.2">
      <c r="A214" s="923" t="s">
        <v>7417</v>
      </c>
      <c r="B214" s="904">
        <v>1</v>
      </c>
      <c r="C214" s="905">
        <v>3.34</v>
      </c>
      <c r="D214" s="906">
        <v>40</v>
      </c>
      <c r="E214" s="907"/>
      <c r="F214" s="887"/>
      <c r="G214" s="888"/>
      <c r="H214" s="889">
        <v>2</v>
      </c>
      <c r="I214" s="890">
        <v>3.43</v>
      </c>
      <c r="J214" s="891">
        <v>12.5</v>
      </c>
      <c r="K214" s="892">
        <v>1.62</v>
      </c>
      <c r="L214" s="893">
        <v>4</v>
      </c>
      <c r="M214" s="893">
        <v>36</v>
      </c>
      <c r="N214" s="894">
        <v>12</v>
      </c>
      <c r="O214" s="893" t="s">
        <v>7028</v>
      </c>
      <c r="P214" s="908" t="s">
        <v>7418</v>
      </c>
      <c r="Q214" s="895"/>
      <c r="R214" s="959"/>
      <c r="S214" s="895">
        <f t="shared" si="10"/>
        <v>2</v>
      </c>
      <c r="T214" s="959">
        <f t="shared" si="11"/>
        <v>3.43</v>
      </c>
      <c r="U214" s="965"/>
      <c r="V214" s="904"/>
      <c r="W214" s="904"/>
      <c r="X214" s="963"/>
      <c r="Y214" s="961">
        <v>2</v>
      </c>
    </row>
    <row r="215" spans="1:25" ht="14.45" customHeight="1" x14ac:dyDescent="0.2">
      <c r="A215" s="923" t="s">
        <v>7419</v>
      </c>
      <c r="B215" s="904">
        <v>10</v>
      </c>
      <c r="C215" s="905">
        <v>10.210000000000001</v>
      </c>
      <c r="D215" s="906">
        <v>6.9</v>
      </c>
      <c r="E215" s="907">
        <v>13</v>
      </c>
      <c r="F215" s="887">
        <v>13.29</v>
      </c>
      <c r="G215" s="888">
        <v>3.9</v>
      </c>
      <c r="H215" s="889">
        <v>10</v>
      </c>
      <c r="I215" s="890">
        <v>10.029999999999999</v>
      </c>
      <c r="J215" s="896">
        <v>5</v>
      </c>
      <c r="K215" s="892">
        <v>1</v>
      </c>
      <c r="L215" s="893">
        <v>2</v>
      </c>
      <c r="M215" s="893">
        <v>18</v>
      </c>
      <c r="N215" s="894">
        <v>6</v>
      </c>
      <c r="O215" s="893" t="s">
        <v>7028</v>
      </c>
      <c r="P215" s="908" t="s">
        <v>7420</v>
      </c>
      <c r="Q215" s="895"/>
      <c r="R215" s="959"/>
      <c r="S215" s="895">
        <f t="shared" si="10"/>
        <v>-3</v>
      </c>
      <c r="T215" s="959">
        <f t="shared" si="11"/>
        <v>-3.26</v>
      </c>
      <c r="U215" s="965"/>
      <c r="V215" s="904"/>
      <c r="W215" s="904"/>
      <c r="X215" s="963"/>
      <c r="Y215" s="961">
        <v>5</v>
      </c>
    </row>
    <row r="216" spans="1:25" ht="14.45" customHeight="1" x14ac:dyDescent="0.2">
      <c r="A216" s="924" t="s">
        <v>7421</v>
      </c>
      <c r="B216" s="919">
        <v>2</v>
      </c>
      <c r="C216" s="920">
        <v>4.51</v>
      </c>
      <c r="D216" s="909">
        <v>11</v>
      </c>
      <c r="E216" s="912">
        <v>7</v>
      </c>
      <c r="F216" s="913">
        <v>15.44</v>
      </c>
      <c r="G216" s="901">
        <v>11</v>
      </c>
      <c r="H216" s="921">
        <v>11</v>
      </c>
      <c r="I216" s="922">
        <v>23.39</v>
      </c>
      <c r="J216" s="903">
        <v>9.6999999999999993</v>
      </c>
      <c r="K216" s="915">
        <v>2.2599999999999998</v>
      </c>
      <c r="L216" s="914">
        <v>4</v>
      </c>
      <c r="M216" s="914">
        <v>39</v>
      </c>
      <c r="N216" s="916">
        <v>13</v>
      </c>
      <c r="O216" s="914" t="s">
        <v>7028</v>
      </c>
      <c r="P216" s="917" t="s">
        <v>7422</v>
      </c>
      <c r="Q216" s="918"/>
      <c r="R216" s="958"/>
      <c r="S216" s="918">
        <f t="shared" si="10"/>
        <v>4</v>
      </c>
      <c r="T216" s="958">
        <f t="shared" si="11"/>
        <v>7.9500000000000011</v>
      </c>
      <c r="U216" s="966"/>
      <c r="V216" s="919"/>
      <c r="W216" s="919"/>
      <c r="X216" s="964"/>
      <c r="Y216" s="962">
        <v>23</v>
      </c>
    </row>
    <row r="217" spans="1:25" ht="14.45" customHeight="1" x14ac:dyDescent="0.2">
      <c r="A217" s="924" t="s">
        <v>7423</v>
      </c>
      <c r="B217" s="919">
        <v>3</v>
      </c>
      <c r="C217" s="920">
        <v>13.59</v>
      </c>
      <c r="D217" s="909">
        <v>16.7</v>
      </c>
      <c r="E217" s="912">
        <v>2</v>
      </c>
      <c r="F217" s="913">
        <v>8.84</v>
      </c>
      <c r="G217" s="901">
        <v>22</v>
      </c>
      <c r="H217" s="921">
        <v>4</v>
      </c>
      <c r="I217" s="922">
        <v>17.68</v>
      </c>
      <c r="J217" s="903">
        <v>15</v>
      </c>
      <c r="K217" s="915">
        <v>4.42</v>
      </c>
      <c r="L217" s="914">
        <v>6</v>
      </c>
      <c r="M217" s="914">
        <v>57</v>
      </c>
      <c r="N217" s="916">
        <v>19</v>
      </c>
      <c r="O217" s="914" t="s">
        <v>7028</v>
      </c>
      <c r="P217" s="917" t="s">
        <v>7424</v>
      </c>
      <c r="Q217" s="918"/>
      <c r="R217" s="958"/>
      <c r="S217" s="918">
        <f t="shared" si="10"/>
        <v>2</v>
      </c>
      <c r="T217" s="958">
        <f t="shared" si="11"/>
        <v>8.84</v>
      </c>
      <c r="U217" s="966"/>
      <c r="V217" s="919"/>
      <c r="W217" s="919"/>
      <c r="X217" s="964"/>
      <c r="Y217" s="962"/>
    </row>
    <row r="218" spans="1:25" ht="14.45" customHeight="1" x14ac:dyDescent="0.2">
      <c r="A218" s="923" t="s">
        <v>7425</v>
      </c>
      <c r="B218" s="904">
        <v>9</v>
      </c>
      <c r="C218" s="905">
        <v>6.29</v>
      </c>
      <c r="D218" s="906">
        <v>4.7</v>
      </c>
      <c r="E218" s="907">
        <v>7</v>
      </c>
      <c r="F218" s="887">
        <v>4.92</v>
      </c>
      <c r="G218" s="888">
        <v>5.0999999999999996</v>
      </c>
      <c r="H218" s="889">
        <v>7</v>
      </c>
      <c r="I218" s="890">
        <v>4.83</v>
      </c>
      <c r="J218" s="896">
        <v>5</v>
      </c>
      <c r="K218" s="892">
        <v>0.68</v>
      </c>
      <c r="L218" s="893">
        <v>2</v>
      </c>
      <c r="M218" s="893">
        <v>15</v>
      </c>
      <c r="N218" s="894">
        <v>5</v>
      </c>
      <c r="O218" s="893" t="s">
        <v>7028</v>
      </c>
      <c r="P218" s="908" t="s">
        <v>7426</v>
      </c>
      <c r="Q218" s="895"/>
      <c r="R218" s="959"/>
      <c r="S218" s="895">
        <f t="shared" si="10"/>
        <v>0</v>
      </c>
      <c r="T218" s="959">
        <f t="shared" si="11"/>
        <v>-8.9999999999999858E-2</v>
      </c>
      <c r="U218" s="965"/>
      <c r="V218" s="904"/>
      <c r="W218" s="904"/>
      <c r="X218" s="963"/>
      <c r="Y218" s="961">
        <v>4</v>
      </c>
    </row>
    <row r="219" spans="1:25" ht="14.45" customHeight="1" x14ac:dyDescent="0.2">
      <c r="A219" s="924" t="s">
        <v>7427</v>
      </c>
      <c r="B219" s="919"/>
      <c r="C219" s="920"/>
      <c r="D219" s="909"/>
      <c r="E219" s="912">
        <v>1</v>
      </c>
      <c r="F219" s="913">
        <v>1.98</v>
      </c>
      <c r="G219" s="901">
        <v>13</v>
      </c>
      <c r="H219" s="921"/>
      <c r="I219" s="922"/>
      <c r="J219" s="903"/>
      <c r="K219" s="915">
        <v>1.1499999999999999</v>
      </c>
      <c r="L219" s="914">
        <v>3</v>
      </c>
      <c r="M219" s="914">
        <v>27</v>
      </c>
      <c r="N219" s="916">
        <v>9</v>
      </c>
      <c r="O219" s="914" t="s">
        <v>7028</v>
      </c>
      <c r="P219" s="917" t="s">
        <v>7428</v>
      </c>
      <c r="Q219" s="918"/>
      <c r="R219" s="958"/>
      <c r="S219" s="918">
        <f t="shared" si="10"/>
        <v>-1</v>
      </c>
      <c r="T219" s="958">
        <f t="shared" si="11"/>
        <v>-1.98</v>
      </c>
      <c r="U219" s="966"/>
      <c r="V219" s="919"/>
      <c r="W219" s="919"/>
      <c r="X219" s="964"/>
      <c r="Y219" s="962"/>
    </row>
    <row r="220" spans="1:25" ht="14.45" customHeight="1" thickBot="1" x14ac:dyDescent="0.25">
      <c r="A220" s="940" t="s">
        <v>7429</v>
      </c>
      <c r="B220" s="941"/>
      <c r="C220" s="942"/>
      <c r="D220" s="943"/>
      <c r="E220" s="944"/>
      <c r="F220" s="945"/>
      <c r="G220" s="946"/>
      <c r="H220" s="947">
        <v>2</v>
      </c>
      <c r="I220" s="948">
        <v>4.88</v>
      </c>
      <c r="J220" s="949">
        <v>10</v>
      </c>
      <c r="K220" s="950">
        <v>2.44</v>
      </c>
      <c r="L220" s="951">
        <v>5</v>
      </c>
      <c r="M220" s="951">
        <v>45</v>
      </c>
      <c r="N220" s="952">
        <v>15</v>
      </c>
      <c r="O220" s="951" t="s">
        <v>7028</v>
      </c>
      <c r="P220" s="953" t="s">
        <v>7428</v>
      </c>
      <c r="Q220" s="954"/>
      <c r="R220" s="960"/>
      <c r="S220" s="954">
        <f t="shared" si="10"/>
        <v>2</v>
      </c>
      <c r="T220" s="960">
        <f t="shared" si="11"/>
        <v>4.88</v>
      </c>
      <c r="U220" s="970"/>
      <c r="V220" s="941"/>
      <c r="W220" s="941"/>
      <c r="X220" s="971"/>
      <c r="Y220" s="972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21:Q1048576">
    <cfRule type="cellIs" dxfId="14" priority="11" stopIfTrue="1" operator="lessThan">
      <formula>0</formula>
    </cfRule>
  </conditionalFormatting>
  <conditionalFormatting sqref="W221:W1048576">
    <cfRule type="cellIs" dxfId="13" priority="10" stopIfTrue="1" operator="greaterThan">
      <formula>0</formula>
    </cfRule>
  </conditionalFormatting>
  <conditionalFormatting sqref="X221:X1048576">
    <cfRule type="cellIs" dxfId="12" priority="9" stopIfTrue="1" operator="greaterThan">
      <formula>1</formula>
    </cfRule>
  </conditionalFormatting>
  <conditionalFormatting sqref="X221:X1048576">
    <cfRule type="cellIs" dxfId="11" priority="6" stopIfTrue="1" operator="greaterThan">
      <formula>1</formula>
    </cfRule>
  </conditionalFormatting>
  <conditionalFormatting sqref="W221:W1048576">
    <cfRule type="cellIs" dxfId="10" priority="7" stopIfTrue="1" operator="greaterThan">
      <formula>0</formula>
    </cfRule>
  </conditionalFormatting>
  <conditionalFormatting sqref="Q221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20">
    <cfRule type="cellIs" dxfId="7" priority="4" stopIfTrue="1" operator="lessThan">
      <formula>0</formula>
    </cfRule>
  </conditionalFormatting>
  <conditionalFormatting sqref="X5:X220">
    <cfRule type="cellIs" dxfId="6" priority="2" stopIfTrue="1" operator="greaterThan">
      <formula>1</formula>
    </cfRule>
  </conditionalFormatting>
  <conditionalFormatting sqref="W5:W220">
    <cfRule type="cellIs" dxfId="5" priority="3" stopIfTrue="1" operator="greaterThan">
      <formula>0</formula>
    </cfRule>
  </conditionalFormatting>
  <conditionalFormatting sqref="S5:S220">
    <cfRule type="cellIs" dxfId="4" priority="1" stopIfTrue="1" operator="lessThan">
      <formula>0</formula>
    </cfRule>
  </conditionalFormatting>
  <hyperlinks>
    <hyperlink ref="A2" location="Obsah!A1" display="Zpět na Obsah  KL 01  1.-4.měsíc" xr:uid="{4B81D71B-7509-4460-AC02-8355790EDF62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4746.1313900000005</v>
      </c>
      <c r="C5" s="33">
        <v>5557.7637300000006</v>
      </c>
      <c r="D5" s="12"/>
      <c r="E5" s="226">
        <v>4810.0380100000011</v>
      </c>
      <c r="F5" s="32">
        <v>0</v>
      </c>
      <c r="G5" s="225">
        <f>E5-F5</f>
        <v>4810.0380100000011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11262.622869999999</v>
      </c>
      <c r="C6" s="35">
        <v>12645.414990000003</v>
      </c>
      <c r="D6" s="12"/>
      <c r="E6" s="227">
        <v>12740.691200000005</v>
      </c>
      <c r="F6" s="34">
        <v>0</v>
      </c>
      <c r="G6" s="228">
        <f>E6-F6</f>
        <v>12740.691200000005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59936.5527</v>
      </c>
      <c r="C7" s="35">
        <v>64795.817920000001</v>
      </c>
      <c r="D7" s="12"/>
      <c r="E7" s="227">
        <v>67563.402600000001</v>
      </c>
      <c r="F7" s="34">
        <v>0</v>
      </c>
      <c r="G7" s="228">
        <f>E7-F7</f>
        <v>67563.402600000001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7826.3034699999698</v>
      </c>
      <c r="C8" s="37">
        <v>8645.4986299999964</v>
      </c>
      <c r="D8" s="12"/>
      <c r="E8" s="229">
        <v>8873.1156800000026</v>
      </c>
      <c r="F8" s="36">
        <v>0</v>
      </c>
      <c r="G8" s="230">
        <f>E8-F8</f>
        <v>8873.1156800000026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83771.610429999972</v>
      </c>
      <c r="C9" s="39">
        <v>91644.495269999999</v>
      </c>
      <c r="D9" s="12"/>
      <c r="E9" s="3">
        <v>93987.247490000009</v>
      </c>
      <c r="F9" s="38">
        <v>0</v>
      </c>
      <c r="G9" s="38">
        <f>E9-F9</f>
        <v>93987.247490000009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3636.4376500000012</v>
      </c>
      <c r="C11" s="33">
        <f>IF(ISERROR(VLOOKUP("Celkem:",'ZV Vykáz.-A'!A:H,5,0)),0,VLOOKUP("Celkem:",'ZV Vykáz.-A'!A:H,5,0)/1000)</f>
        <v>2631.1896200000006</v>
      </c>
      <c r="D11" s="12"/>
      <c r="E11" s="226">
        <f>IF(ISERROR(VLOOKUP("Celkem:",'ZV Vykáz.-A'!A:H,8,0)),0,VLOOKUP("Celkem:",'ZV Vykáz.-A'!A:H,8,0)/1000)</f>
        <v>2376.2337600000014</v>
      </c>
      <c r="F11" s="32">
        <f>C11</f>
        <v>2631.1896200000006</v>
      </c>
      <c r="G11" s="225">
        <f>E11-F11</f>
        <v>-254.95585999999912</v>
      </c>
      <c r="H11" s="231">
        <f>IF(F11&lt;0.00000001,"",E11/F11)</f>
        <v>0.90310243774829158</v>
      </c>
      <c r="I11" s="225">
        <f>E11-B11</f>
        <v>-1260.2038899999998</v>
      </c>
      <c r="J11" s="231">
        <f>IF(B11&lt;0.00000001,"",E11/B11)</f>
        <v>0.65345098382203826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102339.75</v>
      </c>
      <c r="C12" s="37">
        <f>IF(ISERROR(VLOOKUP("Celkem",CaseMix!A:D,3,0)),0,VLOOKUP("Celkem",CaseMix!A:D,3,0)*30)</f>
        <v>111736.92000000003</v>
      </c>
      <c r="D12" s="12"/>
      <c r="E12" s="229">
        <f>IF(ISERROR(VLOOKUP("Celkem",CaseMix!A:D,4,0)),0,VLOOKUP("Celkem",CaseMix!A:D,4,0)*30)</f>
        <v>100812.84000000001</v>
      </c>
      <c r="F12" s="36">
        <f>C12</f>
        <v>111736.92000000003</v>
      </c>
      <c r="G12" s="230">
        <f>E12-F12</f>
        <v>-10924.080000000016</v>
      </c>
      <c r="H12" s="233">
        <f>IF(F12&lt;0.00000001,"",E12/F12)</f>
        <v>0.90223392590381035</v>
      </c>
      <c r="I12" s="230">
        <f>E12-B12</f>
        <v>-1526.9099999999889</v>
      </c>
      <c r="J12" s="233">
        <f>IF(B12&lt;0.00000001,"",E12/B12)</f>
        <v>0.98507999091262199</v>
      </c>
    </row>
    <row r="13" spans="1:10" ht="14.45" customHeight="1" thickBot="1" x14ac:dyDescent="0.25">
      <c r="A13" s="4" t="s">
        <v>100</v>
      </c>
      <c r="B13" s="9">
        <f>SUM(B11:B12)</f>
        <v>105976.18765000001</v>
      </c>
      <c r="C13" s="41">
        <f>SUM(C11:C12)</f>
        <v>114368.10962000003</v>
      </c>
      <c r="D13" s="12"/>
      <c r="E13" s="9">
        <f>SUM(E11:E12)</f>
        <v>103189.07376000001</v>
      </c>
      <c r="F13" s="40">
        <f>SUM(F11:F12)</f>
        <v>114368.10962000003</v>
      </c>
      <c r="G13" s="40">
        <f>E13-F13</f>
        <v>-11179.035860000018</v>
      </c>
      <c r="H13" s="235">
        <f>IF(F13&lt;0.00000001,"",E13/F13)</f>
        <v>0.90225390716744791</v>
      </c>
      <c r="I13" s="40">
        <f>SUM(I11:I12)</f>
        <v>-2787.1138899999887</v>
      </c>
      <c r="J13" s="235">
        <f>IF(B13&lt;0.00000001,"",E13/B13)</f>
        <v>0.97370056470416921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1.2650608852572354</v>
      </c>
      <c r="C15" s="43">
        <f>IF(C9=0,"",C13/C9)</f>
        <v>1.2479539472944061</v>
      </c>
      <c r="D15" s="12"/>
      <c r="E15" s="10">
        <f>IF(E9=0,"",E13/E9)</f>
        <v>1.0979050511185473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A3DF9859-5643-4A88-85B3-3D54F7C19B85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18100533</v>
      </c>
      <c r="C3" s="344">
        <f t="shared" ref="C3:L3" si="0">SUBTOTAL(9,C6:C1048576)</f>
        <v>9.0424326806237652</v>
      </c>
      <c r="D3" s="344">
        <f t="shared" si="0"/>
        <v>17743301</v>
      </c>
      <c r="E3" s="344">
        <f t="shared" si="0"/>
        <v>10</v>
      </c>
      <c r="F3" s="344">
        <f t="shared" si="0"/>
        <v>16219687</v>
      </c>
      <c r="G3" s="347">
        <f>IF(D3&lt;&gt;0,F3/D3,"")</f>
        <v>0.91413018355490894</v>
      </c>
      <c r="H3" s="343">
        <f t="shared" si="0"/>
        <v>2033551.139999999</v>
      </c>
      <c r="I3" s="344">
        <f t="shared" si="0"/>
        <v>1.9586495540858317</v>
      </c>
      <c r="J3" s="344">
        <f t="shared" si="0"/>
        <v>1653848.4000000006</v>
      </c>
      <c r="K3" s="344">
        <f t="shared" si="0"/>
        <v>2</v>
      </c>
      <c r="L3" s="344">
        <f t="shared" si="0"/>
        <v>1541551.32</v>
      </c>
      <c r="M3" s="345">
        <f>IF(J3&lt;&gt;0,L3/J3,"")</f>
        <v>0.93209953221830943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3"/>
      <c r="B5" s="974">
        <v>2018</v>
      </c>
      <c r="C5" s="975"/>
      <c r="D5" s="975">
        <v>2019</v>
      </c>
      <c r="E5" s="975"/>
      <c r="F5" s="975">
        <v>2020</v>
      </c>
      <c r="G5" s="881" t="s">
        <v>2</v>
      </c>
      <c r="H5" s="974">
        <v>2018</v>
      </c>
      <c r="I5" s="975"/>
      <c r="J5" s="975">
        <v>2019</v>
      </c>
      <c r="K5" s="975"/>
      <c r="L5" s="975">
        <v>2020</v>
      </c>
      <c r="M5" s="881" t="s">
        <v>2</v>
      </c>
    </row>
    <row r="6" spans="1:13" ht="14.45" customHeight="1" x14ac:dyDescent="0.2">
      <c r="A6" s="835" t="s">
        <v>5891</v>
      </c>
      <c r="B6" s="863">
        <v>0</v>
      </c>
      <c r="C6" s="807"/>
      <c r="D6" s="863"/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5901</v>
      </c>
      <c r="B7" s="865"/>
      <c r="C7" s="822"/>
      <c r="D7" s="865">
        <v>1896</v>
      </c>
      <c r="E7" s="822">
        <v>1</v>
      </c>
      <c r="F7" s="865">
        <v>573</v>
      </c>
      <c r="G7" s="827">
        <v>0.30221518987341772</v>
      </c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7431</v>
      </c>
      <c r="B8" s="865">
        <v>250468</v>
      </c>
      <c r="C8" s="822">
        <v>0.90390986452250865</v>
      </c>
      <c r="D8" s="865">
        <v>277094</v>
      </c>
      <c r="E8" s="822">
        <v>1</v>
      </c>
      <c r="F8" s="865">
        <v>312958</v>
      </c>
      <c r="G8" s="827">
        <v>1.1294290024323876</v>
      </c>
      <c r="H8" s="865">
        <v>112672.55999999998</v>
      </c>
      <c r="I8" s="822">
        <v>0.66451101133482449</v>
      </c>
      <c r="J8" s="865">
        <v>169557.10000000003</v>
      </c>
      <c r="K8" s="822">
        <v>1</v>
      </c>
      <c r="L8" s="865">
        <v>190178.81</v>
      </c>
      <c r="M8" s="828">
        <v>1.121621035037754</v>
      </c>
    </row>
    <row r="9" spans="1:13" ht="14.45" customHeight="1" x14ac:dyDescent="0.2">
      <c r="A9" s="836" t="s">
        <v>5913</v>
      </c>
      <c r="B9" s="865">
        <v>306433</v>
      </c>
      <c r="C9" s="822">
        <v>0.6317255340948682</v>
      </c>
      <c r="D9" s="865">
        <v>485073</v>
      </c>
      <c r="E9" s="822">
        <v>1</v>
      </c>
      <c r="F9" s="865">
        <v>344738</v>
      </c>
      <c r="G9" s="827">
        <v>0.71069302970893045</v>
      </c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7432</v>
      </c>
      <c r="B10" s="865">
        <v>1261912</v>
      </c>
      <c r="C10" s="822">
        <v>0.96216638252059428</v>
      </c>
      <c r="D10" s="865">
        <v>1311532</v>
      </c>
      <c r="E10" s="822">
        <v>1</v>
      </c>
      <c r="F10" s="865">
        <v>1220480</v>
      </c>
      <c r="G10" s="827">
        <v>0.93057584565226015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7433</v>
      </c>
      <c r="B11" s="865">
        <v>1939970</v>
      </c>
      <c r="C11" s="822">
        <v>0.90281930629828588</v>
      </c>
      <c r="D11" s="865">
        <v>2148791</v>
      </c>
      <c r="E11" s="822">
        <v>1</v>
      </c>
      <c r="F11" s="865">
        <v>1828436</v>
      </c>
      <c r="G11" s="827">
        <v>0.85091383945669918</v>
      </c>
      <c r="H11" s="865">
        <v>1920878.5799999989</v>
      </c>
      <c r="I11" s="822">
        <v>1.2941385427510073</v>
      </c>
      <c r="J11" s="865">
        <v>1484291.3000000005</v>
      </c>
      <c r="K11" s="822">
        <v>1</v>
      </c>
      <c r="L11" s="865">
        <v>1351372.51</v>
      </c>
      <c r="M11" s="828">
        <v>0.91044966038674457</v>
      </c>
    </row>
    <row r="12" spans="1:13" ht="14.45" customHeight="1" x14ac:dyDescent="0.2">
      <c r="A12" s="836" t="s">
        <v>7434</v>
      </c>
      <c r="B12" s="865">
        <v>815068</v>
      </c>
      <c r="C12" s="822">
        <v>0.89158176380633181</v>
      </c>
      <c r="D12" s="865">
        <v>914182</v>
      </c>
      <c r="E12" s="822">
        <v>1</v>
      </c>
      <c r="F12" s="865">
        <v>754760</v>
      </c>
      <c r="G12" s="827">
        <v>0.82561240540723835</v>
      </c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7435</v>
      </c>
      <c r="B13" s="865">
        <v>8545880</v>
      </c>
      <c r="C13" s="822">
        <v>0.846729922950062</v>
      </c>
      <c r="D13" s="865">
        <v>10092805</v>
      </c>
      <c r="E13" s="822">
        <v>1</v>
      </c>
      <c r="F13" s="865">
        <v>9303525</v>
      </c>
      <c r="G13" s="827">
        <v>0.92179775592612756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7436</v>
      </c>
      <c r="B14" s="865">
        <v>797526</v>
      </c>
      <c r="C14" s="822">
        <v>0.9391442584534947</v>
      </c>
      <c r="D14" s="865">
        <v>849205</v>
      </c>
      <c r="E14" s="822">
        <v>1</v>
      </c>
      <c r="F14" s="865">
        <v>837133</v>
      </c>
      <c r="G14" s="827">
        <v>0.98578435124616548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7437</v>
      </c>
      <c r="B15" s="865">
        <v>9916</v>
      </c>
      <c r="C15" s="822">
        <v>0.41807909604519772</v>
      </c>
      <c r="D15" s="865">
        <v>23718</v>
      </c>
      <c r="E15" s="822">
        <v>1</v>
      </c>
      <c r="F15" s="865">
        <v>21207</v>
      </c>
      <c r="G15" s="827">
        <v>0.89413103971667085</v>
      </c>
      <c r="H15" s="865"/>
      <c r="I15" s="822"/>
      <c r="J15" s="865"/>
      <c r="K15" s="822"/>
      <c r="L15" s="865"/>
      <c r="M15" s="828"/>
    </row>
    <row r="16" spans="1:13" ht="14.45" customHeight="1" thickBot="1" x14ac:dyDescent="0.25">
      <c r="A16" s="869" t="s">
        <v>7438</v>
      </c>
      <c r="B16" s="867">
        <v>4173360</v>
      </c>
      <c r="C16" s="814">
        <v>2.5462765519324222</v>
      </c>
      <c r="D16" s="867">
        <v>1639005</v>
      </c>
      <c r="E16" s="814">
        <v>1</v>
      </c>
      <c r="F16" s="867">
        <v>1595877</v>
      </c>
      <c r="G16" s="819">
        <v>0.97368647441588041</v>
      </c>
      <c r="H16" s="867"/>
      <c r="I16" s="814"/>
      <c r="J16" s="867"/>
      <c r="K16" s="814"/>
      <c r="L16" s="867"/>
      <c r="M16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E8C3507A-E159-4719-A281-FA3905CC5093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8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8326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70757.87</v>
      </c>
      <c r="G3" s="211">
        <f t="shared" si="0"/>
        <v>20134084.140000001</v>
      </c>
      <c r="H3" s="212"/>
      <c r="I3" s="212"/>
      <c r="J3" s="207">
        <f t="shared" si="0"/>
        <v>75961.37</v>
      </c>
      <c r="K3" s="211">
        <f t="shared" si="0"/>
        <v>19397149.399999999</v>
      </c>
      <c r="L3" s="212"/>
      <c r="M3" s="212"/>
      <c r="N3" s="207">
        <f t="shared" si="0"/>
        <v>70668.290000000008</v>
      </c>
      <c r="O3" s="211">
        <f t="shared" si="0"/>
        <v>17761238.32</v>
      </c>
      <c r="P3" s="177">
        <f>IF(K3=0,"",O3/K3)</f>
        <v>0.91566229417194678</v>
      </c>
      <c r="Q3" s="209">
        <f>IF(N3=0,"",O3/N3)</f>
        <v>251.33250457878631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5916</v>
      </c>
      <c r="B6" s="807" t="s">
        <v>7439</v>
      </c>
      <c r="C6" s="807" t="s">
        <v>5710</v>
      </c>
      <c r="D6" s="807" t="s">
        <v>7440</v>
      </c>
      <c r="E6" s="807" t="s">
        <v>7441</v>
      </c>
      <c r="F6" s="225">
        <v>0</v>
      </c>
      <c r="G6" s="225">
        <v>0</v>
      </c>
      <c r="H6" s="225"/>
      <c r="I6" s="225"/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7011</v>
      </c>
      <c r="B7" s="822" t="s">
        <v>7442</v>
      </c>
      <c r="C7" s="822" t="s">
        <v>5710</v>
      </c>
      <c r="D7" s="822" t="s">
        <v>7443</v>
      </c>
      <c r="E7" s="822" t="s">
        <v>7444</v>
      </c>
      <c r="F7" s="831"/>
      <c r="G7" s="831"/>
      <c r="H7" s="831"/>
      <c r="I7" s="831"/>
      <c r="J7" s="831">
        <v>1</v>
      </c>
      <c r="K7" s="831">
        <v>1141</v>
      </c>
      <c r="L7" s="831">
        <v>1</v>
      </c>
      <c r="M7" s="831">
        <v>1141</v>
      </c>
      <c r="N7" s="831"/>
      <c r="O7" s="831"/>
      <c r="P7" s="827"/>
      <c r="Q7" s="832"/>
    </row>
    <row r="8" spans="1:17" ht="14.45" customHeight="1" x14ac:dyDescent="0.2">
      <c r="A8" s="821" t="s">
        <v>7011</v>
      </c>
      <c r="B8" s="822" t="s">
        <v>7442</v>
      </c>
      <c r="C8" s="822" t="s">
        <v>5710</v>
      </c>
      <c r="D8" s="822" t="s">
        <v>7440</v>
      </c>
      <c r="E8" s="822" t="s">
        <v>7441</v>
      </c>
      <c r="F8" s="831"/>
      <c r="G8" s="831"/>
      <c r="H8" s="831"/>
      <c r="I8" s="831"/>
      <c r="J8" s="831">
        <v>1</v>
      </c>
      <c r="K8" s="831">
        <v>267</v>
      </c>
      <c r="L8" s="831">
        <v>1</v>
      </c>
      <c r="M8" s="831">
        <v>267</v>
      </c>
      <c r="N8" s="831"/>
      <c r="O8" s="831"/>
      <c r="P8" s="827"/>
      <c r="Q8" s="832"/>
    </row>
    <row r="9" spans="1:17" ht="14.45" customHeight="1" x14ac:dyDescent="0.2">
      <c r="A9" s="821" t="s">
        <v>7011</v>
      </c>
      <c r="B9" s="822" t="s">
        <v>7442</v>
      </c>
      <c r="C9" s="822" t="s">
        <v>5710</v>
      </c>
      <c r="D9" s="822" t="s">
        <v>7445</v>
      </c>
      <c r="E9" s="822" t="s">
        <v>7446</v>
      </c>
      <c r="F9" s="831"/>
      <c r="G9" s="831"/>
      <c r="H9" s="831"/>
      <c r="I9" s="831"/>
      <c r="J9" s="831"/>
      <c r="K9" s="831"/>
      <c r="L9" s="831"/>
      <c r="M9" s="831"/>
      <c r="N9" s="831">
        <v>1</v>
      </c>
      <c r="O9" s="831">
        <v>573</v>
      </c>
      <c r="P9" s="827"/>
      <c r="Q9" s="832">
        <v>573</v>
      </c>
    </row>
    <row r="10" spans="1:17" ht="14.45" customHeight="1" x14ac:dyDescent="0.2">
      <c r="A10" s="821" t="s">
        <v>7011</v>
      </c>
      <c r="B10" s="822" t="s">
        <v>7442</v>
      </c>
      <c r="C10" s="822" t="s">
        <v>5710</v>
      </c>
      <c r="D10" s="822" t="s">
        <v>7447</v>
      </c>
      <c r="E10" s="822" t="s">
        <v>7448</v>
      </c>
      <c r="F10" s="831"/>
      <c r="G10" s="831"/>
      <c r="H10" s="831"/>
      <c r="I10" s="831"/>
      <c r="J10" s="831">
        <v>1</v>
      </c>
      <c r="K10" s="831">
        <v>488</v>
      </c>
      <c r="L10" s="831">
        <v>1</v>
      </c>
      <c r="M10" s="831">
        <v>488</v>
      </c>
      <c r="N10" s="831"/>
      <c r="O10" s="831"/>
      <c r="P10" s="827"/>
      <c r="Q10" s="832"/>
    </row>
    <row r="11" spans="1:17" ht="14.45" customHeight="1" x14ac:dyDescent="0.2">
      <c r="A11" s="821" t="s">
        <v>7449</v>
      </c>
      <c r="B11" s="822" t="s">
        <v>7450</v>
      </c>
      <c r="C11" s="822" t="s">
        <v>5726</v>
      </c>
      <c r="D11" s="822" t="s">
        <v>7451</v>
      </c>
      <c r="E11" s="822" t="s">
        <v>7452</v>
      </c>
      <c r="F11" s="831">
        <v>2.1999999999999997</v>
      </c>
      <c r="G11" s="831">
        <v>3303.7699999999995</v>
      </c>
      <c r="H11" s="831"/>
      <c r="I11" s="831">
        <v>1501.7136363636364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7449</v>
      </c>
      <c r="B12" s="822" t="s">
        <v>7450</v>
      </c>
      <c r="C12" s="822" t="s">
        <v>5726</v>
      </c>
      <c r="D12" s="822" t="s">
        <v>7453</v>
      </c>
      <c r="E12" s="822" t="s">
        <v>7452</v>
      </c>
      <c r="F12" s="831"/>
      <c r="G12" s="831"/>
      <c r="H12" s="831"/>
      <c r="I12" s="831"/>
      <c r="J12" s="831">
        <v>1.55</v>
      </c>
      <c r="K12" s="831">
        <v>1016.05</v>
      </c>
      <c r="L12" s="831">
        <v>1</v>
      </c>
      <c r="M12" s="831">
        <v>655.51612903225805</v>
      </c>
      <c r="N12" s="831">
        <v>0.6</v>
      </c>
      <c r="O12" s="831">
        <v>393.31</v>
      </c>
      <c r="P12" s="827">
        <v>0.38709709167855916</v>
      </c>
      <c r="Q12" s="832">
        <v>655.51666666666665</v>
      </c>
    </row>
    <row r="13" spans="1:17" ht="14.45" customHeight="1" x14ac:dyDescent="0.2">
      <c r="A13" s="821" t="s">
        <v>7449</v>
      </c>
      <c r="B13" s="822" t="s">
        <v>7450</v>
      </c>
      <c r="C13" s="822" t="s">
        <v>6023</v>
      </c>
      <c r="D13" s="822" t="s">
        <v>7454</v>
      </c>
      <c r="E13" s="822" t="s">
        <v>7455</v>
      </c>
      <c r="F13" s="831"/>
      <c r="G13" s="831"/>
      <c r="H13" s="831"/>
      <c r="I13" s="831"/>
      <c r="J13" s="831">
        <v>100</v>
      </c>
      <c r="K13" s="831">
        <v>770</v>
      </c>
      <c r="L13" s="831">
        <v>1</v>
      </c>
      <c r="M13" s="831">
        <v>7.7</v>
      </c>
      <c r="N13" s="831"/>
      <c r="O13" s="831"/>
      <c r="P13" s="827"/>
      <c r="Q13" s="832"/>
    </row>
    <row r="14" spans="1:17" ht="14.45" customHeight="1" x14ac:dyDescent="0.2">
      <c r="A14" s="821" t="s">
        <v>7449</v>
      </c>
      <c r="B14" s="822" t="s">
        <v>7450</v>
      </c>
      <c r="C14" s="822" t="s">
        <v>6023</v>
      </c>
      <c r="D14" s="822" t="s">
        <v>7456</v>
      </c>
      <c r="E14" s="822" t="s">
        <v>7457</v>
      </c>
      <c r="F14" s="831">
        <v>1039</v>
      </c>
      <c r="G14" s="831">
        <v>35523.410000000003</v>
      </c>
      <c r="H14" s="831">
        <v>1.0722268000784776</v>
      </c>
      <c r="I14" s="831">
        <v>34.190000000000005</v>
      </c>
      <c r="J14" s="831">
        <v>975</v>
      </c>
      <c r="K14" s="831">
        <v>33130.5</v>
      </c>
      <c r="L14" s="831">
        <v>1</v>
      </c>
      <c r="M14" s="831">
        <v>33.979999999999997</v>
      </c>
      <c r="N14" s="831">
        <v>794</v>
      </c>
      <c r="O14" s="831">
        <v>27099.22</v>
      </c>
      <c r="P14" s="827">
        <v>0.81795384917221292</v>
      </c>
      <c r="Q14" s="832">
        <v>34.130000000000003</v>
      </c>
    </row>
    <row r="15" spans="1:17" ht="14.45" customHeight="1" x14ac:dyDescent="0.2">
      <c r="A15" s="821" t="s">
        <v>7449</v>
      </c>
      <c r="B15" s="822" t="s">
        <v>7450</v>
      </c>
      <c r="C15" s="822" t="s">
        <v>6023</v>
      </c>
      <c r="D15" s="822" t="s">
        <v>7458</v>
      </c>
      <c r="E15" s="822" t="s">
        <v>7459</v>
      </c>
      <c r="F15" s="831">
        <v>3437</v>
      </c>
      <c r="G15" s="831">
        <v>71283.380000000019</v>
      </c>
      <c r="H15" s="831">
        <v>0.54792253966350646</v>
      </c>
      <c r="I15" s="831">
        <v>20.740000000000006</v>
      </c>
      <c r="J15" s="831">
        <v>6393</v>
      </c>
      <c r="K15" s="831">
        <v>130097.55000000002</v>
      </c>
      <c r="L15" s="831">
        <v>1</v>
      </c>
      <c r="M15" s="831">
        <v>20.350000000000001</v>
      </c>
      <c r="N15" s="831">
        <v>7906.8</v>
      </c>
      <c r="O15" s="831">
        <v>162686.28</v>
      </c>
      <c r="P15" s="827">
        <v>1.2504945711890807</v>
      </c>
      <c r="Q15" s="832">
        <v>20.575489452117164</v>
      </c>
    </row>
    <row r="16" spans="1:17" ht="14.45" customHeight="1" x14ac:dyDescent="0.2">
      <c r="A16" s="821" t="s">
        <v>7449</v>
      </c>
      <c r="B16" s="822" t="s">
        <v>7450</v>
      </c>
      <c r="C16" s="822" t="s">
        <v>6023</v>
      </c>
      <c r="D16" s="822" t="s">
        <v>7460</v>
      </c>
      <c r="E16" s="822" t="s">
        <v>7461</v>
      </c>
      <c r="F16" s="831">
        <v>300</v>
      </c>
      <c r="G16" s="831">
        <v>2562</v>
      </c>
      <c r="H16" s="831"/>
      <c r="I16" s="831">
        <v>8.5399999999999991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7449</v>
      </c>
      <c r="B17" s="822" t="s">
        <v>7450</v>
      </c>
      <c r="C17" s="822" t="s">
        <v>6023</v>
      </c>
      <c r="D17" s="822" t="s">
        <v>7462</v>
      </c>
      <c r="E17" s="822" t="s">
        <v>7463</v>
      </c>
      <c r="F17" s="831"/>
      <c r="G17" s="831"/>
      <c r="H17" s="831"/>
      <c r="I17" s="831"/>
      <c r="J17" s="831">
        <v>700</v>
      </c>
      <c r="K17" s="831">
        <v>4543</v>
      </c>
      <c r="L17" s="831">
        <v>1</v>
      </c>
      <c r="M17" s="831">
        <v>6.49</v>
      </c>
      <c r="N17" s="831"/>
      <c r="O17" s="831"/>
      <c r="P17" s="827"/>
      <c r="Q17" s="832"/>
    </row>
    <row r="18" spans="1:17" ht="14.45" customHeight="1" x14ac:dyDescent="0.2">
      <c r="A18" s="821" t="s">
        <v>7449</v>
      </c>
      <c r="B18" s="822" t="s">
        <v>7450</v>
      </c>
      <c r="C18" s="822" t="s">
        <v>5710</v>
      </c>
      <c r="D18" s="822" t="s">
        <v>7464</v>
      </c>
      <c r="E18" s="822" t="s">
        <v>7465</v>
      </c>
      <c r="F18" s="831">
        <v>2</v>
      </c>
      <c r="G18" s="831">
        <v>3652</v>
      </c>
      <c r="H18" s="831">
        <v>0.66484616784999084</v>
      </c>
      <c r="I18" s="831">
        <v>1826</v>
      </c>
      <c r="J18" s="831">
        <v>3</v>
      </c>
      <c r="K18" s="831">
        <v>5493</v>
      </c>
      <c r="L18" s="831">
        <v>1</v>
      </c>
      <c r="M18" s="831">
        <v>1831</v>
      </c>
      <c r="N18" s="831">
        <v>2</v>
      </c>
      <c r="O18" s="831">
        <v>3670</v>
      </c>
      <c r="P18" s="827">
        <v>0.66812306572000724</v>
      </c>
      <c r="Q18" s="832">
        <v>1835</v>
      </c>
    </row>
    <row r="19" spans="1:17" ht="14.45" customHeight="1" x14ac:dyDescent="0.2">
      <c r="A19" s="821" t="s">
        <v>7449</v>
      </c>
      <c r="B19" s="822" t="s">
        <v>7450</v>
      </c>
      <c r="C19" s="822" t="s">
        <v>5710</v>
      </c>
      <c r="D19" s="822" t="s">
        <v>7466</v>
      </c>
      <c r="E19" s="822" t="s">
        <v>7467</v>
      </c>
      <c r="F19" s="831">
        <v>49</v>
      </c>
      <c r="G19" s="831">
        <v>172578</v>
      </c>
      <c r="H19" s="831">
        <v>0.76324122558731955</v>
      </c>
      <c r="I19" s="831">
        <v>3522</v>
      </c>
      <c r="J19" s="831">
        <v>64</v>
      </c>
      <c r="K19" s="831">
        <v>226112</v>
      </c>
      <c r="L19" s="831">
        <v>1</v>
      </c>
      <c r="M19" s="831">
        <v>3533</v>
      </c>
      <c r="N19" s="831">
        <v>75</v>
      </c>
      <c r="O19" s="831">
        <v>265725</v>
      </c>
      <c r="P19" s="827">
        <v>1.1751919402773847</v>
      </c>
      <c r="Q19" s="832">
        <v>3543</v>
      </c>
    </row>
    <row r="20" spans="1:17" ht="14.45" customHeight="1" x14ac:dyDescent="0.2">
      <c r="A20" s="821" t="s">
        <v>7449</v>
      </c>
      <c r="B20" s="822" t="s">
        <v>7450</v>
      </c>
      <c r="C20" s="822" t="s">
        <v>5710</v>
      </c>
      <c r="D20" s="822" t="s">
        <v>7468</v>
      </c>
      <c r="E20" s="822" t="s">
        <v>7469</v>
      </c>
      <c r="F20" s="831">
        <v>5</v>
      </c>
      <c r="G20" s="831">
        <v>72545</v>
      </c>
      <c r="H20" s="831">
        <v>1.6659777241933631</v>
      </c>
      <c r="I20" s="831">
        <v>14509</v>
      </c>
      <c r="J20" s="831">
        <v>3</v>
      </c>
      <c r="K20" s="831">
        <v>43545</v>
      </c>
      <c r="L20" s="831">
        <v>1</v>
      </c>
      <c r="M20" s="831">
        <v>14515</v>
      </c>
      <c r="N20" s="831">
        <v>3</v>
      </c>
      <c r="O20" s="831">
        <v>43563</v>
      </c>
      <c r="P20" s="827">
        <v>1.0004133654839822</v>
      </c>
      <c r="Q20" s="832">
        <v>14521</v>
      </c>
    </row>
    <row r="21" spans="1:17" ht="14.45" customHeight="1" x14ac:dyDescent="0.2">
      <c r="A21" s="821" t="s">
        <v>7449</v>
      </c>
      <c r="B21" s="822" t="s">
        <v>7450</v>
      </c>
      <c r="C21" s="822" t="s">
        <v>5710</v>
      </c>
      <c r="D21" s="822" t="s">
        <v>7470</v>
      </c>
      <c r="E21" s="822" t="s">
        <v>7471</v>
      </c>
      <c r="F21" s="831">
        <v>1</v>
      </c>
      <c r="G21" s="831">
        <v>1693</v>
      </c>
      <c r="H21" s="831"/>
      <c r="I21" s="831">
        <v>1693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7449</v>
      </c>
      <c r="B22" s="822" t="s">
        <v>7450</v>
      </c>
      <c r="C22" s="822" t="s">
        <v>5710</v>
      </c>
      <c r="D22" s="822" t="s">
        <v>7472</v>
      </c>
      <c r="E22" s="822" t="s">
        <v>7473</v>
      </c>
      <c r="F22" s="831"/>
      <c r="G22" s="831"/>
      <c r="H22" s="831"/>
      <c r="I22" s="831"/>
      <c r="J22" s="831">
        <v>1</v>
      </c>
      <c r="K22" s="831">
        <v>1944</v>
      </c>
      <c r="L22" s="831">
        <v>1</v>
      </c>
      <c r="M22" s="831">
        <v>1944</v>
      </c>
      <c r="N22" s="831"/>
      <c r="O22" s="831"/>
      <c r="P22" s="827"/>
      <c r="Q22" s="832"/>
    </row>
    <row r="23" spans="1:17" ht="14.45" customHeight="1" x14ac:dyDescent="0.2">
      <c r="A23" s="821" t="s">
        <v>7023</v>
      </c>
      <c r="B23" s="822" t="s">
        <v>7474</v>
      </c>
      <c r="C23" s="822" t="s">
        <v>5710</v>
      </c>
      <c r="D23" s="822" t="s">
        <v>7475</v>
      </c>
      <c r="E23" s="822" t="s">
        <v>7476</v>
      </c>
      <c r="F23" s="831"/>
      <c r="G23" s="831"/>
      <c r="H23" s="831"/>
      <c r="I23" s="831"/>
      <c r="J23" s="831">
        <v>8</v>
      </c>
      <c r="K23" s="831">
        <v>102432</v>
      </c>
      <c r="L23" s="831">
        <v>1</v>
      </c>
      <c r="M23" s="831">
        <v>12804</v>
      </c>
      <c r="N23" s="831"/>
      <c r="O23" s="831"/>
      <c r="P23" s="827"/>
      <c r="Q23" s="832"/>
    </row>
    <row r="24" spans="1:17" ht="14.45" customHeight="1" x14ac:dyDescent="0.2">
      <c r="A24" s="821" t="s">
        <v>7023</v>
      </c>
      <c r="B24" s="822" t="s">
        <v>7474</v>
      </c>
      <c r="C24" s="822" t="s">
        <v>5710</v>
      </c>
      <c r="D24" s="822" t="s">
        <v>7477</v>
      </c>
      <c r="E24" s="822" t="s">
        <v>7478</v>
      </c>
      <c r="F24" s="831">
        <v>9</v>
      </c>
      <c r="G24" s="831">
        <v>94203</v>
      </c>
      <c r="H24" s="831">
        <v>0.81561038961038956</v>
      </c>
      <c r="I24" s="831">
        <v>10467</v>
      </c>
      <c r="J24" s="831">
        <v>11</v>
      </c>
      <c r="K24" s="831">
        <v>115500</v>
      </c>
      <c r="L24" s="831">
        <v>1</v>
      </c>
      <c r="M24" s="831">
        <v>10500</v>
      </c>
      <c r="N24" s="831">
        <v>16</v>
      </c>
      <c r="O24" s="831">
        <v>168480</v>
      </c>
      <c r="P24" s="827">
        <v>1.4587012987012986</v>
      </c>
      <c r="Q24" s="832">
        <v>10530</v>
      </c>
    </row>
    <row r="25" spans="1:17" ht="14.45" customHeight="1" x14ac:dyDescent="0.2">
      <c r="A25" s="821" t="s">
        <v>7023</v>
      </c>
      <c r="B25" s="822" t="s">
        <v>7474</v>
      </c>
      <c r="C25" s="822" t="s">
        <v>5710</v>
      </c>
      <c r="D25" s="822" t="s">
        <v>7479</v>
      </c>
      <c r="E25" s="822" t="s">
        <v>7480</v>
      </c>
      <c r="F25" s="831">
        <v>1</v>
      </c>
      <c r="G25" s="831">
        <v>11396</v>
      </c>
      <c r="H25" s="831">
        <v>0.99372166027206144</v>
      </c>
      <c r="I25" s="831">
        <v>11396</v>
      </c>
      <c r="J25" s="831">
        <v>1</v>
      </c>
      <c r="K25" s="831">
        <v>11468</v>
      </c>
      <c r="L25" s="831">
        <v>1</v>
      </c>
      <c r="M25" s="831">
        <v>11468</v>
      </c>
      <c r="N25" s="831"/>
      <c r="O25" s="831"/>
      <c r="P25" s="827"/>
      <c r="Q25" s="832"/>
    </row>
    <row r="26" spans="1:17" ht="14.45" customHeight="1" x14ac:dyDescent="0.2">
      <c r="A26" s="821" t="s">
        <v>7023</v>
      </c>
      <c r="B26" s="822" t="s">
        <v>7474</v>
      </c>
      <c r="C26" s="822" t="s">
        <v>5710</v>
      </c>
      <c r="D26" s="822" t="s">
        <v>7481</v>
      </c>
      <c r="E26" s="822" t="s">
        <v>7482</v>
      </c>
      <c r="F26" s="831">
        <v>2</v>
      </c>
      <c r="G26" s="831">
        <v>2214</v>
      </c>
      <c r="H26" s="831">
        <v>0.99729729729729732</v>
      </c>
      <c r="I26" s="831">
        <v>1107</v>
      </c>
      <c r="J26" s="831">
        <v>2</v>
      </c>
      <c r="K26" s="831">
        <v>2220</v>
      </c>
      <c r="L26" s="831">
        <v>1</v>
      </c>
      <c r="M26" s="831">
        <v>1110</v>
      </c>
      <c r="N26" s="831"/>
      <c r="O26" s="831"/>
      <c r="P26" s="827"/>
      <c r="Q26" s="832"/>
    </row>
    <row r="27" spans="1:17" ht="14.45" customHeight="1" x14ac:dyDescent="0.2">
      <c r="A27" s="821" t="s">
        <v>7023</v>
      </c>
      <c r="B27" s="822" t="s">
        <v>7474</v>
      </c>
      <c r="C27" s="822" t="s">
        <v>5710</v>
      </c>
      <c r="D27" s="822" t="s">
        <v>7483</v>
      </c>
      <c r="E27" s="822" t="s">
        <v>7484</v>
      </c>
      <c r="F27" s="831">
        <v>4</v>
      </c>
      <c r="G27" s="831">
        <v>6516</v>
      </c>
      <c r="H27" s="831">
        <v>0.49908088235294118</v>
      </c>
      <c r="I27" s="831">
        <v>1629</v>
      </c>
      <c r="J27" s="831">
        <v>8</v>
      </c>
      <c r="K27" s="831">
        <v>13056</v>
      </c>
      <c r="L27" s="831">
        <v>1</v>
      </c>
      <c r="M27" s="831">
        <v>1632</v>
      </c>
      <c r="N27" s="831"/>
      <c r="O27" s="831"/>
      <c r="P27" s="827"/>
      <c r="Q27" s="832"/>
    </row>
    <row r="28" spans="1:17" ht="14.45" customHeight="1" x14ac:dyDescent="0.2">
      <c r="A28" s="821" t="s">
        <v>7023</v>
      </c>
      <c r="B28" s="822" t="s">
        <v>7474</v>
      </c>
      <c r="C28" s="822" t="s">
        <v>5710</v>
      </c>
      <c r="D28" s="822" t="s">
        <v>7485</v>
      </c>
      <c r="E28" s="822" t="s">
        <v>7486</v>
      </c>
      <c r="F28" s="831"/>
      <c r="G28" s="831"/>
      <c r="H28" s="831"/>
      <c r="I28" s="831"/>
      <c r="J28" s="831">
        <v>1</v>
      </c>
      <c r="K28" s="831">
        <v>39797</v>
      </c>
      <c r="L28" s="831">
        <v>1</v>
      </c>
      <c r="M28" s="831">
        <v>39797</v>
      </c>
      <c r="N28" s="831"/>
      <c r="O28" s="831"/>
      <c r="P28" s="827"/>
      <c r="Q28" s="832"/>
    </row>
    <row r="29" spans="1:17" ht="14.45" customHeight="1" x14ac:dyDescent="0.2">
      <c r="A29" s="821" t="s">
        <v>7023</v>
      </c>
      <c r="B29" s="822" t="s">
        <v>7487</v>
      </c>
      <c r="C29" s="822" t="s">
        <v>5710</v>
      </c>
      <c r="D29" s="822" t="s">
        <v>7488</v>
      </c>
      <c r="E29" s="822" t="s">
        <v>7489</v>
      </c>
      <c r="F29" s="831">
        <v>2</v>
      </c>
      <c r="G29" s="831">
        <v>444</v>
      </c>
      <c r="H29" s="831">
        <v>1.9910313901345291</v>
      </c>
      <c r="I29" s="831">
        <v>222</v>
      </c>
      <c r="J29" s="831">
        <v>1</v>
      </c>
      <c r="K29" s="831">
        <v>223</v>
      </c>
      <c r="L29" s="831">
        <v>1</v>
      </c>
      <c r="M29" s="831">
        <v>223</v>
      </c>
      <c r="N29" s="831"/>
      <c r="O29" s="831"/>
      <c r="P29" s="827"/>
      <c r="Q29" s="832"/>
    </row>
    <row r="30" spans="1:17" ht="14.45" customHeight="1" x14ac:dyDescent="0.2">
      <c r="A30" s="821" t="s">
        <v>7023</v>
      </c>
      <c r="B30" s="822" t="s">
        <v>7487</v>
      </c>
      <c r="C30" s="822" t="s">
        <v>5710</v>
      </c>
      <c r="D30" s="822" t="s">
        <v>7490</v>
      </c>
      <c r="E30" s="822" t="s">
        <v>7491</v>
      </c>
      <c r="F30" s="831">
        <v>2</v>
      </c>
      <c r="G30" s="831">
        <v>1018</v>
      </c>
      <c r="H30" s="831">
        <v>1.9844054580896686</v>
      </c>
      <c r="I30" s="831">
        <v>509</v>
      </c>
      <c r="J30" s="831">
        <v>1</v>
      </c>
      <c r="K30" s="831">
        <v>513</v>
      </c>
      <c r="L30" s="831">
        <v>1</v>
      </c>
      <c r="M30" s="831">
        <v>513</v>
      </c>
      <c r="N30" s="831"/>
      <c r="O30" s="831"/>
      <c r="P30" s="827"/>
      <c r="Q30" s="832"/>
    </row>
    <row r="31" spans="1:17" ht="14.45" customHeight="1" x14ac:dyDescent="0.2">
      <c r="A31" s="821" t="s">
        <v>7023</v>
      </c>
      <c r="B31" s="822" t="s">
        <v>7487</v>
      </c>
      <c r="C31" s="822" t="s">
        <v>5710</v>
      </c>
      <c r="D31" s="822" t="s">
        <v>7492</v>
      </c>
      <c r="E31" s="822" t="s">
        <v>7493</v>
      </c>
      <c r="F31" s="831">
        <v>104</v>
      </c>
      <c r="G31" s="831">
        <v>36816</v>
      </c>
      <c r="H31" s="831">
        <v>1.4403755868544601</v>
      </c>
      <c r="I31" s="831">
        <v>354</v>
      </c>
      <c r="J31" s="831">
        <v>72</v>
      </c>
      <c r="K31" s="831">
        <v>25560</v>
      </c>
      <c r="L31" s="831">
        <v>1</v>
      </c>
      <c r="M31" s="831">
        <v>355</v>
      </c>
      <c r="N31" s="831">
        <v>72</v>
      </c>
      <c r="O31" s="831">
        <v>25560</v>
      </c>
      <c r="P31" s="827">
        <v>1</v>
      </c>
      <c r="Q31" s="832">
        <v>355</v>
      </c>
    </row>
    <row r="32" spans="1:17" ht="14.45" customHeight="1" x14ac:dyDescent="0.2">
      <c r="A32" s="821" t="s">
        <v>7023</v>
      </c>
      <c r="B32" s="822" t="s">
        <v>7487</v>
      </c>
      <c r="C32" s="822" t="s">
        <v>5710</v>
      </c>
      <c r="D32" s="822" t="s">
        <v>7494</v>
      </c>
      <c r="E32" s="822" t="s">
        <v>7495</v>
      </c>
      <c r="F32" s="831">
        <v>432</v>
      </c>
      <c r="G32" s="831">
        <v>28080</v>
      </c>
      <c r="H32" s="831">
        <v>0.98405466970387245</v>
      </c>
      <c r="I32" s="831">
        <v>65</v>
      </c>
      <c r="J32" s="831">
        <v>439</v>
      </c>
      <c r="K32" s="831">
        <v>28535</v>
      </c>
      <c r="L32" s="831">
        <v>1</v>
      </c>
      <c r="M32" s="831">
        <v>65</v>
      </c>
      <c r="N32" s="831">
        <v>443</v>
      </c>
      <c r="O32" s="831">
        <v>29238</v>
      </c>
      <c r="P32" s="827">
        <v>1.0246364114245663</v>
      </c>
      <c r="Q32" s="832">
        <v>66</v>
      </c>
    </row>
    <row r="33" spans="1:17" ht="14.45" customHeight="1" x14ac:dyDescent="0.2">
      <c r="A33" s="821" t="s">
        <v>7023</v>
      </c>
      <c r="B33" s="822" t="s">
        <v>7487</v>
      </c>
      <c r="C33" s="822" t="s">
        <v>5710</v>
      </c>
      <c r="D33" s="822" t="s">
        <v>7496</v>
      </c>
      <c r="E33" s="822" t="s">
        <v>7497</v>
      </c>
      <c r="F33" s="831"/>
      <c r="G33" s="831"/>
      <c r="H33" s="831"/>
      <c r="I33" s="831"/>
      <c r="J33" s="831">
        <v>1</v>
      </c>
      <c r="K33" s="831">
        <v>546</v>
      </c>
      <c r="L33" s="831">
        <v>1</v>
      </c>
      <c r="M33" s="831">
        <v>546</v>
      </c>
      <c r="N33" s="831">
        <v>1</v>
      </c>
      <c r="O33" s="831">
        <v>547</v>
      </c>
      <c r="P33" s="827">
        <v>1.0018315018315018</v>
      </c>
      <c r="Q33" s="832">
        <v>547</v>
      </c>
    </row>
    <row r="34" spans="1:17" ht="14.45" customHeight="1" x14ac:dyDescent="0.2">
      <c r="A34" s="821" t="s">
        <v>7023</v>
      </c>
      <c r="B34" s="822" t="s">
        <v>7487</v>
      </c>
      <c r="C34" s="822" t="s">
        <v>5710</v>
      </c>
      <c r="D34" s="822" t="s">
        <v>7498</v>
      </c>
      <c r="E34" s="822" t="s">
        <v>7499</v>
      </c>
      <c r="F34" s="831">
        <v>8</v>
      </c>
      <c r="G34" s="831">
        <v>4736</v>
      </c>
      <c r="H34" s="831">
        <v>0.56950456950456951</v>
      </c>
      <c r="I34" s="831">
        <v>592</v>
      </c>
      <c r="J34" s="831">
        <v>14</v>
      </c>
      <c r="K34" s="831">
        <v>8316</v>
      </c>
      <c r="L34" s="831">
        <v>1</v>
      </c>
      <c r="M34" s="831">
        <v>594</v>
      </c>
      <c r="N34" s="831">
        <v>1</v>
      </c>
      <c r="O34" s="831">
        <v>595</v>
      </c>
      <c r="P34" s="827">
        <v>7.1548821548821542E-2</v>
      </c>
      <c r="Q34" s="832">
        <v>595</v>
      </c>
    </row>
    <row r="35" spans="1:17" ht="14.45" customHeight="1" x14ac:dyDescent="0.2">
      <c r="A35" s="821" t="s">
        <v>7023</v>
      </c>
      <c r="B35" s="822" t="s">
        <v>7487</v>
      </c>
      <c r="C35" s="822" t="s">
        <v>5710</v>
      </c>
      <c r="D35" s="822" t="s">
        <v>7500</v>
      </c>
      <c r="E35" s="822" t="s">
        <v>7501</v>
      </c>
      <c r="F35" s="831"/>
      <c r="G35" s="831"/>
      <c r="H35" s="831"/>
      <c r="I35" s="831"/>
      <c r="J35" s="831">
        <v>2</v>
      </c>
      <c r="K35" s="831">
        <v>1236</v>
      </c>
      <c r="L35" s="831">
        <v>1</v>
      </c>
      <c r="M35" s="831">
        <v>618</v>
      </c>
      <c r="N35" s="831"/>
      <c r="O35" s="831"/>
      <c r="P35" s="827"/>
      <c r="Q35" s="832"/>
    </row>
    <row r="36" spans="1:17" ht="14.45" customHeight="1" x14ac:dyDescent="0.2">
      <c r="A36" s="821" t="s">
        <v>7023</v>
      </c>
      <c r="B36" s="822" t="s">
        <v>7487</v>
      </c>
      <c r="C36" s="822" t="s">
        <v>5710</v>
      </c>
      <c r="D36" s="822" t="s">
        <v>7502</v>
      </c>
      <c r="E36" s="822" t="s">
        <v>7503</v>
      </c>
      <c r="F36" s="831"/>
      <c r="G36" s="831"/>
      <c r="H36" s="831"/>
      <c r="I36" s="831"/>
      <c r="J36" s="831">
        <v>4</v>
      </c>
      <c r="K36" s="831">
        <v>616</v>
      </c>
      <c r="L36" s="831">
        <v>1</v>
      </c>
      <c r="M36" s="831">
        <v>154</v>
      </c>
      <c r="N36" s="831"/>
      <c r="O36" s="831"/>
      <c r="P36" s="827"/>
      <c r="Q36" s="832"/>
    </row>
    <row r="37" spans="1:17" ht="14.45" customHeight="1" x14ac:dyDescent="0.2">
      <c r="A37" s="821" t="s">
        <v>7023</v>
      </c>
      <c r="B37" s="822" t="s">
        <v>7487</v>
      </c>
      <c r="C37" s="822" t="s">
        <v>5710</v>
      </c>
      <c r="D37" s="822" t="s">
        <v>7504</v>
      </c>
      <c r="E37" s="822" t="s">
        <v>7505</v>
      </c>
      <c r="F37" s="831">
        <v>13</v>
      </c>
      <c r="G37" s="831">
        <v>312</v>
      </c>
      <c r="H37" s="831">
        <v>0.92307692307692313</v>
      </c>
      <c r="I37" s="831">
        <v>24</v>
      </c>
      <c r="J37" s="831">
        <v>13</v>
      </c>
      <c r="K37" s="831">
        <v>338</v>
      </c>
      <c r="L37" s="831">
        <v>1</v>
      </c>
      <c r="M37" s="831">
        <v>26</v>
      </c>
      <c r="N37" s="831">
        <v>15</v>
      </c>
      <c r="O37" s="831">
        <v>390</v>
      </c>
      <c r="P37" s="827">
        <v>1.1538461538461537</v>
      </c>
      <c r="Q37" s="832">
        <v>26</v>
      </c>
    </row>
    <row r="38" spans="1:17" ht="14.45" customHeight="1" x14ac:dyDescent="0.2">
      <c r="A38" s="821" t="s">
        <v>7023</v>
      </c>
      <c r="B38" s="822" t="s">
        <v>7487</v>
      </c>
      <c r="C38" s="822" t="s">
        <v>5710</v>
      </c>
      <c r="D38" s="822" t="s">
        <v>7506</v>
      </c>
      <c r="E38" s="822" t="s">
        <v>7507</v>
      </c>
      <c r="F38" s="831">
        <v>31</v>
      </c>
      <c r="G38" s="831">
        <v>1705</v>
      </c>
      <c r="H38" s="831">
        <v>1.7222222222222223</v>
      </c>
      <c r="I38" s="831">
        <v>55</v>
      </c>
      <c r="J38" s="831">
        <v>18</v>
      </c>
      <c r="K38" s="831">
        <v>990</v>
      </c>
      <c r="L38" s="831">
        <v>1</v>
      </c>
      <c r="M38" s="831">
        <v>55</v>
      </c>
      <c r="N38" s="831">
        <v>25</v>
      </c>
      <c r="O38" s="831">
        <v>1375</v>
      </c>
      <c r="P38" s="827">
        <v>1.3888888888888888</v>
      </c>
      <c r="Q38" s="832">
        <v>55</v>
      </c>
    </row>
    <row r="39" spans="1:17" ht="14.45" customHeight="1" x14ac:dyDescent="0.2">
      <c r="A39" s="821" t="s">
        <v>7023</v>
      </c>
      <c r="B39" s="822" t="s">
        <v>7487</v>
      </c>
      <c r="C39" s="822" t="s">
        <v>5710</v>
      </c>
      <c r="D39" s="822" t="s">
        <v>7508</v>
      </c>
      <c r="E39" s="822" t="s">
        <v>7509</v>
      </c>
      <c r="F39" s="831">
        <v>1056</v>
      </c>
      <c r="G39" s="831">
        <v>81312</v>
      </c>
      <c r="H39" s="831">
        <v>0.95028399130495755</v>
      </c>
      <c r="I39" s="831">
        <v>77</v>
      </c>
      <c r="J39" s="831">
        <v>1097</v>
      </c>
      <c r="K39" s="831">
        <v>85566</v>
      </c>
      <c r="L39" s="831">
        <v>1</v>
      </c>
      <c r="M39" s="831">
        <v>78</v>
      </c>
      <c r="N39" s="831">
        <v>973</v>
      </c>
      <c r="O39" s="831">
        <v>75894</v>
      </c>
      <c r="P39" s="827">
        <v>0.88696444849589795</v>
      </c>
      <c r="Q39" s="832">
        <v>78</v>
      </c>
    </row>
    <row r="40" spans="1:17" ht="14.45" customHeight="1" x14ac:dyDescent="0.2">
      <c r="A40" s="821" t="s">
        <v>7023</v>
      </c>
      <c r="B40" s="822" t="s">
        <v>7487</v>
      </c>
      <c r="C40" s="822" t="s">
        <v>5710</v>
      </c>
      <c r="D40" s="822" t="s">
        <v>7510</v>
      </c>
      <c r="E40" s="822" t="s">
        <v>7511</v>
      </c>
      <c r="F40" s="831">
        <v>48</v>
      </c>
      <c r="G40" s="831">
        <v>1152</v>
      </c>
      <c r="H40" s="831">
        <v>0.94117647058823528</v>
      </c>
      <c r="I40" s="831">
        <v>24</v>
      </c>
      <c r="J40" s="831">
        <v>51</v>
      </c>
      <c r="K40" s="831">
        <v>1224</v>
      </c>
      <c r="L40" s="831">
        <v>1</v>
      </c>
      <c r="M40" s="831">
        <v>24</v>
      </c>
      <c r="N40" s="831">
        <v>46</v>
      </c>
      <c r="O40" s="831">
        <v>1150</v>
      </c>
      <c r="P40" s="827">
        <v>0.93954248366013071</v>
      </c>
      <c r="Q40" s="832">
        <v>25</v>
      </c>
    </row>
    <row r="41" spans="1:17" ht="14.45" customHeight="1" x14ac:dyDescent="0.2">
      <c r="A41" s="821" t="s">
        <v>7023</v>
      </c>
      <c r="B41" s="822" t="s">
        <v>7487</v>
      </c>
      <c r="C41" s="822" t="s">
        <v>5710</v>
      </c>
      <c r="D41" s="822" t="s">
        <v>7512</v>
      </c>
      <c r="E41" s="822" t="s">
        <v>7513</v>
      </c>
      <c r="F41" s="831">
        <v>26</v>
      </c>
      <c r="G41" s="831">
        <v>1716</v>
      </c>
      <c r="H41" s="831">
        <v>2.6</v>
      </c>
      <c r="I41" s="831">
        <v>66</v>
      </c>
      <c r="J41" s="831">
        <v>10</v>
      </c>
      <c r="K41" s="831">
        <v>660</v>
      </c>
      <c r="L41" s="831">
        <v>1</v>
      </c>
      <c r="M41" s="831">
        <v>66</v>
      </c>
      <c r="N41" s="831">
        <v>22</v>
      </c>
      <c r="O41" s="831">
        <v>1452</v>
      </c>
      <c r="P41" s="827">
        <v>2.2000000000000002</v>
      </c>
      <c r="Q41" s="832">
        <v>66</v>
      </c>
    </row>
    <row r="42" spans="1:17" ht="14.45" customHeight="1" x14ac:dyDescent="0.2">
      <c r="A42" s="821" t="s">
        <v>7023</v>
      </c>
      <c r="B42" s="822" t="s">
        <v>7487</v>
      </c>
      <c r="C42" s="822" t="s">
        <v>5710</v>
      </c>
      <c r="D42" s="822" t="s">
        <v>7514</v>
      </c>
      <c r="E42" s="822" t="s">
        <v>7515</v>
      </c>
      <c r="F42" s="831"/>
      <c r="G42" s="831"/>
      <c r="H42" s="831"/>
      <c r="I42" s="831"/>
      <c r="J42" s="831">
        <v>1</v>
      </c>
      <c r="K42" s="831">
        <v>103</v>
      </c>
      <c r="L42" s="831">
        <v>1</v>
      </c>
      <c r="M42" s="831">
        <v>103</v>
      </c>
      <c r="N42" s="831"/>
      <c r="O42" s="831"/>
      <c r="P42" s="827"/>
      <c r="Q42" s="832"/>
    </row>
    <row r="43" spans="1:17" ht="14.45" customHeight="1" x14ac:dyDescent="0.2">
      <c r="A43" s="821" t="s">
        <v>7023</v>
      </c>
      <c r="B43" s="822" t="s">
        <v>7487</v>
      </c>
      <c r="C43" s="822" t="s">
        <v>5710</v>
      </c>
      <c r="D43" s="822" t="s">
        <v>7516</v>
      </c>
      <c r="E43" s="822" t="s">
        <v>7517</v>
      </c>
      <c r="F43" s="831">
        <v>36</v>
      </c>
      <c r="G43" s="831">
        <v>12600</v>
      </c>
      <c r="H43" s="831">
        <v>1.5607580824972129</v>
      </c>
      <c r="I43" s="831">
        <v>350</v>
      </c>
      <c r="J43" s="831">
        <v>23</v>
      </c>
      <c r="K43" s="831">
        <v>8073</v>
      </c>
      <c r="L43" s="831">
        <v>1</v>
      </c>
      <c r="M43" s="831">
        <v>351</v>
      </c>
      <c r="N43" s="831">
        <v>18</v>
      </c>
      <c r="O43" s="831">
        <v>6336</v>
      </c>
      <c r="P43" s="827">
        <v>0.78483835005574132</v>
      </c>
      <c r="Q43" s="832">
        <v>352</v>
      </c>
    </row>
    <row r="44" spans="1:17" ht="14.45" customHeight="1" x14ac:dyDescent="0.2">
      <c r="A44" s="821" t="s">
        <v>7023</v>
      </c>
      <c r="B44" s="822" t="s">
        <v>7487</v>
      </c>
      <c r="C44" s="822" t="s">
        <v>5710</v>
      </c>
      <c r="D44" s="822" t="s">
        <v>7518</v>
      </c>
      <c r="E44" s="822" t="s">
        <v>7519</v>
      </c>
      <c r="F44" s="831">
        <v>34</v>
      </c>
      <c r="G44" s="831">
        <v>850</v>
      </c>
      <c r="H44" s="831">
        <v>0.97142857142857142</v>
      </c>
      <c r="I44" s="831">
        <v>25</v>
      </c>
      <c r="J44" s="831">
        <v>35</v>
      </c>
      <c r="K44" s="831">
        <v>875</v>
      </c>
      <c r="L44" s="831">
        <v>1</v>
      </c>
      <c r="M44" s="831">
        <v>25</v>
      </c>
      <c r="N44" s="831">
        <v>29</v>
      </c>
      <c r="O44" s="831">
        <v>754</v>
      </c>
      <c r="P44" s="827">
        <v>0.86171428571428577</v>
      </c>
      <c r="Q44" s="832">
        <v>26</v>
      </c>
    </row>
    <row r="45" spans="1:17" ht="14.45" customHeight="1" x14ac:dyDescent="0.2">
      <c r="A45" s="821" t="s">
        <v>7023</v>
      </c>
      <c r="B45" s="822" t="s">
        <v>7487</v>
      </c>
      <c r="C45" s="822" t="s">
        <v>5710</v>
      </c>
      <c r="D45" s="822" t="s">
        <v>7520</v>
      </c>
      <c r="E45" s="822" t="s">
        <v>7521</v>
      </c>
      <c r="F45" s="831">
        <v>22</v>
      </c>
      <c r="G45" s="831">
        <v>3982</v>
      </c>
      <c r="H45" s="831">
        <v>1.4666666666666666</v>
      </c>
      <c r="I45" s="831">
        <v>181</v>
      </c>
      <c r="J45" s="831">
        <v>15</v>
      </c>
      <c r="K45" s="831">
        <v>2715</v>
      </c>
      <c r="L45" s="831">
        <v>1</v>
      </c>
      <c r="M45" s="831">
        <v>181</v>
      </c>
      <c r="N45" s="831">
        <v>20</v>
      </c>
      <c r="O45" s="831">
        <v>3620</v>
      </c>
      <c r="P45" s="827">
        <v>1.3333333333333333</v>
      </c>
      <c r="Q45" s="832">
        <v>181</v>
      </c>
    </row>
    <row r="46" spans="1:17" ht="14.45" customHeight="1" x14ac:dyDescent="0.2">
      <c r="A46" s="821" t="s">
        <v>7023</v>
      </c>
      <c r="B46" s="822" t="s">
        <v>7487</v>
      </c>
      <c r="C46" s="822" t="s">
        <v>5710</v>
      </c>
      <c r="D46" s="822" t="s">
        <v>7522</v>
      </c>
      <c r="E46" s="822" t="s">
        <v>7523</v>
      </c>
      <c r="F46" s="831">
        <v>42</v>
      </c>
      <c r="G46" s="831">
        <v>10668</v>
      </c>
      <c r="H46" s="831">
        <v>0.8571428571428571</v>
      </c>
      <c r="I46" s="831">
        <v>254</v>
      </c>
      <c r="J46" s="831">
        <v>49</v>
      </c>
      <c r="K46" s="831">
        <v>12446</v>
      </c>
      <c r="L46" s="831">
        <v>1</v>
      </c>
      <c r="M46" s="831">
        <v>254</v>
      </c>
      <c r="N46" s="831">
        <v>47</v>
      </c>
      <c r="O46" s="831">
        <v>11938</v>
      </c>
      <c r="P46" s="827">
        <v>0.95918367346938771</v>
      </c>
      <c r="Q46" s="832">
        <v>254</v>
      </c>
    </row>
    <row r="47" spans="1:17" ht="14.45" customHeight="1" x14ac:dyDescent="0.2">
      <c r="A47" s="821" t="s">
        <v>7023</v>
      </c>
      <c r="B47" s="822" t="s">
        <v>7487</v>
      </c>
      <c r="C47" s="822" t="s">
        <v>5710</v>
      </c>
      <c r="D47" s="822" t="s">
        <v>7524</v>
      </c>
      <c r="E47" s="822" t="s">
        <v>7525</v>
      </c>
      <c r="F47" s="831">
        <v>28</v>
      </c>
      <c r="G47" s="831">
        <v>6076</v>
      </c>
      <c r="H47" s="831">
        <v>1.037037037037037</v>
      </c>
      <c r="I47" s="831">
        <v>217</v>
      </c>
      <c r="J47" s="831">
        <v>27</v>
      </c>
      <c r="K47" s="831">
        <v>5859</v>
      </c>
      <c r="L47" s="831">
        <v>1</v>
      </c>
      <c r="M47" s="831">
        <v>217</v>
      </c>
      <c r="N47" s="831">
        <v>40</v>
      </c>
      <c r="O47" s="831">
        <v>8680</v>
      </c>
      <c r="P47" s="827">
        <v>1.4814814814814814</v>
      </c>
      <c r="Q47" s="832">
        <v>217</v>
      </c>
    </row>
    <row r="48" spans="1:17" ht="14.45" customHeight="1" x14ac:dyDescent="0.2">
      <c r="A48" s="821" t="s">
        <v>7023</v>
      </c>
      <c r="B48" s="822" t="s">
        <v>7487</v>
      </c>
      <c r="C48" s="822" t="s">
        <v>5710</v>
      </c>
      <c r="D48" s="822" t="s">
        <v>3190</v>
      </c>
      <c r="E48" s="822" t="s">
        <v>7526</v>
      </c>
      <c r="F48" s="831"/>
      <c r="G48" s="831"/>
      <c r="H48" s="831"/>
      <c r="I48" s="831"/>
      <c r="J48" s="831">
        <v>2</v>
      </c>
      <c r="K48" s="831">
        <v>1188</v>
      </c>
      <c r="L48" s="831">
        <v>1</v>
      </c>
      <c r="M48" s="831">
        <v>594</v>
      </c>
      <c r="N48" s="831">
        <v>1</v>
      </c>
      <c r="O48" s="831">
        <v>595</v>
      </c>
      <c r="P48" s="827">
        <v>0.50084175084175087</v>
      </c>
      <c r="Q48" s="832">
        <v>595</v>
      </c>
    </row>
    <row r="49" spans="1:17" ht="14.45" customHeight="1" x14ac:dyDescent="0.2">
      <c r="A49" s="821" t="s">
        <v>7023</v>
      </c>
      <c r="B49" s="822" t="s">
        <v>7487</v>
      </c>
      <c r="C49" s="822" t="s">
        <v>5710</v>
      </c>
      <c r="D49" s="822" t="s">
        <v>7527</v>
      </c>
      <c r="E49" s="822" t="s">
        <v>7528</v>
      </c>
      <c r="F49" s="831">
        <v>5</v>
      </c>
      <c r="G49" s="831">
        <v>250</v>
      </c>
      <c r="H49" s="831">
        <v>5</v>
      </c>
      <c r="I49" s="831">
        <v>50</v>
      </c>
      <c r="J49" s="831">
        <v>1</v>
      </c>
      <c r="K49" s="831">
        <v>50</v>
      </c>
      <c r="L49" s="831">
        <v>1</v>
      </c>
      <c r="M49" s="831">
        <v>50</v>
      </c>
      <c r="N49" s="831">
        <v>1</v>
      </c>
      <c r="O49" s="831">
        <v>50</v>
      </c>
      <c r="P49" s="827">
        <v>1</v>
      </c>
      <c r="Q49" s="832">
        <v>50</v>
      </c>
    </row>
    <row r="50" spans="1:17" ht="14.45" customHeight="1" x14ac:dyDescent="0.2">
      <c r="A50" s="821" t="s">
        <v>7023</v>
      </c>
      <c r="B50" s="822" t="s">
        <v>7487</v>
      </c>
      <c r="C50" s="822" t="s">
        <v>5710</v>
      </c>
      <c r="D50" s="822" t="s">
        <v>7529</v>
      </c>
      <c r="E50" s="822" t="s">
        <v>7530</v>
      </c>
      <c r="F50" s="831"/>
      <c r="G50" s="831"/>
      <c r="H50" s="831"/>
      <c r="I50" s="831"/>
      <c r="J50" s="831">
        <v>1</v>
      </c>
      <c r="K50" s="831">
        <v>548</v>
      </c>
      <c r="L50" s="831">
        <v>1</v>
      </c>
      <c r="M50" s="831">
        <v>548</v>
      </c>
      <c r="N50" s="831">
        <v>2</v>
      </c>
      <c r="O50" s="831">
        <v>1098</v>
      </c>
      <c r="P50" s="827">
        <v>2.0036496350364965</v>
      </c>
      <c r="Q50" s="832">
        <v>549</v>
      </c>
    </row>
    <row r="51" spans="1:17" ht="14.45" customHeight="1" x14ac:dyDescent="0.2">
      <c r="A51" s="821" t="s">
        <v>7023</v>
      </c>
      <c r="B51" s="822" t="s">
        <v>7487</v>
      </c>
      <c r="C51" s="822" t="s">
        <v>5710</v>
      </c>
      <c r="D51" s="822" t="s">
        <v>7531</v>
      </c>
      <c r="E51" s="822" t="s">
        <v>7532</v>
      </c>
      <c r="F51" s="831"/>
      <c r="G51" s="831"/>
      <c r="H51" s="831"/>
      <c r="I51" s="831"/>
      <c r="J51" s="831">
        <v>1</v>
      </c>
      <c r="K51" s="831">
        <v>330</v>
      </c>
      <c r="L51" s="831">
        <v>1</v>
      </c>
      <c r="M51" s="831">
        <v>330</v>
      </c>
      <c r="N51" s="831">
        <v>1</v>
      </c>
      <c r="O51" s="831">
        <v>331</v>
      </c>
      <c r="P51" s="827">
        <v>1.0030303030303029</v>
      </c>
      <c r="Q51" s="832">
        <v>331</v>
      </c>
    </row>
    <row r="52" spans="1:17" ht="14.45" customHeight="1" x14ac:dyDescent="0.2">
      <c r="A52" s="821" t="s">
        <v>7023</v>
      </c>
      <c r="B52" s="822" t="s">
        <v>7487</v>
      </c>
      <c r="C52" s="822" t="s">
        <v>5710</v>
      </c>
      <c r="D52" s="822" t="s">
        <v>7533</v>
      </c>
      <c r="E52" s="822" t="s">
        <v>7534</v>
      </c>
      <c r="F52" s="831"/>
      <c r="G52" s="831"/>
      <c r="H52" s="831"/>
      <c r="I52" s="831"/>
      <c r="J52" s="831">
        <v>2</v>
      </c>
      <c r="K52" s="831">
        <v>1508</v>
      </c>
      <c r="L52" s="831">
        <v>1</v>
      </c>
      <c r="M52" s="831">
        <v>754</v>
      </c>
      <c r="N52" s="831">
        <v>1</v>
      </c>
      <c r="O52" s="831">
        <v>755</v>
      </c>
      <c r="P52" s="827">
        <v>0.50066312997347484</v>
      </c>
      <c r="Q52" s="832">
        <v>755</v>
      </c>
    </row>
    <row r="53" spans="1:17" ht="14.45" customHeight="1" x14ac:dyDescent="0.2">
      <c r="A53" s="821" t="s">
        <v>7023</v>
      </c>
      <c r="B53" s="822" t="s">
        <v>7487</v>
      </c>
      <c r="C53" s="822" t="s">
        <v>5710</v>
      </c>
      <c r="D53" s="822" t="s">
        <v>7535</v>
      </c>
      <c r="E53" s="822" t="s">
        <v>7536</v>
      </c>
      <c r="F53" s="831"/>
      <c r="G53" s="831"/>
      <c r="H53" s="831"/>
      <c r="I53" s="831"/>
      <c r="J53" s="831">
        <v>4</v>
      </c>
      <c r="K53" s="831">
        <v>928</v>
      </c>
      <c r="L53" s="831">
        <v>1</v>
      </c>
      <c r="M53" s="831">
        <v>232</v>
      </c>
      <c r="N53" s="831">
        <v>5</v>
      </c>
      <c r="O53" s="831">
        <v>1165</v>
      </c>
      <c r="P53" s="827">
        <v>1.2553879310344827</v>
      </c>
      <c r="Q53" s="832">
        <v>233</v>
      </c>
    </row>
    <row r="54" spans="1:17" ht="14.45" customHeight="1" x14ac:dyDescent="0.2">
      <c r="A54" s="821" t="s">
        <v>7023</v>
      </c>
      <c r="B54" s="822" t="s">
        <v>7487</v>
      </c>
      <c r="C54" s="822" t="s">
        <v>5710</v>
      </c>
      <c r="D54" s="822" t="s">
        <v>7537</v>
      </c>
      <c r="E54" s="822" t="s">
        <v>7538</v>
      </c>
      <c r="F54" s="831"/>
      <c r="G54" s="831"/>
      <c r="H54" s="831"/>
      <c r="I54" s="831"/>
      <c r="J54" s="831">
        <v>2</v>
      </c>
      <c r="K54" s="831">
        <v>468</v>
      </c>
      <c r="L54" s="831">
        <v>1</v>
      </c>
      <c r="M54" s="831">
        <v>234</v>
      </c>
      <c r="N54" s="831"/>
      <c r="O54" s="831"/>
      <c r="P54" s="827"/>
      <c r="Q54" s="832"/>
    </row>
    <row r="55" spans="1:17" ht="14.45" customHeight="1" x14ac:dyDescent="0.2">
      <c r="A55" s="821" t="s">
        <v>7023</v>
      </c>
      <c r="B55" s="822" t="s">
        <v>7487</v>
      </c>
      <c r="C55" s="822" t="s">
        <v>5710</v>
      </c>
      <c r="D55" s="822" t="s">
        <v>7539</v>
      </c>
      <c r="E55" s="822" t="s">
        <v>7540</v>
      </c>
      <c r="F55" s="831"/>
      <c r="G55" s="831"/>
      <c r="H55" s="831"/>
      <c r="I55" s="831"/>
      <c r="J55" s="831">
        <v>7</v>
      </c>
      <c r="K55" s="831">
        <v>2877</v>
      </c>
      <c r="L55" s="831">
        <v>1</v>
      </c>
      <c r="M55" s="831">
        <v>411</v>
      </c>
      <c r="N55" s="831"/>
      <c r="O55" s="831"/>
      <c r="P55" s="827"/>
      <c r="Q55" s="832"/>
    </row>
    <row r="56" spans="1:17" ht="14.45" customHeight="1" x14ac:dyDescent="0.2">
      <c r="A56" s="821" t="s">
        <v>7023</v>
      </c>
      <c r="B56" s="822" t="s">
        <v>7487</v>
      </c>
      <c r="C56" s="822" t="s">
        <v>5710</v>
      </c>
      <c r="D56" s="822" t="s">
        <v>7541</v>
      </c>
      <c r="E56" s="822" t="s">
        <v>7542</v>
      </c>
      <c r="F56" s="831"/>
      <c r="G56" s="831"/>
      <c r="H56" s="831"/>
      <c r="I56" s="831"/>
      <c r="J56" s="831">
        <v>1</v>
      </c>
      <c r="K56" s="831">
        <v>653</v>
      </c>
      <c r="L56" s="831">
        <v>1</v>
      </c>
      <c r="M56" s="831">
        <v>653</v>
      </c>
      <c r="N56" s="831">
        <v>1</v>
      </c>
      <c r="O56" s="831">
        <v>654</v>
      </c>
      <c r="P56" s="827">
        <v>1.0015313935681469</v>
      </c>
      <c r="Q56" s="832">
        <v>654</v>
      </c>
    </row>
    <row r="57" spans="1:17" ht="14.45" customHeight="1" x14ac:dyDescent="0.2">
      <c r="A57" s="821" t="s">
        <v>7023</v>
      </c>
      <c r="B57" s="822" t="s">
        <v>7487</v>
      </c>
      <c r="C57" s="822" t="s">
        <v>5710</v>
      </c>
      <c r="D57" s="822" t="s">
        <v>7543</v>
      </c>
      <c r="E57" s="822" t="s">
        <v>7544</v>
      </c>
      <c r="F57" s="831"/>
      <c r="G57" s="831"/>
      <c r="H57" s="831"/>
      <c r="I57" s="831"/>
      <c r="J57" s="831">
        <v>8</v>
      </c>
      <c r="K57" s="831">
        <v>4728</v>
      </c>
      <c r="L57" s="831">
        <v>1</v>
      </c>
      <c r="M57" s="831">
        <v>591</v>
      </c>
      <c r="N57" s="831"/>
      <c r="O57" s="831"/>
      <c r="P57" s="827"/>
      <c r="Q57" s="832"/>
    </row>
    <row r="58" spans="1:17" ht="14.45" customHeight="1" x14ac:dyDescent="0.2">
      <c r="A58" s="821" t="s">
        <v>7023</v>
      </c>
      <c r="B58" s="822" t="s">
        <v>7487</v>
      </c>
      <c r="C58" s="822" t="s">
        <v>5710</v>
      </c>
      <c r="D58" s="822" t="s">
        <v>7545</v>
      </c>
      <c r="E58" s="822" t="s">
        <v>7546</v>
      </c>
      <c r="F58" s="831">
        <v>1</v>
      </c>
      <c r="G58" s="831">
        <v>387</v>
      </c>
      <c r="H58" s="831">
        <v>0.99742268041237114</v>
      </c>
      <c r="I58" s="831">
        <v>387</v>
      </c>
      <c r="J58" s="831">
        <v>1</v>
      </c>
      <c r="K58" s="831">
        <v>388</v>
      </c>
      <c r="L58" s="831">
        <v>1</v>
      </c>
      <c r="M58" s="831">
        <v>388</v>
      </c>
      <c r="N58" s="831"/>
      <c r="O58" s="831"/>
      <c r="P58" s="827"/>
      <c r="Q58" s="832"/>
    </row>
    <row r="59" spans="1:17" ht="14.45" customHeight="1" x14ac:dyDescent="0.2">
      <c r="A59" s="821" t="s">
        <v>7023</v>
      </c>
      <c r="B59" s="822" t="s">
        <v>7487</v>
      </c>
      <c r="C59" s="822" t="s">
        <v>5710</v>
      </c>
      <c r="D59" s="822" t="s">
        <v>7547</v>
      </c>
      <c r="E59" s="822" t="s">
        <v>7548</v>
      </c>
      <c r="F59" s="831"/>
      <c r="G59" s="831"/>
      <c r="H59" s="831"/>
      <c r="I59" s="831"/>
      <c r="J59" s="831">
        <v>1</v>
      </c>
      <c r="K59" s="831">
        <v>225</v>
      </c>
      <c r="L59" s="831">
        <v>1</v>
      </c>
      <c r="M59" s="831">
        <v>225</v>
      </c>
      <c r="N59" s="831">
        <v>1</v>
      </c>
      <c r="O59" s="831">
        <v>226</v>
      </c>
      <c r="P59" s="827">
        <v>1.0044444444444445</v>
      </c>
      <c r="Q59" s="832">
        <v>226</v>
      </c>
    </row>
    <row r="60" spans="1:17" ht="14.45" customHeight="1" x14ac:dyDescent="0.2">
      <c r="A60" s="821" t="s">
        <v>7023</v>
      </c>
      <c r="B60" s="822" t="s">
        <v>7487</v>
      </c>
      <c r="C60" s="822" t="s">
        <v>5710</v>
      </c>
      <c r="D60" s="822" t="s">
        <v>7549</v>
      </c>
      <c r="E60" s="822" t="s">
        <v>7550</v>
      </c>
      <c r="F60" s="831"/>
      <c r="G60" s="831"/>
      <c r="H60" s="831"/>
      <c r="I60" s="831"/>
      <c r="J60" s="831">
        <v>1</v>
      </c>
      <c r="K60" s="831">
        <v>567</v>
      </c>
      <c r="L60" s="831">
        <v>1</v>
      </c>
      <c r="M60" s="831">
        <v>567</v>
      </c>
      <c r="N60" s="831">
        <v>2</v>
      </c>
      <c r="O60" s="831">
        <v>1136</v>
      </c>
      <c r="P60" s="827">
        <v>2.0035273368606701</v>
      </c>
      <c r="Q60" s="832">
        <v>568</v>
      </c>
    </row>
    <row r="61" spans="1:17" ht="14.45" customHeight="1" x14ac:dyDescent="0.2">
      <c r="A61" s="821" t="s">
        <v>7023</v>
      </c>
      <c r="B61" s="822" t="s">
        <v>7487</v>
      </c>
      <c r="C61" s="822" t="s">
        <v>5710</v>
      </c>
      <c r="D61" s="822" t="s">
        <v>7551</v>
      </c>
      <c r="E61" s="822" t="s">
        <v>7552</v>
      </c>
      <c r="F61" s="831"/>
      <c r="G61" s="831"/>
      <c r="H61" s="831"/>
      <c r="I61" s="831"/>
      <c r="J61" s="831"/>
      <c r="K61" s="831"/>
      <c r="L61" s="831"/>
      <c r="M61" s="831"/>
      <c r="N61" s="831">
        <v>5</v>
      </c>
      <c r="O61" s="831">
        <v>1230</v>
      </c>
      <c r="P61" s="827"/>
      <c r="Q61" s="832">
        <v>246</v>
      </c>
    </row>
    <row r="62" spans="1:17" ht="14.45" customHeight="1" x14ac:dyDescent="0.2">
      <c r="A62" s="821" t="s">
        <v>7023</v>
      </c>
      <c r="B62" s="822" t="s">
        <v>7487</v>
      </c>
      <c r="C62" s="822" t="s">
        <v>5710</v>
      </c>
      <c r="D62" s="822" t="s">
        <v>7553</v>
      </c>
      <c r="E62" s="822" t="s">
        <v>7554</v>
      </c>
      <c r="F62" s="831"/>
      <c r="G62" s="831"/>
      <c r="H62" s="831"/>
      <c r="I62" s="831"/>
      <c r="J62" s="831">
        <v>4</v>
      </c>
      <c r="K62" s="831">
        <v>812</v>
      </c>
      <c r="L62" s="831">
        <v>1</v>
      </c>
      <c r="M62" s="831">
        <v>203</v>
      </c>
      <c r="N62" s="831">
        <v>5</v>
      </c>
      <c r="O62" s="831">
        <v>1020</v>
      </c>
      <c r="P62" s="827">
        <v>1.2561576354679802</v>
      </c>
      <c r="Q62" s="832">
        <v>204</v>
      </c>
    </row>
    <row r="63" spans="1:17" ht="14.45" customHeight="1" x14ac:dyDescent="0.2">
      <c r="A63" s="821" t="s">
        <v>7023</v>
      </c>
      <c r="B63" s="822" t="s">
        <v>7487</v>
      </c>
      <c r="C63" s="822" t="s">
        <v>5710</v>
      </c>
      <c r="D63" s="822" t="s">
        <v>7555</v>
      </c>
      <c r="E63" s="822" t="s">
        <v>7556</v>
      </c>
      <c r="F63" s="831"/>
      <c r="G63" s="831"/>
      <c r="H63" s="831"/>
      <c r="I63" s="831"/>
      <c r="J63" s="831">
        <v>2</v>
      </c>
      <c r="K63" s="831">
        <v>936</v>
      </c>
      <c r="L63" s="831">
        <v>1</v>
      </c>
      <c r="M63" s="831">
        <v>468</v>
      </c>
      <c r="N63" s="831">
        <v>1</v>
      </c>
      <c r="O63" s="831">
        <v>469</v>
      </c>
      <c r="P63" s="827">
        <v>0.50106837606837606</v>
      </c>
      <c r="Q63" s="832">
        <v>469</v>
      </c>
    </row>
    <row r="64" spans="1:17" ht="14.45" customHeight="1" x14ac:dyDescent="0.2">
      <c r="A64" s="821" t="s">
        <v>7557</v>
      </c>
      <c r="B64" s="822" t="s">
        <v>7558</v>
      </c>
      <c r="C64" s="822" t="s">
        <v>5710</v>
      </c>
      <c r="D64" s="822" t="s">
        <v>7559</v>
      </c>
      <c r="E64" s="822" t="s">
        <v>7560</v>
      </c>
      <c r="F64" s="831">
        <v>913</v>
      </c>
      <c r="G64" s="831">
        <v>24651</v>
      </c>
      <c r="H64" s="831">
        <v>1.1172498187092095</v>
      </c>
      <c r="I64" s="831">
        <v>27</v>
      </c>
      <c r="J64" s="831">
        <v>788</v>
      </c>
      <c r="K64" s="831">
        <v>22064</v>
      </c>
      <c r="L64" s="831">
        <v>1</v>
      </c>
      <c r="M64" s="831">
        <v>28</v>
      </c>
      <c r="N64" s="831">
        <v>808</v>
      </c>
      <c r="O64" s="831">
        <v>22624</v>
      </c>
      <c r="P64" s="827">
        <v>1.0253807106598984</v>
      </c>
      <c r="Q64" s="832">
        <v>28</v>
      </c>
    </row>
    <row r="65" spans="1:17" ht="14.45" customHeight="1" x14ac:dyDescent="0.2">
      <c r="A65" s="821" t="s">
        <v>7557</v>
      </c>
      <c r="B65" s="822" t="s">
        <v>7558</v>
      </c>
      <c r="C65" s="822" t="s">
        <v>5710</v>
      </c>
      <c r="D65" s="822" t="s">
        <v>7561</v>
      </c>
      <c r="E65" s="822" t="s">
        <v>7562</v>
      </c>
      <c r="F65" s="831">
        <v>908</v>
      </c>
      <c r="G65" s="831">
        <v>49032</v>
      </c>
      <c r="H65" s="831">
        <v>1.1019417475728155</v>
      </c>
      <c r="I65" s="831">
        <v>54</v>
      </c>
      <c r="J65" s="831">
        <v>824</v>
      </c>
      <c r="K65" s="831">
        <v>44496</v>
      </c>
      <c r="L65" s="831">
        <v>1</v>
      </c>
      <c r="M65" s="831">
        <v>54</v>
      </c>
      <c r="N65" s="831">
        <v>743</v>
      </c>
      <c r="O65" s="831">
        <v>40122</v>
      </c>
      <c r="P65" s="827">
        <v>0.90169902912621358</v>
      </c>
      <c r="Q65" s="832">
        <v>54</v>
      </c>
    </row>
    <row r="66" spans="1:17" ht="14.45" customHeight="1" x14ac:dyDescent="0.2">
      <c r="A66" s="821" t="s">
        <v>7557</v>
      </c>
      <c r="B66" s="822" t="s">
        <v>7558</v>
      </c>
      <c r="C66" s="822" t="s">
        <v>5710</v>
      </c>
      <c r="D66" s="822" t="s">
        <v>7563</v>
      </c>
      <c r="E66" s="822" t="s">
        <v>7564</v>
      </c>
      <c r="F66" s="831">
        <v>908</v>
      </c>
      <c r="G66" s="831">
        <v>21792</v>
      </c>
      <c r="H66" s="831">
        <v>1.1947368421052631</v>
      </c>
      <c r="I66" s="831">
        <v>24</v>
      </c>
      <c r="J66" s="831">
        <v>760</v>
      </c>
      <c r="K66" s="831">
        <v>18240</v>
      </c>
      <c r="L66" s="831">
        <v>1</v>
      </c>
      <c r="M66" s="831">
        <v>24</v>
      </c>
      <c r="N66" s="831">
        <v>798</v>
      </c>
      <c r="O66" s="831">
        <v>19152</v>
      </c>
      <c r="P66" s="827">
        <v>1.05</v>
      </c>
      <c r="Q66" s="832">
        <v>24</v>
      </c>
    </row>
    <row r="67" spans="1:17" ht="14.45" customHeight="1" x14ac:dyDescent="0.2">
      <c r="A67" s="821" t="s">
        <v>7557</v>
      </c>
      <c r="B67" s="822" t="s">
        <v>7558</v>
      </c>
      <c r="C67" s="822" t="s">
        <v>5710</v>
      </c>
      <c r="D67" s="822" t="s">
        <v>7565</v>
      </c>
      <c r="E67" s="822" t="s">
        <v>7566</v>
      </c>
      <c r="F67" s="831">
        <v>1112</v>
      </c>
      <c r="G67" s="831">
        <v>30024</v>
      </c>
      <c r="H67" s="831">
        <v>0.93918918918918914</v>
      </c>
      <c r="I67" s="831">
        <v>27</v>
      </c>
      <c r="J67" s="831">
        <v>1184</v>
      </c>
      <c r="K67" s="831">
        <v>31968</v>
      </c>
      <c r="L67" s="831">
        <v>1</v>
      </c>
      <c r="M67" s="831">
        <v>27</v>
      </c>
      <c r="N67" s="831">
        <v>1012</v>
      </c>
      <c r="O67" s="831">
        <v>27324</v>
      </c>
      <c r="P67" s="827">
        <v>0.85472972972972971</v>
      </c>
      <c r="Q67" s="832">
        <v>27</v>
      </c>
    </row>
    <row r="68" spans="1:17" ht="14.45" customHeight="1" x14ac:dyDescent="0.2">
      <c r="A68" s="821" t="s">
        <v>7557</v>
      </c>
      <c r="B68" s="822" t="s">
        <v>7558</v>
      </c>
      <c r="C68" s="822" t="s">
        <v>5710</v>
      </c>
      <c r="D68" s="822" t="s">
        <v>7567</v>
      </c>
      <c r="E68" s="822" t="s">
        <v>7568</v>
      </c>
      <c r="F68" s="831"/>
      <c r="G68" s="831"/>
      <c r="H68" s="831"/>
      <c r="I68" s="831"/>
      <c r="J68" s="831">
        <v>1</v>
      </c>
      <c r="K68" s="831">
        <v>57</v>
      </c>
      <c r="L68" s="831">
        <v>1</v>
      </c>
      <c r="M68" s="831">
        <v>57</v>
      </c>
      <c r="N68" s="831"/>
      <c r="O68" s="831"/>
      <c r="P68" s="827"/>
      <c r="Q68" s="832"/>
    </row>
    <row r="69" spans="1:17" ht="14.45" customHeight="1" x14ac:dyDescent="0.2">
      <c r="A69" s="821" t="s">
        <v>7557</v>
      </c>
      <c r="B69" s="822" t="s">
        <v>7558</v>
      </c>
      <c r="C69" s="822" t="s">
        <v>5710</v>
      </c>
      <c r="D69" s="822" t="s">
        <v>7569</v>
      </c>
      <c r="E69" s="822" t="s">
        <v>7570</v>
      </c>
      <c r="F69" s="831">
        <v>888</v>
      </c>
      <c r="G69" s="831">
        <v>23976</v>
      </c>
      <c r="H69" s="831">
        <v>1.1746031746031746</v>
      </c>
      <c r="I69" s="831">
        <v>27</v>
      </c>
      <c r="J69" s="831">
        <v>756</v>
      </c>
      <c r="K69" s="831">
        <v>20412</v>
      </c>
      <c r="L69" s="831">
        <v>1</v>
      </c>
      <c r="M69" s="831">
        <v>27</v>
      </c>
      <c r="N69" s="831">
        <v>785</v>
      </c>
      <c r="O69" s="831">
        <v>21195</v>
      </c>
      <c r="P69" s="827">
        <v>1.0383597883597884</v>
      </c>
      <c r="Q69" s="832">
        <v>27</v>
      </c>
    </row>
    <row r="70" spans="1:17" ht="14.45" customHeight="1" x14ac:dyDescent="0.2">
      <c r="A70" s="821" t="s">
        <v>7557</v>
      </c>
      <c r="B70" s="822" t="s">
        <v>7558</v>
      </c>
      <c r="C70" s="822" t="s">
        <v>5710</v>
      </c>
      <c r="D70" s="822" t="s">
        <v>7571</v>
      </c>
      <c r="E70" s="822" t="s">
        <v>7572</v>
      </c>
      <c r="F70" s="831">
        <v>2512</v>
      </c>
      <c r="G70" s="831">
        <v>55264</v>
      </c>
      <c r="H70" s="831">
        <v>0.95614110970778043</v>
      </c>
      <c r="I70" s="831">
        <v>22</v>
      </c>
      <c r="J70" s="831">
        <v>2513</v>
      </c>
      <c r="K70" s="831">
        <v>57799</v>
      </c>
      <c r="L70" s="831">
        <v>1</v>
      </c>
      <c r="M70" s="831">
        <v>23</v>
      </c>
      <c r="N70" s="831">
        <v>2311</v>
      </c>
      <c r="O70" s="831">
        <v>53153</v>
      </c>
      <c r="P70" s="827">
        <v>0.9196179864703542</v>
      </c>
      <c r="Q70" s="832">
        <v>23</v>
      </c>
    </row>
    <row r="71" spans="1:17" ht="14.45" customHeight="1" x14ac:dyDescent="0.2">
      <c r="A71" s="821" t="s">
        <v>7557</v>
      </c>
      <c r="B71" s="822" t="s">
        <v>7558</v>
      </c>
      <c r="C71" s="822" t="s">
        <v>5710</v>
      </c>
      <c r="D71" s="822" t="s">
        <v>7573</v>
      </c>
      <c r="E71" s="822" t="s">
        <v>7574</v>
      </c>
      <c r="F71" s="831">
        <v>11</v>
      </c>
      <c r="G71" s="831">
        <v>748</v>
      </c>
      <c r="H71" s="831">
        <v>0.77432712215320909</v>
      </c>
      <c r="I71" s="831">
        <v>68</v>
      </c>
      <c r="J71" s="831">
        <v>14</v>
      </c>
      <c r="K71" s="831">
        <v>966</v>
      </c>
      <c r="L71" s="831">
        <v>1</v>
      </c>
      <c r="M71" s="831">
        <v>69</v>
      </c>
      <c r="N71" s="831">
        <v>13</v>
      </c>
      <c r="O71" s="831">
        <v>897</v>
      </c>
      <c r="P71" s="827">
        <v>0.9285714285714286</v>
      </c>
      <c r="Q71" s="832">
        <v>69</v>
      </c>
    </row>
    <row r="72" spans="1:17" ht="14.45" customHeight="1" x14ac:dyDescent="0.2">
      <c r="A72" s="821" t="s">
        <v>7557</v>
      </c>
      <c r="B72" s="822" t="s">
        <v>7558</v>
      </c>
      <c r="C72" s="822" t="s">
        <v>5710</v>
      </c>
      <c r="D72" s="822" t="s">
        <v>7575</v>
      </c>
      <c r="E72" s="822" t="s">
        <v>7576</v>
      </c>
      <c r="F72" s="831">
        <v>97</v>
      </c>
      <c r="G72" s="831">
        <v>6014</v>
      </c>
      <c r="H72" s="831">
        <v>0.92380952380952386</v>
      </c>
      <c r="I72" s="831">
        <v>62</v>
      </c>
      <c r="J72" s="831">
        <v>105</v>
      </c>
      <c r="K72" s="831">
        <v>6510</v>
      </c>
      <c r="L72" s="831">
        <v>1</v>
      </c>
      <c r="M72" s="831">
        <v>62</v>
      </c>
      <c r="N72" s="831">
        <v>141</v>
      </c>
      <c r="O72" s="831">
        <v>8883</v>
      </c>
      <c r="P72" s="827">
        <v>1.3645161290322581</v>
      </c>
      <c r="Q72" s="832">
        <v>63</v>
      </c>
    </row>
    <row r="73" spans="1:17" ht="14.45" customHeight="1" x14ac:dyDescent="0.2">
      <c r="A73" s="821" t="s">
        <v>7557</v>
      </c>
      <c r="B73" s="822" t="s">
        <v>7558</v>
      </c>
      <c r="C73" s="822" t="s">
        <v>5710</v>
      </c>
      <c r="D73" s="822" t="s">
        <v>7577</v>
      </c>
      <c r="E73" s="822" t="s">
        <v>7578</v>
      </c>
      <c r="F73" s="831">
        <v>1</v>
      </c>
      <c r="G73" s="831">
        <v>394</v>
      </c>
      <c r="H73" s="831">
        <v>0.99746835443037973</v>
      </c>
      <c r="I73" s="831">
        <v>394</v>
      </c>
      <c r="J73" s="831">
        <v>1</v>
      </c>
      <c r="K73" s="831">
        <v>395</v>
      </c>
      <c r="L73" s="831">
        <v>1</v>
      </c>
      <c r="M73" s="831">
        <v>395</v>
      </c>
      <c r="N73" s="831">
        <v>1</v>
      </c>
      <c r="O73" s="831">
        <v>395</v>
      </c>
      <c r="P73" s="827">
        <v>1</v>
      </c>
      <c r="Q73" s="832">
        <v>395</v>
      </c>
    </row>
    <row r="74" spans="1:17" ht="14.45" customHeight="1" x14ac:dyDescent="0.2">
      <c r="A74" s="821" t="s">
        <v>7557</v>
      </c>
      <c r="B74" s="822" t="s">
        <v>7558</v>
      </c>
      <c r="C74" s="822" t="s">
        <v>5710</v>
      </c>
      <c r="D74" s="822" t="s">
        <v>7579</v>
      </c>
      <c r="E74" s="822" t="s">
        <v>7580</v>
      </c>
      <c r="F74" s="831">
        <v>11</v>
      </c>
      <c r="G74" s="831">
        <v>902</v>
      </c>
      <c r="H74" s="831">
        <v>0.82600732600732596</v>
      </c>
      <c r="I74" s="831">
        <v>82</v>
      </c>
      <c r="J74" s="831">
        <v>13</v>
      </c>
      <c r="K74" s="831">
        <v>1092</v>
      </c>
      <c r="L74" s="831">
        <v>1</v>
      </c>
      <c r="M74" s="831">
        <v>84</v>
      </c>
      <c r="N74" s="831">
        <v>13</v>
      </c>
      <c r="O74" s="831">
        <v>1105</v>
      </c>
      <c r="P74" s="827">
        <v>1.0119047619047619</v>
      </c>
      <c r="Q74" s="832">
        <v>85</v>
      </c>
    </row>
    <row r="75" spans="1:17" ht="14.45" customHeight="1" x14ac:dyDescent="0.2">
      <c r="A75" s="821" t="s">
        <v>7557</v>
      </c>
      <c r="B75" s="822" t="s">
        <v>7558</v>
      </c>
      <c r="C75" s="822" t="s">
        <v>5710</v>
      </c>
      <c r="D75" s="822" t="s">
        <v>7581</v>
      </c>
      <c r="E75" s="822" t="s">
        <v>7582</v>
      </c>
      <c r="F75" s="831">
        <v>63</v>
      </c>
      <c r="G75" s="831">
        <v>62244</v>
      </c>
      <c r="H75" s="831">
        <v>0.88732394366197187</v>
      </c>
      <c r="I75" s="831">
        <v>988</v>
      </c>
      <c r="J75" s="831">
        <v>71</v>
      </c>
      <c r="K75" s="831">
        <v>70148</v>
      </c>
      <c r="L75" s="831">
        <v>1</v>
      </c>
      <c r="M75" s="831">
        <v>988</v>
      </c>
      <c r="N75" s="831">
        <v>50</v>
      </c>
      <c r="O75" s="831">
        <v>49400</v>
      </c>
      <c r="P75" s="827">
        <v>0.70422535211267601</v>
      </c>
      <c r="Q75" s="832">
        <v>988</v>
      </c>
    </row>
    <row r="76" spans="1:17" ht="14.45" customHeight="1" x14ac:dyDescent="0.2">
      <c r="A76" s="821" t="s">
        <v>7557</v>
      </c>
      <c r="B76" s="822" t="s">
        <v>7558</v>
      </c>
      <c r="C76" s="822" t="s">
        <v>5710</v>
      </c>
      <c r="D76" s="822" t="s">
        <v>7583</v>
      </c>
      <c r="E76" s="822" t="s">
        <v>7584</v>
      </c>
      <c r="F76" s="831">
        <v>2</v>
      </c>
      <c r="G76" s="831">
        <v>164</v>
      </c>
      <c r="H76" s="831"/>
      <c r="I76" s="831">
        <v>82</v>
      </c>
      <c r="J76" s="831"/>
      <c r="K76" s="831"/>
      <c r="L76" s="831"/>
      <c r="M76" s="831"/>
      <c r="N76" s="831"/>
      <c r="O76" s="831"/>
      <c r="P76" s="827"/>
      <c r="Q76" s="832"/>
    </row>
    <row r="77" spans="1:17" ht="14.45" customHeight="1" x14ac:dyDescent="0.2">
      <c r="A77" s="821" t="s">
        <v>7557</v>
      </c>
      <c r="B77" s="822" t="s">
        <v>7558</v>
      </c>
      <c r="C77" s="822" t="s">
        <v>5710</v>
      </c>
      <c r="D77" s="822" t="s">
        <v>7585</v>
      </c>
      <c r="E77" s="822" t="s">
        <v>7586</v>
      </c>
      <c r="F77" s="831">
        <v>1</v>
      </c>
      <c r="G77" s="831">
        <v>63</v>
      </c>
      <c r="H77" s="831">
        <v>0.4921875</v>
      </c>
      <c r="I77" s="831">
        <v>63</v>
      </c>
      <c r="J77" s="831">
        <v>2</v>
      </c>
      <c r="K77" s="831">
        <v>128</v>
      </c>
      <c r="L77" s="831">
        <v>1</v>
      </c>
      <c r="M77" s="831">
        <v>64</v>
      </c>
      <c r="N77" s="831">
        <v>1</v>
      </c>
      <c r="O77" s="831">
        <v>64</v>
      </c>
      <c r="P77" s="827">
        <v>0.5</v>
      </c>
      <c r="Q77" s="832">
        <v>64</v>
      </c>
    </row>
    <row r="78" spans="1:17" ht="14.45" customHeight="1" x14ac:dyDescent="0.2">
      <c r="A78" s="821" t="s">
        <v>7557</v>
      </c>
      <c r="B78" s="822" t="s">
        <v>7558</v>
      </c>
      <c r="C78" s="822" t="s">
        <v>5710</v>
      </c>
      <c r="D78" s="822" t="s">
        <v>7587</v>
      </c>
      <c r="E78" s="822" t="s">
        <v>7588</v>
      </c>
      <c r="F78" s="831">
        <v>121</v>
      </c>
      <c r="G78" s="831">
        <v>2057</v>
      </c>
      <c r="H78" s="831">
        <v>1.0341880341880343</v>
      </c>
      <c r="I78" s="831">
        <v>17</v>
      </c>
      <c r="J78" s="831">
        <v>117</v>
      </c>
      <c r="K78" s="831">
        <v>1989</v>
      </c>
      <c r="L78" s="831">
        <v>1</v>
      </c>
      <c r="M78" s="831">
        <v>17</v>
      </c>
      <c r="N78" s="831">
        <v>111</v>
      </c>
      <c r="O78" s="831">
        <v>1887</v>
      </c>
      <c r="P78" s="827">
        <v>0.94871794871794868</v>
      </c>
      <c r="Q78" s="832">
        <v>17</v>
      </c>
    </row>
    <row r="79" spans="1:17" ht="14.45" customHeight="1" x14ac:dyDescent="0.2">
      <c r="A79" s="821" t="s">
        <v>7557</v>
      </c>
      <c r="B79" s="822" t="s">
        <v>7558</v>
      </c>
      <c r="C79" s="822" t="s">
        <v>5710</v>
      </c>
      <c r="D79" s="822" t="s">
        <v>7589</v>
      </c>
      <c r="E79" s="822" t="s">
        <v>7590</v>
      </c>
      <c r="F79" s="831"/>
      <c r="G79" s="831"/>
      <c r="H79" s="831"/>
      <c r="I79" s="831"/>
      <c r="J79" s="831"/>
      <c r="K79" s="831"/>
      <c r="L79" s="831"/>
      <c r="M79" s="831"/>
      <c r="N79" s="831">
        <v>1</v>
      </c>
      <c r="O79" s="831">
        <v>66</v>
      </c>
      <c r="P79" s="827"/>
      <c r="Q79" s="832">
        <v>66</v>
      </c>
    </row>
    <row r="80" spans="1:17" ht="14.45" customHeight="1" x14ac:dyDescent="0.2">
      <c r="A80" s="821" t="s">
        <v>7557</v>
      </c>
      <c r="B80" s="822" t="s">
        <v>7558</v>
      </c>
      <c r="C80" s="822" t="s">
        <v>5710</v>
      </c>
      <c r="D80" s="822" t="s">
        <v>7591</v>
      </c>
      <c r="E80" s="822" t="s">
        <v>7592</v>
      </c>
      <c r="F80" s="831">
        <v>11</v>
      </c>
      <c r="G80" s="831">
        <v>517</v>
      </c>
      <c r="H80" s="831">
        <v>0.7857142857142857</v>
      </c>
      <c r="I80" s="831">
        <v>47</v>
      </c>
      <c r="J80" s="831">
        <v>14</v>
      </c>
      <c r="K80" s="831">
        <v>658</v>
      </c>
      <c r="L80" s="831">
        <v>1</v>
      </c>
      <c r="M80" s="831">
        <v>47</v>
      </c>
      <c r="N80" s="831">
        <v>8</v>
      </c>
      <c r="O80" s="831">
        <v>376</v>
      </c>
      <c r="P80" s="827">
        <v>0.5714285714285714</v>
      </c>
      <c r="Q80" s="832">
        <v>47</v>
      </c>
    </row>
    <row r="81" spans="1:17" ht="14.45" customHeight="1" x14ac:dyDescent="0.2">
      <c r="A81" s="821" t="s">
        <v>7557</v>
      </c>
      <c r="B81" s="822" t="s">
        <v>7558</v>
      </c>
      <c r="C81" s="822" t="s">
        <v>5710</v>
      </c>
      <c r="D81" s="822" t="s">
        <v>7593</v>
      </c>
      <c r="E81" s="822" t="s">
        <v>7594</v>
      </c>
      <c r="F81" s="831">
        <v>5</v>
      </c>
      <c r="G81" s="831">
        <v>300</v>
      </c>
      <c r="H81" s="831">
        <v>2.459016393442623</v>
      </c>
      <c r="I81" s="831">
        <v>60</v>
      </c>
      <c r="J81" s="831">
        <v>2</v>
      </c>
      <c r="K81" s="831">
        <v>122</v>
      </c>
      <c r="L81" s="831">
        <v>1</v>
      </c>
      <c r="M81" s="831">
        <v>61</v>
      </c>
      <c r="N81" s="831">
        <v>4</v>
      </c>
      <c r="O81" s="831">
        <v>244</v>
      </c>
      <c r="P81" s="827">
        <v>2</v>
      </c>
      <c r="Q81" s="832">
        <v>61</v>
      </c>
    </row>
    <row r="82" spans="1:17" ht="14.45" customHeight="1" x14ac:dyDescent="0.2">
      <c r="A82" s="821" t="s">
        <v>7557</v>
      </c>
      <c r="B82" s="822" t="s">
        <v>7558</v>
      </c>
      <c r="C82" s="822" t="s">
        <v>5710</v>
      </c>
      <c r="D82" s="822" t="s">
        <v>7595</v>
      </c>
      <c r="E82" s="822" t="s">
        <v>7596</v>
      </c>
      <c r="F82" s="831"/>
      <c r="G82" s="831"/>
      <c r="H82" s="831"/>
      <c r="I82" s="831"/>
      <c r="J82" s="831"/>
      <c r="K82" s="831"/>
      <c r="L82" s="831"/>
      <c r="M82" s="831"/>
      <c r="N82" s="831">
        <v>1</v>
      </c>
      <c r="O82" s="831">
        <v>61</v>
      </c>
      <c r="P82" s="827"/>
      <c r="Q82" s="832">
        <v>61</v>
      </c>
    </row>
    <row r="83" spans="1:17" ht="14.45" customHeight="1" x14ac:dyDescent="0.2">
      <c r="A83" s="821" t="s">
        <v>7557</v>
      </c>
      <c r="B83" s="822" t="s">
        <v>7558</v>
      </c>
      <c r="C83" s="822" t="s">
        <v>5710</v>
      </c>
      <c r="D83" s="822" t="s">
        <v>7597</v>
      </c>
      <c r="E83" s="822" t="s">
        <v>7598</v>
      </c>
      <c r="F83" s="831">
        <v>1</v>
      </c>
      <c r="G83" s="831">
        <v>19</v>
      </c>
      <c r="H83" s="831"/>
      <c r="I83" s="831">
        <v>19</v>
      </c>
      <c r="J83" s="831"/>
      <c r="K83" s="831"/>
      <c r="L83" s="831"/>
      <c r="M83" s="831"/>
      <c r="N83" s="831">
        <v>7</v>
      </c>
      <c r="O83" s="831">
        <v>133</v>
      </c>
      <c r="P83" s="827"/>
      <c r="Q83" s="832">
        <v>19</v>
      </c>
    </row>
    <row r="84" spans="1:17" ht="14.45" customHeight="1" x14ac:dyDescent="0.2">
      <c r="A84" s="821" t="s">
        <v>7557</v>
      </c>
      <c r="B84" s="822" t="s">
        <v>7558</v>
      </c>
      <c r="C84" s="822" t="s">
        <v>5710</v>
      </c>
      <c r="D84" s="822" t="s">
        <v>7599</v>
      </c>
      <c r="E84" s="822" t="s">
        <v>7600</v>
      </c>
      <c r="F84" s="831">
        <v>3</v>
      </c>
      <c r="G84" s="831">
        <v>4395</v>
      </c>
      <c r="H84" s="831"/>
      <c r="I84" s="831">
        <v>1465</v>
      </c>
      <c r="J84" s="831"/>
      <c r="K84" s="831"/>
      <c r="L84" s="831"/>
      <c r="M84" s="831"/>
      <c r="N84" s="831">
        <v>3</v>
      </c>
      <c r="O84" s="831">
        <v>4422</v>
      </c>
      <c r="P84" s="827"/>
      <c r="Q84" s="832">
        <v>1474</v>
      </c>
    </row>
    <row r="85" spans="1:17" ht="14.45" customHeight="1" x14ac:dyDescent="0.2">
      <c r="A85" s="821" t="s">
        <v>7557</v>
      </c>
      <c r="B85" s="822" t="s">
        <v>7558</v>
      </c>
      <c r="C85" s="822" t="s">
        <v>5710</v>
      </c>
      <c r="D85" s="822" t="s">
        <v>7601</v>
      </c>
      <c r="E85" s="822" t="s">
        <v>7602</v>
      </c>
      <c r="F85" s="831"/>
      <c r="G85" s="831"/>
      <c r="H85" s="831"/>
      <c r="I85" s="831"/>
      <c r="J85" s="831">
        <v>1</v>
      </c>
      <c r="K85" s="831">
        <v>392</v>
      </c>
      <c r="L85" s="831">
        <v>1</v>
      </c>
      <c r="M85" s="831">
        <v>392</v>
      </c>
      <c r="N85" s="831">
        <v>1</v>
      </c>
      <c r="O85" s="831">
        <v>392</v>
      </c>
      <c r="P85" s="827">
        <v>1</v>
      </c>
      <c r="Q85" s="832">
        <v>392</v>
      </c>
    </row>
    <row r="86" spans="1:17" ht="14.45" customHeight="1" x14ac:dyDescent="0.2">
      <c r="A86" s="821" t="s">
        <v>7557</v>
      </c>
      <c r="B86" s="822" t="s">
        <v>7558</v>
      </c>
      <c r="C86" s="822" t="s">
        <v>5710</v>
      </c>
      <c r="D86" s="822" t="s">
        <v>7603</v>
      </c>
      <c r="E86" s="822" t="s">
        <v>7604</v>
      </c>
      <c r="F86" s="831"/>
      <c r="G86" s="831"/>
      <c r="H86" s="831"/>
      <c r="I86" s="831"/>
      <c r="J86" s="831">
        <v>1</v>
      </c>
      <c r="K86" s="831">
        <v>464</v>
      </c>
      <c r="L86" s="831">
        <v>1</v>
      </c>
      <c r="M86" s="831">
        <v>464</v>
      </c>
      <c r="N86" s="831">
        <v>1</v>
      </c>
      <c r="O86" s="831">
        <v>465</v>
      </c>
      <c r="P86" s="827">
        <v>1.0021551724137931</v>
      </c>
      <c r="Q86" s="832">
        <v>465</v>
      </c>
    </row>
    <row r="87" spans="1:17" ht="14.45" customHeight="1" x14ac:dyDescent="0.2">
      <c r="A87" s="821" t="s">
        <v>7557</v>
      </c>
      <c r="B87" s="822" t="s">
        <v>7558</v>
      </c>
      <c r="C87" s="822" t="s">
        <v>5710</v>
      </c>
      <c r="D87" s="822" t="s">
        <v>7605</v>
      </c>
      <c r="E87" s="822" t="s">
        <v>7606</v>
      </c>
      <c r="F87" s="831">
        <v>47</v>
      </c>
      <c r="G87" s="831">
        <v>40091</v>
      </c>
      <c r="H87" s="831">
        <v>1.0669310197998723</v>
      </c>
      <c r="I87" s="831">
        <v>853</v>
      </c>
      <c r="J87" s="831">
        <v>44</v>
      </c>
      <c r="K87" s="831">
        <v>37576</v>
      </c>
      <c r="L87" s="831">
        <v>1</v>
      </c>
      <c r="M87" s="831">
        <v>854</v>
      </c>
      <c r="N87" s="831">
        <v>43</v>
      </c>
      <c r="O87" s="831">
        <v>36765</v>
      </c>
      <c r="P87" s="827">
        <v>0.97841707472855011</v>
      </c>
      <c r="Q87" s="832">
        <v>855</v>
      </c>
    </row>
    <row r="88" spans="1:17" ht="14.45" customHeight="1" x14ac:dyDescent="0.2">
      <c r="A88" s="821" t="s">
        <v>7557</v>
      </c>
      <c r="B88" s="822" t="s">
        <v>7558</v>
      </c>
      <c r="C88" s="822" t="s">
        <v>5710</v>
      </c>
      <c r="D88" s="822" t="s">
        <v>7607</v>
      </c>
      <c r="E88" s="822" t="s">
        <v>7608</v>
      </c>
      <c r="F88" s="831">
        <v>14</v>
      </c>
      <c r="G88" s="831">
        <v>2618</v>
      </c>
      <c r="H88" s="831">
        <v>0.69627659574468082</v>
      </c>
      <c r="I88" s="831">
        <v>187</v>
      </c>
      <c r="J88" s="831">
        <v>20</v>
      </c>
      <c r="K88" s="831">
        <v>3760</v>
      </c>
      <c r="L88" s="831">
        <v>1</v>
      </c>
      <c r="M88" s="831">
        <v>188</v>
      </c>
      <c r="N88" s="831">
        <v>24</v>
      </c>
      <c r="O88" s="831">
        <v>4512</v>
      </c>
      <c r="P88" s="827">
        <v>1.2</v>
      </c>
      <c r="Q88" s="832">
        <v>188</v>
      </c>
    </row>
    <row r="89" spans="1:17" ht="14.45" customHeight="1" x14ac:dyDescent="0.2">
      <c r="A89" s="821" t="s">
        <v>7557</v>
      </c>
      <c r="B89" s="822" t="s">
        <v>7558</v>
      </c>
      <c r="C89" s="822" t="s">
        <v>5710</v>
      </c>
      <c r="D89" s="822" t="s">
        <v>7609</v>
      </c>
      <c r="E89" s="822" t="s">
        <v>7610</v>
      </c>
      <c r="F89" s="831">
        <v>3</v>
      </c>
      <c r="G89" s="831">
        <v>504</v>
      </c>
      <c r="H89" s="831">
        <v>3</v>
      </c>
      <c r="I89" s="831">
        <v>168</v>
      </c>
      <c r="J89" s="831">
        <v>1</v>
      </c>
      <c r="K89" s="831">
        <v>168</v>
      </c>
      <c r="L89" s="831">
        <v>1</v>
      </c>
      <c r="M89" s="831">
        <v>168</v>
      </c>
      <c r="N89" s="831">
        <v>1</v>
      </c>
      <c r="O89" s="831">
        <v>168</v>
      </c>
      <c r="P89" s="827">
        <v>1</v>
      </c>
      <c r="Q89" s="832">
        <v>168</v>
      </c>
    </row>
    <row r="90" spans="1:17" ht="14.45" customHeight="1" x14ac:dyDescent="0.2">
      <c r="A90" s="821" t="s">
        <v>7557</v>
      </c>
      <c r="B90" s="822" t="s">
        <v>7558</v>
      </c>
      <c r="C90" s="822" t="s">
        <v>5710</v>
      </c>
      <c r="D90" s="822" t="s">
        <v>7611</v>
      </c>
      <c r="E90" s="822" t="s">
        <v>7612</v>
      </c>
      <c r="F90" s="831"/>
      <c r="G90" s="831"/>
      <c r="H90" s="831"/>
      <c r="I90" s="831"/>
      <c r="J90" s="831">
        <v>1</v>
      </c>
      <c r="K90" s="831">
        <v>167</v>
      </c>
      <c r="L90" s="831">
        <v>1</v>
      </c>
      <c r="M90" s="831">
        <v>167</v>
      </c>
      <c r="N90" s="831">
        <v>12</v>
      </c>
      <c r="O90" s="831">
        <v>2004</v>
      </c>
      <c r="P90" s="827">
        <v>12</v>
      </c>
      <c r="Q90" s="832">
        <v>167</v>
      </c>
    </row>
    <row r="91" spans="1:17" ht="14.45" customHeight="1" x14ac:dyDescent="0.2">
      <c r="A91" s="821" t="s">
        <v>7557</v>
      </c>
      <c r="B91" s="822" t="s">
        <v>7558</v>
      </c>
      <c r="C91" s="822" t="s">
        <v>5710</v>
      </c>
      <c r="D91" s="822" t="s">
        <v>7613</v>
      </c>
      <c r="E91" s="822" t="s">
        <v>7614</v>
      </c>
      <c r="F91" s="831">
        <v>50</v>
      </c>
      <c r="G91" s="831">
        <v>39400</v>
      </c>
      <c r="H91" s="831">
        <v>0.57398423728566639</v>
      </c>
      <c r="I91" s="831">
        <v>788</v>
      </c>
      <c r="J91" s="831">
        <v>87</v>
      </c>
      <c r="K91" s="831">
        <v>68643</v>
      </c>
      <c r="L91" s="831">
        <v>1</v>
      </c>
      <c r="M91" s="831">
        <v>789</v>
      </c>
      <c r="N91" s="831">
        <v>99</v>
      </c>
      <c r="O91" s="831">
        <v>78309</v>
      </c>
      <c r="P91" s="827">
        <v>1.1408155237970368</v>
      </c>
      <c r="Q91" s="832">
        <v>791</v>
      </c>
    </row>
    <row r="92" spans="1:17" ht="14.45" customHeight="1" x14ac:dyDescent="0.2">
      <c r="A92" s="821" t="s">
        <v>7557</v>
      </c>
      <c r="B92" s="822" t="s">
        <v>7558</v>
      </c>
      <c r="C92" s="822" t="s">
        <v>5710</v>
      </c>
      <c r="D92" s="822" t="s">
        <v>7615</v>
      </c>
      <c r="E92" s="822" t="s">
        <v>7616</v>
      </c>
      <c r="F92" s="831"/>
      <c r="G92" s="831"/>
      <c r="H92" s="831"/>
      <c r="I92" s="831"/>
      <c r="J92" s="831"/>
      <c r="K92" s="831"/>
      <c r="L92" s="831"/>
      <c r="M92" s="831"/>
      <c r="N92" s="831">
        <v>2</v>
      </c>
      <c r="O92" s="831">
        <v>1176</v>
      </c>
      <c r="P92" s="827"/>
      <c r="Q92" s="832">
        <v>588</v>
      </c>
    </row>
    <row r="93" spans="1:17" ht="14.45" customHeight="1" x14ac:dyDescent="0.2">
      <c r="A93" s="821" t="s">
        <v>7557</v>
      </c>
      <c r="B93" s="822" t="s">
        <v>7558</v>
      </c>
      <c r="C93" s="822" t="s">
        <v>5710</v>
      </c>
      <c r="D93" s="822" t="s">
        <v>7617</v>
      </c>
      <c r="E93" s="822" t="s">
        <v>7618</v>
      </c>
      <c r="F93" s="831"/>
      <c r="G93" s="831"/>
      <c r="H93" s="831"/>
      <c r="I93" s="831"/>
      <c r="J93" s="831">
        <v>5</v>
      </c>
      <c r="K93" s="831">
        <v>950</v>
      </c>
      <c r="L93" s="831">
        <v>1</v>
      </c>
      <c r="M93" s="831">
        <v>190</v>
      </c>
      <c r="N93" s="831"/>
      <c r="O93" s="831"/>
      <c r="P93" s="827"/>
      <c r="Q93" s="832"/>
    </row>
    <row r="94" spans="1:17" ht="14.45" customHeight="1" x14ac:dyDescent="0.2">
      <c r="A94" s="821" t="s">
        <v>7557</v>
      </c>
      <c r="B94" s="822" t="s">
        <v>7558</v>
      </c>
      <c r="C94" s="822" t="s">
        <v>5710</v>
      </c>
      <c r="D94" s="822" t="s">
        <v>7619</v>
      </c>
      <c r="E94" s="822" t="s">
        <v>7620</v>
      </c>
      <c r="F94" s="831"/>
      <c r="G94" s="831"/>
      <c r="H94" s="831"/>
      <c r="I94" s="831"/>
      <c r="J94" s="831">
        <v>1</v>
      </c>
      <c r="K94" s="831">
        <v>229</v>
      </c>
      <c r="L94" s="831">
        <v>1</v>
      </c>
      <c r="M94" s="831">
        <v>229</v>
      </c>
      <c r="N94" s="831">
        <v>3</v>
      </c>
      <c r="O94" s="831">
        <v>690</v>
      </c>
      <c r="P94" s="827">
        <v>3.0131004366812228</v>
      </c>
      <c r="Q94" s="832">
        <v>230</v>
      </c>
    </row>
    <row r="95" spans="1:17" ht="14.45" customHeight="1" x14ac:dyDescent="0.2">
      <c r="A95" s="821" t="s">
        <v>7557</v>
      </c>
      <c r="B95" s="822" t="s">
        <v>7558</v>
      </c>
      <c r="C95" s="822" t="s">
        <v>5710</v>
      </c>
      <c r="D95" s="822" t="s">
        <v>7621</v>
      </c>
      <c r="E95" s="822" t="s">
        <v>7622</v>
      </c>
      <c r="F95" s="831">
        <v>2</v>
      </c>
      <c r="G95" s="831">
        <v>924</v>
      </c>
      <c r="H95" s="831"/>
      <c r="I95" s="831">
        <v>462</v>
      </c>
      <c r="J95" s="831"/>
      <c r="K95" s="831"/>
      <c r="L95" s="831"/>
      <c r="M95" s="831"/>
      <c r="N95" s="831"/>
      <c r="O95" s="831"/>
      <c r="P95" s="827"/>
      <c r="Q95" s="832"/>
    </row>
    <row r="96" spans="1:17" ht="14.45" customHeight="1" x14ac:dyDescent="0.2">
      <c r="A96" s="821" t="s">
        <v>7557</v>
      </c>
      <c r="B96" s="822" t="s">
        <v>7558</v>
      </c>
      <c r="C96" s="822" t="s">
        <v>5710</v>
      </c>
      <c r="D96" s="822" t="s">
        <v>7623</v>
      </c>
      <c r="E96" s="822" t="s">
        <v>7624</v>
      </c>
      <c r="F96" s="831"/>
      <c r="G96" s="831"/>
      <c r="H96" s="831"/>
      <c r="I96" s="831"/>
      <c r="J96" s="831">
        <v>3</v>
      </c>
      <c r="K96" s="831">
        <v>1689</v>
      </c>
      <c r="L96" s="831">
        <v>1</v>
      </c>
      <c r="M96" s="831">
        <v>563</v>
      </c>
      <c r="N96" s="831">
        <v>1</v>
      </c>
      <c r="O96" s="831">
        <v>564</v>
      </c>
      <c r="P96" s="827">
        <v>0.3339253996447602</v>
      </c>
      <c r="Q96" s="832">
        <v>564</v>
      </c>
    </row>
    <row r="97" spans="1:17" ht="14.45" customHeight="1" x14ac:dyDescent="0.2">
      <c r="A97" s="821" t="s">
        <v>7557</v>
      </c>
      <c r="B97" s="822" t="s">
        <v>7558</v>
      </c>
      <c r="C97" s="822" t="s">
        <v>5710</v>
      </c>
      <c r="D97" s="822" t="s">
        <v>7625</v>
      </c>
      <c r="E97" s="822" t="s">
        <v>7626</v>
      </c>
      <c r="F97" s="831">
        <v>1</v>
      </c>
      <c r="G97" s="831">
        <v>133</v>
      </c>
      <c r="H97" s="831">
        <v>0.4962686567164179</v>
      </c>
      <c r="I97" s="831">
        <v>133</v>
      </c>
      <c r="J97" s="831">
        <v>2</v>
      </c>
      <c r="K97" s="831">
        <v>268</v>
      </c>
      <c r="L97" s="831">
        <v>1</v>
      </c>
      <c r="M97" s="831">
        <v>134</v>
      </c>
      <c r="N97" s="831"/>
      <c r="O97" s="831"/>
      <c r="P97" s="827"/>
      <c r="Q97" s="832"/>
    </row>
    <row r="98" spans="1:17" ht="14.45" customHeight="1" x14ac:dyDescent="0.2">
      <c r="A98" s="821" t="s">
        <v>7557</v>
      </c>
      <c r="B98" s="822" t="s">
        <v>7558</v>
      </c>
      <c r="C98" s="822" t="s">
        <v>5710</v>
      </c>
      <c r="D98" s="822" t="s">
        <v>7627</v>
      </c>
      <c r="E98" s="822" t="s">
        <v>7628</v>
      </c>
      <c r="F98" s="831"/>
      <c r="G98" s="831"/>
      <c r="H98" s="831"/>
      <c r="I98" s="831"/>
      <c r="J98" s="831">
        <v>1</v>
      </c>
      <c r="K98" s="831">
        <v>179</v>
      </c>
      <c r="L98" s="831">
        <v>1</v>
      </c>
      <c r="M98" s="831">
        <v>179</v>
      </c>
      <c r="N98" s="831"/>
      <c r="O98" s="831"/>
      <c r="P98" s="827"/>
      <c r="Q98" s="832"/>
    </row>
    <row r="99" spans="1:17" ht="14.45" customHeight="1" x14ac:dyDescent="0.2">
      <c r="A99" s="821" t="s">
        <v>7557</v>
      </c>
      <c r="B99" s="822" t="s">
        <v>7558</v>
      </c>
      <c r="C99" s="822" t="s">
        <v>5710</v>
      </c>
      <c r="D99" s="822" t="s">
        <v>7629</v>
      </c>
      <c r="E99" s="822" t="s">
        <v>7630</v>
      </c>
      <c r="F99" s="831"/>
      <c r="G99" s="831"/>
      <c r="H99" s="831"/>
      <c r="I99" s="831"/>
      <c r="J99" s="831"/>
      <c r="K99" s="831"/>
      <c r="L99" s="831"/>
      <c r="M99" s="831"/>
      <c r="N99" s="831">
        <v>1</v>
      </c>
      <c r="O99" s="831">
        <v>416</v>
      </c>
      <c r="P99" s="827"/>
      <c r="Q99" s="832">
        <v>416</v>
      </c>
    </row>
    <row r="100" spans="1:17" ht="14.45" customHeight="1" x14ac:dyDescent="0.2">
      <c r="A100" s="821" t="s">
        <v>7557</v>
      </c>
      <c r="B100" s="822" t="s">
        <v>7558</v>
      </c>
      <c r="C100" s="822" t="s">
        <v>5710</v>
      </c>
      <c r="D100" s="822" t="s">
        <v>7631</v>
      </c>
      <c r="E100" s="822" t="s">
        <v>7632</v>
      </c>
      <c r="F100" s="831">
        <v>3</v>
      </c>
      <c r="G100" s="831">
        <v>2823</v>
      </c>
      <c r="H100" s="831">
        <v>2.9968152866242037</v>
      </c>
      <c r="I100" s="831">
        <v>941</v>
      </c>
      <c r="J100" s="831">
        <v>1</v>
      </c>
      <c r="K100" s="831">
        <v>942</v>
      </c>
      <c r="L100" s="831">
        <v>1</v>
      </c>
      <c r="M100" s="831">
        <v>942</v>
      </c>
      <c r="N100" s="831">
        <v>2</v>
      </c>
      <c r="O100" s="831">
        <v>1886</v>
      </c>
      <c r="P100" s="827">
        <v>2.002123142250531</v>
      </c>
      <c r="Q100" s="832">
        <v>943</v>
      </c>
    </row>
    <row r="101" spans="1:17" ht="14.45" customHeight="1" x14ac:dyDescent="0.2">
      <c r="A101" s="821" t="s">
        <v>7557</v>
      </c>
      <c r="B101" s="822" t="s">
        <v>7558</v>
      </c>
      <c r="C101" s="822" t="s">
        <v>5710</v>
      </c>
      <c r="D101" s="822" t="s">
        <v>7633</v>
      </c>
      <c r="E101" s="822" t="s">
        <v>7634</v>
      </c>
      <c r="F101" s="831"/>
      <c r="G101" s="831"/>
      <c r="H101" s="831"/>
      <c r="I101" s="831"/>
      <c r="J101" s="831"/>
      <c r="K101" s="831"/>
      <c r="L101" s="831"/>
      <c r="M101" s="831"/>
      <c r="N101" s="831">
        <v>1</v>
      </c>
      <c r="O101" s="831">
        <v>398</v>
      </c>
      <c r="P101" s="827"/>
      <c r="Q101" s="832">
        <v>398</v>
      </c>
    </row>
    <row r="102" spans="1:17" ht="14.45" customHeight="1" x14ac:dyDescent="0.2">
      <c r="A102" s="821" t="s">
        <v>7557</v>
      </c>
      <c r="B102" s="822" t="s">
        <v>7558</v>
      </c>
      <c r="C102" s="822" t="s">
        <v>5710</v>
      </c>
      <c r="D102" s="822" t="s">
        <v>7635</v>
      </c>
      <c r="E102" s="822" t="s">
        <v>7636</v>
      </c>
      <c r="F102" s="831"/>
      <c r="G102" s="831"/>
      <c r="H102" s="831"/>
      <c r="I102" s="831"/>
      <c r="J102" s="831">
        <v>1</v>
      </c>
      <c r="K102" s="831">
        <v>312</v>
      </c>
      <c r="L102" s="831">
        <v>1</v>
      </c>
      <c r="M102" s="831">
        <v>312</v>
      </c>
      <c r="N102" s="831"/>
      <c r="O102" s="831"/>
      <c r="P102" s="827"/>
      <c r="Q102" s="832"/>
    </row>
    <row r="103" spans="1:17" ht="14.45" customHeight="1" x14ac:dyDescent="0.2">
      <c r="A103" s="821" t="s">
        <v>7557</v>
      </c>
      <c r="B103" s="822" t="s">
        <v>7558</v>
      </c>
      <c r="C103" s="822" t="s">
        <v>5710</v>
      </c>
      <c r="D103" s="822" t="s">
        <v>7637</v>
      </c>
      <c r="E103" s="822" t="s">
        <v>7638</v>
      </c>
      <c r="F103" s="831">
        <v>3</v>
      </c>
      <c r="G103" s="831">
        <v>267</v>
      </c>
      <c r="H103" s="831">
        <v>0.42857142857142855</v>
      </c>
      <c r="I103" s="831">
        <v>89</v>
      </c>
      <c r="J103" s="831">
        <v>7</v>
      </c>
      <c r="K103" s="831">
        <v>623</v>
      </c>
      <c r="L103" s="831">
        <v>1</v>
      </c>
      <c r="M103" s="831">
        <v>89</v>
      </c>
      <c r="N103" s="831">
        <v>1</v>
      </c>
      <c r="O103" s="831">
        <v>90</v>
      </c>
      <c r="P103" s="827">
        <v>0.14446227929373998</v>
      </c>
      <c r="Q103" s="832">
        <v>90</v>
      </c>
    </row>
    <row r="104" spans="1:17" ht="14.45" customHeight="1" x14ac:dyDescent="0.2">
      <c r="A104" s="821" t="s">
        <v>7557</v>
      </c>
      <c r="B104" s="822" t="s">
        <v>7558</v>
      </c>
      <c r="C104" s="822" t="s">
        <v>5710</v>
      </c>
      <c r="D104" s="822" t="s">
        <v>7639</v>
      </c>
      <c r="E104" s="822" t="s">
        <v>7640</v>
      </c>
      <c r="F104" s="831">
        <v>2516</v>
      </c>
      <c r="G104" s="831">
        <v>75480</v>
      </c>
      <c r="H104" s="831">
        <v>1.0007955449482895</v>
      </c>
      <c r="I104" s="831">
        <v>30</v>
      </c>
      <c r="J104" s="831">
        <v>2514</v>
      </c>
      <c r="K104" s="831">
        <v>75420</v>
      </c>
      <c r="L104" s="831">
        <v>1</v>
      </c>
      <c r="M104" s="831">
        <v>30</v>
      </c>
      <c r="N104" s="831">
        <v>2319</v>
      </c>
      <c r="O104" s="831">
        <v>71889</v>
      </c>
      <c r="P104" s="827">
        <v>0.95318217979315834</v>
      </c>
      <c r="Q104" s="832">
        <v>31</v>
      </c>
    </row>
    <row r="105" spans="1:17" ht="14.45" customHeight="1" x14ac:dyDescent="0.2">
      <c r="A105" s="821" t="s">
        <v>7557</v>
      </c>
      <c r="B105" s="822" t="s">
        <v>7558</v>
      </c>
      <c r="C105" s="822" t="s">
        <v>5710</v>
      </c>
      <c r="D105" s="822" t="s">
        <v>7641</v>
      </c>
      <c r="E105" s="822" t="s">
        <v>7642</v>
      </c>
      <c r="F105" s="831">
        <v>5</v>
      </c>
      <c r="G105" s="831">
        <v>250</v>
      </c>
      <c r="H105" s="831">
        <v>2.5</v>
      </c>
      <c r="I105" s="831">
        <v>50</v>
      </c>
      <c r="J105" s="831">
        <v>2</v>
      </c>
      <c r="K105" s="831">
        <v>100</v>
      </c>
      <c r="L105" s="831">
        <v>1</v>
      </c>
      <c r="M105" s="831">
        <v>50</v>
      </c>
      <c r="N105" s="831">
        <v>5</v>
      </c>
      <c r="O105" s="831">
        <v>250</v>
      </c>
      <c r="P105" s="827">
        <v>2.5</v>
      </c>
      <c r="Q105" s="832">
        <v>50</v>
      </c>
    </row>
    <row r="106" spans="1:17" ht="14.45" customHeight="1" x14ac:dyDescent="0.2">
      <c r="A106" s="821" t="s">
        <v>7557</v>
      </c>
      <c r="B106" s="822" t="s">
        <v>7558</v>
      </c>
      <c r="C106" s="822" t="s">
        <v>5710</v>
      </c>
      <c r="D106" s="822" t="s">
        <v>7643</v>
      </c>
      <c r="E106" s="822" t="s">
        <v>7644</v>
      </c>
      <c r="F106" s="831">
        <v>70</v>
      </c>
      <c r="G106" s="831">
        <v>840</v>
      </c>
      <c r="H106" s="831">
        <v>1.1336032388663968</v>
      </c>
      <c r="I106" s="831">
        <v>12</v>
      </c>
      <c r="J106" s="831">
        <v>57</v>
      </c>
      <c r="K106" s="831">
        <v>741</v>
      </c>
      <c r="L106" s="831">
        <v>1</v>
      </c>
      <c r="M106" s="831">
        <v>13</v>
      </c>
      <c r="N106" s="831">
        <v>53</v>
      </c>
      <c r="O106" s="831">
        <v>689</v>
      </c>
      <c r="P106" s="827">
        <v>0.92982456140350878</v>
      </c>
      <c r="Q106" s="832">
        <v>13</v>
      </c>
    </row>
    <row r="107" spans="1:17" ht="14.45" customHeight="1" x14ac:dyDescent="0.2">
      <c r="A107" s="821" t="s">
        <v>7557</v>
      </c>
      <c r="B107" s="822" t="s">
        <v>7558</v>
      </c>
      <c r="C107" s="822" t="s">
        <v>5710</v>
      </c>
      <c r="D107" s="822" t="s">
        <v>7645</v>
      </c>
      <c r="E107" s="822" t="s">
        <v>7646</v>
      </c>
      <c r="F107" s="831">
        <v>3</v>
      </c>
      <c r="G107" s="831">
        <v>549</v>
      </c>
      <c r="H107" s="831">
        <v>2.9836956521739131</v>
      </c>
      <c r="I107" s="831">
        <v>183</v>
      </c>
      <c r="J107" s="831">
        <v>1</v>
      </c>
      <c r="K107" s="831">
        <v>184</v>
      </c>
      <c r="L107" s="831">
        <v>1</v>
      </c>
      <c r="M107" s="831">
        <v>184</v>
      </c>
      <c r="N107" s="831">
        <v>3</v>
      </c>
      <c r="O107" s="831">
        <v>555</v>
      </c>
      <c r="P107" s="827">
        <v>3.0163043478260869</v>
      </c>
      <c r="Q107" s="832">
        <v>185</v>
      </c>
    </row>
    <row r="108" spans="1:17" ht="14.45" customHeight="1" x14ac:dyDescent="0.2">
      <c r="A108" s="821" t="s">
        <v>7557</v>
      </c>
      <c r="B108" s="822" t="s">
        <v>7558</v>
      </c>
      <c r="C108" s="822" t="s">
        <v>5710</v>
      </c>
      <c r="D108" s="822" t="s">
        <v>7647</v>
      </c>
      <c r="E108" s="822" t="s">
        <v>7648</v>
      </c>
      <c r="F108" s="831">
        <v>16</v>
      </c>
      <c r="G108" s="831">
        <v>1168</v>
      </c>
      <c r="H108" s="831">
        <v>0.76190476190476186</v>
      </c>
      <c r="I108" s="831">
        <v>73</v>
      </c>
      <c r="J108" s="831">
        <v>21</v>
      </c>
      <c r="K108" s="831">
        <v>1533</v>
      </c>
      <c r="L108" s="831">
        <v>1</v>
      </c>
      <c r="M108" s="831">
        <v>73</v>
      </c>
      <c r="N108" s="831">
        <v>19</v>
      </c>
      <c r="O108" s="831">
        <v>1406</v>
      </c>
      <c r="P108" s="827">
        <v>0.91715590345727327</v>
      </c>
      <c r="Q108" s="832">
        <v>74</v>
      </c>
    </row>
    <row r="109" spans="1:17" ht="14.45" customHeight="1" x14ac:dyDescent="0.2">
      <c r="A109" s="821" t="s">
        <v>7557</v>
      </c>
      <c r="B109" s="822" t="s">
        <v>7558</v>
      </c>
      <c r="C109" s="822" t="s">
        <v>5710</v>
      </c>
      <c r="D109" s="822" t="s">
        <v>7649</v>
      </c>
      <c r="E109" s="822" t="s">
        <v>7650</v>
      </c>
      <c r="F109" s="831">
        <v>1</v>
      </c>
      <c r="G109" s="831">
        <v>184</v>
      </c>
      <c r="H109" s="831">
        <v>0.99459459459459465</v>
      </c>
      <c r="I109" s="831">
        <v>184</v>
      </c>
      <c r="J109" s="831">
        <v>1</v>
      </c>
      <c r="K109" s="831">
        <v>185</v>
      </c>
      <c r="L109" s="831">
        <v>1</v>
      </c>
      <c r="M109" s="831">
        <v>185</v>
      </c>
      <c r="N109" s="831">
        <v>2</v>
      </c>
      <c r="O109" s="831">
        <v>372</v>
      </c>
      <c r="P109" s="827">
        <v>2.0108108108108107</v>
      </c>
      <c r="Q109" s="832">
        <v>186</v>
      </c>
    </row>
    <row r="110" spans="1:17" ht="14.45" customHeight="1" x14ac:dyDescent="0.2">
      <c r="A110" s="821" t="s">
        <v>7557</v>
      </c>
      <c r="B110" s="822" t="s">
        <v>7558</v>
      </c>
      <c r="C110" s="822" t="s">
        <v>5710</v>
      </c>
      <c r="D110" s="822" t="s">
        <v>7651</v>
      </c>
      <c r="E110" s="822" t="s">
        <v>7652</v>
      </c>
      <c r="F110" s="831">
        <v>2984</v>
      </c>
      <c r="G110" s="831">
        <v>444616</v>
      </c>
      <c r="H110" s="831">
        <v>0.95863734368262177</v>
      </c>
      <c r="I110" s="831">
        <v>149</v>
      </c>
      <c r="J110" s="831">
        <v>3092</v>
      </c>
      <c r="K110" s="831">
        <v>463800</v>
      </c>
      <c r="L110" s="831">
        <v>1</v>
      </c>
      <c r="M110" s="831">
        <v>150</v>
      </c>
      <c r="N110" s="831">
        <v>2705</v>
      </c>
      <c r="O110" s="831">
        <v>405750</v>
      </c>
      <c r="P110" s="827">
        <v>0.87483829236739974</v>
      </c>
      <c r="Q110" s="832">
        <v>150</v>
      </c>
    </row>
    <row r="111" spans="1:17" ht="14.45" customHeight="1" x14ac:dyDescent="0.2">
      <c r="A111" s="821" t="s">
        <v>7557</v>
      </c>
      <c r="B111" s="822" t="s">
        <v>7558</v>
      </c>
      <c r="C111" s="822" t="s">
        <v>5710</v>
      </c>
      <c r="D111" s="822" t="s">
        <v>7653</v>
      </c>
      <c r="E111" s="822" t="s">
        <v>7654</v>
      </c>
      <c r="F111" s="831">
        <v>2598</v>
      </c>
      <c r="G111" s="831">
        <v>77940</v>
      </c>
      <c r="H111" s="831">
        <v>1.0054179566563468</v>
      </c>
      <c r="I111" s="831">
        <v>30</v>
      </c>
      <c r="J111" s="831">
        <v>2584</v>
      </c>
      <c r="K111" s="831">
        <v>77520</v>
      </c>
      <c r="L111" s="831">
        <v>1</v>
      </c>
      <c r="M111" s="831">
        <v>30</v>
      </c>
      <c r="N111" s="831">
        <v>2387</v>
      </c>
      <c r="O111" s="831">
        <v>73997</v>
      </c>
      <c r="P111" s="827">
        <v>0.95455366357069138</v>
      </c>
      <c r="Q111" s="832">
        <v>31</v>
      </c>
    </row>
    <row r="112" spans="1:17" ht="14.45" customHeight="1" x14ac:dyDescent="0.2">
      <c r="A112" s="821" t="s">
        <v>7557</v>
      </c>
      <c r="B112" s="822" t="s">
        <v>7558</v>
      </c>
      <c r="C112" s="822" t="s">
        <v>5710</v>
      </c>
      <c r="D112" s="822" t="s">
        <v>7655</v>
      </c>
      <c r="E112" s="822" t="s">
        <v>7656</v>
      </c>
      <c r="F112" s="831">
        <v>884</v>
      </c>
      <c r="G112" s="831">
        <v>27404</v>
      </c>
      <c r="H112" s="831">
        <v>1.1646903820816865</v>
      </c>
      <c r="I112" s="831">
        <v>31</v>
      </c>
      <c r="J112" s="831">
        <v>759</v>
      </c>
      <c r="K112" s="831">
        <v>23529</v>
      </c>
      <c r="L112" s="831">
        <v>1</v>
      </c>
      <c r="M112" s="831">
        <v>31</v>
      </c>
      <c r="N112" s="831">
        <v>796</v>
      </c>
      <c r="O112" s="831">
        <v>24676</v>
      </c>
      <c r="P112" s="827">
        <v>1.0487483530961792</v>
      </c>
      <c r="Q112" s="832">
        <v>31</v>
      </c>
    </row>
    <row r="113" spans="1:17" ht="14.45" customHeight="1" x14ac:dyDescent="0.2">
      <c r="A113" s="821" t="s">
        <v>7557</v>
      </c>
      <c r="B113" s="822" t="s">
        <v>7558</v>
      </c>
      <c r="C113" s="822" t="s">
        <v>5710</v>
      </c>
      <c r="D113" s="822" t="s">
        <v>7657</v>
      </c>
      <c r="E113" s="822" t="s">
        <v>7658</v>
      </c>
      <c r="F113" s="831">
        <v>908</v>
      </c>
      <c r="G113" s="831">
        <v>24516</v>
      </c>
      <c r="H113" s="831">
        <v>1.1139585605234461</v>
      </c>
      <c r="I113" s="831">
        <v>27</v>
      </c>
      <c r="J113" s="831">
        <v>786</v>
      </c>
      <c r="K113" s="831">
        <v>22008</v>
      </c>
      <c r="L113" s="831">
        <v>1</v>
      </c>
      <c r="M113" s="831">
        <v>28</v>
      </c>
      <c r="N113" s="831">
        <v>810</v>
      </c>
      <c r="O113" s="831">
        <v>22680</v>
      </c>
      <c r="P113" s="827">
        <v>1.0305343511450382</v>
      </c>
      <c r="Q113" s="832">
        <v>28</v>
      </c>
    </row>
    <row r="114" spans="1:17" ht="14.45" customHeight="1" x14ac:dyDescent="0.2">
      <c r="A114" s="821" t="s">
        <v>7557</v>
      </c>
      <c r="B114" s="822" t="s">
        <v>7558</v>
      </c>
      <c r="C114" s="822" t="s">
        <v>5710</v>
      </c>
      <c r="D114" s="822" t="s">
        <v>7659</v>
      </c>
      <c r="E114" s="822" t="s">
        <v>7660</v>
      </c>
      <c r="F114" s="831">
        <v>5</v>
      </c>
      <c r="G114" s="831">
        <v>1280</v>
      </c>
      <c r="H114" s="831">
        <v>4.9805447470817121</v>
      </c>
      <c r="I114" s="831">
        <v>256</v>
      </c>
      <c r="J114" s="831">
        <v>1</v>
      </c>
      <c r="K114" s="831">
        <v>257</v>
      </c>
      <c r="L114" s="831">
        <v>1</v>
      </c>
      <c r="M114" s="831">
        <v>257</v>
      </c>
      <c r="N114" s="831">
        <v>1</v>
      </c>
      <c r="O114" s="831">
        <v>258</v>
      </c>
      <c r="P114" s="827">
        <v>1.0038910505836576</v>
      </c>
      <c r="Q114" s="832">
        <v>258</v>
      </c>
    </row>
    <row r="115" spans="1:17" ht="14.45" customHeight="1" x14ac:dyDescent="0.2">
      <c r="A115" s="821" t="s">
        <v>7557</v>
      </c>
      <c r="B115" s="822" t="s">
        <v>7558</v>
      </c>
      <c r="C115" s="822" t="s">
        <v>5710</v>
      </c>
      <c r="D115" s="822" t="s">
        <v>7661</v>
      </c>
      <c r="E115" s="822" t="s">
        <v>7662</v>
      </c>
      <c r="F115" s="831"/>
      <c r="G115" s="831"/>
      <c r="H115" s="831"/>
      <c r="I115" s="831"/>
      <c r="J115" s="831">
        <v>1</v>
      </c>
      <c r="K115" s="831">
        <v>163</v>
      </c>
      <c r="L115" s="831">
        <v>1</v>
      </c>
      <c r="M115" s="831">
        <v>163</v>
      </c>
      <c r="N115" s="831"/>
      <c r="O115" s="831"/>
      <c r="P115" s="827"/>
      <c r="Q115" s="832"/>
    </row>
    <row r="116" spans="1:17" ht="14.45" customHeight="1" x14ac:dyDescent="0.2">
      <c r="A116" s="821" t="s">
        <v>7557</v>
      </c>
      <c r="B116" s="822" t="s">
        <v>7558</v>
      </c>
      <c r="C116" s="822" t="s">
        <v>5710</v>
      </c>
      <c r="D116" s="822" t="s">
        <v>7663</v>
      </c>
      <c r="E116" s="822" t="s">
        <v>7664</v>
      </c>
      <c r="F116" s="831">
        <v>19</v>
      </c>
      <c r="G116" s="831">
        <v>418</v>
      </c>
      <c r="H116" s="831">
        <v>0.82608695652173914</v>
      </c>
      <c r="I116" s="831">
        <v>22</v>
      </c>
      <c r="J116" s="831">
        <v>22</v>
      </c>
      <c r="K116" s="831">
        <v>506</v>
      </c>
      <c r="L116" s="831">
        <v>1</v>
      </c>
      <c r="M116" s="831">
        <v>23</v>
      </c>
      <c r="N116" s="831">
        <v>6</v>
      </c>
      <c r="O116" s="831">
        <v>138</v>
      </c>
      <c r="P116" s="827">
        <v>0.27272727272727271</v>
      </c>
      <c r="Q116" s="832">
        <v>23</v>
      </c>
    </row>
    <row r="117" spans="1:17" ht="14.45" customHeight="1" x14ac:dyDescent="0.2">
      <c r="A117" s="821" t="s">
        <v>7557</v>
      </c>
      <c r="B117" s="822" t="s">
        <v>7558</v>
      </c>
      <c r="C117" s="822" t="s">
        <v>5710</v>
      </c>
      <c r="D117" s="822" t="s">
        <v>7665</v>
      </c>
      <c r="E117" s="822" t="s">
        <v>7666</v>
      </c>
      <c r="F117" s="831">
        <v>1156</v>
      </c>
      <c r="G117" s="831">
        <v>28900</v>
      </c>
      <c r="H117" s="831">
        <v>0.95329199102784012</v>
      </c>
      <c r="I117" s="831">
        <v>25</v>
      </c>
      <c r="J117" s="831">
        <v>1166</v>
      </c>
      <c r="K117" s="831">
        <v>30316</v>
      </c>
      <c r="L117" s="831">
        <v>1</v>
      </c>
      <c r="M117" s="831">
        <v>26</v>
      </c>
      <c r="N117" s="831">
        <v>1011</v>
      </c>
      <c r="O117" s="831">
        <v>26286</v>
      </c>
      <c r="P117" s="827">
        <v>0.86706689536878212</v>
      </c>
      <c r="Q117" s="832">
        <v>26</v>
      </c>
    </row>
    <row r="118" spans="1:17" ht="14.45" customHeight="1" x14ac:dyDescent="0.2">
      <c r="A118" s="821" t="s">
        <v>7557</v>
      </c>
      <c r="B118" s="822" t="s">
        <v>7558</v>
      </c>
      <c r="C118" s="822" t="s">
        <v>5710</v>
      </c>
      <c r="D118" s="822" t="s">
        <v>7667</v>
      </c>
      <c r="E118" s="822" t="s">
        <v>7668</v>
      </c>
      <c r="F118" s="831">
        <v>26</v>
      </c>
      <c r="G118" s="831">
        <v>858</v>
      </c>
      <c r="H118" s="831">
        <v>1</v>
      </c>
      <c r="I118" s="831">
        <v>33</v>
      </c>
      <c r="J118" s="831">
        <v>26</v>
      </c>
      <c r="K118" s="831">
        <v>858</v>
      </c>
      <c r="L118" s="831">
        <v>1</v>
      </c>
      <c r="M118" s="831">
        <v>33</v>
      </c>
      <c r="N118" s="831">
        <v>22</v>
      </c>
      <c r="O118" s="831">
        <v>726</v>
      </c>
      <c r="P118" s="827">
        <v>0.84615384615384615</v>
      </c>
      <c r="Q118" s="832">
        <v>33</v>
      </c>
    </row>
    <row r="119" spans="1:17" ht="14.45" customHeight="1" x14ac:dyDescent="0.2">
      <c r="A119" s="821" t="s">
        <v>7557</v>
      </c>
      <c r="B119" s="822" t="s">
        <v>7558</v>
      </c>
      <c r="C119" s="822" t="s">
        <v>5710</v>
      </c>
      <c r="D119" s="822" t="s">
        <v>7669</v>
      </c>
      <c r="E119" s="822" t="s">
        <v>7670</v>
      </c>
      <c r="F119" s="831">
        <v>2</v>
      </c>
      <c r="G119" s="831">
        <v>60</v>
      </c>
      <c r="H119" s="831"/>
      <c r="I119" s="831">
        <v>30</v>
      </c>
      <c r="J119" s="831"/>
      <c r="K119" s="831"/>
      <c r="L119" s="831"/>
      <c r="M119" s="831"/>
      <c r="N119" s="831"/>
      <c r="O119" s="831"/>
      <c r="P119" s="827"/>
      <c r="Q119" s="832"/>
    </row>
    <row r="120" spans="1:17" ht="14.45" customHeight="1" x14ac:dyDescent="0.2">
      <c r="A120" s="821" t="s">
        <v>7557</v>
      </c>
      <c r="B120" s="822" t="s">
        <v>7558</v>
      </c>
      <c r="C120" s="822" t="s">
        <v>5710</v>
      </c>
      <c r="D120" s="822" t="s">
        <v>7671</v>
      </c>
      <c r="E120" s="822" t="s">
        <v>7672</v>
      </c>
      <c r="F120" s="831"/>
      <c r="G120" s="831"/>
      <c r="H120" s="831"/>
      <c r="I120" s="831"/>
      <c r="J120" s="831">
        <v>1</v>
      </c>
      <c r="K120" s="831">
        <v>204</v>
      </c>
      <c r="L120" s="831">
        <v>1</v>
      </c>
      <c r="M120" s="831">
        <v>204</v>
      </c>
      <c r="N120" s="831">
        <v>2</v>
      </c>
      <c r="O120" s="831">
        <v>408</v>
      </c>
      <c r="P120" s="827">
        <v>2</v>
      </c>
      <c r="Q120" s="832">
        <v>204</v>
      </c>
    </row>
    <row r="121" spans="1:17" ht="14.45" customHeight="1" x14ac:dyDescent="0.2">
      <c r="A121" s="821" t="s">
        <v>7557</v>
      </c>
      <c r="B121" s="822" t="s">
        <v>7558</v>
      </c>
      <c r="C121" s="822" t="s">
        <v>5710</v>
      </c>
      <c r="D121" s="822" t="s">
        <v>7673</v>
      </c>
      <c r="E121" s="822" t="s">
        <v>7674</v>
      </c>
      <c r="F121" s="831">
        <v>47</v>
      </c>
      <c r="G121" s="831">
        <v>1222</v>
      </c>
      <c r="H121" s="831">
        <v>1.236842105263158</v>
      </c>
      <c r="I121" s="831">
        <v>26</v>
      </c>
      <c r="J121" s="831">
        <v>38</v>
      </c>
      <c r="K121" s="831">
        <v>988</v>
      </c>
      <c r="L121" s="831">
        <v>1</v>
      </c>
      <c r="M121" s="831">
        <v>26</v>
      </c>
      <c r="N121" s="831">
        <v>58</v>
      </c>
      <c r="O121" s="831">
        <v>1508</v>
      </c>
      <c r="P121" s="827">
        <v>1.5263157894736843</v>
      </c>
      <c r="Q121" s="832">
        <v>26</v>
      </c>
    </row>
    <row r="122" spans="1:17" ht="14.45" customHeight="1" x14ac:dyDescent="0.2">
      <c r="A122" s="821" t="s">
        <v>7557</v>
      </c>
      <c r="B122" s="822" t="s">
        <v>7558</v>
      </c>
      <c r="C122" s="822" t="s">
        <v>5710</v>
      </c>
      <c r="D122" s="822" t="s">
        <v>7675</v>
      </c>
      <c r="E122" s="822" t="s">
        <v>7676</v>
      </c>
      <c r="F122" s="831">
        <v>483</v>
      </c>
      <c r="G122" s="831">
        <v>40572</v>
      </c>
      <c r="H122" s="831">
        <v>0.86870503597122306</v>
      </c>
      <c r="I122" s="831">
        <v>84</v>
      </c>
      <c r="J122" s="831">
        <v>556</v>
      </c>
      <c r="K122" s="831">
        <v>46704</v>
      </c>
      <c r="L122" s="831">
        <v>1</v>
      </c>
      <c r="M122" s="831">
        <v>84</v>
      </c>
      <c r="N122" s="831">
        <v>521</v>
      </c>
      <c r="O122" s="831">
        <v>43764</v>
      </c>
      <c r="P122" s="827">
        <v>0.93705035971223016</v>
      </c>
      <c r="Q122" s="832">
        <v>84</v>
      </c>
    </row>
    <row r="123" spans="1:17" ht="14.45" customHeight="1" x14ac:dyDescent="0.2">
      <c r="A123" s="821" t="s">
        <v>7557</v>
      </c>
      <c r="B123" s="822" t="s">
        <v>7558</v>
      </c>
      <c r="C123" s="822" t="s">
        <v>5710</v>
      </c>
      <c r="D123" s="822" t="s">
        <v>7677</v>
      </c>
      <c r="E123" s="822" t="s">
        <v>7678</v>
      </c>
      <c r="F123" s="831">
        <v>5</v>
      </c>
      <c r="G123" s="831">
        <v>880</v>
      </c>
      <c r="H123" s="831">
        <v>1.2429378531073447</v>
      </c>
      <c r="I123" s="831">
        <v>176</v>
      </c>
      <c r="J123" s="831">
        <v>4</v>
      </c>
      <c r="K123" s="831">
        <v>708</v>
      </c>
      <c r="L123" s="831">
        <v>1</v>
      </c>
      <c r="M123" s="831">
        <v>177</v>
      </c>
      <c r="N123" s="831">
        <v>5</v>
      </c>
      <c r="O123" s="831">
        <v>890</v>
      </c>
      <c r="P123" s="827">
        <v>1.2570621468926553</v>
      </c>
      <c r="Q123" s="832">
        <v>178</v>
      </c>
    </row>
    <row r="124" spans="1:17" ht="14.45" customHeight="1" x14ac:dyDescent="0.2">
      <c r="A124" s="821" t="s">
        <v>7557</v>
      </c>
      <c r="B124" s="822" t="s">
        <v>7558</v>
      </c>
      <c r="C124" s="822" t="s">
        <v>5710</v>
      </c>
      <c r="D124" s="822" t="s">
        <v>7679</v>
      </c>
      <c r="E124" s="822" t="s">
        <v>7680</v>
      </c>
      <c r="F124" s="831"/>
      <c r="G124" s="831"/>
      <c r="H124" s="831"/>
      <c r="I124" s="831"/>
      <c r="J124" s="831">
        <v>1</v>
      </c>
      <c r="K124" s="831">
        <v>254</v>
      </c>
      <c r="L124" s="831">
        <v>1</v>
      </c>
      <c r="M124" s="831">
        <v>254</v>
      </c>
      <c r="N124" s="831">
        <v>2</v>
      </c>
      <c r="O124" s="831">
        <v>510</v>
      </c>
      <c r="P124" s="827">
        <v>2.0078740157480315</v>
      </c>
      <c r="Q124" s="832">
        <v>255</v>
      </c>
    </row>
    <row r="125" spans="1:17" ht="14.45" customHeight="1" x14ac:dyDescent="0.2">
      <c r="A125" s="821" t="s">
        <v>7557</v>
      </c>
      <c r="B125" s="822" t="s">
        <v>7558</v>
      </c>
      <c r="C125" s="822" t="s">
        <v>5710</v>
      </c>
      <c r="D125" s="822" t="s">
        <v>7681</v>
      </c>
      <c r="E125" s="822" t="s">
        <v>7682</v>
      </c>
      <c r="F125" s="831">
        <v>131</v>
      </c>
      <c r="G125" s="831">
        <v>1965</v>
      </c>
      <c r="H125" s="831">
        <v>0.73540419161676651</v>
      </c>
      <c r="I125" s="831">
        <v>15</v>
      </c>
      <c r="J125" s="831">
        <v>167</v>
      </c>
      <c r="K125" s="831">
        <v>2672</v>
      </c>
      <c r="L125" s="831">
        <v>1</v>
      </c>
      <c r="M125" s="831">
        <v>16</v>
      </c>
      <c r="N125" s="831">
        <v>156</v>
      </c>
      <c r="O125" s="831">
        <v>2496</v>
      </c>
      <c r="P125" s="827">
        <v>0.93413173652694614</v>
      </c>
      <c r="Q125" s="832">
        <v>16</v>
      </c>
    </row>
    <row r="126" spans="1:17" ht="14.45" customHeight="1" x14ac:dyDescent="0.2">
      <c r="A126" s="821" t="s">
        <v>7557</v>
      </c>
      <c r="B126" s="822" t="s">
        <v>7558</v>
      </c>
      <c r="C126" s="822" t="s">
        <v>5710</v>
      </c>
      <c r="D126" s="822" t="s">
        <v>7683</v>
      </c>
      <c r="E126" s="822" t="s">
        <v>7684</v>
      </c>
      <c r="F126" s="831">
        <v>99</v>
      </c>
      <c r="G126" s="831">
        <v>2277</v>
      </c>
      <c r="H126" s="831">
        <v>0.81147540983606559</v>
      </c>
      <c r="I126" s="831">
        <v>23</v>
      </c>
      <c r="J126" s="831">
        <v>122</v>
      </c>
      <c r="K126" s="831">
        <v>2806</v>
      </c>
      <c r="L126" s="831">
        <v>1</v>
      </c>
      <c r="M126" s="831">
        <v>23</v>
      </c>
      <c r="N126" s="831">
        <v>107</v>
      </c>
      <c r="O126" s="831">
        <v>2461</v>
      </c>
      <c r="P126" s="827">
        <v>0.87704918032786883</v>
      </c>
      <c r="Q126" s="832">
        <v>23</v>
      </c>
    </row>
    <row r="127" spans="1:17" ht="14.45" customHeight="1" x14ac:dyDescent="0.2">
      <c r="A127" s="821" t="s">
        <v>7557</v>
      </c>
      <c r="B127" s="822" t="s">
        <v>7558</v>
      </c>
      <c r="C127" s="822" t="s">
        <v>5710</v>
      </c>
      <c r="D127" s="822" t="s">
        <v>7685</v>
      </c>
      <c r="E127" s="822" t="s">
        <v>7686</v>
      </c>
      <c r="F127" s="831"/>
      <c r="G127" s="831"/>
      <c r="H127" s="831"/>
      <c r="I127" s="831"/>
      <c r="J127" s="831">
        <v>1</v>
      </c>
      <c r="K127" s="831">
        <v>253</v>
      </c>
      <c r="L127" s="831">
        <v>1</v>
      </c>
      <c r="M127" s="831">
        <v>253</v>
      </c>
      <c r="N127" s="831">
        <v>2</v>
      </c>
      <c r="O127" s="831">
        <v>508</v>
      </c>
      <c r="P127" s="827">
        <v>2.0079051383399209</v>
      </c>
      <c r="Q127" s="832">
        <v>254</v>
      </c>
    </row>
    <row r="128" spans="1:17" ht="14.45" customHeight="1" x14ac:dyDescent="0.2">
      <c r="A128" s="821" t="s">
        <v>7557</v>
      </c>
      <c r="B128" s="822" t="s">
        <v>7558</v>
      </c>
      <c r="C128" s="822" t="s">
        <v>5710</v>
      </c>
      <c r="D128" s="822" t="s">
        <v>7687</v>
      </c>
      <c r="E128" s="822" t="s">
        <v>7688</v>
      </c>
      <c r="F128" s="831">
        <v>541</v>
      </c>
      <c r="G128" s="831">
        <v>20017</v>
      </c>
      <c r="H128" s="831">
        <v>0.82595419847328244</v>
      </c>
      <c r="I128" s="831">
        <v>37</v>
      </c>
      <c r="J128" s="831">
        <v>655</v>
      </c>
      <c r="K128" s="831">
        <v>24235</v>
      </c>
      <c r="L128" s="831">
        <v>1</v>
      </c>
      <c r="M128" s="831">
        <v>37</v>
      </c>
      <c r="N128" s="831">
        <v>495</v>
      </c>
      <c r="O128" s="831">
        <v>18315</v>
      </c>
      <c r="P128" s="827">
        <v>0.75572519083969469</v>
      </c>
      <c r="Q128" s="832">
        <v>37</v>
      </c>
    </row>
    <row r="129" spans="1:17" ht="14.45" customHeight="1" x14ac:dyDescent="0.2">
      <c r="A129" s="821" t="s">
        <v>7557</v>
      </c>
      <c r="B129" s="822" t="s">
        <v>7558</v>
      </c>
      <c r="C129" s="822" t="s">
        <v>5710</v>
      </c>
      <c r="D129" s="822" t="s">
        <v>7689</v>
      </c>
      <c r="E129" s="822" t="s">
        <v>7690</v>
      </c>
      <c r="F129" s="831">
        <v>424</v>
      </c>
      <c r="G129" s="831">
        <v>9752</v>
      </c>
      <c r="H129" s="831">
        <v>0.97025171624713957</v>
      </c>
      <c r="I129" s="831">
        <v>23</v>
      </c>
      <c r="J129" s="831">
        <v>437</v>
      </c>
      <c r="K129" s="831">
        <v>10051</v>
      </c>
      <c r="L129" s="831">
        <v>1</v>
      </c>
      <c r="M129" s="831">
        <v>23</v>
      </c>
      <c r="N129" s="831">
        <v>437</v>
      </c>
      <c r="O129" s="831">
        <v>10051</v>
      </c>
      <c r="P129" s="827">
        <v>1</v>
      </c>
      <c r="Q129" s="832">
        <v>23</v>
      </c>
    </row>
    <row r="130" spans="1:17" ht="14.45" customHeight="1" x14ac:dyDescent="0.2">
      <c r="A130" s="821" t="s">
        <v>7557</v>
      </c>
      <c r="B130" s="822" t="s">
        <v>7558</v>
      </c>
      <c r="C130" s="822" t="s">
        <v>5710</v>
      </c>
      <c r="D130" s="822" t="s">
        <v>7691</v>
      </c>
      <c r="E130" s="822" t="s">
        <v>7692</v>
      </c>
      <c r="F130" s="831"/>
      <c r="G130" s="831"/>
      <c r="H130" s="831"/>
      <c r="I130" s="831"/>
      <c r="J130" s="831">
        <v>1</v>
      </c>
      <c r="K130" s="831">
        <v>402</v>
      </c>
      <c r="L130" s="831">
        <v>1</v>
      </c>
      <c r="M130" s="831">
        <v>402</v>
      </c>
      <c r="N130" s="831"/>
      <c r="O130" s="831"/>
      <c r="P130" s="827"/>
      <c r="Q130" s="832"/>
    </row>
    <row r="131" spans="1:17" ht="14.45" customHeight="1" x14ac:dyDescent="0.2">
      <c r="A131" s="821" t="s">
        <v>7557</v>
      </c>
      <c r="B131" s="822" t="s">
        <v>7558</v>
      </c>
      <c r="C131" s="822" t="s">
        <v>5710</v>
      </c>
      <c r="D131" s="822" t="s">
        <v>7693</v>
      </c>
      <c r="E131" s="822" t="s">
        <v>7694</v>
      </c>
      <c r="F131" s="831">
        <v>3</v>
      </c>
      <c r="G131" s="831">
        <v>513</v>
      </c>
      <c r="H131" s="831">
        <v>3</v>
      </c>
      <c r="I131" s="831">
        <v>171</v>
      </c>
      <c r="J131" s="831">
        <v>1</v>
      </c>
      <c r="K131" s="831">
        <v>171</v>
      </c>
      <c r="L131" s="831">
        <v>1</v>
      </c>
      <c r="M131" s="831">
        <v>171</v>
      </c>
      <c r="N131" s="831">
        <v>1</v>
      </c>
      <c r="O131" s="831">
        <v>171</v>
      </c>
      <c r="P131" s="827">
        <v>1</v>
      </c>
      <c r="Q131" s="832">
        <v>171</v>
      </c>
    </row>
    <row r="132" spans="1:17" ht="14.45" customHeight="1" x14ac:dyDescent="0.2">
      <c r="A132" s="821" t="s">
        <v>7557</v>
      </c>
      <c r="B132" s="822" t="s">
        <v>7558</v>
      </c>
      <c r="C132" s="822" t="s">
        <v>5710</v>
      </c>
      <c r="D132" s="822" t="s">
        <v>7695</v>
      </c>
      <c r="E132" s="822" t="s">
        <v>7696</v>
      </c>
      <c r="F132" s="831">
        <v>21</v>
      </c>
      <c r="G132" s="831">
        <v>6951</v>
      </c>
      <c r="H132" s="831">
        <v>1.75</v>
      </c>
      <c r="I132" s="831">
        <v>331</v>
      </c>
      <c r="J132" s="831">
        <v>12</v>
      </c>
      <c r="K132" s="831">
        <v>3972</v>
      </c>
      <c r="L132" s="831">
        <v>1</v>
      </c>
      <c r="M132" s="831">
        <v>331</v>
      </c>
      <c r="N132" s="831">
        <v>15</v>
      </c>
      <c r="O132" s="831">
        <v>4965</v>
      </c>
      <c r="P132" s="827">
        <v>1.25</v>
      </c>
      <c r="Q132" s="832">
        <v>331</v>
      </c>
    </row>
    <row r="133" spans="1:17" ht="14.45" customHeight="1" x14ac:dyDescent="0.2">
      <c r="A133" s="821" t="s">
        <v>7557</v>
      </c>
      <c r="B133" s="822" t="s">
        <v>7558</v>
      </c>
      <c r="C133" s="822" t="s">
        <v>5710</v>
      </c>
      <c r="D133" s="822" t="s">
        <v>7697</v>
      </c>
      <c r="E133" s="822" t="s">
        <v>7698</v>
      </c>
      <c r="F133" s="831">
        <v>71</v>
      </c>
      <c r="G133" s="831">
        <v>2059</v>
      </c>
      <c r="H133" s="831">
        <v>1.3396226415094339</v>
      </c>
      <c r="I133" s="831">
        <v>29</v>
      </c>
      <c r="J133" s="831">
        <v>53</v>
      </c>
      <c r="K133" s="831">
        <v>1537</v>
      </c>
      <c r="L133" s="831">
        <v>1</v>
      </c>
      <c r="M133" s="831">
        <v>29</v>
      </c>
      <c r="N133" s="831">
        <v>56</v>
      </c>
      <c r="O133" s="831">
        <v>1624</v>
      </c>
      <c r="P133" s="827">
        <v>1.0566037735849056</v>
      </c>
      <c r="Q133" s="832">
        <v>29</v>
      </c>
    </row>
    <row r="134" spans="1:17" ht="14.45" customHeight="1" x14ac:dyDescent="0.2">
      <c r="A134" s="821" t="s">
        <v>7557</v>
      </c>
      <c r="B134" s="822" t="s">
        <v>7558</v>
      </c>
      <c r="C134" s="822" t="s">
        <v>5710</v>
      </c>
      <c r="D134" s="822" t="s">
        <v>7699</v>
      </c>
      <c r="E134" s="822" t="s">
        <v>7700</v>
      </c>
      <c r="F134" s="831">
        <v>68</v>
      </c>
      <c r="G134" s="831">
        <v>12104</v>
      </c>
      <c r="H134" s="831">
        <v>0.93916821849782739</v>
      </c>
      <c r="I134" s="831">
        <v>178</v>
      </c>
      <c r="J134" s="831">
        <v>72</v>
      </c>
      <c r="K134" s="831">
        <v>12888</v>
      </c>
      <c r="L134" s="831">
        <v>1</v>
      </c>
      <c r="M134" s="831">
        <v>179</v>
      </c>
      <c r="N134" s="831">
        <v>103</v>
      </c>
      <c r="O134" s="831">
        <v>18437</v>
      </c>
      <c r="P134" s="827">
        <v>1.4305555555555556</v>
      </c>
      <c r="Q134" s="832">
        <v>179</v>
      </c>
    </row>
    <row r="135" spans="1:17" ht="14.45" customHeight="1" x14ac:dyDescent="0.2">
      <c r="A135" s="821" t="s">
        <v>7557</v>
      </c>
      <c r="B135" s="822" t="s">
        <v>7558</v>
      </c>
      <c r="C135" s="822" t="s">
        <v>5710</v>
      </c>
      <c r="D135" s="822" t="s">
        <v>7701</v>
      </c>
      <c r="E135" s="822" t="s">
        <v>7702</v>
      </c>
      <c r="F135" s="831"/>
      <c r="G135" s="831"/>
      <c r="H135" s="831"/>
      <c r="I135" s="831"/>
      <c r="J135" s="831">
        <v>1</v>
      </c>
      <c r="K135" s="831">
        <v>200</v>
      </c>
      <c r="L135" s="831">
        <v>1</v>
      </c>
      <c r="M135" s="831">
        <v>200</v>
      </c>
      <c r="N135" s="831"/>
      <c r="O135" s="831"/>
      <c r="P135" s="827"/>
      <c r="Q135" s="832"/>
    </row>
    <row r="136" spans="1:17" ht="14.45" customHeight="1" x14ac:dyDescent="0.2">
      <c r="A136" s="821" t="s">
        <v>7557</v>
      </c>
      <c r="B136" s="822" t="s">
        <v>7558</v>
      </c>
      <c r="C136" s="822" t="s">
        <v>5710</v>
      </c>
      <c r="D136" s="822" t="s">
        <v>7703</v>
      </c>
      <c r="E136" s="822" t="s">
        <v>7704</v>
      </c>
      <c r="F136" s="831">
        <v>4</v>
      </c>
      <c r="G136" s="831">
        <v>60</v>
      </c>
      <c r="H136" s="831">
        <v>1.875</v>
      </c>
      <c r="I136" s="831">
        <v>15</v>
      </c>
      <c r="J136" s="831">
        <v>2</v>
      </c>
      <c r="K136" s="831">
        <v>32</v>
      </c>
      <c r="L136" s="831">
        <v>1</v>
      </c>
      <c r="M136" s="831">
        <v>16</v>
      </c>
      <c r="N136" s="831">
        <v>2</v>
      </c>
      <c r="O136" s="831">
        <v>32</v>
      </c>
      <c r="P136" s="827">
        <v>1</v>
      </c>
      <c r="Q136" s="832">
        <v>16</v>
      </c>
    </row>
    <row r="137" spans="1:17" ht="14.45" customHeight="1" x14ac:dyDescent="0.2">
      <c r="A137" s="821" t="s">
        <v>7557</v>
      </c>
      <c r="B137" s="822" t="s">
        <v>7558</v>
      </c>
      <c r="C137" s="822" t="s">
        <v>5710</v>
      </c>
      <c r="D137" s="822" t="s">
        <v>7705</v>
      </c>
      <c r="E137" s="822" t="s">
        <v>7706</v>
      </c>
      <c r="F137" s="831">
        <v>76</v>
      </c>
      <c r="G137" s="831">
        <v>1444</v>
      </c>
      <c r="H137" s="831">
        <v>1.128125</v>
      </c>
      <c r="I137" s="831">
        <v>19</v>
      </c>
      <c r="J137" s="831">
        <v>64</v>
      </c>
      <c r="K137" s="831">
        <v>1280</v>
      </c>
      <c r="L137" s="831">
        <v>1</v>
      </c>
      <c r="M137" s="831">
        <v>20</v>
      </c>
      <c r="N137" s="831">
        <v>55</v>
      </c>
      <c r="O137" s="831">
        <v>1100</v>
      </c>
      <c r="P137" s="827">
        <v>0.859375</v>
      </c>
      <c r="Q137" s="832">
        <v>20</v>
      </c>
    </row>
    <row r="138" spans="1:17" ht="14.45" customHeight="1" x14ac:dyDescent="0.2">
      <c r="A138" s="821" t="s">
        <v>7557</v>
      </c>
      <c r="B138" s="822" t="s">
        <v>7558</v>
      </c>
      <c r="C138" s="822" t="s">
        <v>5710</v>
      </c>
      <c r="D138" s="822" t="s">
        <v>7707</v>
      </c>
      <c r="E138" s="822" t="s">
        <v>4026</v>
      </c>
      <c r="F138" s="831">
        <v>219</v>
      </c>
      <c r="G138" s="831">
        <v>4380</v>
      </c>
      <c r="H138" s="831">
        <v>1.2166666666666666</v>
      </c>
      <c r="I138" s="831">
        <v>20</v>
      </c>
      <c r="J138" s="831">
        <v>180</v>
      </c>
      <c r="K138" s="831">
        <v>3600</v>
      </c>
      <c r="L138" s="831">
        <v>1</v>
      </c>
      <c r="M138" s="831">
        <v>20</v>
      </c>
      <c r="N138" s="831">
        <v>183</v>
      </c>
      <c r="O138" s="831">
        <v>3660</v>
      </c>
      <c r="P138" s="827">
        <v>1.0166666666666666</v>
      </c>
      <c r="Q138" s="832">
        <v>20</v>
      </c>
    </row>
    <row r="139" spans="1:17" ht="14.45" customHeight="1" x14ac:dyDescent="0.2">
      <c r="A139" s="821" t="s">
        <v>7557</v>
      </c>
      <c r="B139" s="822" t="s">
        <v>7558</v>
      </c>
      <c r="C139" s="822" t="s">
        <v>5710</v>
      </c>
      <c r="D139" s="822" t="s">
        <v>7708</v>
      </c>
      <c r="E139" s="822" t="s">
        <v>7709</v>
      </c>
      <c r="F139" s="831">
        <v>3</v>
      </c>
      <c r="G139" s="831">
        <v>558</v>
      </c>
      <c r="H139" s="831">
        <v>2.9839572192513368</v>
      </c>
      <c r="I139" s="831">
        <v>186</v>
      </c>
      <c r="J139" s="831">
        <v>1</v>
      </c>
      <c r="K139" s="831">
        <v>187</v>
      </c>
      <c r="L139" s="831">
        <v>1</v>
      </c>
      <c r="M139" s="831">
        <v>187</v>
      </c>
      <c r="N139" s="831">
        <v>1</v>
      </c>
      <c r="O139" s="831">
        <v>188</v>
      </c>
      <c r="P139" s="827">
        <v>1.0053475935828877</v>
      </c>
      <c r="Q139" s="832">
        <v>188</v>
      </c>
    </row>
    <row r="140" spans="1:17" ht="14.45" customHeight="1" x14ac:dyDescent="0.2">
      <c r="A140" s="821" t="s">
        <v>7557</v>
      </c>
      <c r="B140" s="822" t="s">
        <v>7558</v>
      </c>
      <c r="C140" s="822" t="s">
        <v>5710</v>
      </c>
      <c r="D140" s="822" t="s">
        <v>7710</v>
      </c>
      <c r="E140" s="822" t="s">
        <v>7711</v>
      </c>
      <c r="F140" s="831">
        <v>16</v>
      </c>
      <c r="G140" s="831">
        <v>3024</v>
      </c>
      <c r="H140" s="831">
        <v>1.7684210526315789</v>
      </c>
      <c r="I140" s="831">
        <v>189</v>
      </c>
      <c r="J140" s="831">
        <v>9</v>
      </c>
      <c r="K140" s="831">
        <v>1710</v>
      </c>
      <c r="L140" s="831">
        <v>1</v>
      </c>
      <c r="M140" s="831">
        <v>190</v>
      </c>
      <c r="N140" s="831">
        <v>9</v>
      </c>
      <c r="O140" s="831">
        <v>1710</v>
      </c>
      <c r="P140" s="827">
        <v>1</v>
      </c>
      <c r="Q140" s="832">
        <v>190</v>
      </c>
    </row>
    <row r="141" spans="1:17" ht="14.45" customHeight="1" x14ac:dyDescent="0.2">
      <c r="A141" s="821" t="s">
        <v>7557</v>
      </c>
      <c r="B141" s="822" t="s">
        <v>7558</v>
      </c>
      <c r="C141" s="822" t="s">
        <v>5710</v>
      </c>
      <c r="D141" s="822" t="s">
        <v>7712</v>
      </c>
      <c r="E141" s="822" t="s">
        <v>7713</v>
      </c>
      <c r="F141" s="831"/>
      <c r="G141" s="831"/>
      <c r="H141" s="831"/>
      <c r="I141" s="831"/>
      <c r="J141" s="831">
        <v>1</v>
      </c>
      <c r="K141" s="831">
        <v>269</v>
      </c>
      <c r="L141" s="831">
        <v>1</v>
      </c>
      <c r="M141" s="831">
        <v>269</v>
      </c>
      <c r="N141" s="831"/>
      <c r="O141" s="831"/>
      <c r="P141" s="827"/>
      <c r="Q141" s="832"/>
    </row>
    <row r="142" spans="1:17" ht="14.45" customHeight="1" x14ac:dyDescent="0.2">
      <c r="A142" s="821" t="s">
        <v>7557</v>
      </c>
      <c r="B142" s="822" t="s">
        <v>7558</v>
      </c>
      <c r="C142" s="822" t="s">
        <v>5710</v>
      </c>
      <c r="D142" s="822" t="s">
        <v>7714</v>
      </c>
      <c r="E142" s="822" t="s">
        <v>7715</v>
      </c>
      <c r="F142" s="831"/>
      <c r="G142" s="831"/>
      <c r="H142" s="831"/>
      <c r="I142" s="831"/>
      <c r="J142" s="831">
        <v>1</v>
      </c>
      <c r="K142" s="831">
        <v>163</v>
      </c>
      <c r="L142" s="831">
        <v>1</v>
      </c>
      <c r="M142" s="831">
        <v>163</v>
      </c>
      <c r="N142" s="831"/>
      <c r="O142" s="831"/>
      <c r="P142" s="827"/>
      <c r="Q142" s="832"/>
    </row>
    <row r="143" spans="1:17" ht="14.45" customHeight="1" x14ac:dyDescent="0.2">
      <c r="A143" s="821" t="s">
        <v>7557</v>
      </c>
      <c r="B143" s="822" t="s">
        <v>7558</v>
      </c>
      <c r="C143" s="822" t="s">
        <v>5710</v>
      </c>
      <c r="D143" s="822" t="s">
        <v>7716</v>
      </c>
      <c r="E143" s="822" t="s">
        <v>7717</v>
      </c>
      <c r="F143" s="831">
        <v>3</v>
      </c>
      <c r="G143" s="831">
        <v>522</v>
      </c>
      <c r="H143" s="831">
        <v>3</v>
      </c>
      <c r="I143" s="831">
        <v>174</v>
      </c>
      <c r="J143" s="831">
        <v>1</v>
      </c>
      <c r="K143" s="831">
        <v>174</v>
      </c>
      <c r="L143" s="831">
        <v>1</v>
      </c>
      <c r="M143" s="831">
        <v>174</v>
      </c>
      <c r="N143" s="831">
        <v>1</v>
      </c>
      <c r="O143" s="831">
        <v>174</v>
      </c>
      <c r="P143" s="827">
        <v>1</v>
      </c>
      <c r="Q143" s="832">
        <v>174</v>
      </c>
    </row>
    <row r="144" spans="1:17" ht="14.45" customHeight="1" x14ac:dyDescent="0.2">
      <c r="A144" s="821" t="s">
        <v>7557</v>
      </c>
      <c r="B144" s="822" t="s">
        <v>7558</v>
      </c>
      <c r="C144" s="822" t="s">
        <v>5710</v>
      </c>
      <c r="D144" s="822" t="s">
        <v>7718</v>
      </c>
      <c r="E144" s="822" t="s">
        <v>7719</v>
      </c>
      <c r="F144" s="831">
        <v>324</v>
      </c>
      <c r="G144" s="831">
        <v>27216</v>
      </c>
      <c r="H144" s="831">
        <v>0.68936170212765957</v>
      </c>
      <c r="I144" s="831">
        <v>84</v>
      </c>
      <c r="J144" s="831">
        <v>470</v>
      </c>
      <c r="K144" s="831">
        <v>39480</v>
      </c>
      <c r="L144" s="831">
        <v>1</v>
      </c>
      <c r="M144" s="831">
        <v>84</v>
      </c>
      <c r="N144" s="831">
        <v>367</v>
      </c>
      <c r="O144" s="831">
        <v>30828</v>
      </c>
      <c r="P144" s="827">
        <v>0.7808510638297872</v>
      </c>
      <c r="Q144" s="832">
        <v>84</v>
      </c>
    </row>
    <row r="145" spans="1:17" ht="14.45" customHeight="1" x14ac:dyDescent="0.2">
      <c r="A145" s="821" t="s">
        <v>7557</v>
      </c>
      <c r="B145" s="822" t="s">
        <v>7558</v>
      </c>
      <c r="C145" s="822" t="s">
        <v>5710</v>
      </c>
      <c r="D145" s="822" t="s">
        <v>7720</v>
      </c>
      <c r="E145" s="822" t="s">
        <v>7721</v>
      </c>
      <c r="F145" s="831"/>
      <c r="G145" s="831"/>
      <c r="H145" s="831"/>
      <c r="I145" s="831"/>
      <c r="J145" s="831"/>
      <c r="K145" s="831"/>
      <c r="L145" s="831"/>
      <c r="M145" s="831"/>
      <c r="N145" s="831">
        <v>1</v>
      </c>
      <c r="O145" s="831">
        <v>657</v>
      </c>
      <c r="P145" s="827"/>
      <c r="Q145" s="832">
        <v>657</v>
      </c>
    </row>
    <row r="146" spans="1:17" ht="14.45" customHeight="1" x14ac:dyDescent="0.2">
      <c r="A146" s="821" t="s">
        <v>7557</v>
      </c>
      <c r="B146" s="822" t="s">
        <v>7558</v>
      </c>
      <c r="C146" s="822" t="s">
        <v>5710</v>
      </c>
      <c r="D146" s="822" t="s">
        <v>7722</v>
      </c>
      <c r="E146" s="822" t="s">
        <v>7723</v>
      </c>
      <c r="F146" s="831"/>
      <c r="G146" s="831"/>
      <c r="H146" s="831"/>
      <c r="I146" s="831"/>
      <c r="J146" s="831"/>
      <c r="K146" s="831"/>
      <c r="L146" s="831"/>
      <c r="M146" s="831"/>
      <c r="N146" s="831">
        <v>2</v>
      </c>
      <c r="O146" s="831">
        <v>1916</v>
      </c>
      <c r="P146" s="827"/>
      <c r="Q146" s="832">
        <v>958</v>
      </c>
    </row>
    <row r="147" spans="1:17" ht="14.45" customHeight="1" x14ac:dyDescent="0.2">
      <c r="A147" s="821" t="s">
        <v>7557</v>
      </c>
      <c r="B147" s="822" t="s">
        <v>7558</v>
      </c>
      <c r="C147" s="822" t="s">
        <v>5710</v>
      </c>
      <c r="D147" s="822" t="s">
        <v>7724</v>
      </c>
      <c r="E147" s="822" t="s">
        <v>7725</v>
      </c>
      <c r="F147" s="831"/>
      <c r="G147" s="831"/>
      <c r="H147" s="831"/>
      <c r="I147" s="831"/>
      <c r="J147" s="831"/>
      <c r="K147" s="831"/>
      <c r="L147" s="831"/>
      <c r="M147" s="831"/>
      <c r="N147" s="831">
        <v>4</v>
      </c>
      <c r="O147" s="831">
        <v>316</v>
      </c>
      <c r="P147" s="827"/>
      <c r="Q147" s="832">
        <v>79</v>
      </c>
    </row>
    <row r="148" spans="1:17" ht="14.45" customHeight="1" x14ac:dyDescent="0.2">
      <c r="A148" s="821" t="s">
        <v>7557</v>
      </c>
      <c r="B148" s="822" t="s">
        <v>7558</v>
      </c>
      <c r="C148" s="822" t="s">
        <v>5710</v>
      </c>
      <c r="D148" s="822" t="s">
        <v>7726</v>
      </c>
      <c r="E148" s="822" t="s">
        <v>7727</v>
      </c>
      <c r="F148" s="831">
        <v>3</v>
      </c>
      <c r="G148" s="831">
        <v>903</v>
      </c>
      <c r="H148" s="831">
        <v>0.24917218543046357</v>
      </c>
      <c r="I148" s="831">
        <v>301</v>
      </c>
      <c r="J148" s="831">
        <v>12</v>
      </c>
      <c r="K148" s="831">
        <v>3624</v>
      </c>
      <c r="L148" s="831">
        <v>1</v>
      </c>
      <c r="M148" s="831">
        <v>302</v>
      </c>
      <c r="N148" s="831">
        <v>7</v>
      </c>
      <c r="O148" s="831">
        <v>2121</v>
      </c>
      <c r="P148" s="827">
        <v>0.58526490066225167</v>
      </c>
      <c r="Q148" s="832">
        <v>303</v>
      </c>
    </row>
    <row r="149" spans="1:17" ht="14.45" customHeight="1" x14ac:dyDescent="0.2">
      <c r="A149" s="821" t="s">
        <v>7557</v>
      </c>
      <c r="B149" s="822" t="s">
        <v>7558</v>
      </c>
      <c r="C149" s="822" t="s">
        <v>5710</v>
      </c>
      <c r="D149" s="822" t="s">
        <v>7728</v>
      </c>
      <c r="E149" s="822" t="s">
        <v>7729</v>
      </c>
      <c r="F149" s="831">
        <v>1</v>
      </c>
      <c r="G149" s="831">
        <v>21</v>
      </c>
      <c r="H149" s="831"/>
      <c r="I149" s="831">
        <v>21</v>
      </c>
      <c r="J149" s="831"/>
      <c r="K149" s="831"/>
      <c r="L149" s="831"/>
      <c r="M149" s="831"/>
      <c r="N149" s="831"/>
      <c r="O149" s="831"/>
      <c r="P149" s="827"/>
      <c r="Q149" s="832"/>
    </row>
    <row r="150" spans="1:17" ht="14.45" customHeight="1" x14ac:dyDescent="0.2">
      <c r="A150" s="821" t="s">
        <v>7557</v>
      </c>
      <c r="B150" s="822" t="s">
        <v>7558</v>
      </c>
      <c r="C150" s="822" t="s">
        <v>5710</v>
      </c>
      <c r="D150" s="822" t="s">
        <v>7730</v>
      </c>
      <c r="E150" s="822" t="s">
        <v>7731</v>
      </c>
      <c r="F150" s="831">
        <v>122</v>
      </c>
      <c r="G150" s="831">
        <v>2684</v>
      </c>
      <c r="H150" s="831">
        <v>0.99186991869918695</v>
      </c>
      <c r="I150" s="831">
        <v>22</v>
      </c>
      <c r="J150" s="831">
        <v>123</v>
      </c>
      <c r="K150" s="831">
        <v>2706</v>
      </c>
      <c r="L150" s="831">
        <v>1</v>
      </c>
      <c r="M150" s="831">
        <v>22</v>
      </c>
      <c r="N150" s="831">
        <v>116</v>
      </c>
      <c r="O150" s="831">
        <v>2552</v>
      </c>
      <c r="P150" s="827">
        <v>0.94308943089430897</v>
      </c>
      <c r="Q150" s="832">
        <v>22</v>
      </c>
    </row>
    <row r="151" spans="1:17" ht="14.45" customHeight="1" x14ac:dyDescent="0.2">
      <c r="A151" s="821" t="s">
        <v>7557</v>
      </c>
      <c r="B151" s="822" t="s">
        <v>7558</v>
      </c>
      <c r="C151" s="822" t="s">
        <v>5710</v>
      </c>
      <c r="D151" s="822" t="s">
        <v>7732</v>
      </c>
      <c r="E151" s="822" t="s">
        <v>7733</v>
      </c>
      <c r="F151" s="831">
        <v>1</v>
      </c>
      <c r="G151" s="831">
        <v>569</v>
      </c>
      <c r="H151" s="831"/>
      <c r="I151" s="831">
        <v>569</v>
      </c>
      <c r="J151" s="831"/>
      <c r="K151" s="831"/>
      <c r="L151" s="831"/>
      <c r="M151" s="831"/>
      <c r="N151" s="831"/>
      <c r="O151" s="831"/>
      <c r="P151" s="827"/>
      <c r="Q151" s="832"/>
    </row>
    <row r="152" spans="1:17" ht="14.45" customHeight="1" x14ac:dyDescent="0.2">
      <c r="A152" s="821" t="s">
        <v>7557</v>
      </c>
      <c r="B152" s="822" t="s">
        <v>7558</v>
      </c>
      <c r="C152" s="822" t="s">
        <v>5710</v>
      </c>
      <c r="D152" s="822" t="s">
        <v>7734</v>
      </c>
      <c r="E152" s="822" t="s">
        <v>7735</v>
      </c>
      <c r="F152" s="831">
        <v>46</v>
      </c>
      <c r="G152" s="831">
        <v>22770</v>
      </c>
      <c r="H152" s="831">
        <v>1.5862068965517242</v>
      </c>
      <c r="I152" s="831">
        <v>495</v>
      </c>
      <c r="J152" s="831">
        <v>29</v>
      </c>
      <c r="K152" s="831">
        <v>14355</v>
      </c>
      <c r="L152" s="831">
        <v>1</v>
      </c>
      <c r="M152" s="831">
        <v>495</v>
      </c>
      <c r="N152" s="831">
        <v>35</v>
      </c>
      <c r="O152" s="831">
        <v>17325</v>
      </c>
      <c r="P152" s="827">
        <v>1.2068965517241379</v>
      </c>
      <c r="Q152" s="832">
        <v>495</v>
      </c>
    </row>
    <row r="153" spans="1:17" ht="14.45" customHeight="1" x14ac:dyDescent="0.2">
      <c r="A153" s="821" t="s">
        <v>7557</v>
      </c>
      <c r="B153" s="822" t="s">
        <v>7558</v>
      </c>
      <c r="C153" s="822" t="s">
        <v>5710</v>
      </c>
      <c r="D153" s="822" t="s">
        <v>7736</v>
      </c>
      <c r="E153" s="822" t="s">
        <v>7737</v>
      </c>
      <c r="F153" s="831">
        <v>1</v>
      </c>
      <c r="G153" s="831">
        <v>192</v>
      </c>
      <c r="H153" s="831">
        <v>1</v>
      </c>
      <c r="I153" s="831">
        <v>192</v>
      </c>
      <c r="J153" s="831">
        <v>1</v>
      </c>
      <c r="K153" s="831">
        <v>192</v>
      </c>
      <c r="L153" s="831">
        <v>1</v>
      </c>
      <c r="M153" s="831">
        <v>192</v>
      </c>
      <c r="N153" s="831">
        <v>3</v>
      </c>
      <c r="O153" s="831">
        <v>579</v>
      </c>
      <c r="P153" s="827">
        <v>3.015625</v>
      </c>
      <c r="Q153" s="832">
        <v>193</v>
      </c>
    </row>
    <row r="154" spans="1:17" ht="14.45" customHeight="1" x14ac:dyDescent="0.2">
      <c r="A154" s="821" t="s">
        <v>7557</v>
      </c>
      <c r="B154" s="822" t="s">
        <v>7558</v>
      </c>
      <c r="C154" s="822" t="s">
        <v>5710</v>
      </c>
      <c r="D154" s="822" t="s">
        <v>7738</v>
      </c>
      <c r="E154" s="822" t="s">
        <v>7739</v>
      </c>
      <c r="F154" s="831">
        <v>4</v>
      </c>
      <c r="G154" s="831">
        <v>820</v>
      </c>
      <c r="H154" s="831"/>
      <c r="I154" s="831">
        <v>205</v>
      </c>
      <c r="J154" s="831"/>
      <c r="K154" s="831"/>
      <c r="L154" s="831"/>
      <c r="M154" s="831"/>
      <c r="N154" s="831">
        <v>2</v>
      </c>
      <c r="O154" s="831">
        <v>410</v>
      </c>
      <c r="P154" s="827"/>
      <c r="Q154" s="832">
        <v>205</v>
      </c>
    </row>
    <row r="155" spans="1:17" ht="14.45" customHeight="1" x14ac:dyDescent="0.2">
      <c r="A155" s="821" t="s">
        <v>7557</v>
      </c>
      <c r="B155" s="822" t="s">
        <v>7558</v>
      </c>
      <c r="C155" s="822" t="s">
        <v>5710</v>
      </c>
      <c r="D155" s="822" t="s">
        <v>7740</v>
      </c>
      <c r="E155" s="822" t="s">
        <v>7741</v>
      </c>
      <c r="F155" s="831"/>
      <c r="G155" s="831"/>
      <c r="H155" s="831"/>
      <c r="I155" s="831"/>
      <c r="J155" s="831"/>
      <c r="K155" s="831"/>
      <c r="L155" s="831"/>
      <c r="M155" s="831"/>
      <c r="N155" s="831">
        <v>1</v>
      </c>
      <c r="O155" s="831">
        <v>168</v>
      </c>
      <c r="P155" s="827"/>
      <c r="Q155" s="832">
        <v>168</v>
      </c>
    </row>
    <row r="156" spans="1:17" ht="14.45" customHeight="1" x14ac:dyDescent="0.2">
      <c r="A156" s="821" t="s">
        <v>7557</v>
      </c>
      <c r="B156" s="822" t="s">
        <v>7558</v>
      </c>
      <c r="C156" s="822" t="s">
        <v>5710</v>
      </c>
      <c r="D156" s="822" t="s">
        <v>7742</v>
      </c>
      <c r="E156" s="822" t="s">
        <v>7743</v>
      </c>
      <c r="F156" s="831"/>
      <c r="G156" s="831"/>
      <c r="H156" s="831"/>
      <c r="I156" s="831"/>
      <c r="J156" s="831">
        <v>1</v>
      </c>
      <c r="K156" s="831">
        <v>267</v>
      </c>
      <c r="L156" s="831">
        <v>1</v>
      </c>
      <c r="M156" s="831">
        <v>267</v>
      </c>
      <c r="N156" s="831"/>
      <c r="O156" s="831"/>
      <c r="P156" s="827"/>
      <c r="Q156" s="832"/>
    </row>
    <row r="157" spans="1:17" ht="14.45" customHeight="1" x14ac:dyDescent="0.2">
      <c r="A157" s="821" t="s">
        <v>7557</v>
      </c>
      <c r="B157" s="822" t="s">
        <v>7558</v>
      </c>
      <c r="C157" s="822" t="s">
        <v>5710</v>
      </c>
      <c r="D157" s="822" t="s">
        <v>7744</v>
      </c>
      <c r="E157" s="822" t="s">
        <v>7745</v>
      </c>
      <c r="F157" s="831">
        <v>1</v>
      </c>
      <c r="G157" s="831">
        <v>127</v>
      </c>
      <c r="H157" s="831"/>
      <c r="I157" s="831">
        <v>127</v>
      </c>
      <c r="J157" s="831"/>
      <c r="K157" s="831"/>
      <c r="L157" s="831"/>
      <c r="M157" s="831"/>
      <c r="N157" s="831">
        <v>1</v>
      </c>
      <c r="O157" s="831">
        <v>127</v>
      </c>
      <c r="P157" s="827"/>
      <c r="Q157" s="832">
        <v>127</v>
      </c>
    </row>
    <row r="158" spans="1:17" ht="14.45" customHeight="1" x14ac:dyDescent="0.2">
      <c r="A158" s="821" t="s">
        <v>7557</v>
      </c>
      <c r="B158" s="822" t="s">
        <v>7558</v>
      </c>
      <c r="C158" s="822" t="s">
        <v>5710</v>
      </c>
      <c r="D158" s="822" t="s">
        <v>7746</v>
      </c>
      <c r="E158" s="822" t="s">
        <v>7747</v>
      </c>
      <c r="F158" s="831"/>
      <c r="G158" s="831"/>
      <c r="H158" s="831"/>
      <c r="I158" s="831"/>
      <c r="J158" s="831"/>
      <c r="K158" s="831"/>
      <c r="L158" s="831"/>
      <c r="M158" s="831"/>
      <c r="N158" s="831">
        <v>1</v>
      </c>
      <c r="O158" s="831">
        <v>310</v>
      </c>
      <c r="P158" s="827"/>
      <c r="Q158" s="832">
        <v>310</v>
      </c>
    </row>
    <row r="159" spans="1:17" ht="14.45" customHeight="1" x14ac:dyDescent="0.2">
      <c r="A159" s="821" t="s">
        <v>7557</v>
      </c>
      <c r="B159" s="822" t="s">
        <v>7558</v>
      </c>
      <c r="C159" s="822" t="s">
        <v>5710</v>
      </c>
      <c r="D159" s="822" t="s">
        <v>7748</v>
      </c>
      <c r="E159" s="822" t="s">
        <v>7749</v>
      </c>
      <c r="F159" s="831">
        <v>8</v>
      </c>
      <c r="G159" s="831">
        <v>184</v>
      </c>
      <c r="H159" s="831">
        <v>1</v>
      </c>
      <c r="I159" s="831">
        <v>23</v>
      </c>
      <c r="J159" s="831">
        <v>8</v>
      </c>
      <c r="K159" s="831">
        <v>184</v>
      </c>
      <c r="L159" s="831">
        <v>1</v>
      </c>
      <c r="M159" s="831">
        <v>23</v>
      </c>
      <c r="N159" s="831">
        <v>8</v>
      </c>
      <c r="O159" s="831">
        <v>184</v>
      </c>
      <c r="P159" s="827">
        <v>1</v>
      </c>
      <c r="Q159" s="832">
        <v>23</v>
      </c>
    </row>
    <row r="160" spans="1:17" ht="14.45" customHeight="1" x14ac:dyDescent="0.2">
      <c r="A160" s="821" t="s">
        <v>7557</v>
      </c>
      <c r="B160" s="822" t="s">
        <v>7558</v>
      </c>
      <c r="C160" s="822" t="s">
        <v>5710</v>
      </c>
      <c r="D160" s="822" t="s">
        <v>7750</v>
      </c>
      <c r="E160" s="822" t="s">
        <v>7751</v>
      </c>
      <c r="F160" s="831">
        <v>3</v>
      </c>
      <c r="G160" s="831">
        <v>51</v>
      </c>
      <c r="H160" s="831"/>
      <c r="I160" s="831">
        <v>17</v>
      </c>
      <c r="J160" s="831"/>
      <c r="K160" s="831"/>
      <c r="L160" s="831"/>
      <c r="M160" s="831"/>
      <c r="N160" s="831">
        <v>1</v>
      </c>
      <c r="O160" s="831">
        <v>17</v>
      </c>
      <c r="P160" s="827"/>
      <c r="Q160" s="832">
        <v>17</v>
      </c>
    </row>
    <row r="161" spans="1:17" ht="14.45" customHeight="1" x14ac:dyDescent="0.2">
      <c r="A161" s="821" t="s">
        <v>7557</v>
      </c>
      <c r="B161" s="822" t="s">
        <v>7558</v>
      </c>
      <c r="C161" s="822" t="s">
        <v>5710</v>
      </c>
      <c r="D161" s="822" t="s">
        <v>7752</v>
      </c>
      <c r="E161" s="822" t="s">
        <v>7753</v>
      </c>
      <c r="F161" s="831">
        <v>1</v>
      </c>
      <c r="G161" s="831">
        <v>133</v>
      </c>
      <c r="H161" s="831"/>
      <c r="I161" s="831">
        <v>133</v>
      </c>
      <c r="J161" s="831"/>
      <c r="K161" s="831"/>
      <c r="L161" s="831"/>
      <c r="M161" s="831"/>
      <c r="N161" s="831"/>
      <c r="O161" s="831"/>
      <c r="P161" s="827"/>
      <c r="Q161" s="832"/>
    </row>
    <row r="162" spans="1:17" ht="14.45" customHeight="1" x14ac:dyDescent="0.2">
      <c r="A162" s="821" t="s">
        <v>7557</v>
      </c>
      <c r="B162" s="822" t="s">
        <v>7558</v>
      </c>
      <c r="C162" s="822" t="s">
        <v>5710</v>
      </c>
      <c r="D162" s="822" t="s">
        <v>7754</v>
      </c>
      <c r="E162" s="822" t="s">
        <v>7755</v>
      </c>
      <c r="F162" s="831">
        <v>3</v>
      </c>
      <c r="G162" s="831">
        <v>1953</v>
      </c>
      <c r="H162" s="831"/>
      <c r="I162" s="831">
        <v>651</v>
      </c>
      <c r="J162" s="831"/>
      <c r="K162" s="831"/>
      <c r="L162" s="831"/>
      <c r="M162" s="831"/>
      <c r="N162" s="831">
        <v>2</v>
      </c>
      <c r="O162" s="831">
        <v>1304</v>
      </c>
      <c r="P162" s="827"/>
      <c r="Q162" s="832">
        <v>652</v>
      </c>
    </row>
    <row r="163" spans="1:17" ht="14.45" customHeight="1" x14ac:dyDescent="0.2">
      <c r="A163" s="821" t="s">
        <v>7557</v>
      </c>
      <c r="B163" s="822" t="s">
        <v>7558</v>
      </c>
      <c r="C163" s="822" t="s">
        <v>5710</v>
      </c>
      <c r="D163" s="822" t="s">
        <v>7756</v>
      </c>
      <c r="E163" s="822" t="s">
        <v>7757</v>
      </c>
      <c r="F163" s="831">
        <v>19</v>
      </c>
      <c r="G163" s="831">
        <v>5605</v>
      </c>
      <c r="H163" s="831">
        <v>1.1138712241653419</v>
      </c>
      <c r="I163" s="831">
        <v>295</v>
      </c>
      <c r="J163" s="831">
        <v>17</v>
      </c>
      <c r="K163" s="831">
        <v>5032</v>
      </c>
      <c r="L163" s="831">
        <v>1</v>
      </c>
      <c r="M163" s="831">
        <v>296</v>
      </c>
      <c r="N163" s="831">
        <v>11</v>
      </c>
      <c r="O163" s="831">
        <v>3256</v>
      </c>
      <c r="P163" s="827">
        <v>0.6470588235294118</v>
      </c>
      <c r="Q163" s="832">
        <v>296</v>
      </c>
    </row>
    <row r="164" spans="1:17" ht="14.45" customHeight="1" x14ac:dyDescent="0.2">
      <c r="A164" s="821" t="s">
        <v>7557</v>
      </c>
      <c r="B164" s="822" t="s">
        <v>7558</v>
      </c>
      <c r="C164" s="822" t="s">
        <v>5710</v>
      </c>
      <c r="D164" s="822" t="s">
        <v>7758</v>
      </c>
      <c r="E164" s="822" t="s">
        <v>7759</v>
      </c>
      <c r="F164" s="831">
        <v>9</v>
      </c>
      <c r="G164" s="831">
        <v>405</v>
      </c>
      <c r="H164" s="831">
        <v>1.8</v>
      </c>
      <c r="I164" s="831">
        <v>45</v>
      </c>
      <c r="J164" s="831">
        <v>5</v>
      </c>
      <c r="K164" s="831">
        <v>225</v>
      </c>
      <c r="L164" s="831">
        <v>1</v>
      </c>
      <c r="M164" s="831">
        <v>45</v>
      </c>
      <c r="N164" s="831">
        <v>2</v>
      </c>
      <c r="O164" s="831">
        <v>90</v>
      </c>
      <c r="P164" s="827">
        <v>0.4</v>
      </c>
      <c r="Q164" s="832">
        <v>45</v>
      </c>
    </row>
    <row r="165" spans="1:17" ht="14.45" customHeight="1" x14ac:dyDescent="0.2">
      <c r="A165" s="821" t="s">
        <v>7557</v>
      </c>
      <c r="B165" s="822" t="s">
        <v>7558</v>
      </c>
      <c r="C165" s="822" t="s">
        <v>5710</v>
      </c>
      <c r="D165" s="822" t="s">
        <v>7760</v>
      </c>
      <c r="E165" s="822" t="s">
        <v>7761</v>
      </c>
      <c r="F165" s="831">
        <v>11</v>
      </c>
      <c r="G165" s="831">
        <v>506</v>
      </c>
      <c r="H165" s="831">
        <v>0.84615384615384615</v>
      </c>
      <c r="I165" s="831">
        <v>46</v>
      </c>
      <c r="J165" s="831">
        <v>13</v>
      </c>
      <c r="K165" s="831">
        <v>598</v>
      </c>
      <c r="L165" s="831">
        <v>1</v>
      </c>
      <c r="M165" s="831">
        <v>46</v>
      </c>
      <c r="N165" s="831">
        <v>15</v>
      </c>
      <c r="O165" s="831">
        <v>690</v>
      </c>
      <c r="P165" s="827">
        <v>1.1538461538461537</v>
      </c>
      <c r="Q165" s="832">
        <v>46</v>
      </c>
    </row>
    <row r="166" spans="1:17" ht="14.45" customHeight="1" x14ac:dyDescent="0.2">
      <c r="A166" s="821" t="s">
        <v>7557</v>
      </c>
      <c r="B166" s="822" t="s">
        <v>7558</v>
      </c>
      <c r="C166" s="822" t="s">
        <v>5710</v>
      </c>
      <c r="D166" s="822" t="s">
        <v>7762</v>
      </c>
      <c r="E166" s="822" t="s">
        <v>7763</v>
      </c>
      <c r="F166" s="831"/>
      <c r="G166" s="831"/>
      <c r="H166" s="831"/>
      <c r="I166" s="831"/>
      <c r="J166" s="831"/>
      <c r="K166" s="831"/>
      <c r="L166" s="831"/>
      <c r="M166" s="831"/>
      <c r="N166" s="831">
        <v>1</v>
      </c>
      <c r="O166" s="831">
        <v>532</v>
      </c>
      <c r="P166" s="827"/>
      <c r="Q166" s="832">
        <v>532</v>
      </c>
    </row>
    <row r="167" spans="1:17" ht="14.45" customHeight="1" x14ac:dyDescent="0.2">
      <c r="A167" s="821" t="s">
        <v>7557</v>
      </c>
      <c r="B167" s="822" t="s">
        <v>7558</v>
      </c>
      <c r="C167" s="822" t="s">
        <v>5710</v>
      </c>
      <c r="D167" s="822" t="s">
        <v>7764</v>
      </c>
      <c r="E167" s="822" t="s">
        <v>7765</v>
      </c>
      <c r="F167" s="831">
        <v>7</v>
      </c>
      <c r="G167" s="831">
        <v>3696</v>
      </c>
      <c r="H167" s="831">
        <v>0.69867674858223061</v>
      </c>
      <c r="I167" s="831">
        <v>528</v>
      </c>
      <c r="J167" s="831">
        <v>10</v>
      </c>
      <c r="K167" s="831">
        <v>5290</v>
      </c>
      <c r="L167" s="831">
        <v>1</v>
      </c>
      <c r="M167" s="831">
        <v>529</v>
      </c>
      <c r="N167" s="831">
        <v>8</v>
      </c>
      <c r="O167" s="831">
        <v>4240</v>
      </c>
      <c r="P167" s="827">
        <v>0.80151228733459357</v>
      </c>
      <c r="Q167" s="832">
        <v>530</v>
      </c>
    </row>
    <row r="168" spans="1:17" ht="14.45" customHeight="1" x14ac:dyDescent="0.2">
      <c r="A168" s="821" t="s">
        <v>7557</v>
      </c>
      <c r="B168" s="822" t="s">
        <v>7558</v>
      </c>
      <c r="C168" s="822" t="s">
        <v>5710</v>
      </c>
      <c r="D168" s="822" t="s">
        <v>7766</v>
      </c>
      <c r="E168" s="822" t="s">
        <v>7767</v>
      </c>
      <c r="F168" s="831"/>
      <c r="G168" s="831"/>
      <c r="H168" s="831"/>
      <c r="I168" s="831"/>
      <c r="J168" s="831"/>
      <c r="K168" s="831"/>
      <c r="L168" s="831"/>
      <c r="M168" s="831"/>
      <c r="N168" s="831">
        <v>1</v>
      </c>
      <c r="O168" s="831">
        <v>32</v>
      </c>
      <c r="P168" s="827"/>
      <c r="Q168" s="832">
        <v>32</v>
      </c>
    </row>
    <row r="169" spans="1:17" ht="14.45" customHeight="1" x14ac:dyDescent="0.2">
      <c r="A169" s="821" t="s">
        <v>7557</v>
      </c>
      <c r="B169" s="822" t="s">
        <v>7558</v>
      </c>
      <c r="C169" s="822" t="s">
        <v>5710</v>
      </c>
      <c r="D169" s="822" t="s">
        <v>7768</v>
      </c>
      <c r="E169" s="822" t="s">
        <v>7769</v>
      </c>
      <c r="F169" s="831">
        <v>1</v>
      </c>
      <c r="G169" s="831">
        <v>26</v>
      </c>
      <c r="H169" s="831">
        <v>1</v>
      </c>
      <c r="I169" s="831">
        <v>26</v>
      </c>
      <c r="J169" s="831">
        <v>1</v>
      </c>
      <c r="K169" s="831">
        <v>26</v>
      </c>
      <c r="L169" s="831">
        <v>1</v>
      </c>
      <c r="M169" s="831">
        <v>26</v>
      </c>
      <c r="N169" s="831"/>
      <c r="O169" s="831"/>
      <c r="P169" s="827"/>
      <c r="Q169" s="832"/>
    </row>
    <row r="170" spans="1:17" ht="14.45" customHeight="1" x14ac:dyDescent="0.2">
      <c r="A170" s="821" t="s">
        <v>7557</v>
      </c>
      <c r="B170" s="822" t="s">
        <v>7558</v>
      </c>
      <c r="C170" s="822" t="s">
        <v>5710</v>
      </c>
      <c r="D170" s="822" t="s">
        <v>7770</v>
      </c>
      <c r="E170" s="822" t="s">
        <v>7771</v>
      </c>
      <c r="F170" s="831"/>
      <c r="G170" s="831"/>
      <c r="H170" s="831"/>
      <c r="I170" s="831"/>
      <c r="J170" s="831"/>
      <c r="K170" s="831"/>
      <c r="L170" s="831"/>
      <c r="M170" s="831"/>
      <c r="N170" s="831">
        <v>1</v>
      </c>
      <c r="O170" s="831">
        <v>136</v>
      </c>
      <c r="P170" s="827"/>
      <c r="Q170" s="832">
        <v>136</v>
      </c>
    </row>
    <row r="171" spans="1:17" ht="14.45" customHeight="1" x14ac:dyDescent="0.2">
      <c r="A171" s="821" t="s">
        <v>7557</v>
      </c>
      <c r="B171" s="822" t="s">
        <v>7558</v>
      </c>
      <c r="C171" s="822" t="s">
        <v>5710</v>
      </c>
      <c r="D171" s="822" t="s">
        <v>7772</v>
      </c>
      <c r="E171" s="822" t="s">
        <v>7773</v>
      </c>
      <c r="F171" s="831"/>
      <c r="G171" s="831"/>
      <c r="H171" s="831"/>
      <c r="I171" s="831"/>
      <c r="J171" s="831"/>
      <c r="K171" s="831"/>
      <c r="L171" s="831"/>
      <c r="M171" s="831"/>
      <c r="N171" s="831">
        <v>2</v>
      </c>
      <c r="O171" s="831">
        <v>274</v>
      </c>
      <c r="P171" s="827"/>
      <c r="Q171" s="832">
        <v>137</v>
      </c>
    </row>
    <row r="172" spans="1:17" ht="14.45" customHeight="1" x14ac:dyDescent="0.2">
      <c r="A172" s="821" t="s">
        <v>7557</v>
      </c>
      <c r="B172" s="822" t="s">
        <v>7558</v>
      </c>
      <c r="C172" s="822" t="s">
        <v>5710</v>
      </c>
      <c r="D172" s="822" t="s">
        <v>7774</v>
      </c>
      <c r="E172" s="822" t="s">
        <v>7775</v>
      </c>
      <c r="F172" s="831">
        <v>1</v>
      </c>
      <c r="G172" s="831">
        <v>190</v>
      </c>
      <c r="H172" s="831">
        <v>0.5</v>
      </c>
      <c r="I172" s="831">
        <v>190</v>
      </c>
      <c r="J172" s="831">
        <v>2</v>
      </c>
      <c r="K172" s="831">
        <v>380</v>
      </c>
      <c r="L172" s="831">
        <v>1</v>
      </c>
      <c r="M172" s="831">
        <v>190</v>
      </c>
      <c r="N172" s="831">
        <v>7</v>
      </c>
      <c r="O172" s="831">
        <v>1330</v>
      </c>
      <c r="P172" s="827">
        <v>3.5</v>
      </c>
      <c r="Q172" s="832">
        <v>190</v>
      </c>
    </row>
    <row r="173" spans="1:17" ht="14.45" customHeight="1" x14ac:dyDescent="0.2">
      <c r="A173" s="821" t="s">
        <v>7557</v>
      </c>
      <c r="B173" s="822" t="s">
        <v>7558</v>
      </c>
      <c r="C173" s="822" t="s">
        <v>5710</v>
      </c>
      <c r="D173" s="822" t="s">
        <v>7776</v>
      </c>
      <c r="E173" s="822" t="s">
        <v>7777</v>
      </c>
      <c r="F173" s="831">
        <v>21</v>
      </c>
      <c r="G173" s="831">
        <v>2793</v>
      </c>
      <c r="H173" s="831">
        <v>1.75</v>
      </c>
      <c r="I173" s="831">
        <v>133</v>
      </c>
      <c r="J173" s="831">
        <v>12</v>
      </c>
      <c r="K173" s="831">
        <v>1596</v>
      </c>
      <c r="L173" s="831">
        <v>1</v>
      </c>
      <c r="M173" s="831">
        <v>133</v>
      </c>
      <c r="N173" s="831">
        <v>8</v>
      </c>
      <c r="O173" s="831">
        <v>1064</v>
      </c>
      <c r="P173" s="827">
        <v>0.66666666666666663</v>
      </c>
      <c r="Q173" s="832">
        <v>133</v>
      </c>
    </row>
    <row r="174" spans="1:17" ht="14.45" customHeight="1" x14ac:dyDescent="0.2">
      <c r="A174" s="821" t="s">
        <v>7557</v>
      </c>
      <c r="B174" s="822" t="s">
        <v>7558</v>
      </c>
      <c r="C174" s="822" t="s">
        <v>5710</v>
      </c>
      <c r="D174" s="822" t="s">
        <v>7778</v>
      </c>
      <c r="E174" s="822" t="s">
        <v>7779</v>
      </c>
      <c r="F174" s="831">
        <v>659</v>
      </c>
      <c r="G174" s="831">
        <v>24383</v>
      </c>
      <c r="H174" s="831">
        <v>1.0527156549520766</v>
      </c>
      <c r="I174" s="831">
        <v>37</v>
      </c>
      <c r="J174" s="831">
        <v>626</v>
      </c>
      <c r="K174" s="831">
        <v>23162</v>
      </c>
      <c r="L174" s="831">
        <v>1</v>
      </c>
      <c r="M174" s="831">
        <v>37</v>
      </c>
      <c r="N174" s="831">
        <v>542</v>
      </c>
      <c r="O174" s="831">
        <v>20054</v>
      </c>
      <c r="P174" s="827">
        <v>0.86581469648562304</v>
      </c>
      <c r="Q174" s="832">
        <v>37</v>
      </c>
    </row>
    <row r="175" spans="1:17" ht="14.45" customHeight="1" x14ac:dyDescent="0.2">
      <c r="A175" s="821" t="s">
        <v>7557</v>
      </c>
      <c r="B175" s="822" t="s">
        <v>7558</v>
      </c>
      <c r="C175" s="822" t="s">
        <v>5710</v>
      </c>
      <c r="D175" s="822" t="s">
        <v>7780</v>
      </c>
      <c r="E175" s="822" t="s">
        <v>7781</v>
      </c>
      <c r="F175" s="831">
        <v>4</v>
      </c>
      <c r="G175" s="831">
        <v>928</v>
      </c>
      <c r="H175" s="831">
        <v>1.9914163090128756</v>
      </c>
      <c r="I175" s="831">
        <v>232</v>
      </c>
      <c r="J175" s="831">
        <v>2</v>
      </c>
      <c r="K175" s="831">
        <v>466</v>
      </c>
      <c r="L175" s="831">
        <v>1</v>
      </c>
      <c r="M175" s="831">
        <v>233</v>
      </c>
      <c r="N175" s="831"/>
      <c r="O175" s="831"/>
      <c r="P175" s="827"/>
      <c r="Q175" s="832"/>
    </row>
    <row r="176" spans="1:17" ht="14.45" customHeight="1" x14ac:dyDescent="0.2">
      <c r="A176" s="821" t="s">
        <v>7557</v>
      </c>
      <c r="B176" s="822" t="s">
        <v>7558</v>
      </c>
      <c r="C176" s="822" t="s">
        <v>5710</v>
      </c>
      <c r="D176" s="822" t="s">
        <v>7782</v>
      </c>
      <c r="E176" s="822" t="s">
        <v>7783</v>
      </c>
      <c r="F176" s="831"/>
      <c r="G176" s="831"/>
      <c r="H176" s="831"/>
      <c r="I176" s="831"/>
      <c r="J176" s="831">
        <v>1</v>
      </c>
      <c r="K176" s="831">
        <v>931</v>
      </c>
      <c r="L176" s="831">
        <v>1</v>
      </c>
      <c r="M176" s="831">
        <v>931</v>
      </c>
      <c r="N176" s="831"/>
      <c r="O176" s="831"/>
      <c r="P176" s="827"/>
      <c r="Q176" s="832"/>
    </row>
    <row r="177" spans="1:17" ht="14.45" customHeight="1" x14ac:dyDescent="0.2">
      <c r="A177" s="821" t="s">
        <v>7557</v>
      </c>
      <c r="B177" s="822" t="s">
        <v>7558</v>
      </c>
      <c r="C177" s="822" t="s">
        <v>5710</v>
      </c>
      <c r="D177" s="822" t="s">
        <v>7784</v>
      </c>
      <c r="E177" s="822" t="s">
        <v>7785</v>
      </c>
      <c r="F177" s="831">
        <v>14</v>
      </c>
      <c r="G177" s="831">
        <v>1302</v>
      </c>
      <c r="H177" s="831">
        <v>0.72900335946248596</v>
      </c>
      <c r="I177" s="831">
        <v>93</v>
      </c>
      <c r="J177" s="831">
        <v>19</v>
      </c>
      <c r="K177" s="831">
        <v>1786</v>
      </c>
      <c r="L177" s="831">
        <v>1</v>
      </c>
      <c r="M177" s="831">
        <v>94</v>
      </c>
      <c r="N177" s="831">
        <v>22</v>
      </c>
      <c r="O177" s="831">
        <v>2068</v>
      </c>
      <c r="P177" s="827">
        <v>1.1578947368421053</v>
      </c>
      <c r="Q177" s="832">
        <v>94</v>
      </c>
    </row>
    <row r="178" spans="1:17" ht="14.45" customHeight="1" x14ac:dyDescent="0.2">
      <c r="A178" s="821" t="s">
        <v>7557</v>
      </c>
      <c r="B178" s="822" t="s">
        <v>7558</v>
      </c>
      <c r="C178" s="822" t="s">
        <v>5710</v>
      </c>
      <c r="D178" s="822" t="s">
        <v>7786</v>
      </c>
      <c r="E178" s="822" t="s">
        <v>7787</v>
      </c>
      <c r="F178" s="831"/>
      <c r="G178" s="831"/>
      <c r="H178" s="831"/>
      <c r="I178" s="831"/>
      <c r="J178" s="831"/>
      <c r="K178" s="831"/>
      <c r="L178" s="831"/>
      <c r="M178" s="831"/>
      <c r="N178" s="831">
        <v>1</v>
      </c>
      <c r="O178" s="831">
        <v>94</v>
      </c>
      <c r="P178" s="827"/>
      <c r="Q178" s="832">
        <v>94</v>
      </c>
    </row>
    <row r="179" spans="1:17" ht="14.45" customHeight="1" x14ac:dyDescent="0.2">
      <c r="A179" s="821" t="s">
        <v>7557</v>
      </c>
      <c r="B179" s="822" t="s">
        <v>7558</v>
      </c>
      <c r="C179" s="822" t="s">
        <v>5710</v>
      </c>
      <c r="D179" s="822" t="s">
        <v>7788</v>
      </c>
      <c r="E179" s="822" t="s">
        <v>7789</v>
      </c>
      <c r="F179" s="831">
        <v>6</v>
      </c>
      <c r="G179" s="831">
        <v>2376</v>
      </c>
      <c r="H179" s="831">
        <v>0.75</v>
      </c>
      <c r="I179" s="831">
        <v>396</v>
      </c>
      <c r="J179" s="831">
        <v>8</v>
      </c>
      <c r="K179" s="831">
        <v>3168</v>
      </c>
      <c r="L179" s="831">
        <v>1</v>
      </c>
      <c r="M179" s="831">
        <v>396</v>
      </c>
      <c r="N179" s="831">
        <v>5</v>
      </c>
      <c r="O179" s="831">
        <v>1980</v>
      </c>
      <c r="P179" s="827">
        <v>0.625</v>
      </c>
      <c r="Q179" s="832">
        <v>396</v>
      </c>
    </row>
    <row r="180" spans="1:17" ht="14.45" customHeight="1" x14ac:dyDescent="0.2">
      <c r="A180" s="821" t="s">
        <v>7557</v>
      </c>
      <c r="B180" s="822" t="s">
        <v>7558</v>
      </c>
      <c r="C180" s="822" t="s">
        <v>5710</v>
      </c>
      <c r="D180" s="822" t="s">
        <v>7790</v>
      </c>
      <c r="E180" s="822" t="s">
        <v>7791</v>
      </c>
      <c r="F180" s="831"/>
      <c r="G180" s="831"/>
      <c r="H180" s="831"/>
      <c r="I180" s="831"/>
      <c r="J180" s="831"/>
      <c r="K180" s="831"/>
      <c r="L180" s="831"/>
      <c r="M180" s="831"/>
      <c r="N180" s="831">
        <v>7</v>
      </c>
      <c r="O180" s="831">
        <v>3738</v>
      </c>
      <c r="P180" s="827"/>
      <c r="Q180" s="832">
        <v>534</v>
      </c>
    </row>
    <row r="181" spans="1:17" ht="14.45" customHeight="1" x14ac:dyDescent="0.2">
      <c r="A181" s="821" t="s">
        <v>7557</v>
      </c>
      <c r="B181" s="822" t="s">
        <v>7558</v>
      </c>
      <c r="C181" s="822" t="s">
        <v>5710</v>
      </c>
      <c r="D181" s="822" t="s">
        <v>7792</v>
      </c>
      <c r="E181" s="822" t="s">
        <v>7793</v>
      </c>
      <c r="F181" s="831"/>
      <c r="G181" s="831"/>
      <c r="H181" s="831"/>
      <c r="I181" s="831"/>
      <c r="J181" s="831"/>
      <c r="K181" s="831"/>
      <c r="L181" s="831"/>
      <c r="M181" s="831"/>
      <c r="N181" s="831">
        <v>2</v>
      </c>
      <c r="O181" s="831">
        <v>106</v>
      </c>
      <c r="P181" s="827"/>
      <c r="Q181" s="832">
        <v>53</v>
      </c>
    </row>
    <row r="182" spans="1:17" ht="14.45" customHeight="1" x14ac:dyDescent="0.2">
      <c r="A182" s="821" t="s">
        <v>7557</v>
      </c>
      <c r="B182" s="822" t="s">
        <v>7794</v>
      </c>
      <c r="C182" s="822" t="s">
        <v>5710</v>
      </c>
      <c r="D182" s="822" t="s">
        <v>7795</v>
      </c>
      <c r="E182" s="822" t="s">
        <v>7796</v>
      </c>
      <c r="F182" s="831"/>
      <c r="G182" s="831"/>
      <c r="H182" s="831"/>
      <c r="I182" s="831"/>
      <c r="J182" s="831">
        <v>2</v>
      </c>
      <c r="K182" s="831">
        <v>2078</v>
      </c>
      <c r="L182" s="831">
        <v>1</v>
      </c>
      <c r="M182" s="831">
        <v>1039</v>
      </c>
      <c r="N182" s="831"/>
      <c r="O182" s="831"/>
      <c r="P182" s="827"/>
      <c r="Q182" s="832"/>
    </row>
    <row r="183" spans="1:17" ht="14.45" customHeight="1" x14ac:dyDescent="0.2">
      <c r="A183" s="821" t="s">
        <v>7797</v>
      </c>
      <c r="B183" s="822" t="s">
        <v>7442</v>
      </c>
      <c r="C183" s="822" t="s">
        <v>5726</v>
      </c>
      <c r="D183" s="822" t="s">
        <v>7798</v>
      </c>
      <c r="E183" s="822" t="s">
        <v>7799</v>
      </c>
      <c r="F183" s="831">
        <v>0.5</v>
      </c>
      <c r="G183" s="831">
        <v>728.29</v>
      </c>
      <c r="H183" s="831"/>
      <c r="I183" s="831">
        <v>1456.58</v>
      </c>
      <c r="J183" s="831"/>
      <c r="K183" s="831"/>
      <c r="L183" s="831"/>
      <c r="M183" s="831"/>
      <c r="N183" s="831"/>
      <c r="O183" s="831"/>
      <c r="P183" s="827"/>
      <c r="Q183" s="832"/>
    </row>
    <row r="184" spans="1:17" ht="14.45" customHeight="1" x14ac:dyDescent="0.2">
      <c r="A184" s="821" t="s">
        <v>7797</v>
      </c>
      <c r="B184" s="822" t="s">
        <v>7442</v>
      </c>
      <c r="C184" s="822" t="s">
        <v>5726</v>
      </c>
      <c r="D184" s="822" t="s">
        <v>7800</v>
      </c>
      <c r="E184" s="822" t="s">
        <v>7801</v>
      </c>
      <c r="F184" s="831">
        <v>1.08</v>
      </c>
      <c r="G184" s="831">
        <v>5331.3700000000008</v>
      </c>
      <c r="H184" s="831">
        <v>0.72124097327629832</v>
      </c>
      <c r="I184" s="831">
        <v>4936.4537037037044</v>
      </c>
      <c r="J184" s="831">
        <v>1.52</v>
      </c>
      <c r="K184" s="831">
        <v>7391.9400000000005</v>
      </c>
      <c r="L184" s="831">
        <v>1</v>
      </c>
      <c r="M184" s="831">
        <v>4863.1184210526317</v>
      </c>
      <c r="N184" s="831">
        <v>0.76</v>
      </c>
      <c r="O184" s="831">
        <v>3416.4</v>
      </c>
      <c r="P184" s="827">
        <v>0.46217907612886466</v>
      </c>
      <c r="Q184" s="832">
        <v>4495.2631578947367</v>
      </c>
    </row>
    <row r="185" spans="1:17" ht="14.45" customHeight="1" x14ac:dyDescent="0.2">
      <c r="A185" s="821" t="s">
        <v>7797</v>
      </c>
      <c r="B185" s="822" t="s">
        <v>7442</v>
      </c>
      <c r="C185" s="822" t="s">
        <v>5726</v>
      </c>
      <c r="D185" s="822" t="s">
        <v>7802</v>
      </c>
      <c r="E185" s="822" t="s">
        <v>7801</v>
      </c>
      <c r="F185" s="831">
        <v>5.46</v>
      </c>
      <c r="G185" s="831">
        <v>53087.970000000008</v>
      </c>
      <c r="H185" s="831">
        <v>0.83348214334776871</v>
      </c>
      <c r="I185" s="831">
        <v>9723.0714285714294</v>
      </c>
      <c r="J185" s="831">
        <v>7.2799999999999985</v>
      </c>
      <c r="K185" s="831">
        <v>63694.189999999988</v>
      </c>
      <c r="L185" s="831">
        <v>1</v>
      </c>
      <c r="M185" s="831">
        <v>8749.2019230769238</v>
      </c>
      <c r="N185" s="831">
        <v>4.08</v>
      </c>
      <c r="O185" s="831">
        <v>35187.32</v>
      </c>
      <c r="P185" s="827">
        <v>0.55244159632142287</v>
      </c>
      <c r="Q185" s="832">
        <v>8624.3431372549021</v>
      </c>
    </row>
    <row r="186" spans="1:17" ht="14.45" customHeight="1" x14ac:dyDescent="0.2">
      <c r="A186" s="821" t="s">
        <v>7797</v>
      </c>
      <c r="B186" s="822" t="s">
        <v>7442</v>
      </c>
      <c r="C186" s="822" t="s">
        <v>5726</v>
      </c>
      <c r="D186" s="822" t="s">
        <v>7803</v>
      </c>
      <c r="E186" s="822" t="s">
        <v>7804</v>
      </c>
      <c r="F186" s="831">
        <v>3</v>
      </c>
      <c r="G186" s="831">
        <v>15569.400000000001</v>
      </c>
      <c r="H186" s="831">
        <v>0.60229787234042553</v>
      </c>
      <c r="I186" s="831">
        <v>5189.8</v>
      </c>
      <c r="J186" s="831">
        <v>5</v>
      </c>
      <c r="K186" s="831">
        <v>25850</v>
      </c>
      <c r="L186" s="831">
        <v>1</v>
      </c>
      <c r="M186" s="831">
        <v>5170</v>
      </c>
      <c r="N186" s="831">
        <v>2</v>
      </c>
      <c r="O186" s="831">
        <v>10373</v>
      </c>
      <c r="P186" s="827">
        <v>0.40127659574468083</v>
      </c>
      <c r="Q186" s="832">
        <v>5186.5</v>
      </c>
    </row>
    <row r="187" spans="1:17" ht="14.45" customHeight="1" x14ac:dyDescent="0.2">
      <c r="A187" s="821" t="s">
        <v>7797</v>
      </c>
      <c r="B187" s="822" t="s">
        <v>7442</v>
      </c>
      <c r="C187" s="822" t="s">
        <v>5726</v>
      </c>
      <c r="D187" s="822" t="s">
        <v>7805</v>
      </c>
      <c r="E187" s="822" t="s">
        <v>7806</v>
      </c>
      <c r="F187" s="831">
        <v>1</v>
      </c>
      <c r="G187" s="831">
        <v>843.46</v>
      </c>
      <c r="H187" s="831"/>
      <c r="I187" s="831">
        <v>843.46</v>
      </c>
      <c r="J187" s="831"/>
      <c r="K187" s="831"/>
      <c r="L187" s="831"/>
      <c r="M187" s="831"/>
      <c r="N187" s="831"/>
      <c r="O187" s="831"/>
      <c r="P187" s="827"/>
      <c r="Q187" s="832"/>
    </row>
    <row r="188" spans="1:17" ht="14.45" customHeight="1" x14ac:dyDescent="0.2">
      <c r="A188" s="821" t="s">
        <v>7797</v>
      </c>
      <c r="B188" s="822" t="s">
        <v>7442</v>
      </c>
      <c r="C188" s="822" t="s">
        <v>5726</v>
      </c>
      <c r="D188" s="822" t="s">
        <v>7807</v>
      </c>
      <c r="E188" s="822" t="s">
        <v>7452</v>
      </c>
      <c r="F188" s="831">
        <v>5.1599999999999993</v>
      </c>
      <c r="G188" s="831">
        <v>17242.140000000003</v>
      </c>
      <c r="H188" s="831"/>
      <c r="I188" s="831">
        <v>3341.5000000000009</v>
      </c>
      <c r="J188" s="831"/>
      <c r="K188" s="831"/>
      <c r="L188" s="831"/>
      <c r="M188" s="831"/>
      <c r="N188" s="831"/>
      <c r="O188" s="831"/>
      <c r="P188" s="827"/>
      <c r="Q188" s="832"/>
    </row>
    <row r="189" spans="1:17" ht="14.45" customHeight="1" x14ac:dyDescent="0.2">
      <c r="A189" s="821" t="s">
        <v>7797</v>
      </c>
      <c r="B189" s="822" t="s">
        <v>7442</v>
      </c>
      <c r="C189" s="822" t="s">
        <v>5726</v>
      </c>
      <c r="D189" s="822" t="s">
        <v>7808</v>
      </c>
      <c r="E189" s="822" t="s">
        <v>7452</v>
      </c>
      <c r="F189" s="831">
        <v>0.89000000000000012</v>
      </c>
      <c r="G189" s="831">
        <v>8094.71</v>
      </c>
      <c r="H189" s="831"/>
      <c r="I189" s="831">
        <v>9095.179775280898</v>
      </c>
      <c r="J189" s="831"/>
      <c r="K189" s="831"/>
      <c r="L189" s="831"/>
      <c r="M189" s="831"/>
      <c r="N189" s="831"/>
      <c r="O189" s="831"/>
      <c r="P189" s="827"/>
      <c r="Q189" s="832"/>
    </row>
    <row r="190" spans="1:17" ht="14.45" customHeight="1" x14ac:dyDescent="0.2">
      <c r="A190" s="821" t="s">
        <v>7797</v>
      </c>
      <c r="B190" s="822" t="s">
        <v>7442</v>
      </c>
      <c r="C190" s="822" t="s">
        <v>5726</v>
      </c>
      <c r="D190" s="822" t="s">
        <v>7809</v>
      </c>
      <c r="E190" s="822" t="s">
        <v>7810</v>
      </c>
      <c r="F190" s="831">
        <v>4.9500000000000011</v>
      </c>
      <c r="G190" s="831">
        <v>8727.99</v>
      </c>
      <c r="H190" s="831"/>
      <c r="I190" s="831">
        <v>1763.2303030303026</v>
      </c>
      <c r="J190" s="831"/>
      <c r="K190" s="831"/>
      <c r="L190" s="831"/>
      <c r="M190" s="831"/>
      <c r="N190" s="831"/>
      <c r="O190" s="831"/>
      <c r="P190" s="827"/>
      <c r="Q190" s="832"/>
    </row>
    <row r="191" spans="1:17" ht="14.45" customHeight="1" x14ac:dyDescent="0.2">
      <c r="A191" s="821" t="s">
        <v>7797</v>
      </c>
      <c r="B191" s="822" t="s">
        <v>7442</v>
      </c>
      <c r="C191" s="822" t="s">
        <v>5726</v>
      </c>
      <c r="D191" s="822" t="s">
        <v>7451</v>
      </c>
      <c r="E191" s="822" t="s">
        <v>7452</v>
      </c>
      <c r="F191" s="831">
        <v>48.530000000000015</v>
      </c>
      <c r="G191" s="831">
        <v>72222.95</v>
      </c>
      <c r="H191" s="831"/>
      <c r="I191" s="831">
        <v>1488.2124459097461</v>
      </c>
      <c r="J191" s="831"/>
      <c r="K191" s="831"/>
      <c r="L191" s="831"/>
      <c r="M191" s="831"/>
      <c r="N191" s="831"/>
      <c r="O191" s="831"/>
      <c r="P191" s="827"/>
      <c r="Q191" s="832"/>
    </row>
    <row r="192" spans="1:17" ht="14.45" customHeight="1" x14ac:dyDescent="0.2">
      <c r="A192" s="821" t="s">
        <v>7797</v>
      </c>
      <c r="B192" s="822" t="s">
        <v>7442</v>
      </c>
      <c r="C192" s="822" t="s">
        <v>5726</v>
      </c>
      <c r="D192" s="822" t="s">
        <v>7811</v>
      </c>
      <c r="E192" s="822" t="s">
        <v>7812</v>
      </c>
      <c r="F192" s="831">
        <v>6.700000000000002</v>
      </c>
      <c r="G192" s="831">
        <v>3216.06</v>
      </c>
      <c r="H192" s="831">
        <v>1.32398819301214</v>
      </c>
      <c r="I192" s="831">
        <v>480.00895522388043</v>
      </c>
      <c r="J192" s="831">
        <v>5.3200000000000012</v>
      </c>
      <c r="K192" s="831">
        <v>2429.0700000000006</v>
      </c>
      <c r="L192" s="831">
        <v>1</v>
      </c>
      <c r="M192" s="831">
        <v>456.59210526315792</v>
      </c>
      <c r="N192" s="831">
        <v>5.1499999999999995</v>
      </c>
      <c r="O192" s="831">
        <v>2617.0500000000002</v>
      </c>
      <c r="P192" s="827">
        <v>1.0773876421840456</v>
      </c>
      <c r="Q192" s="832">
        <v>508.16504854368941</v>
      </c>
    </row>
    <row r="193" spans="1:17" ht="14.45" customHeight="1" x14ac:dyDescent="0.2">
      <c r="A193" s="821" t="s">
        <v>7797</v>
      </c>
      <c r="B193" s="822" t="s">
        <v>7442</v>
      </c>
      <c r="C193" s="822" t="s">
        <v>5726</v>
      </c>
      <c r="D193" s="822" t="s">
        <v>7813</v>
      </c>
      <c r="E193" s="822" t="s">
        <v>7814</v>
      </c>
      <c r="F193" s="831">
        <v>2.48</v>
      </c>
      <c r="G193" s="831">
        <v>2176.6600000000003</v>
      </c>
      <c r="H193" s="831">
        <v>2.0324381863001419</v>
      </c>
      <c r="I193" s="831">
        <v>877.68548387096791</v>
      </c>
      <c r="J193" s="831">
        <v>1.4900000000000002</v>
      </c>
      <c r="K193" s="831">
        <v>1070.96</v>
      </c>
      <c r="L193" s="831">
        <v>1</v>
      </c>
      <c r="M193" s="831">
        <v>718.76510067114089</v>
      </c>
      <c r="N193" s="831">
        <v>0.85</v>
      </c>
      <c r="O193" s="831">
        <v>610.4699999999998</v>
      </c>
      <c r="P193" s="827">
        <v>0.57002128931052498</v>
      </c>
      <c r="Q193" s="832">
        <v>718.19999999999982</v>
      </c>
    </row>
    <row r="194" spans="1:17" ht="14.45" customHeight="1" x14ac:dyDescent="0.2">
      <c r="A194" s="821" t="s">
        <v>7797</v>
      </c>
      <c r="B194" s="822" t="s">
        <v>7442</v>
      </c>
      <c r="C194" s="822" t="s">
        <v>5726</v>
      </c>
      <c r="D194" s="822" t="s">
        <v>7815</v>
      </c>
      <c r="E194" s="822" t="s">
        <v>7452</v>
      </c>
      <c r="F194" s="831">
        <v>1.9200000000000006</v>
      </c>
      <c r="G194" s="831">
        <v>56218.670000000006</v>
      </c>
      <c r="H194" s="831"/>
      <c r="I194" s="831">
        <v>29280.557291666661</v>
      </c>
      <c r="J194" s="831"/>
      <c r="K194" s="831"/>
      <c r="L194" s="831"/>
      <c r="M194" s="831"/>
      <c r="N194" s="831"/>
      <c r="O194" s="831"/>
      <c r="P194" s="827"/>
      <c r="Q194" s="832"/>
    </row>
    <row r="195" spans="1:17" ht="14.45" customHeight="1" x14ac:dyDescent="0.2">
      <c r="A195" s="821" t="s">
        <v>7797</v>
      </c>
      <c r="B195" s="822" t="s">
        <v>7442</v>
      </c>
      <c r="C195" s="822" t="s">
        <v>5726</v>
      </c>
      <c r="D195" s="822" t="s">
        <v>7453</v>
      </c>
      <c r="E195" s="822" t="s">
        <v>7452</v>
      </c>
      <c r="F195" s="831"/>
      <c r="G195" s="831"/>
      <c r="H195" s="831"/>
      <c r="I195" s="831"/>
      <c r="J195" s="831">
        <v>72.630000000000024</v>
      </c>
      <c r="K195" s="831">
        <v>47610.130000000005</v>
      </c>
      <c r="L195" s="831">
        <v>1</v>
      </c>
      <c r="M195" s="831">
        <v>655.51604020377238</v>
      </c>
      <c r="N195" s="831">
        <v>28.54000000000001</v>
      </c>
      <c r="O195" s="831">
        <v>18705.150000000001</v>
      </c>
      <c r="P195" s="827">
        <v>0.39288172496063339</v>
      </c>
      <c r="Q195" s="832">
        <v>655.40119131044128</v>
      </c>
    </row>
    <row r="196" spans="1:17" ht="14.45" customHeight="1" x14ac:dyDescent="0.2">
      <c r="A196" s="821" t="s">
        <v>7797</v>
      </c>
      <c r="B196" s="822" t="s">
        <v>7442</v>
      </c>
      <c r="C196" s="822" t="s">
        <v>5726</v>
      </c>
      <c r="D196" s="822" t="s">
        <v>7816</v>
      </c>
      <c r="E196" s="822" t="s">
        <v>7452</v>
      </c>
      <c r="F196" s="831"/>
      <c r="G196" s="831"/>
      <c r="H196" s="831"/>
      <c r="I196" s="831"/>
      <c r="J196" s="831">
        <v>0.96000000000000008</v>
      </c>
      <c r="K196" s="831">
        <v>11287.640000000001</v>
      </c>
      <c r="L196" s="831">
        <v>1</v>
      </c>
      <c r="M196" s="831">
        <v>11757.958333333334</v>
      </c>
      <c r="N196" s="831">
        <v>3.1099999999999994</v>
      </c>
      <c r="O196" s="831">
        <v>39924.930000000022</v>
      </c>
      <c r="P196" s="827">
        <v>3.5370484884351394</v>
      </c>
      <c r="Q196" s="832">
        <v>12837.598070739559</v>
      </c>
    </row>
    <row r="197" spans="1:17" ht="14.45" customHeight="1" x14ac:dyDescent="0.2">
      <c r="A197" s="821" t="s">
        <v>7797</v>
      </c>
      <c r="B197" s="822" t="s">
        <v>7442</v>
      </c>
      <c r="C197" s="822" t="s">
        <v>5726</v>
      </c>
      <c r="D197" s="822" t="s">
        <v>7817</v>
      </c>
      <c r="E197" s="822" t="s">
        <v>7452</v>
      </c>
      <c r="F197" s="831"/>
      <c r="G197" s="831"/>
      <c r="H197" s="831"/>
      <c r="I197" s="831"/>
      <c r="J197" s="831">
        <v>5.36</v>
      </c>
      <c r="K197" s="831">
        <v>8787.5</v>
      </c>
      <c r="L197" s="831">
        <v>1</v>
      </c>
      <c r="M197" s="831">
        <v>1639.4589552238806</v>
      </c>
      <c r="N197" s="831">
        <v>3.0000000000000004</v>
      </c>
      <c r="O197" s="831">
        <v>4918.3899999999994</v>
      </c>
      <c r="P197" s="827">
        <v>0.55970298719772393</v>
      </c>
      <c r="Q197" s="832">
        <v>1639.4633333333329</v>
      </c>
    </row>
    <row r="198" spans="1:17" ht="14.45" customHeight="1" x14ac:dyDescent="0.2">
      <c r="A198" s="821" t="s">
        <v>7797</v>
      </c>
      <c r="B198" s="822" t="s">
        <v>7442</v>
      </c>
      <c r="C198" s="822" t="s">
        <v>5726</v>
      </c>
      <c r="D198" s="822" t="s">
        <v>7818</v>
      </c>
      <c r="E198" s="822" t="s">
        <v>7799</v>
      </c>
      <c r="F198" s="831"/>
      <c r="G198" s="831"/>
      <c r="H198" s="831"/>
      <c r="I198" s="831"/>
      <c r="J198" s="831">
        <v>1</v>
      </c>
      <c r="K198" s="831">
        <v>1456.58</v>
      </c>
      <c r="L198" s="831">
        <v>1</v>
      </c>
      <c r="M198" s="831">
        <v>1456.58</v>
      </c>
      <c r="N198" s="831"/>
      <c r="O198" s="831"/>
      <c r="P198" s="827"/>
      <c r="Q198" s="832"/>
    </row>
    <row r="199" spans="1:17" ht="14.45" customHeight="1" x14ac:dyDescent="0.2">
      <c r="A199" s="821" t="s">
        <v>7797</v>
      </c>
      <c r="B199" s="822" t="s">
        <v>7442</v>
      </c>
      <c r="C199" s="822" t="s">
        <v>5726</v>
      </c>
      <c r="D199" s="822" t="s">
        <v>7819</v>
      </c>
      <c r="E199" s="822" t="s">
        <v>7799</v>
      </c>
      <c r="F199" s="831"/>
      <c r="G199" s="831"/>
      <c r="H199" s="831"/>
      <c r="I199" s="831"/>
      <c r="J199" s="831">
        <v>0.2</v>
      </c>
      <c r="K199" s="831">
        <v>728.21</v>
      </c>
      <c r="L199" s="831">
        <v>1</v>
      </c>
      <c r="M199" s="831">
        <v>3641.05</v>
      </c>
      <c r="N199" s="831">
        <v>0.2</v>
      </c>
      <c r="O199" s="831">
        <v>728.21</v>
      </c>
      <c r="P199" s="827">
        <v>1</v>
      </c>
      <c r="Q199" s="832">
        <v>3641.05</v>
      </c>
    </row>
    <row r="200" spans="1:17" ht="14.45" customHeight="1" x14ac:dyDescent="0.2">
      <c r="A200" s="821" t="s">
        <v>7797</v>
      </c>
      <c r="B200" s="822" t="s">
        <v>7442</v>
      </c>
      <c r="C200" s="822" t="s">
        <v>5726</v>
      </c>
      <c r="D200" s="822" t="s">
        <v>7820</v>
      </c>
      <c r="E200" s="822" t="s">
        <v>7810</v>
      </c>
      <c r="F200" s="831"/>
      <c r="G200" s="831"/>
      <c r="H200" s="831"/>
      <c r="I200" s="831"/>
      <c r="J200" s="831">
        <v>10.95</v>
      </c>
      <c r="K200" s="831">
        <v>5828.6899999999987</v>
      </c>
      <c r="L200" s="831">
        <v>1</v>
      </c>
      <c r="M200" s="831">
        <v>532.30045662100451</v>
      </c>
      <c r="N200" s="831">
        <v>9.1</v>
      </c>
      <c r="O200" s="831">
        <v>4843.93</v>
      </c>
      <c r="P200" s="827">
        <v>0.83104951541426997</v>
      </c>
      <c r="Q200" s="832">
        <v>532.30000000000007</v>
      </c>
    </row>
    <row r="201" spans="1:17" ht="14.45" customHeight="1" x14ac:dyDescent="0.2">
      <c r="A201" s="821" t="s">
        <v>7797</v>
      </c>
      <c r="B201" s="822" t="s">
        <v>7442</v>
      </c>
      <c r="C201" s="822" t="s">
        <v>5726</v>
      </c>
      <c r="D201" s="822" t="s">
        <v>7821</v>
      </c>
      <c r="E201" s="822" t="s">
        <v>7452</v>
      </c>
      <c r="F201" s="831"/>
      <c r="G201" s="831"/>
      <c r="H201" s="831"/>
      <c r="I201" s="831"/>
      <c r="J201" s="831">
        <v>1.1100000000000001</v>
      </c>
      <c r="K201" s="831">
        <v>4800.1099999999997</v>
      </c>
      <c r="L201" s="831">
        <v>1</v>
      </c>
      <c r="M201" s="831">
        <v>4324.4234234234227</v>
      </c>
      <c r="N201" s="831">
        <v>0.1</v>
      </c>
      <c r="O201" s="831">
        <v>327.58999999999997</v>
      </c>
      <c r="P201" s="827">
        <v>6.8246352687750908E-2</v>
      </c>
      <c r="Q201" s="832">
        <v>3275.8999999999996</v>
      </c>
    </row>
    <row r="202" spans="1:17" ht="14.45" customHeight="1" x14ac:dyDescent="0.2">
      <c r="A202" s="821" t="s">
        <v>7797</v>
      </c>
      <c r="B202" s="822" t="s">
        <v>7442</v>
      </c>
      <c r="C202" s="822" t="s">
        <v>5753</v>
      </c>
      <c r="D202" s="822" t="s">
        <v>7822</v>
      </c>
      <c r="E202" s="822" t="s">
        <v>7823</v>
      </c>
      <c r="F202" s="831">
        <v>5</v>
      </c>
      <c r="G202" s="831">
        <v>2947.9500000000003</v>
      </c>
      <c r="H202" s="831">
        <v>0.50000000000000011</v>
      </c>
      <c r="I202" s="831">
        <v>589.59</v>
      </c>
      <c r="J202" s="831">
        <v>10</v>
      </c>
      <c r="K202" s="831">
        <v>5895.9</v>
      </c>
      <c r="L202" s="831">
        <v>1</v>
      </c>
      <c r="M202" s="831">
        <v>589.58999999999992</v>
      </c>
      <c r="N202" s="831">
        <v>2</v>
      </c>
      <c r="O202" s="831">
        <v>620.99</v>
      </c>
      <c r="P202" s="827">
        <v>0.10532573483268035</v>
      </c>
      <c r="Q202" s="832">
        <v>310.495</v>
      </c>
    </row>
    <row r="203" spans="1:17" ht="14.45" customHeight="1" x14ac:dyDescent="0.2">
      <c r="A203" s="821" t="s">
        <v>7797</v>
      </c>
      <c r="B203" s="822" t="s">
        <v>7442</v>
      </c>
      <c r="C203" s="822" t="s">
        <v>5753</v>
      </c>
      <c r="D203" s="822" t="s">
        <v>7824</v>
      </c>
      <c r="E203" s="822" t="s">
        <v>7825</v>
      </c>
      <c r="F203" s="831">
        <v>49</v>
      </c>
      <c r="G203" s="831">
        <v>83647.899999999994</v>
      </c>
      <c r="H203" s="831">
        <v>1.1395348837209303</v>
      </c>
      <c r="I203" s="831">
        <v>1707.1</v>
      </c>
      <c r="J203" s="831">
        <v>43</v>
      </c>
      <c r="K203" s="831">
        <v>73405.299999999988</v>
      </c>
      <c r="L203" s="831">
        <v>1</v>
      </c>
      <c r="M203" s="831">
        <v>1707.0999999999997</v>
      </c>
      <c r="N203" s="831">
        <v>41</v>
      </c>
      <c r="O203" s="831">
        <v>69991.100000000006</v>
      </c>
      <c r="P203" s="827">
        <v>0.95348837209302351</v>
      </c>
      <c r="Q203" s="832">
        <v>1707.1000000000001</v>
      </c>
    </row>
    <row r="204" spans="1:17" ht="14.45" customHeight="1" x14ac:dyDescent="0.2">
      <c r="A204" s="821" t="s">
        <v>7797</v>
      </c>
      <c r="B204" s="822" t="s">
        <v>7442</v>
      </c>
      <c r="C204" s="822" t="s">
        <v>5753</v>
      </c>
      <c r="D204" s="822" t="s">
        <v>7826</v>
      </c>
      <c r="E204" s="822" t="s">
        <v>7827</v>
      </c>
      <c r="F204" s="831">
        <v>4</v>
      </c>
      <c r="G204" s="831">
        <v>4701.12</v>
      </c>
      <c r="H204" s="831">
        <v>2</v>
      </c>
      <c r="I204" s="831">
        <v>1175.28</v>
      </c>
      <c r="J204" s="831">
        <v>2</v>
      </c>
      <c r="K204" s="831">
        <v>2350.56</v>
      </c>
      <c r="L204" s="831">
        <v>1</v>
      </c>
      <c r="M204" s="831">
        <v>1175.28</v>
      </c>
      <c r="N204" s="831">
        <v>7</v>
      </c>
      <c r="O204" s="831">
        <v>7451.67</v>
      </c>
      <c r="P204" s="827">
        <v>3.1701679599754953</v>
      </c>
      <c r="Q204" s="832">
        <v>1064.5242857142857</v>
      </c>
    </row>
    <row r="205" spans="1:17" ht="14.45" customHeight="1" x14ac:dyDescent="0.2">
      <c r="A205" s="821" t="s">
        <v>7797</v>
      </c>
      <c r="B205" s="822" t="s">
        <v>7442</v>
      </c>
      <c r="C205" s="822" t="s">
        <v>5753</v>
      </c>
      <c r="D205" s="822" t="s">
        <v>7828</v>
      </c>
      <c r="E205" s="822" t="s">
        <v>7829</v>
      </c>
      <c r="F205" s="831">
        <v>4</v>
      </c>
      <c r="G205" s="831">
        <v>3889.28</v>
      </c>
      <c r="H205" s="831">
        <v>0.44444444444444442</v>
      </c>
      <c r="I205" s="831">
        <v>972.32</v>
      </c>
      <c r="J205" s="831">
        <v>9</v>
      </c>
      <c r="K205" s="831">
        <v>8750.880000000001</v>
      </c>
      <c r="L205" s="831">
        <v>1</v>
      </c>
      <c r="M205" s="831">
        <v>972.32000000000016</v>
      </c>
      <c r="N205" s="831">
        <v>10</v>
      </c>
      <c r="O205" s="831">
        <v>7158.2799999999988</v>
      </c>
      <c r="P205" s="827">
        <v>0.81800687473716904</v>
      </c>
      <c r="Q205" s="832">
        <v>715.82799999999986</v>
      </c>
    </row>
    <row r="206" spans="1:17" ht="14.45" customHeight="1" x14ac:dyDescent="0.2">
      <c r="A206" s="821" t="s">
        <v>7797</v>
      </c>
      <c r="B206" s="822" t="s">
        <v>7442</v>
      </c>
      <c r="C206" s="822" t="s">
        <v>5753</v>
      </c>
      <c r="D206" s="822" t="s">
        <v>7830</v>
      </c>
      <c r="E206" s="822" t="s">
        <v>7829</v>
      </c>
      <c r="F206" s="831"/>
      <c r="G206" s="831"/>
      <c r="H206" s="831"/>
      <c r="I206" s="831"/>
      <c r="J206" s="831">
        <v>1</v>
      </c>
      <c r="K206" s="831">
        <v>1408.42</v>
      </c>
      <c r="L206" s="831">
        <v>1</v>
      </c>
      <c r="M206" s="831">
        <v>1408.42</v>
      </c>
      <c r="N206" s="831"/>
      <c r="O206" s="831"/>
      <c r="P206" s="827"/>
      <c r="Q206" s="832"/>
    </row>
    <row r="207" spans="1:17" ht="14.45" customHeight="1" x14ac:dyDescent="0.2">
      <c r="A207" s="821" t="s">
        <v>7797</v>
      </c>
      <c r="B207" s="822" t="s">
        <v>7442</v>
      </c>
      <c r="C207" s="822" t="s">
        <v>5753</v>
      </c>
      <c r="D207" s="822" t="s">
        <v>7831</v>
      </c>
      <c r="E207" s="822" t="s">
        <v>7829</v>
      </c>
      <c r="F207" s="831">
        <v>71</v>
      </c>
      <c r="G207" s="831">
        <v>114686.68999999999</v>
      </c>
      <c r="H207" s="831">
        <v>2.1041383131548672</v>
      </c>
      <c r="I207" s="831">
        <v>1615.3054929577463</v>
      </c>
      <c r="J207" s="831">
        <v>57</v>
      </c>
      <c r="K207" s="831">
        <v>54505.3</v>
      </c>
      <c r="L207" s="831">
        <v>1</v>
      </c>
      <c r="M207" s="831">
        <v>956.23333333333335</v>
      </c>
      <c r="N207" s="831">
        <v>49</v>
      </c>
      <c r="O207" s="831">
        <v>44464.44</v>
      </c>
      <c r="P207" s="827">
        <v>0.81578195147994781</v>
      </c>
      <c r="Q207" s="832">
        <v>907.43755102040825</v>
      </c>
    </row>
    <row r="208" spans="1:17" ht="14.45" customHeight="1" x14ac:dyDescent="0.2">
      <c r="A208" s="821" t="s">
        <v>7797</v>
      </c>
      <c r="B208" s="822" t="s">
        <v>7442</v>
      </c>
      <c r="C208" s="822" t="s">
        <v>5753</v>
      </c>
      <c r="D208" s="822" t="s">
        <v>7832</v>
      </c>
      <c r="E208" s="822" t="s">
        <v>7829</v>
      </c>
      <c r="F208" s="831"/>
      <c r="G208" s="831"/>
      <c r="H208" s="831"/>
      <c r="I208" s="831"/>
      <c r="J208" s="831">
        <v>2</v>
      </c>
      <c r="K208" s="831">
        <v>2621.66</v>
      </c>
      <c r="L208" s="831">
        <v>1</v>
      </c>
      <c r="M208" s="831">
        <v>1310.83</v>
      </c>
      <c r="N208" s="831"/>
      <c r="O208" s="831"/>
      <c r="P208" s="827"/>
      <c r="Q208" s="832"/>
    </row>
    <row r="209" spans="1:17" ht="14.45" customHeight="1" x14ac:dyDescent="0.2">
      <c r="A209" s="821" t="s">
        <v>7797</v>
      </c>
      <c r="B209" s="822" t="s">
        <v>7442</v>
      </c>
      <c r="C209" s="822" t="s">
        <v>5753</v>
      </c>
      <c r="D209" s="822" t="s">
        <v>7833</v>
      </c>
      <c r="E209" s="822" t="s">
        <v>7834</v>
      </c>
      <c r="F209" s="831">
        <v>2</v>
      </c>
      <c r="G209" s="831">
        <v>1878.28</v>
      </c>
      <c r="H209" s="831">
        <v>2</v>
      </c>
      <c r="I209" s="831">
        <v>939.14</v>
      </c>
      <c r="J209" s="831">
        <v>1</v>
      </c>
      <c r="K209" s="831">
        <v>939.14</v>
      </c>
      <c r="L209" s="831">
        <v>1</v>
      </c>
      <c r="M209" s="831">
        <v>939.14</v>
      </c>
      <c r="N209" s="831">
        <v>3</v>
      </c>
      <c r="O209" s="831">
        <v>1609.14</v>
      </c>
      <c r="P209" s="827">
        <v>1.7134186596247631</v>
      </c>
      <c r="Q209" s="832">
        <v>536.38</v>
      </c>
    </row>
    <row r="210" spans="1:17" ht="14.45" customHeight="1" x14ac:dyDescent="0.2">
      <c r="A210" s="821" t="s">
        <v>7797</v>
      </c>
      <c r="B210" s="822" t="s">
        <v>7442</v>
      </c>
      <c r="C210" s="822" t="s">
        <v>5753</v>
      </c>
      <c r="D210" s="822" t="s">
        <v>7835</v>
      </c>
      <c r="E210" s="822" t="s">
        <v>7834</v>
      </c>
      <c r="F210" s="831">
        <v>21</v>
      </c>
      <c r="G210" s="831">
        <v>42655.200000000004</v>
      </c>
      <c r="H210" s="831">
        <v>4.7477752733951082</v>
      </c>
      <c r="I210" s="831">
        <v>2031.2000000000003</v>
      </c>
      <c r="J210" s="831">
        <v>9</v>
      </c>
      <c r="K210" s="831">
        <v>8984.25</v>
      </c>
      <c r="L210" s="831">
        <v>1</v>
      </c>
      <c r="M210" s="831">
        <v>998.25</v>
      </c>
      <c r="N210" s="831">
        <v>6</v>
      </c>
      <c r="O210" s="831">
        <v>5689.5</v>
      </c>
      <c r="P210" s="827">
        <v>0.63327489773770762</v>
      </c>
      <c r="Q210" s="832">
        <v>948.25</v>
      </c>
    </row>
    <row r="211" spans="1:17" ht="14.45" customHeight="1" x14ac:dyDescent="0.2">
      <c r="A211" s="821" t="s">
        <v>7797</v>
      </c>
      <c r="B211" s="822" t="s">
        <v>7442</v>
      </c>
      <c r="C211" s="822" t="s">
        <v>5753</v>
      </c>
      <c r="D211" s="822" t="s">
        <v>7836</v>
      </c>
      <c r="E211" s="822" t="s">
        <v>7837</v>
      </c>
      <c r="F211" s="831"/>
      <c r="G211" s="831"/>
      <c r="H211" s="831"/>
      <c r="I211" s="831"/>
      <c r="J211" s="831">
        <v>1</v>
      </c>
      <c r="K211" s="831">
        <v>8536.5499999999993</v>
      </c>
      <c r="L211" s="831">
        <v>1</v>
      </c>
      <c r="M211" s="831">
        <v>8536.5499999999993</v>
      </c>
      <c r="N211" s="831"/>
      <c r="O211" s="831"/>
      <c r="P211" s="827"/>
      <c r="Q211" s="832"/>
    </row>
    <row r="212" spans="1:17" ht="14.45" customHeight="1" x14ac:dyDescent="0.2">
      <c r="A212" s="821" t="s">
        <v>7797</v>
      </c>
      <c r="B212" s="822" t="s">
        <v>7442</v>
      </c>
      <c r="C212" s="822" t="s">
        <v>5753</v>
      </c>
      <c r="D212" s="822" t="s">
        <v>7838</v>
      </c>
      <c r="E212" s="822" t="s">
        <v>7839</v>
      </c>
      <c r="F212" s="831"/>
      <c r="G212" s="831"/>
      <c r="H212" s="831"/>
      <c r="I212" s="831"/>
      <c r="J212" s="831"/>
      <c r="K212" s="831"/>
      <c r="L212" s="831"/>
      <c r="M212" s="831"/>
      <c r="N212" s="831">
        <v>1</v>
      </c>
      <c r="O212" s="831">
        <v>1020.97</v>
      </c>
      <c r="P212" s="827"/>
      <c r="Q212" s="832">
        <v>1020.97</v>
      </c>
    </row>
    <row r="213" spans="1:17" ht="14.45" customHeight="1" x14ac:dyDescent="0.2">
      <c r="A213" s="821" t="s">
        <v>7797</v>
      </c>
      <c r="B213" s="822" t="s">
        <v>7442</v>
      </c>
      <c r="C213" s="822" t="s">
        <v>5753</v>
      </c>
      <c r="D213" s="822" t="s">
        <v>7840</v>
      </c>
      <c r="E213" s="822" t="s">
        <v>7841</v>
      </c>
      <c r="F213" s="831"/>
      <c r="G213" s="831"/>
      <c r="H213" s="831"/>
      <c r="I213" s="831"/>
      <c r="J213" s="831">
        <v>1</v>
      </c>
      <c r="K213" s="831">
        <v>8105.87</v>
      </c>
      <c r="L213" s="831">
        <v>1</v>
      </c>
      <c r="M213" s="831">
        <v>8105.87</v>
      </c>
      <c r="N213" s="831">
        <v>1</v>
      </c>
      <c r="O213" s="831">
        <v>8276.23</v>
      </c>
      <c r="P213" s="827">
        <v>1.0210168680228031</v>
      </c>
      <c r="Q213" s="832">
        <v>8276.23</v>
      </c>
    </row>
    <row r="214" spans="1:17" ht="14.45" customHeight="1" x14ac:dyDescent="0.2">
      <c r="A214" s="821" t="s">
        <v>7797</v>
      </c>
      <c r="B214" s="822" t="s">
        <v>7442</v>
      </c>
      <c r="C214" s="822" t="s">
        <v>5753</v>
      </c>
      <c r="D214" s="822" t="s">
        <v>7842</v>
      </c>
      <c r="E214" s="822" t="s">
        <v>7843</v>
      </c>
      <c r="F214" s="831">
        <v>8</v>
      </c>
      <c r="G214" s="831">
        <v>21085.84</v>
      </c>
      <c r="H214" s="831">
        <v>2</v>
      </c>
      <c r="I214" s="831">
        <v>2635.73</v>
      </c>
      <c r="J214" s="831">
        <v>4</v>
      </c>
      <c r="K214" s="831">
        <v>10542.92</v>
      </c>
      <c r="L214" s="831">
        <v>1</v>
      </c>
      <c r="M214" s="831">
        <v>2635.73</v>
      </c>
      <c r="N214" s="831"/>
      <c r="O214" s="831"/>
      <c r="P214" s="827"/>
      <c r="Q214" s="832"/>
    </row>
    <row r="215" spans="1:17" ht="14.45" customHeight="1" x14ac:dyDescent="0.2">
      <c r="A215" s="821" t="s">
        <v>7797</v>
      </c>
      <c r="B215" s="822" t="s">
        <v>7442</v>
      </c>
      <c r="C215" s="822" t="s">
        <v>5753</v>
      </c>
      <c r="D215" s="822" t="s">
        <v>7844</v>
      </c>
      <c r="E215" s="822" t="s">
        <v>7845</v>
      </c>
      <c r="F215" s="831">
        <v>2</v>
      </c>
      <c r="G215" s="831">
        <v>4473</v>
      </c>
      <c r="H215" s="831">
        <v>0.5</v>
      </c>
      <c r="I215" s="831">
        <v>2236.5</v>
      </c>
      <c r="J215" s="831">
        <v>4</v>
      </c>
      <c r="K215" s="831">
        <v>8946</v>
      </c>
      <c r="L215" s="831">
        <v>1</v>
      </c>
      <c r="M215" s="831">
        <v>2236.5</v>
      </c>
      <c r="N215" s="831">
        <v>1</v>
      </c>
      <c r="O215" s="831">
        <v>1569.37</v>
      </c>
      <c r="P215" s="827">
        <v>0.1754270064833445</v>
      </c>
      <c r="Q215" s="832">
        <v>1569.37</v>
      </c>
    </row>
    <row r="216" spans="1:17" ht="14.45" customHeight="1" x14ac:dyDescent="0.2">
      <c r="A216" s="821" t="s">
        <v>7797</v>
      </c>
      <c r="B216" s="822" t="s">
        <v>7442</v>
      </c>
      <c r="C216" s="822" t="s">
        <v>5753</v>
      </c>
      <c r="D216" s="822" t="s">
        <v>7846</v>
      </c>
      <c r="E216" s="822" t="s">
        <v>7829</v>
      </c>
      <c r="F216" s="831"/>
      <c r="G216" s="831"/>
      <c r="H216" s="831"/>
      <c r="I216" s="831"/>
      <c r="J216" s="831">
        <v>1</v>
      </c>
      <c r="K216" s="831">
        <v>1446.97</v>
      </c>
      <c r="L216" s="831">
        <v>1</v>
      </c>
      <c r="M216" s="831">
        <v>1446.97</v>
      </c>
      <c r="N216" s="831"/>
      <c r="O216" s="831"/>
      <c r="P216" s="827"/>
      <c r="Q216" s="832"/>
    </row>
    <row r="217" spans="1:17" ht="14.45" customHeight="1" x14ac:dyDescent="0.2">
      <c r="A217" s="821" t="s">
        <v>7797</v>
      </c>
      <c r="B217" s="822" t="s">
        <v>7442</v>
      </c>
      <c r="C217" s="822" t="s">
        <v>5753</v>
      </c>
      <c r="D217" s="822" t="s">
        <v>7847</v>
      </c>
      <c r="E217" s="822" t="s">
        <v>7848</v>
      </c>
      <c r="F217" s="831">
        <v>4</v>
      </c>
      <c r="G217" s="831">
        <v>25972.48</v>
      </c>
      <c r="H217" s="831"/>
      <c r="I217" s="831">
        <v>6493.12</v>
      </c>
      <c r="J217" s="831"/>
      <c r="K217" s="831"/>
      <c r="L217" s="831"/>
      <c r="M217" s="831"/>
      <c r="N217" s="831"/>
      <c r="O217" s="831"/>
      <c r="P217" s="827"/>
      <c r="Q217" s="832"/>
    </row>
    <row r="218" spans="1:17" ht="14.45" customHeight="1" x14ac:dyDescent="0.2">
      <c r="A218" s="821" t="s">
        <v>7797</v>
      </c>
      <c r="B218" s="822" t="s">
        <v>7442</v>
      </c>
      <c r="C218" s="822" t="s">
        <v>5753</v>
      </c>
      <c r="D218" s="822" t="s">
        <v>7849</v>
      </c>
      <c r="E218" s="822" t="s">
        <v>7850</v>
      </c>
      <c r="F218" s="831">
        <v>25</v>
      </c>
      <c r="G218" s="831">
        <v>103447.25</v>
      </c>
      <c r="H218" s="831">
        <v>1.6666666666666665</v>
      </c>
      <c r="I218" s="831">
        <v>4137.8900000000003</v>
      </c>
      <c r="J218" s="831">
        <v>15</v>
      </c>
      <c r="K218" s="831">
        <v>62068.350000000006</v>
      </c>
      <c r="L218" s="831">
        <v>1</v>
      </c>
      <c r="M218" s="831">
        <v>4137.8900000000003</v>
      </c>
      <c r="N218" s="831">
        <v>15</v>
      </c>
      <c r="O218" s="831">
        <v>46481.98</v>
      </c>
      <c r="P218" s="827">
        <v>0.74888377087517222</v>
      </c>
      <c r="Q218" s="832">
        <v>3098.798666666667</v>
      </c>
    </row>
    <row r="219" spans="1:17" ht="14.45" customHeight="1" x14ac:dyDescent="0.2">
      <c r="A219" s="821" t="s">
        <v>7797</v>
      </c>
      <c r="B219" s="822" t="s">
        <v>7442</v>
      </c>
      <c r="C219" s="822" t="s">
        <v>5753</v>
      </c>
      <c r="D219" s="822" t="s">
        <v>7851</v>
      </c>
      <c r="E219" s="822" t="s">
        <v>7852</v>
      </c>
      <c r="F219" s="831">
        <v>1</v>
      </c>
      <c r="G219" s="831">
        <v>17073.05</v>
      </c>
      <c r="H219" s="831"/>
      <c r="I219" s="831">
        <v>17073.05</v>
      </c>
      <c r="J219" s="831"/>
      <c r="K219" s="831"/>
      <c r="L219" s="831"/>
      <c r="M219" s="831"/>
      <c r="N219" s="831"/>
      <c r="O219" s="831"/>
      <c r="P219" s="827"/>
      <c r="Q219" s="832"/>
    </row>
    <row r="220" spans="1:17" ht="14.45" customHeight="1" x14ac:dyDescent="0.2">
      <c r="A220" s="821" t="s">
        <v>7797</v>
      </c>
      <c r="B220" s="822" t="s">
        <v>7442</v>
      </c>
      <c r="C220" s="822" t="s">
        <v>5753</v>
      </c>
      <c r="D220" s="822" t="s">
        <v>7853</v>
      </c>
      <c r="E220" s="822" t="s">
        <v>7854</v>
      </c>
      <c r="F220" s="831">
        <v>47</v>
      </c>
      <c r="G220" s="831">
        <v>44749.599999999999</v>
      </c>
      <c r="H220" s="831">
        <v>0.90691429532636025</v>
      </c>
      <c r="I220" s="831">
        <v>952.11914893617018</v>
      </c>
      <c r="J220" s="831">
        <v>55</v>
      </c>
      <c r="K220" s="831">
        <v>49342.700000000004</v>
      </c>
      <c r="L220" s="831">
        <v>1</v>
      </c>
      <c r="M220" s="831">
        <v>897.1400000000001</v>
      </c>
      <c r="N220" s="831">
        <v>39</v>
      </c>
      <c r="O220" s="831">
        <v>26494.99</v>
      </c>
      <c r="P220" s="827">
        <v>0.53695865852496927</v>
      </c>
      <c r="Q220" s="832">
        <v>679.35871794871798</v>
      </c>
    </row>
    <row r="221" spans="1:17" ht="14.45" customHeight="1" x14ac:dyDescent="0.2">
      <c r="A221" s="821" t="s">
        <v>7797</v>
      </c>
      <c r="B221" s="822" t="s">
        <v>7442</v>
      </c>
      <c r="C221" s="822" t="s">
        <v>5753</v>
      </c>
      <c r="D221" s="822" t="s">
        <v>7855</v>
      </c>
      <c r="E221" s="822" t="s">
        <v>7856</v>
      </c>
      <c r="F221" s="831">
        <v>12</v>
      </c>
      <c r="G221" s="831">
        <v>91800</v>
      </c>
      <c r="H221" s="831">
        <v>6.1862172696543807</v>
      </c>
      <c r="I221" s="831">
        <v>7650</v>
      </c>
      <c r="J221" s="831">
        <v>3</v>
      </c>
      <c r="K221" s="831">
        <v>14839.44</v>
      </c>
      <c r="L221" s="831">
        <v>1</v>
      </c>
      <c r="M221" s="831">
        <v>4946.4800000000005</v>
      </c>
      <c r="N221" s="831">
        <v>5</v>
      </c>
      <c r="O221" s="831">
        <v>24722.010000000002</v>
      </c>
      <c r="P221" s="827">
        <v>1.6659665054746002</v>
      </c>
      <c r="Q221" s="832">
        <v>4944.402</v>
      </c>
    </row>
    <row r="222" spans="1:17" ht="14.45" customHeight="1" x14ac:dyDescent="0.2">
      <c r="A222" s="821" t="s">
        <v>7797</v>
      </c>
      <c r="B222" s="822" t="s">
        <v>7442</v>
      </c>
      <c r="C222" s="822" t="s">
        <v>5753</v>
      </c>
      <c r="D222" s="822" t="s">
        <v>7857</v>
      </c>
      <c r="E222" s="822" t="s">
        <v>7858</v>
      </c>
      <c r="F222" s="831">
        <v>15</v>
      </c>
      <c r="G222" s="831">
        <v>140555.84999999998</v>
      </c>
      <c r="H222" s="831">
        <v>0.68181818181818166</v>
      </c>
      <c r="I222" s="831">
        <v>9370.3899999999976</v>
      </c>
      <c r="J222" s="831">
        <v>22</v>
      </c>
      <c r="K222" s="831">
        <v>206148.58000000002</v>
      </c>
      <c r="L222" s="831">
        <v>1</v>
      </c>
      <c r="M222" s="831">
        <v>9370.3900000000012</v>
      </c>
      <c r="N222" s="831">
        <v>21</v>
      </c>
      <c r="O222" s="831">
        <v>83886.51999999999</v>
      </c>
      <c r="P222" s="827">
        <v>0.40692261862778772</v>
      </c>
      <c r="Q222" s="832">
        <v>3994.5961904761898</v>
      </c>
    </row>
    <row r="223" spans="1:17" ht="14.45" customHeight="1" x14ac:dyDescent="0.2">
      <c r="A223" s="821" t="s">
        <v>7797</v>
      </c>
      <c r="B223" s="822" t="s">
        <v>7442</v>
      </c>
      <c r="C223" s="822" t="s">
        <v>5753</v>
      </c>
      <c r="D223" s="822" t="s">
        <v>7859</v>
      </c>
      <c r="E223" s="822" t="s">
        <v>7860</v>
      </c>
      <c r="F223" s="831">
        <v>8</v>
      </c>
      <c r="G223" s="831">
        <v>94664.48</v>
      </c>
      <c r="H223" s="831">
        <v>10.858471466604266</v>
      </c>
      <c r="I223" s="831">
        <v>11833.06</v>
      </c>
      <c r="J223" s="831">
        <v>3</v>
      </c>
      <c r="K223" s="831">
        <v>8718.0300000000007</v>
      </c>
      <c r="L223" s="831">
        <v>1</v>
      </c>
      <c r="M223" s="831">
        <v>2906.01</v>
      </c>
      <c r="N223" s="831">
        <v>4</v>
      </c>
      <c r="O223" s="831">
        <v>11500.68</v>
      </c>
      <c r="P223" s="827">
        <v>1.3191833476140824</v>
      </c>
      <c r="Q223" s="832">
        <v>2875.17</v>
      </c>
    </row>
    <row r="224" spans="1:17" ht="14.45" customHeight="1" x14ac:dyDescent="0.2">
      <c r="A224" s="821" t="s">
        <v>7797</v>
      </c>
      <c r="B224" s="822" t="s">
        <v>7442</v>
      </c>
      <c r="C224" s="822" t="s">
        <v>5753</v>
      </c>
      <c r="D224" s="822" t="s">
        <v>7861</v>
      </c>
      <c r="E224" s="822" t="s">
        <v>7862</v>
      </c>
      <c r="F224" s="831">
        <v>8</v>
      </c>
      <c r="G224" s="831">
        <v>16374.56</v>
      </c>
      <c r="H224" s="831">
        <v>0.61538461538461542</v>
      </c>
      <c r="I224" s="831">
        <v>2046.82</v>
      </c>
      <c r="J224" s="831">
        <v>13</v>
      </c>
      <c r="K224" s="831">
        <v>26608.66</v>
      </c>
      <c r="L224" s="831">
        <v>1</v>
      </c>
      <c r="M224" s="831">
        <v>2046.82</v>
      </c>
      <c r="N224" s="831">
        <v>9</v>
      </c>
      <c r="O224" s="831">
        <v>8429.85</v>
      </c>
      <c r="P224" s="827">
        <v>0.31680851271728827</v>
      </c>
      <c r="Q224" s="832">
        <v>936.65000000000009</v>
      </c>
    </row>
    <row r="225" spans="1:17" ht="14.45" customHeight="1" x14ac:dyDescent="0.2">
      <c r="A225" s="821" t="s">
        <v>7797</v>
      </c>
      <c r="B225" s="822" t="s">
        <v>7442</v>
      </c>
      <c r="C225" s="822" t="s">
        <v>5753</v>
      </c>
      <c r="D225" s="822" t="s">
        <v>7863</v>
      </c>
      <c r="E225" s="822" t="s">
        <v>7864</v>
      </c>
      <c r="F225" s="831">
        <v>1</v>
      </c>
      <c r="G225" s="831">
        <v>750.76</v>
      </c>
      <c r="H225" s="831"/>
      <c r="I225" s="831">
        <v>750.76</v>
      </c>
      <c r="J225" s="831"/>
      <c r="K225" s="831"/>
      <c r="L225" s="831"/>
      <c r="M225" s="831"/>
      <c r="N225" s="831">
        <v>1</v>
      </c>
      <c r="O225" s="831">
        <v>677.6</v>
      </c>
      <c r="P225" s="827"/>
      <c r="Q225" s="832">
        <v>677.6</v>
      </c>
    </row>
    <row r="226" spans="1:17" ht="14.45" customHeight="1" x14ac:dyDescent="0.2">
      <c r="A226" s="821" t="s">
        <v>7797</v>
      </c>
      <c r="B226" s="822" t="s">
        <v>7442</v>
      </c>
      <c r="C226" s="822" t="s">
        <v>5753</v>
      </c>
      <c r="D226" s="822" t="s">
        <v>7865</v>
      </c>
      <c r="E226" s="822" t="s">
        <v>7866</v>
      </c>
      <c r="F226" s="831">
        <v>1</v>
      </c>
      <c r="G226" s="831">
        <v>4967.8900000000003</v>
      </c>
      <c r="H226" s="831">
        <v>0.30662845659025068</v>
      </c>
      <c r="I226" s="831">
        <v>4967.8900000000003</v>
      </c>
      <c r="J226" s="831">
        <v>5</v>
      </c>
      <c r="K226" s="831">
        <v>16201.66</v>
      </c>
      <c r="L226" s="831">
        <v>1</v>
      </c>
      <c r="M226" s="831">
        <v>3240.3319999999999</v>
      </c>
      <c r="N226" s="831">
        <v>6</v>
      </c>
      <c r="O226" s="831">
        <v>18687.38</v>
      </c>
      <c r="P226" s="827">
        <v>1.1534237849701821</v>
      </c>
      <c r="Q226" s="832">
        <v>3114.5633333333335</v>
      </c>
    </row>
    <row r="227" spans="1:17" ht="14.45" customHeight="1" x14ac:dyDescent="0.2">
      <c r="A227" s="821" t="s">
        <v>7797</v>
      </c>
      <c r="B227" s="822" t="s">
        <v>7442</v>
      </c>
      <c r="C227" s="822" t="s">
        <v>5753</v>
      </c>
      <c r="D227" s="822" t="s">
        <v>7867</v>
      </c>
      <c r="E227" s="822" t="s">
        <v>7868</v>
      </c>
      <c r="F227" s="831">
        <v>5</v>
      </c>
      <c r="G227" s="831">
        <v>2808.5299999999997</v>
      </c>
      <c r="H227" s="831">
        <v>0.39228785813257044</v>
      </c>
      <c r="I227" s="831">
        <v>561.7059999999999</v>
      </c>
      <c r="J227" s="831">
        <v>13</v>
      </c>
      <c r="K227" s="831">
        <v>7159.3600000000006</v>
      </c>
      <c r="L227" s="831">
        <v>1</v>
      </c>
      <c r="M227" s="831">
        <v>550.72</v>
      </c>
      <c r="N227" s="831">
        <v>10</v>
      </c>
      <c r="O227" s="831">
        <v>3843.72</v>
      </c>
      <c r="P227" s="827">
        <v>0.53688039154337808</v>
      </c>
      <c r="Q227" s="832">
        <v>384.37199999999996</v>
      </c>
    </row>
    <row r="228" spans="1:17" ht="14.45" customHeight="1" x14ac:dyDescent="0.2">
      <c r="A228" s="821" t="s">
        <v>7797</v>
      </c>
      <c r="B228" s="822" t="s">
        <v>7442</v>
      </c>
      <c r="C228" s="822" t="s">
        <v>5753</v>
      </c>
      <c r="D228" s="822" t="s">
        <v>7869</v>
      </c>
      <c r="E228" s="822" t="s">
        <v>7870</v>
      </c>
      <c r="F228" s="831">
        <v>10</v>
      </c>
      <c r="G228" s="831">
        <v>8311.6</v>
      </c>
      <c r="H228" s="831">
        <v>5</v>
      </c>
      <c r="I228" s="831">
        <v>831.16000000000008</v>
      </c>
      <c r="J228" s="831">
        <v>2</v>
      </c>
      <c r="K228" s="831">
        <v>1662.32</v>
      </c>
      <c r="L228" s="831">
        <v>1</v>
      </c>
      <c r="M228" s="831">
        <v>831.16</v>
      </c>
      <c r="N228" s="831">
        <v>6</v>
      </c>
      <c r="O228" s="831">
        <v>4122.96</v>
      </c>
      <c r="P228" s="827">
        <v>2.4802444775975747</v>
      </c>
      <c r="Q228" s="832">
        <v>687.16</v>
      </c>
    </row>
    <row r="229" spans="1:17" ht="14.45" customHeight="1" x14ac:dyDescent="0.2">
      <c r="A229" s="821" t="s">
        <v>7797</v>
      </c>
      <c r="B229" s="822" t="s">
        <v>7442</v>
      </c>
      <c r="C229" s="822" t="s">
        <v>5753</v>
      </c>
      <c r="D229" s="822" t="s">
        <v>7871</v>
      </c>
      <c r="E229" s="822" t="s">
        <v>7870</v>
      </c>
      <c r="F229" s="831"/>
      <c r="G229" s="831"/>
      <c r="H229" s="831"/>
      <c r="I229" s="831"/>
      <c r="J229" s="831"/>
      <c r="K229" s="831"/>
      <c r="L229" s="831"/>
      <c r="M229" s="831"/>
      <c r="N229" s="831">
        <v>5</v>
      </c>
      <c r="O229" s="831">
        <v>3435.85</v>
      </c>
      <c r="P229" s="827"/>
      <c r="Q229" s="832">
        <v>687.17</v>
      </c>
    </row>
    <row r="230" spans="1:17" ht="14.45" customHeight="1" x14ac:dyDescent="0.2">
      <c r="A230" s="821" t="s">
        <v>7797</v>
      </c>
      <c r="B230" s="822" t="s">
        <v>7442</v>
      </c>
      <c r="C230" s="822" t="s">
        <v>5753</v>
      </c>
      <c r="D230" s="822" t="s">
        <v>7872</v>
      </c>
      <c r="E230" s="822" t="s">
        <v>7873</v>
      </c>
      <c r="F230" s="831">
        <v>1</v>
      </c>
      <c r="G230" s="831">
        <v>831.16</v>
      </c>
      <c r="H230" s="831">
        <v>1</v>
      </c>
      <c r="I230" s="831">
        <v>831.16</v>
      </c>
      <c r="J230" s="831">
        <v>1</v>
      </c>
      <c r="K230" s="831">
        <v>831.16</v>
      </c>
      <c r="L230" s="831">
        <v>1</v>
      </c>
      <c r="M230" s="831">
        <v>831.16</v>
      </c>
      <c r="N230" s="831">
        <v>1</v>
      </c>
      <c r="O230" s="831">
        <v>716.58</v>
      </c>
      <c r="P230" s="827">
        <v>0.86214447278502337</v>
      </c>
      <c r="Q230" s="832">
        <v>716.58</v>
      </c>
    </row>
    <row r="231" spans="1:17" ht="14.45" customHeight="1" x14ac:dyDescent="0.2">
      <c r="A231" s="821" t="s">
        <v>7797</v>
      </c>
      <c r="B231" s="822" t="s">
        <v>7442</v>
      </c>
      <c r="C231" s="822" t="s">
        <v>5753</v>
      </c>
      <c r="D231" s="822" t="s">
        <v>7874</v>
      </c>
      <c r="E231" s="822" t="s">
        <v>7875</v>
      </c>
      <c r="F231" s="831">
        <v>38</v>
      </c>
      <c r="G231" s="831">
        <v>49861.319999999992</v>
      </c>
      <c r="H231" s="831">
        <v>1.1515151515151514</v>
      </c>
      <c r="I231" s="831">
        <v>1312.1399999999999</v>
      </c>
      <c r="J231" s="831">
        <v>33</v>
      </c>
      <c r="K231" s="831">
        <v>43300.619999999995</v>
      </c>
      <c r="L231" s="831">
        <v>1</v>
      </c>
      <c r="M231" s="831">
        <v>1312.1399999999999</v>
      </c>
      <c r="N231" s="831">
        <v>27</v>
      </c>
      <c r="O231" s="831">
        <v>28540.440000000002</v>
      </c>
      <c r="P231" s="827">
        <v>0.65912312571967802</v>
      </c>
      <c r="Q231" s="832">
        <v>1057.0533333333335</v>
      </c>
    </row>
    <row r="232" spans="1:17" ht="14.45" customHeight="1" x14ac:dyDescent="0.2">
      <c r="A232" s="821" t="s">
        <v>7797</v>
      </c>
      <c r="B232" s="822" t="s">
        <v>7442</v>
      </c>
      <c r="C232" s="822" t="s">
        <v>5753</v>
      </c>
      <c r="D232" s="822" t="s">
        <v>7876</v>
      </c>
      <c r="E232" s="822" t="s">
        <v>7877</v>
      </c>
      <c r="F232" s="831">
        <v>2</v>
      </c>
      <c r="G232" s="831">
        <v>80421.820000000007</v>
      </c>
      <c r="H232" s="831"/>
      <c r="I232" s="831">
        <v>40210.910000000003</v>
      </c>
      <c r="J232" s="831"/>
      <c r="K232" s="831"/>
      <c r="L232" s="831"/>
      <c r="M232" s="831"/>
      <c r="N232" s="831"/>
      <c r="O232" s="831"/>
      <c r="P232" s="827"/>
      <c r="Q232" s="832"/>
    </row>
    <row r="233" spans="1:17" ht="14.45" customHeight="1" x14ac:dyDescent="0.2">
      <c r="A233" s="821" t="s">
        <v>7797</v>
      </c>
      <c r="B233" s="822" t="s">
        <v>7442</v>
      </c>
      <c r="C233" s="822" t="s">
        <v>5753</v>
      </c>
      <c r="D233" s="822" t="s">
        <v>7878</v>
      </c>
      <c r="E233" s="822" t="s">
        <v>7879</v>
      </c>
      <c r="F233" s="831">
        <v>4</v>
      </c>
      <c r="G233" s="831">
        <v>14578.32</v>
      </c>
      <c r="H233" s="831">
        <v>0.67823615945690185</v>
      </c>
      <c r="I233" s="831">
        <v>3644.58</v>
      </c>
      <c r="J233" s="831">
        <v>6</v>
      </c>
      <c r="K233" s="831">
        <v>21494.460000000003</v>
      </c>
      <c r="L233" s="831">
        <v>1</v>
      </c>
      <c r="M233" s="831">
        <v>3582.4100000000003</v>
      </c>
      <c r="N233" s="831">
        <v>20</v>
      </c>
      <c r="O233" s="831">
        <v>62593.54</v>
      </c>
      <c r="P233" s="827">
        <v>2.912077809817041</v>
      </c>
      <c r="Q233" s="832">
        <v>3129.6770000000001</v>
      </c>
    </row>
    <row r="234" spans="1:17" ht="14.45" customHeight="1" x14ac:dyDescent="0.2">
      <c r="A234" s="821" t="s">
        <v>7797</v>
      </c>
      <c r="B234" s="822" t="s">
        <v>7442</v>
      </c>
      <c r="C234" s="822" t="s">
        <v>5753</v>
      </c>
      <c r="D234" s="822" t="s">
        <v>7880</v>
      </c>
      <c r="E234" s="822" t="s">
        <v>7881</v>
      </c>
      <c r="F234" s="831">
        <v>54</v>
      </c>
      <c r="G234" s="831">
        <v>59014.14</v>
      </c>
      <c r="H234" s="831">
        <v>1.4297979913001893</v>
      </c>
      <c r="I234" s="831">
        <v>1092.8544444444444</v>
      </c>
      <c r="J234" s="831">
        <v>38</v>
      </c>
      <c r="K234" s="831">
        <v>41274.459999999992</v>
      </c>
      <c r="L234" s="831">
        <v>1</v>
      </c>
      <c r="M234" s="831">
        <v>1086.1699999999998</v>
      </c>
      <c r="N234" s="831">
        <v>3</v>
      </c>
      <c r="O234" s="831">
        <v>2958.45</v>
      </c>
      <c r="P234" s="827">
        <v>7.1677497416077651E-2</v>
      </c>
      <c r="Q234" s="832">
        <v>986.15</v>
      </c>
    </row>
    <row r="235" spans="1:17" ht="14.45" customHeight="1" x14ac:dyDescent="0.2">
      <c r="A235" s="821" t="s">
        <v>7797</v>
      </c>
      <c r="B235" s="822" t="s">
        <v>7442</v>
      </c>
      <c r="C235" s="822" t="s">
        <v>5753</v>
      </c>
      <c r="D235" s="822" t="s">
        <v>7882</v>
      </c>
      <c r="E235" s="822" t="s">
        <v>7883</v>
      </c>
      <c r="F235" s="831">
        <v>1</v>
      </c>
      <c r="G235" s="831">
        <v>359.1</v>
      </c>
      <c r="H235" s="831">
        <v>9.0909090909090912E-2</v>
      </c>
      <c r="I235" s="831">
        <v>359.1</v>
      </c>
      <c r="J235" s="831">
        <v>11</v>
      </c>
      <c r="K235" s="831">
        <v>3950.1</v>
      </c>
      <c r="L235" s="831">
        <v>1</v>
      </c>
      <c r="M235" s="831">
        <v>359.09999999999997</v>
      </c>
      <c r="N235" s="831">
        <v>1</v>
      </c>
      <c r="O235" s="831">
        <v>359.1</v>
      </c>
      <c r="P235" s="827">
        <v>9.0909090909090912E-2</v>
      </c>
      <c r="Q235" s="832">
        <v>359.1</v>
      </c>
    </row>
    <row r="236" spans="1:17" ht="14.45" customHeight="1" x14ac:dyDescent="0.2">
      <c r="A236" s="821" t="s">
        <v>7797</v>
      </c>
      <c r="B236" s="822" t="s">
        <v>7442</v>
      </c>
      <c r="C236" s="822" t="s">
        <v>5753</v>
      </c>
      <c r="D236" s="822" t="s">
        <v>7884</v>
      </c>
      <c r="E236" s="822" t="s">
        <v>7885</v>
      </c>
      <c r="F236" s="831">
        <v>8</v>
      </c>
      <c r="G236" s="831">
        <v>7151.2</v>
      </c>
      <c r="H236" s="831">
        <v>2</v>
      </c>
      <c r="I236" s="831">
        <v>893.9</v>
      </c>
      <c r="J236" s="831">
        <v>4</v>
      </c>
      <c r="K236" s="831">
        <v>3575.6</v>
      </c>
      <c r="L236" s="831">
        <v>1</v>
      </c>
      <c r="M236" s="831">
        <v>893.9</v>
      </c>
      <c r="N236" s="831">
        <v>6</v>
      </c>
      <c r="O236" s="831">
        <v>2468.4</v>
      </c>
      <c r="P236" s="827">
        <v>0.69034567625013987</v>
      </c>
      <c r="Q236" s="832">
        <v>411.40000000000003</v>
      </c>
    </row>
    <row r="237" spans="1:17" ht="14.45" customHeight="1" x14ac:dyDescent="0.2">
      <c r="A237" s="821" t="s">
        <v>7797</v>
      </c>
      <c r="B237" s="822" t="s">
        <v>7442</v>
      </c>
      <c r="C237" s="822" t="s">
        <v>5753</v>
      </c>
      <c r="D237" s="822" t="s">
        <v>7886</v>
      </c>
      <c r="E237" s="822" t="s">
        <v>7887</v>
      </c>
      <c r="F237" s="831">
        <v>2</v>
      </c>
      <c r="G237" s="831">
        <v>1732.38</v>
      </c>
      <c r="H237" s="831">
        <v>0.51652394809655566</v>
      </c>
      <c r="I237" s="831">
        <v>866.19</v>
      </c>
      <c r="J237" s="831">
        <v>4</v>
      </c>
      <c r="K237" s="831">
        <v>3353.92</v>
      </c>
      <c r="L237" s="831">
        <v>1</v>
      </c>
      <c r="M237" s="831">
        <v>838.48</v>
      </c>
      <c r="N237" s="831">
        <v>2</v>
      </c>
      <c r="O237" s="831">
        <v>822.8</v>
      </c>
      <c r="P237" s="827">
        <v>0.24532487358076518</v>
      </c>
      <c r="Q237" s="832">
        <v>411.4</v>
      </c>
    </row>
    <row r="238" spans="1:17" ht="14.45" customHeight="1" x14ac:dyDescent="0.2">
      <c r="A238" s="821" t="s">
        <v>7797</v>
      </c>
      <c r="B238" s="822" t="s">
        <v>7442</v>
      </c>
      <c r="C238" s="822" t="s">
        <v>5753</v>
      </c>
      <c r="D238" s="822" t="s">
        <v>7888</v>
      </c>
      <c r="E238" s="822" t="s">
        <v>7889</v>
      </c>
      <c r="F238" s="831">
        <v>2</v>
      </c>
      <c r="G238" s="831">
        <v>1787.8</v>
      </c>
      <c r="H238" s="831">
        <v>2</v>
      </c>
      <c r="I238" s="831">
        <v>893.9</v>
      </c>
      <c r="J238" s="831">
        <v>1</v>
      </c>
      <c r="K238" s="831">
        <v>893.9</v>
      </c>
      <c r="L238" s="831">
        <v>1</v>
      </c>
      <c r="M238" s="831">
        <v>893.9</v>
      </c>
      <c r="N238" s="831">
        <v>5</v>
      </c>
      <c r="O238" s="831">
        <v>2057</v>
      </c>
      <c r="P238" s="827">
        <v>2.3011522541671328</v>
      </c>
      <c r="Q238" s="832">
        <v>411.4</v>
      </c>
    </row>
    <row r="239" spans="1:17" ht="14.45" customHeight="1" x14ac:dyDescent="0.2">
      <c r="A239" s="821" t="s">
        <v>7797</v>
      </c>
      <c r="B239" s="822" t="s">
        <v>7442</v>
      </c>
      <c r="C239" s="822" t="s">
        <v>5753</v>
      </c>
      <c r="D239" s="822" t="s">
        <v>7890</v>
      </c>
      <c r="E239" s="822" t="s">
        <v>7891</v>
      </c>
      <c r="F239" s="831">
        <v>2</v>
      </c>
      <c r="G239" s="831">
        <v>33663.379999999997</v>
      </c>
      <c r="H239" s="831">
        <v>0.74225107925391631</v>
      </c>
      <c r="I239" s="831">
        <v>16831.689999999999</v>
      </c>
      <c r="J239" s="831">
        <v>3</v>
      </c>
      <c r="K239" s="831">
        <v>45353.09</v>
      </c>
      <c r="L239" s="831">
        <v>1</v>
      </c>
      <c r="M239" s="831">
        <v>15117.696666666665</v>
      </c>
      <c r="N239" s="831">
        <v>3</v>
      </c>
      <c r="O239" s="831">
        <v>42777.3</v>
      </c>
      <c r="P239" s="827">
        <v>0.94320585433098403</v>
      </c>
      <c r="Q239" s="832">
        <v>14259.1</v>
      </c>
    </row>
    <row r="240" spans="1:17" ht="14.45" customHeight="1" x14ac:dyDescent="0.2">
      <c r="A240" s="821" t="s">
        <v>7797</v>
      </c>
      <c r="B240" s="822" t="s">
        <v>7442</v>
      </c>
      <c r="C240" s="822" t="s">
        <v>5753</v>
      </c>
      <c r="D240" s="822" t="s">
        <v>7892</v>
      </c>
      <c r="E240" s="822" t="s">
        <v>7893</v>
      </c>
      <c r="F240" s="831"/>
      <c r="G240" s="831"/>
      <c r="H240" s="831"/>
      <c r="I240" s="831"/>
      <c r="J240" s="831"/>
      <c r="K240" s="831"/>
      <c r="L240" s="831"/>
      <c r="M240" s="831"/>
      <c r="N240" s="831">
        <v>2</v>
      </c>
      <c r="O240" s="831">
        <v>16892.2</v>
      </c>
      <c r="P240" s="827"/>
      <c r="Q240" s="832">
        <v>8446.1</v>
      </c>
    </row>
    <row r="241" spans="1:17" ht="14.45" customHeight="1" x14ac:dyDescent="0.2">
      <c r="A241" s="821" t="s">
        <v>7797</v>
      </c>
      <c r="B241" s="822" t="s">
        <v>7442</v>
      </c>
      <c r="C241" s="822" t="s">
        <v>5753</v>
      </c>
      <c r="D241" s="822" t="s">
        <v>7894</v>
      </c>
      <c r="E241" s="822" t="s">
        <v>7895</v>
      </c>
      <c r="F241" s="831"/>
      <c r="G241" s="831"/>
      <c r="H241" s="831"/>
      <c r="I241" s="831"/>
      <c r="J241" s="831">
        <v>1</v>
      </c>
      <c r="K241" s="831">
        <v>5200.68</v>
      </c>
      <c r="L241" s="831">
        <v>1</v>
      </c>
      <c r="M241" s="831">
        <v>5200.68</v>
      </c>
      <c r="N241" s="831"/>
      <c r="O241" s="831"/>
      <c r="P241" s="827"/>
      <c r="Q241" s="832"/>
    </row>
    <row r="242" spans="1:17" ht="14.45" customHeight="1" x14ac:dyDescent="0.2">
      <c r="A242" s="821" t="s">
        <v>7797</v>
      </c>
      <c r="B242" s="822" t="s">
        <v>7442</v>
      </c>
      <c r="C242" s="822" t="s">
        <v>5753</v>
      </c>
      <c r="D242" s="822" t="s">
        <v>7896</v>
      </c>
      <c r="E242" s="822" t="s">
        <v>7897</v>
      </c>
      <c r="F242" s="831">
        <v>2</v>
      </c>
      <c r="G242" s="831">
        <v>12190.78</v>
      </c>
      <c r="H242" s="831">
        <v>0.44925659976156657</v>
      </c>
      <c r="I242" s="831">
        <v>6095.39</v>
      </c>
      <c r="J242" s="831">
        <v>7</v>
      </c>
      <c r="K242" s="831">
        <v>27135.449999999997</v>
      </c>
      <c r="L242" s="831">
        <v>1</v>
      </c>
      <c r="M242" s="831">
        <v>3876.4928571428568</v>
      </c>
      <c r="N242" s="831">
        <v>6</v>
      </c>
      <c r="O242" s="831">
        <v>20994.14</v>
      </c>
      <c r="P242" s="827">
        <v>0.77367944883906481</v>
      </c>
      <c r="Q242" s="832">
        <v>3499.0233333333331</v>
      </c>
    </row>
    <row r="243" spans="1:17" ht="14.45" customHeight="1" x14ac:dyDescent="0.2">
      <c r="A243" s="821" t="s">
        <v>7797</v>
      </c>
      <c r="B243" s="822" t="s">
        <v>7442</v>
      </c>
      <c r="C243" s="822" t="s">
        <v>5753</v>
      </c>
      <c r="D243" s="822" t="s">
        <v>7898</v>
      </c>
      <c r="E243" s="822" t="s">
        <v>7899</v>
      </c>
      <c r="F243" s="831">
        <v>20</v>
      </c>
      <c r="G243" s="831">
        <v>34873.660000000003</v>
      </c>
      <c r="H243" s="831">
        <v>0.77693154273900344</v>
      </c>
      <c r="I243" s="831">
        <v>1743.6830000000002</v>
      </c>
      <c r="J243" s="831">
        <v>26</v>
      </c>
      <c r="K243" s="831">
        <v>44886.400000000001</v>
      </c>
      <c r="L243" s="831">
        <v>1</v>
      </c>
      <c r="M243" s="831">
        <v>1726.4</v>
      </c>
      <c r="N243" s="831">
        <v>27</v>
      </c>
      <c r="O243" s="831">
        <v>46612.799999999996</v>
      </c>
      <c r="P243" s="827">
        <v>1.0384615384615383</v>
      </c>
      <c r="Q243" s="832">
        <v>1726.3999999999999</v>
      </c>
    </row>
    <row r="244" spans="1:17" ht="14.45" customHeight="1" x14ac:dyDescent="0.2">
      <c r="A244" s="821" t="s">
        <v>7797</v>
      </c>
      <c r="B244" s="822" t="s">
        <v>7442</v>
      </c>
      <c r="C244" s="822" t="s">
        <v>5753</v>
      </c>
      <c r="D244" s="822" t="s">
        <v>7900</v>
      </c>
      <c r="E244" s="822" t="s">
        <v>7901</v>
      </c>
      <c r="F244" s="831">
        <v>2</v>
      </c>
      <c r="G244" s="831">
        <v>40346</v>
      </c>
      <c r="H244" s="831"/>
      <c r="I244" s="831">
        <v>20173</v>
      </c>
      <c r="J244" s="831"/>
      <c r="K244" s="831"/>
      <c r="L244" s="831"/>
      <c r="M244" s="831"/>
      <c r="N244" s="831"/>
      <c r="O244" s="831"/>
      <c r="P244" s="827"/>
      <c r="Q244" s="832"/>
    </row>
    <row r="245" spans="1:17" ht="14.45" customHeight="1" x14ac:dyDescent="0.2">
      <c r="A245" s="821" t="s">
        <v>7797</v>
      </c>
      <c r="B245" s="822" t="s">
        <v>7442</v>
      </c>
      <c r="C245" s="822" t="s">
        <v>5753</v>
      </c>
      <c r="D245" s="822" t="s">
        <v>7902</v>
      </c>
      <c r="E245" s="822" t="s">
        <v>7903</v>
      </c>
      <c r="F245" s="831">
        <v>1</v>
      </c>
      <c r="G245" s="831">
        <v>80936.399999999994</v>
      </c>
      <c r="H245" s="831"/>
      <c r="I245" s="831">
        <v>80936.399999999994</v>
      </c>
      <c r="J245" s="831"/>
      <c r="K245" s="831"/>
      <c r="L245" s="831"/>
      <c r="M245" s="831"/>
      <c r="N245" s="831"/>
      <c r="O245" s="831"/>
      <c r="P245" s="827"/>
      <c r="Q245" s="832"/>
    </row>
    <row r="246" spans="1:17" ht="14.45" customHeight="1" x14ac:dyDescent="0.2">
      <c r="A246" s="821" t="s">
        <v>7797</v>
      </c>
      <c r="B246" s="822" t="s">
        <v>7442</v>
      </c>
      <c r="C246" s="822" t="s">
        <v>5753</v>
      </c>
      <c r="D246" s="822" t="s">
        <v>7904</v>
      </c>
      <c r="E246" s="822" t="s">
        <v>7905</v>
      </c>
      <c r="F246" s="831">
        <v>1</v>
      </c>
      <c r="G246" s="831">
        <v>16719</v>
      </c>
      <c r="H246" s="831">
        <v>0.16666666666666666</v>
      </c>
      <c r="I246" s="831">
        <v>16719</v>
      </c>
      <c r="J246" s="831">
        <v>6</v>
      </c>
      <c r="K246" s="831">
        <v>100314</v>
      </c>
      <c r="L246" s="831">
        <v>1</v>
      </c>
      <c r="M246" s="831">
        <v>16719</v>
      </c>
      <c r="N246" s="831">
        <v>10</v>
      </c>
      <c r="O246" s="831">
        <v>158827</v>
      </c>
      <c r="P246" s="827">
        <v>1.5832984428893275</v>
      </c>
      <c r="Q246" s="832">
        <v>15882.7</v>
      </c>
    </row>
    <row r="247" spans="1:17" ht="14.45" customHeight="1" x14ac:dyDescent="0.2">
      <c r="A247" s="821" t="s">
        <v>7797</v>
      </c>
      <c r="B247" s="822" t="s">
        <v>7442</v>
      </c>
      <c r="C247" s="822" t="s">
        <v>5753</v>
      </c>
      <c r="D247" s="822" t="s">
        <v>7906</v>
      </c>
      <c r="E247" s="822" t="s">
        <v>7907</v>
      </c>
      <c r="F247" s="831">
        <v>1</v>
      </c>
      <c r="G247" s="831">
        <v>27813</v>
      </c>
      <c r="H247" s="831"/>
      <c r="I247" s="831">
        <v>27813</v>
      </c>
      <c r="J247" s="831">
        <v>2</v>
      </c>
      <c r="K247" s="831">
        <v>0</v>
      </c>
      <c r="L247" s="831"/>
      <c r="M247" s="831">
        <v>0</v>
      </c>
      <c r="N247" s="831">
        <v>4</v>
      </c>
      <c r="O247" s="831">
        <v>141031.20000000001</v>
      </c>
      <c r="P247" s="827"/>
      <c r="Q247" s="832">
        <v>35257.800000000003</v>
      </c>
    </row>
    <row r="248" spans="1:17" ht="14.45" customHeight="1" x14ac:dyDescent="0.2">
      <c r="A248" s="821" t="s">
        <v>7797</v>
      </c>
      <c r="B248" s="822" t="s">
        <v>7442</v>
      </c>
      <c r="C248" s="822" t="s">
        <v>5753</v>
      </c>
      <c r="D248" s="822" t="s">
        <v>7908</v>
      </c>
      <c r="E248" s="822" t="s">
        <v>7909</v>
      </c>
      <c r="F248" s="831"/>
      <c r="G248" s="831"/>
      <c r="H248" s="831"/>
      <c r="I248" s="831"/>
      <c r="J248" s="831"/>
      <c r="K248" s="831"/>
      <c r="L248" s="831"/>
      <c r="M248" s="831"/>
      <c r="N248" s="831">
        <v>1</v>
      </c>
      <c r="O248" s="831">
        <v>26449.24</v>
      </c>
      <c r="P248" s="827"/>
      <c r="Q248" s="832">
        <v>26449.24</v>
      </c>
    </row>
    <row r="249" spans="1:17" ht="14.45" customHeight="1" x14ac:dyDescent="0.2">
      <c r="A249" s="821" t="s">
        <v>7797</v>
      </c>
      <c r="B249" s="822" t="s">
        <v>7442</v>
      </c>
      <c r="C249" s="822" t="s">
        <v>5753</v>
      </c>
      <c r="D249" s="822" t="s">
        <v>7910</v>
      </c>
      <c r="E249" s="822" t="s">
        <v>7911</v>
      </c>
      <c r="F249" s="831"/>
      <c r="G249" s="831"/>
      <c r="H249" s="831"/>
      <c r="I249" s="831"/>
      <c r="J249" s="831"/>
      <c r="K249" s="831"/>
      <c r="L249" s="831"/>
      <c r="M249" s="831"/>
      <c r="N249" s="831">
        <v>1</v>
      </c>
      <c r="O249" s="831">
        <v>13720.1</v>
      </c>
      <c r="P249" s="827"/>
      <c r="Q249" s="832">
        <v>13720.1</v>
      </c>
    </row>
    <row r="250" spans="1:17" ht="14.45" customHeight="1" x14ac:dyDescent="0.2">
      <c r="A250" s="821" t="s">
        <v>7797</v>
      </c>
      <c r="B250" s="822" t="s">
        <v>7442</v>
      </c>
      <c r="C250" s="822" t="s">
        <v>5753</v>
      </c>
      <c r="D250" s="822" t="s">
        <v>7912</v>
      </c>
      <c r="E250" s="822" t="s">
        <v>7913</v>
      </c>
      <c r="F250" s="831"/>
      <c r="G250" s="831"/>
      <c r="H250" s="831"/>
      <c r="I250" s="831"/>
      <c r="J250" s="831"/>
      <c r="K250" s="831"/>
      <c r="L250" s="831"/>
      <c r="M250" s="831"/>
      <c r="N250" s="831">
        <v>1</v>
      </c>
      <c r="O250" s="831">
        <v>3357.21</v>
      </c>
      <c r="P250" s="827"/>
      <c r="Q250" s="832">
        <v>3357.21</v>
      </c>
    </row>
    <row r="251" spans="1:17" ht="14.45" customHeight="1" x14ac:dyDescent="0.2">
      <c r="A251" s="821" t="s">
        <v>7797</v>
      </c>
      <c r="B251" s="822" t="s">
        <v>7442</v>
      </c>
      <c r="C251" s="822" t="s">
        <v>5753</v>
      </c>
      <c r="D251" s="822" t="s">
        <v>7914</v>
      </c>
      <c r="E251" s="822" t="s">
        <v>7915</v>
      </c>
      <c r="F251" s="831"/>
      <c r="G251" s="831"/>
      <c r="H251" s="831"/>
      <c r="I251" s="831"/>
      <c r="J251" s="831">
        <v>2</v>
      </c>
      <c r="K251" s="831">
        <v>25070</v>
      </c>
      <c r="L251" s="831">
        <v>1</v>
      </c>
      <c r="M251" s="831">
        <v>12535</v>
      </c>
      <c r="N251" s="831">
        <v>1</v>
      </c>
      <c r="O251" s="831">
        <v>12534.8</v>
      </c>
      <c r="P251" s="827">
        <v>0.4999920223374551</v>
      </c>
      <c r="Q251" s="832">
        <v>12534.8</v>
      </c>
    </row>
    <row r="252" spans="1:17" ht="14.45" customHeight="1" x14ac:dyDescent="0.2">
      <c r="A252" s="821" t="s">
        <v>7797</v>
      </c>
      <c r="B252" s="822" t="s">
        <v>7442</v>
      </c>
      <c r="C252" s="822" t="s">
        <v>5753</v>
      </c>
      <c r="D252" s="822" t="s">
        <v>7916</v>
      </c>
      <c r="E252" s="822" t="s">
        <v>7917</v>
      </c>
      <c r="F252" s="831">
        <v>3</v>
      </c>
      <c r="G252" s="831">
        <v>1142.58</v>
      </c>
      <c r="H252" s="831">
        <v>1.4999999999999998</v>
      </c>
      <c r="I252" s="831">
        <v>380.85999999999996</v>
      </c>
      <c r="J252" s="831">
        <v>2</v>
      </c>
      <c r="K252" s="831">
        <v>761.72</v>
      </c>
      <c r="L252" s="831">
        <v>1</v>
      </c>
      <c r="M252" s="831">
        <v>380.86</v>
      </c>
      <c r="N252" s="831"/>
      <c r="O252" s="831"/>
      <c r="P252" s="827"/>
      <c r="Q252" s="832"/>
    </row>
    <row r="253" spans="1:17" ht="14.45" customHeight="1" x14ac:dyDescent="0.2">
      <c r="A253" s="821" t="s">
        <v>7797</v>
      </c>
      <c r="B253" s="822" t="s">
        <v>7442</v>
      </c>
      <c r="C253" s="822" t="s">
        <v>5753</v>
      </c>
      <c r="D253" s="822" t="s">
        <v>7918</v>
      </c>
      <c r="E253" s="822" t="s">
        <v>7919</v>
      </c>
      <c r="F253" s="831">
        <v>5</v>
      </c>
      <c r="G253" s="831">
        <v>5426</v>
      </c>
      <c r="H253" s="831">
        <v>5</v>
      </c>
      <c r="I253" s="831">
        <v>1085.2</v>
      </c>
      <c r="J253" s="831">
        <v>1</v>
      </c>
      <c r="K253" s="831">
        <v>1085.2</v>
      </c>
      <c r="L253" s="831">
        <v>1</v>
      </c>
      <c r="M253" s="831">
        <v>1085.2</v>
      </c>
      <c r="N253" s="831">
        <v>2</v>
      </c>
      <c r="O253" s="831">
        <v>1952.98</v>
      </c>
      <c r="P253" s="827">
        <v>1.7996498341319571</v>
      </c>
      <c r="Q253" s="832">
        <v>976.49</v>
      </c>
    </row>
    <row r="254" spans="1:17" ht="14.45" customHeight="1" x14ac:dyDescent="0.2">
      <c r="A254" s="821" t="s">
        <v>7797</v>
      </c>
      <c r="B254" s="822" t="s">
        <v>7442</v>
      </c>
      <c r="C254" s="822" t="s">
        <v>5753</v>
      </c>
      <c r="D254" s="822" t="s">
        <v>7920</v>
      </c>
      <c r="E254" s="822" t="s">
        <v>7921</v>
      </c>
      <c r="F254" s="831">
        <v>3</v>
      </c>
      <c r="G254" s="831">
        <v>40396.410000000003</v>
      </c>
      <c r="H254" s="831">
        <v>0.60000000000000009</v>
      </c>
      <c r="I254" s="831">
        <v>13465.470000000001</v>
      </c>
      <c r="J254" s="831">
        <v>5</v>
      </c>
      <c r="K254" s="831">
        <v>67327.349999999991</v>
      </c>
      <c r="L254" s="831">
        <v>1</v>
      </c>
      <c r="M254" s="831">
        <v>13465.469999999998</v>
      </c>
      <c r="N254" s="831">
        <v>4</v>
      </c>
      <c r="O254" s="831">
        <v>51842.369999999995</v>
      </c>
      <c r="P254" s="827">
        <v>0.77000461179594926</v>
      </c>
      <c r="Q254" s="832">
        <v>12960.592499999999</v>
      </c>
    </row>
    <row r="255" spans="1:17" ht="14.45" customHeight="1" x14ac:dyDescent="0.2">
      <c r="A255" s="821" t="s">
        <v>7797</v>
      </c>
      <c r="B255" s="822" t="s">
        <v>7442</v>
      </c>
      <c r="C255" s="822" t="s">
        <v>5753</v>
      </c>
      <c r="D255" s="822" t="s">
        <v>7922</v>
      </c>
      <c r="E255" s="822" t="s">
        <v>7923</v>
      </c>
      <c r="F255" s="831">
        <v>1</v>
      </c>
      <c r="G255" s="831">
        <v>11015.5</v>
      </c>
      <c r="H255" s="831"/>
      <c r="I255" s="831">
        <v>11015.5</v>
      </c>
      <c r="J255" s="831"/>
      <c r="K255" s="831"/>
      <c r="L255" s="831"/>
      <c r="M255" s="831"/>
      <c r="N255" s="831"/>
      <c r="O255" s="831"/>
      <c r="P255" s="827"/>
      <c r="Q255" s="832"/>
    </row>
    <row r="256" spans="1:17" ht="14.45" customHeight="1" x14ac:dyDescent="0.2">
      <c r="A256" s="821" t="s">
        <v>7797</v>
      </c>
      <c r="B256" s="822" t="s">
        <v>7442</v>
      </c>
      <c r="C256" s="822" t="s">
        <v>5753</v>
      </c>
      <c r="D256" s="822" t="s">
        <v>7924</v>
      </c>
      <c r="E256" s="822" t="s">
        <v>7925</v>
      </c>
      <c r="F256" s="831">
        <v>2</v>
      </c>
      <c r="G256" s="831">
        <v>51776.1</v>
      </c>
      <c r="H256" s="831">
        <v>1</v>
      </c>
      <c r="I256" s="831">
        <v>25888.05</v>
      </c>
      <c r="J256" s="831">
        <v>2</v>
      </c>
      <c r="K256" s="831">
        <v>51776.1</v>
      </c>
      <c r="L256" s="831">
        <v>1</v>
      </c>
      <c r="M256" s="831">
        <v>25888.05</v>
      </c>
      <c r="N256" s="831">
        <v>1</v>
      </c>
      <c r="O256" s="831">
        <v>25888.05</v>
      </c>
      <c r="P256" s="827">
        <v>0.5</v>
      </c>
      <c r="Q256" s="832">
        <v>25888.05</v>
      </c>
    </row>
    <row r="257" spans="1:17" ht="14.45" customHeight="1" x14ac:dyDescent="0.2">
      <c r="A257" s="821" t="s">
        <v>7797</v>
      </c>
      <c r="B257" s="822" t="s">
        <v>7442</v>
      </c>
      <c r="C257" s="822" t="s">
        <v>5753</v>
      </c>
      <c r="D257" s="822" t="s">
        <v>7926</v>
      </c>
      <c r="E257" s="822" t="s">
        <v>7927</v>
      </c>
      <c r="F257" s="831">
        <v>1</v>
      </c>
      <c r="G257" s="831">
        <v>9743.2000000000007</v>
      </c>
      <c r="H257" s="831"/>
      <c r="I257" s="831">
        <v>9743.2000000000007</v>
      </c>
      <c r="J257" s="831"/>
      <c r="K257" s="831"/>
      <c r="L257" s="831"/>
      <c r="M257" s="831"/>
      <c r="N257" s="831"/>
      <c r="O257" s="831"/>
      <c r="P257" s="827"/>
      <c r="Q257" s="832"/>
    </row>
    <row r="258" spans="1:17" ht="14.45" customHeight="1" x14ac:dyDescent="0.2">
      <c r="A258" s="821" t="s">
        <v>7797</v>
      </c>
      <c r="B258" s="822" t="s">
        <v>7442</v>
      </c>
      <c r="C258" s="822" t="s">
        <v>5753</v>
      </c>
      <c r="D258" s="822" t="s">
        <v>7928</v>
      </c>
      <c r="E258" s="822" t="s">
        <v>7929</v>
      </c>
      <c r="F258" s="831">
        <v>1</v>
      </c>
      <c r="G258" s="831">
        <v>30135</v>
      </c>
      <c r="H258" s="831"/>
      <c r="I258" s="831">
        <v>30135</v>
      </c>
      <c r="J258" s="831"/>
      <c r="K258" s="831"/>
      <c r="L258" s="831"/>
      <c r="M258" s="831"/>
      <c r="N258" s="831"/>
      <c r="O258" s="831"/>
      <c r="P258" s="827"/>
      <c r="Q258" s="832"/>
    </row>
    <row r="259" spans="1:17" ht="14.45" customHeight="1" x14ac:dyDescent="0.2">
      <c r="A259" s="821" t="s">
        <v>7797</v>
      </c>
      <c r="B259" s="822" t="s">
        <v>7442</v>
      </c>
      <c r="C259" s="822" t="s">
        <v>5753</v>
      </c>
      <c r="D259" s="822" t="s">
        <v>7930</v>
      </c>
      <c r="E259" s="822" t="s">
        <v>7931</v>
      </c>
      <c r="F259" s="831"/>
      <c r="G259" s="831"/>
      <c r="H259" s="831"/>
      <c r="I259" s="831"/>
      <c r="J259" s="831"/>
      <c r="K259" s="831"/>
      <c r="L259" s="831"/>
      <c r="M259" s="831"/>
      <c r="N259" s="831">
        <v>1</v>
      </c>
      <c r="O259" s="831">
        <v>310</v>
      </c>
      <c r="P259" s="827"/>
      <c r="Q259" s="832">
        <v>310</v>
      </c>
    </row>
    <row r="260" spans="1:17" ht="14.45" customHeight="1" x14ac:dyDescent="0.2">
      <c r="A260" s="821" t="s">
        <v>7797</v>
      </c>
      <c r="B260" s="822" t="s">
        <v>7442</v>
      </c>
      <c r="C260" s="822" t="s">
        <v>5753</v>
      </c>
      <c r="D260" s="822" t="s">
        <v>7932</v>
      </c>
      <c r="E260" s="822" t="s">
        <v>7837</v>
      </c>
      <c r="F260" s="831">
        <v>1</v>
      </c>
      <c r="G260" s="831">
        <v>8536.5499999999993</v>
      </c>
      <c r="H260" s="831"/>
      <c r="I260" s="831">
        <v>8536.5499999999993</v>
      </c>
      <c r="J260" s="831"/>
      <c r="K260" s="831"/>
      <c r="L260" s="831"/>
      <c r="M260" s="831"/>
      <c r="N260" s="831"/>
      <c r="O260" s="831"/>
      <c r="P260" s="827"/>
      <c r="Q260" s="832"/>
    </row>
    <row r="261" spans="1:17" ht="14.45" customHeight="1" x14ac:dyDescent="0.2">
      <c r="A261" s="821" t="s">
        <v>7797</v>
      </c>
      <c r="B261" s="822" t="s">
        <v>7442</v>
      </c>
      <c r="C261" s="822" t="s">
        <v>5753</v>
      </c>
      <c r="D261" s="822" t="s">
        <v>7933</v>
      </c>
      <c r="E261" s="822" t="s">
        <v>7934</v>
      </c>
      <c r="F261" s="831"/>
      <c r="G261" s="831"/>
      <c r="H261" s="831"/>
      <c r="I261" s="831"/>
      <c r="J261" s="831">
        <v>1</v>
      </c>
      <c r="K261" s="831">
        <v>4527.8999999999996</v>
      </c>
      <c r="L261" s="831">
        <v>1</v>
      </c>
      <c r="M261" s="831">
        <v>4527.8999999999996</v>
      </c>
      <c r="N261" s="831"/>
      <c r="O261" s="831"/>
      <c r="P261" s="827"/>
      <c r="Q261" s="832"/>
    </row>
    <row r="262" spans="1:17" ht="14.45" customHeight="1" x14ac:dyDescent="0.2">
      <c r="A262" s="821" t="s">
        <v>7797</v>
      </c>
      <c r="B262" s="822" t="s">
        <v>7442</v>
      </c>
      <c r="C262" s="822" t="s">
        <v>5753</v>
      </c>
      <c r="D262" s="822" t="s">
        <v>7935</v>
      </c>
      <c r="E262" s="822" t="s">
        <v>7936</v>
      </c>
      <c r="F262" s="831"/>
      <c r="G262" s="831"/>
      <c r="H262" s="831"/>
      <c r="I262" s="831"/>
      <c r="J262" s="831">
        <v>1</v>
      </c>
      <c r="K262" s="831">
        <v>36225</v>
      </c>
      <c r="L262" s="831">
        <v>1</v>
      </c>
      <c r="M262" s="831">
        <v>36225</v>
      </c>
      <c r="N262" s="831">
        <v>1</v>
      </c>
      <c r="O262" s="831">
        <v>36225</v>
      </c>
      <c r="P262" s="827">
        <v>1</v>
      </c>
      <c r="Q262" s="832">
        <v>36225</v>
      </c>
    </row>
    <row r="263" spans="1:17" ht="14.45" customHeight="1" x14ac:dyDescent="0.2">
      <c r="A263" s="821" t="s">
        <v>7797</v>
      </c>
      <c r="B263" s="822" t="s">
        <v>7442</v>
      </c>
      <c r="C263" s="822" t="s">
        <v>5753</v>
      </c>
      <c r="D263" s="822" t="s">
        <v>7937</v>
      </c>
      <c r="E263" s="822" t="s">
        <v>7938</v>
      </c>
      <c r="F263" s="831"/>
      <c r="G263" s="831"/>
      <c r="H263" s="831"/>
      <c r="I263" s="831"/>
      <c r="J263" s="831">
        <v>3</v>
      </c>
      <c r="K263" s="831">
        <v>5796.2699999999995</v>
      </c>
      <c r="L263" s="831">
        <v>1</v>
      </c>
      <c r="M263" s="831">
        <v>1932.09</v>
      </c>
      <c r="N263" s="831"/>
      <c r="O263" s="831"/>
      <c r="P263" s="827"/>
      <c r="Q263" s="832"/>
    </row>
    <row r="264" spans="1:17" ht="14.45" customHeight="1" x14ac:dyDescent="0.2">
      <c r="A264" s="821" t="s">
        <v>7797</v>
      </c>
      <c r="B264" s="822" t="s">
        <v>7442</v>
      </c>
      <c r="C264" s="822" t="s">
        <v>5753</v>
      </c>
      <c r="D264" s="822" t="s">
        <v>7939</v>
      </c>
      <c r="E264" s="822" t="s">
        <v>7940</v>
      </c>
      <c r="F264" s="831">
        <v>24</v>
      </c>
      <c r="G264" s="831">
        <v>212649.36</v>
      </c>
      <c r="H264" s="831">
        <v>1.7142857142857142</v>
      </c>
      <c r="I264" s="831">
        <v>8860.39</v>
      </c>
      <c r="J264" s="831">
        <v>14</v>
      </c>
      <c r="K264" s="831">
        <v>124045.45999999999</v>
      </c>
      <c r="L264" s="831">
        <v>1</v>
      </c>
      <c r="M264" s="831">
        <v>8860.39</v>
      </c>
      <c r="N264" s="831">
        <v>4</v>
      </c>
      <c r="O264" s="831">
        <v>21810.25</v>
      </c>
      <c r="P264" s="827">
        <v>0.17582465331661473</v>
      </c>
      <c r="Q264" s="832">
        <v>5452.5625</v>
      </c>
    </row>
    <row r="265" spans="1:17" ht="14.45" customHeight="1" x14ac:dyDescent="0.2">
      <c r="A265" s="821" t="s">
        <v>7797</v>
      </c>
      <c r="B265" s="822" t="s">
        <v>7442</v>
      </c>
      <c r="C265" s="822" t="s">
        <v>5753</v>
      </c>
      <c r="D265" s="822" t="s">
        <v>7941</v>
      </c>
      <c r="E265" s="822" t="s">
        <v>7942</v>
      </c>
      <c r="F265" s="831"/>
      <c r="G265" s="831"/>
      <c r="H265" s="831"/>
      <c r="I265" s="831"/>
      <c r="J265" s="831">
        <v>1</v>
      </c>
      <c r="K265" s="831">
        <v>333.71</v>
      </c>
      <c r="L265" s="831">
        <v>1</v>
      </c>
      <c r="M265" s="831">
        <v>333.71</v>
      </c>
      <c r="N265" s="831">
        <v>3</v>
      </c>
      <c r="O265" s="831">
        <v>961.58999999999992</v>
      </c>
      <c r="P265" s="827">
        <v>2.8815138893050851</v>
      </c>
      <c r="Q265" s="832">
        <v>320.52999999999997</v>
      </c>
    </row>
    <row r="266" spans="1:17" ht="14.45" customHeight="1" x14ac:dyDescent="0.2">
      <c r="A266" s="821" t="s">
        <v>7797</v>
      </c>
      <c r="B266" s="822" t="s">
        <v>7442</v>
      </c>
      <c r="C266" s="822" t="s">
        <v>5753</v>
      </c>
      <c r="D266" s="822" t="s">
        <v>7943</v>
      </c>
      <c r="E266" s="822" t="s">
        <v>7944</v>
      </c>
      <c r="F266" s="831">
        <v>1</v>
      </c>
      <c r="G266" s="831">
        <v>4857</v>
      </c>
      <c r="H266" s="831"/>
      <c r="I266" s="831">
        <v>4857</v>
      </c>
      <c r="J266" s="831"/>
      <c r="K266" s="831"/>
      <c r="L266" s="831"/>
      <c r="M266" s="831"/>
      <c r="N266" s="831"/>
      <c r="O266" s="831"/>
      <c r="P266" s="827"/>
      <c r="Q266" s="832"/>
    </row>
    <row r="267" spans="1:17" ht="14.45" customHeight="1" x14ac:dyDescent="0.2">
      <c r="A267" s="821" t="s">
        <v>7797</v>
      </c>
      <c r="B267" s="822" t="s">
        <v>7442</v>
      </c>
      <c r="C267" s="822" t="s">
        <v>5753</v>
      </c>
      <c r="D267" s="822" t="s">
        <v>7945</v>
      </c>
      <c r="E267" s="822" t="s">
        <v>7946</v>
      </c>
      <c r="F267" s="831">
        <v>5</v>
      </c>
      <c r="G267" s="831">
        <v>3953.75</v>
      </c>
      <c r="H267" s="831">
        <v>1</v>
      </c>
      <c r="I267" s="831">
        <v>790.75</v>
      </c>
      <c r="J267" s="831">
        <v>5</v>
      </c>
      <c r="K267" s="831">
        <v>3953.75</v>
      </c>
      <c r="L267" s="831">
        <v>1</v>
      </c>
      <c r="M267" s="831">
        <v>790.75</v>
      </c>
      <c r="N267" s="831">
        <v>4</v>
      </c>
      <c r="O267" s="831">
        <v>3163</v>
      </c>
      <c r="P267" s="827">
        <v>0.8</v>
      </c>
      <c r="Q267" s="832">
        <v>790.75</v>
      </c>
    </row>
    <row r="268" spans="1:17" ht="14.45" customHeight="1" x14ac:dyDescent="0.2">
      <c r="A268" s="821" t="s">
        <v>7797</v>
      </c>
      <c r="B268" s="822" t="s">
        <v>7442</v>
      </c>
      <c r="C268" s="822" t="s">
        <v>5753</v>
      </c>
      <c r="D268" s="822" t="s">
        <v>7947</v>
      </c>
      <c r="E268" s="822" t="s">
        <v>7948</v>
      </c>
      <c r="F268" s="831">
        <v>1</v>
      </c>
      <c r="G268" s="831">
        <v>4066.69</v>
      </c>
      <c r="H268" s="831"/>
      <c r="I268" s="831">
        <v>4066.69</v>
      </c>
      <c r="J268" s="831"/>
      <c r="K268" s="831"/>
      <c r="L268" s="831"/>
      <c r="M268" s="831"/>
      <c r="N268" s="831">
        <v>1</v>
      </c>
      <c r="O268" s="831">
        <v>2891.9</v>
      </c>
      <c r="P268" s="827"/>
      <c r="Q268" s="832">
        <v>2891.9</v>
      </c>
    </row>
    <row r="269" spans="1:17" ht="14.45" customHeight="1" x14ac:dyDescent="0.2">
      <c r="A269" s="821" t="s">
        <v>7797</v>
      </c>
      <c r="B269" s="822" t="s">
        <v>7442</v>
      </c>
      <c r="C269" s="822" t="s">
        <v>5753</v>
      </c>
      <c r="D269" s="822" t="s">
        <v>7949</v>
      </c>
      <c r="E269" s="822" t="s">
        <v>7950</v>
      </c>
      <c r="F269" s="831"/>
      <c r="G269" s="831"/>
      <c r="H269" s="831"/>
      <c r="I269" s="831"/>
      <c r="J269" s="831"/>
      <c r="K269" s="831"/>
      <c r="L269" s="831"/>
      <c r="M269" s="831"/>
      <c r="N269" s="831">
        <v>1</v>
      </c>
      <c r="O269" s="831">
        <v>24919.48</v>
      </c>
      <c r="P269" s="827"/>
      <c r="Q269" s="832">
        <v>24919.48</v>
      </c>
    </row>
    <row r="270" spans="1:17" ht="14.45" customHeight="1" x14ac:dyDescent="0.2">
      <c r="A270" s="821" t="s">
        <v>7797</v>
      </c>
      <c r="B270" s="822" t="s">
        <v>7442</v>
      </c>
      <c r="C270" s="822" t="s">
        <v>5753</v>
      </c>
      <c r="D270" s="822" t="s">
        <v>7951</v>
      </c>
      <c r="E270" s="822" t="s">
        <v>7952</v>
      </c>
      <c r="F270" s="831"/>
      <c r="G270" s="831"/>
      <c r="H270" s="831"/>
      <c r="I270" s="831"/>
      <c r="J270" s="831"/>
      <c r="K270" s="831"/>
      <c r="L270" s="831"/>
      <c r="M270" s="831"/>
      <c r="N270" s="831">
        <v>27</v>
      </c>
      <c r="O270" s="831">
        <v>50050.03</v>
      </c>
      <c r="P270" s="827"/>
      <c r="Q270" s="832">
        <v>1853.7048148148149</v>
      </c>
    </row>
    <row r="271" spans="1:17" ht="14.45" customHeight="1" x14ac:dyDescent="0.2">
      <c r="A271" s="821" t="s">
        <v>7797</v>
      </c>
      <c r="B271" s="822" t="s">
        <v>7442</v>
      </c>
      <c r="C271" s="822" t="s">
        <v>5753</v>
      </c>
      <c r="D271" s="822" t="s">
        <v>7953</v>
      </c>
      <c r="E271" s="822" t="s">
        <v>7954</v>
      </c>
      <c r="F271" s="831"/>
      <c r="G271" s="831"/>
      <c r="H271" s="831"/>
      <c r="I271" s="831"/>
      <c r="J271" s="831">
        <v>1</v>
      </c>
      <c r="K271" s="831">
        <v>6923.6</v>
      </c>
      <c r="L271" s="831">
        <v>1</v>
      </c>
      <c r="M271" s="831">
        <v>6923.6</v>
      </c>
      <c r="N271" s="831"/>
      <c r="O271" s="831"/>
      <c r="P271" s="827"/>
      <c r="Q271" s="832"/>
    </row>
    <row r="272" spans="1:17" ht="14.45" customHeight="1" x14ac:dyDescent="0.2">
      <c r="A272" s="821" t="s">
        <v>7797</v>
      </c>
      <c r="B272" s="822" t="s">
        <v>7442</v>
      </c>
      <c r="C272" s="822" t="s">
        <v>5753</v>
      </c>
      <c r="D272" s="822" t="s">
        <v>7955</v>
      </c>
      <c r="E272" s="822" t="s">
        <v>7956</v>
      </c>
      <c r="F272" s="831"/>
      <c r="G272" s="831"/>
      <c r="H272" s="831"/>
      <c r="I272" s="831"/>
      <c r="J272" s="831">
        <v>1</v>
      </c>
      <c r="K272" s="831">
        <v>6632.73</v>
      </c>
      <c r="L272" s="831">
        <v>1</v>
      </c>
      <c r="M272" s="831">
        <v>6632.73</v>
      </c>
      <c r="N272" s="831"/>
      <c r="O272" s="831"/>
      <c r="P272" s="827"/>
      <c r="Q272" s="832"/>
    </row>
    <row r="273" spans="1:17" ht="14.45" customHeight="1" x14ac:dyDescent="0.2">
      <c r="A273" s="821" t="s">
        <v>7797</v>
      </c>
      <c r="B273" s="822" t="s">
        <v>7442</v>
      </c>
      <c r="C273" s="822" t="s">
        <v>5753</v>
      </c>
      <c r="D273" s="822" t="s">
        <v>7957</v>
      </c>
      <c r="E273" s="822" t="s">
        <v>7958</v>
      </c>
      <c r="F273" s="831"/>
      <c r="G273" s="831"/>
      <c r="H273" s="831"/>
      <c r="I273" s="831"/>
      <c r="J273" s="831">
        <v>2</v>
      </c>
      <c r="K273" s="831">
        <v>2816.92</v>
      </c>
      <c r="L273" s="831">
        <v>1</v>
      </c>
      <c r="M273" s="831">
        <v>1408.46</v>
      </c>
      <c r="N273" s="831"/>
      <c r="O273" s="831"/>
      <c r="P273" s="827"/>
      <c r="Q273" s="832"/>
    </row>
    <row r="274" spans="1:17" ht="14.45" customHeight="1" x14ac:dyDescent="0.2">
      <c r="A274" s="821" t="s">
        <v>7797</v>
      </c>
      <c r="B274" s="822" t="s">
        <v>7442</v>
      </c>
      <c r="C274" s="822" t="s">
        <v>5753</v>
      </c>
      <c r="D274" s="822" t="s">
        <v>7959</v>
      </c>
      <c r="E274" s="822" t="s">
        <v>7960</v>
      </c>
      <c r="F274" s="831"/>
      <c r="G274" s="831"/>
      <c r="H274" s="831"/>
      <c r="I274" s="831"/>
      <c r="J274" s="831"/>
      <c r="K274" s="831"/>
      <c r="L274" s="831"/>
      <c r="M274" s="831"/>
      <c r="N274" s="831">
        <v>1</v>
      </c>
      <c r="O274" s="831">
        <v>4563.12</v>
      </c>
      <c r="P274" s="827"/>
      <c r="Q274" s="832">
        <v>4563.12</v>
      </c>
    </row>
    <row r="275" spans="1:17" ht="14.45" customHeight="1" x14ac:dyDescent="0.2">
      <c r="A275" s="821" t="s">
        <v>7797</v>
      </c>
      <c r="B275" s="822" t="s">
        <v>7442</v>
      </c>
      <c r="C275" s="822" t="s">
        <v>5753</v>
      </c>
      <c r="D275" s="822" t="s">
        <v>7961</v>
      </c>
      <c r="E275" s="822" t="s">
        <v>7962</v>
      </c>
      <c r="F275" s="831"/>
      <c r="G275" s="831"/>
      <c r="H275" s="831"/>
      <c r="I275" s="831"/>
      <c r="J275" s="831">
        <v>1</v>
      </c>
      <c r="K275" s="831">
        <v>741</v>
      </c>
      <c r="L275" s="831">
        <v>1</v>
      </c>
      <c r="M275" s="831">
        <v>741</v>
      </c>
      <c r="N275" s="831"/>
      <c r="O275" s="831"/>
      <c r="P275" s="827"/>
      <c r="Q275" s="832"/>
    </row>
    <row r="276" spans="1:17" ht="14.45" customHeight="1" x14ac:dyDescent="0.2">
      <c r="A276" s="821" t="s">
        <v>7797</v>
      </c>
      <c r="B276" s="822" t="s">
        <v>7442</v>
      </c>
      <c r="C276" s="822" t="s">
        <v>5753</v>
      </c>
      <c r="D276" s="822" t="s">
        <v>7963</v>
      </c>
      <c r="E276" s="822" t="s">
        <v>7845</v>
      </c>
      <c r="F276" s="831"/>
      <c r="G276" s="831"/>
      <c r="H276" s="831"/>
      <c r="I276" s="831"/>
      <c r="J276" s="831">
        <v>8</v>
      </c>
      <c r="K276" s="831">
        <v>15976</v>
      </c>
      <c r="L276" s="831">
        <v>1</v>
      </c>
      <c r="M276" s="831">
        <v>1997</v>
      </c>
      <c r="N276" s="831">
        <v>9</v>
      </c>
      <c r="O276" s="831">
        <v>14124.329999999998</v>
      </c>
      <c r="P276" s="827">
        <v>0.88409677015523269</v>
      </c>
      <c r="Q276" s="832">
        <v>1569.37</v>
      </c>
    </row>
    <row r="277" spans="1:17" ht="14.45" customHeight="1" x14ac:dyDescent="0.2">
      <c r="A277" s="821" t="s">
        <v>7797</v>
      </c>
      <c r="B277" s="822" t="s">
        <v>7442</v>
      </c>
      <c r="C277" s="822" t="s">
        <v>5753</v>
      </c>
      <c r="D277" s="822" t="s">
        <v>7964</v>
      </c>
      <c r="E277" s="822" t="s">
        <v>7965</v>
      </c>
      <c r="F277" s="831"/>
      <c r="G277" s="831"/>
      <c r="H277" s="831"/>
      <c r="I277" s="831"/>
      <c r="J277" s="831">
        <v>4</v>
      </c>
      <c r="K277" s="831">
        <v>16429.68</v>
      </c>
      <c r="L277" s="831">
        <v>1</v>
      </c>
      <c r="M277" s="831">
        <v>4107.42</v>
      </c>
      <c r="N277" s="831"/>
      <c r="O277" s="831"/>
      <c r="P277" s="827"/>
      <c r="Q277" s="832"/>
    </row>
    <row r="278" spans="1:17" ht="14.45" customHeight="1" x14ac:dyDescent="0.2">
      <c r="A278" s="821" t="s">
        <v>7797</v>
      </c>
      <c r="B278" s="822" t="s">
        <v>7442</v>
      </c>
      <c r="C278" s="822" t="s">
        <v>5753</v>
      </c>
      <c r="D278" s="822" t="s">
        <v>7966</v>
      </c>
      <c r="E278" s="822" t="s">
        <v>7967</v>
      </c>
      <c r="F278" s="831"/>
      <c r="G278" s="831"/>
      <c r="H278" s="831"/>
      <c r="I278" s="831"/>
      <c r="J278" s="831">
        <v>1</v>
      </c>
      <c r="K278" s="831">
        <v>679.85</v>
      </c>
      <c r="L278" s="831">
        <v>1</v>
      </c>
      <c r="M278" s="831">
        <v>679.85</v>
      </c>
      <c r="N278" s="831"/>
      <c r="O278" s="831"/>
      <c r="P278" s="827"/>
      <c r="Q278" s="832"/>
    </row>
    <row r="279" spans="1:17" ht="14.45" customHeight="1" x14ac:dyDescent="0.2">
      <c r="A279" s="821" t="s">
        <v>7797</v>
      </c>
      <c r="B279" s="822" t="s">
        <v>7442</v>
      </c>
      <c r="C279" s="822" t="s">
        <v>5753</v>
      </c>
      <c r="D279" s="822" t="s">
        <v>7968</v>
      </c>
      <c r="E279" s="822" t="s">
        <v>7969</v>
      </c>
      <c r="F279" s="831"/>
      <c r="G279" s="831"/>
      <c r="H279" s="831"/>
      <c r="I279" s="831"/>
      <c r="J279" s="831">
        <v>1</v>
      </c>
      <c r="K279" s="831">
        <v>1501.38</v>
      </c>
      <c r="L279" s="831">
        <v>1</v>
      </c>
      <c r="M279" s="831">
        <v>1501.38</v>
      </c>
      <c r="N279" s="831"/>
      <c r="O279" s="831"/>
      <c r="P279" s="827"/>
      <c r="Q279" s="832"/>
    </row>
    <row r="280" spans="1:17" ht="14.45" customHeight="1" x14ac:dyDescent="0.2">
      <c r="A280" s="821" t="s">
        <v>7797</v>
      </c>
      <c r="B280" s="822" t="s">
        <v>7442</v>
      </c>
      <c r="C280" s="822" t="s">
        <v>5753</v>
      </c>
      <c r="D280" s="822" t="s">
        <v>7970</v>
      </c>
      <c r="E280" s="822" t="s">
        <v>7971</v>
      </c>
      <c r="F280" s="831"/>
      <c r="G280" s="831"/>
      <c r="H280" s="831"/>
      <c r="I280" s="831"/>
      <c r="J280" s="831"/>
      <c r="K280" s="831"/>
      <c r="L280" s="831"/>
      <c r="M280" s="831"/>
      <c r="N280" s="831">
        <v>1</v>
      </c>
      <c r="O280" s="831">
        <v>2298.9699999999998</v>
      </c>
      <c r="P280" s="827"/>
      <c r="Q280" s="832">
        <v>2298.9699999999998</v>
      </c>
    </row>
    <row r="281" spans="1:17" ht="14.45" customHeight="1" x14ac:dyDescent="0.2">
      <c r="A281" s="821" t="s">
        <v>7797</v>
      </c>
      <c r="B281" s="822" t="s">
        <v>7442</v>
      </c>
      <c r="C281" s="822" t="s">
        <v>5753</v>
      </c>
      <c r="D281" s="822" t="s">
        <v>7972</v>
      </c>
      <c r="E281" s="822" t="s">
        <v>7973</v>
      </c>
      <c r="F281" s="831"/>
      <c r="G281" s="831"/>
      <c r="H281" s="831"/>
      <c r="I281" s="831"/>
      <c r="J281" s="831"/>
      <c r="K281" s="831"/>
      <c r="L281" s="831"/>
      <c r="M281" s="831"/>
      <c r="N281" s="831">
        <v>1</v>
      </c>
      <c r="O281" s="831">
        <v>11861.14</v>
      </c>
      <c r="P281" s="827"/>
      <c r="Q281" s="832">
        <v>11861.14</v>
      </c>
    </row>
    <row r="282" spans="1:17" ht="14.45" customHeight="1" x14ac:dyDescent="0.2">
      <c r="A282" s="821" t="s">
        <v>7797</v>
      </c>
      <c r="B282" s="822" t="s">
        <v>7442</v>
      </c>
      <c r="C282" s="822" t="s">
        <v>5753</v>
      </c>
      <c r="D282" s="822" t="s">
        <v>7974</v>
      </c>
      <c r="E282" s="822" t="s">
        <v>7975</v>
      </c>
      <c r="F282" s="831"/>
      <c r="G282" s="831"/>
      <c r="H282" s="831"/>
      <c r="I282" s="831"/>
      <c r="J282" s="831"/>
      <c r="K282" s="831"/>
      <c r="L282" s="831"/>
      <c r="M282" s="831"/>
      <c r="N282" s="831">
        <v>16</v>
      </c>
      <c r="O282" s="831">
        <v>11078.24</v>
      </c>
      <c r="P282" s="827"/>
      <c r="Q282" s="832">
        <v>692.39</v>
      </c>
    </row>
    <row r="283" spans="1:17" ht="14.45" customHeight="1" x14ac:dyDescent="0.2">
      <c r="A283" s="821" t="s">
        <v>7797</v>
      </c>
      <c r="B283" s="822" t="s">
        <v>7442</v>
      </c>
      <c r="C283" s="822" t="s">
        <v>5753</v>
      </c>
      <c r="D283" s="822" t="s">
        <v>7976</v>
      </c>
      <c r="E283" s="822" t="s">
        <v>7938</v>
      </c>
      <c r="F283" s="831"/>
      <c r="G283" s="831"/>
      <c r="H283" s="831"/>
      <c r="I283" s="831"/>
      <c r="J283" s="831"/>
      <c r="K283" s="831"/>
      <c r="L283" s="831"/>
      <c r="M283" s="831"/>
      <c r="N283" s="831">
        <v>1</v>
      </c>
      <c r="O283" s="831">
        <v>1932.09</v>
      </c>
      <c r="P283" s="827"/>
      <c r="Q283" s="832">
        <v>1932.09</v>
      </c>
    </row>
    <row r="284" spans="1:17" ht="14.45" customHeight="1" x14ac:dyDescent="0.2">
      <c r="A284" s="821" t="s">
        <v>7797</v>
      </c>
      <c r="B284" s="822" t="s">
        <v>7442</v>
      </c>
      <c r="C284" s="822" t="s">
        <v>5710</v>
      </c>
      <c r="D284" s="822" t="s">
        <v>7977</v>
      </c>
      <c r="E284" s="822" t="s">
        <v>7978</v>
      </c>
      <c r="F284" s="831">
        <v>3</v>
      </c>
      <c r="G284" s="831">
        <v>642</v>
      </c>
      <c r="H284" s="831">
        <v>2.9860465116279071</v>
      </c>
      <c r="I284" s="831">
        <v>214</v>
      </c>
      <c r="J284" s="831">
        <v>1</v>
      </c>
      <c r="K284" s="831">
        <v>215</v>
      </c>
      <c r="L284" s="831">
        <v>1</v>
      </c>
      <c r="M284" s="831">
        <v>215</v>
      </c>
      <c r="N284" s="831">
        <v>1</v>
      </c>
      <c r="O284" s="831">
        <v>216</v>
      </c>
      <c r="P284" s="827">
        <v>1.0046511627906978</v>
      </c>
      <c r="Q284" s="832">
        <v>216</v>
      </c>
    </row>
    <row r="285" spans="1:17" ht="14.45" customHeight="1" x14ac:dyDescent="0.2">
      <c r="A285" s="821" t="s">
        <v>7797</v>
      </c>
      <c r="B285" s="822" t="s">
        <v>7442</v>
      </c>
      <c r="C285" s="822" t="s">
        <v>5710</v>
      </c>
      <c r="D285" s="822" t="s">
        <v>7979</v>
      </c>
      <c r="E285" s="822" t="s">
        <v>7980</v>
      </c>
      <c r="F285" s="831"/>
      <c r="G285" s="831"/>
      <c r="H285" s="831"/>
      <c r="I285" s="831"/>
      <c r="J285" s="831">
        <v>1</v>
      </c>
      <c r="K285" s="831">
        <v>156</v>
      </c>
      <c r="L285" s="831">
        <v>1</v>
      </c>
      <c r="M285" s="831">
        <v>156</v>
      </c>
      <c r="N285" s="831"/>
      <c r="O285" s="831"/>
      <c r="P285" s="827"/>
      <c r="Q285" s="832"/>
    </row>
    <row r="286" spans="1:17" ht="14.45" customHeight="1" x14ac:dyDescent="0.2">
      <c r="A286" s="821" t="s">
        <v>7797</v>
      </c>
      <c r="B286" s="822" t="s">
        <v>7442</v>
      </c>
      <c r="C286" s="822" t="s">
        <v>5710</v>
      </c>
      <c r="D286" s="822" t="s">
        <v>7981</v>
      </c>
      <c r="E286" s="822" t="s">
        <v>7982</v>
      </c>
      <c r="F286" s="831">
        <v>3</v>
      </c>
      <c r="G286" s="831">
        <v>561</v>
      </c>
      <c r="H286" s="831">
        <v>1.4920212765957446</v>
      </c>
      <c r="I286" s="831">
        <v>187</v>
      </c>
      <c r="J286" s="831">
        <v>2</v>
      </c>
      <c r="K286" s="831">
        <v>376</v>
      </c>
      <c r="L286" s="831">
        <v>1</v>
      </c>
      <c r="M286" s="831">
        <v>188</v>
      </c>
      <c r="N286" s="831">
        <v>2</v>
      </c>
      <c r="O286" s="831">
        <v>378</v>
      </c>
      <c r="P286" s="827">
        <v>1.0053191489361701</v>
      </c>
      <c r="Q286" s="832">
        <v>189</v>
      </c>
    </row>
    <row r="287" spans="1:17" ht="14.45" customHeight="1" x14ac:dyDescent="0.2">
      <c r="A287" s="821" t="s">
        <v>7797</v>
      </c>
      <c r="B287" s="822" t="s">
        <v>7442</v>
      </c>
      <c r="C287" s="822" t="s">
        <v>5710</v>
      </c>
      <c r="D287" s="822" t="s">
        <v>7983</v>
      </c>
      <c r="E287" s="822" t="s">
        <v>7984</v>
      </c>
      <c r="F287" s="831">
        <v>1</v>
      </c>
      <c r="G287" s="831">
        <v>128</v>
      </c>
      <c r="H287" s="831">
        <v>0.16537467700258399</v>
      </c>
      <c r="I287" s="831">
        <v>128</v>
      </c>
      <c r="J287" s="831">
        <v>6</v>
      </c>
      <c r="K287" s="831">
        <v>774</v>
      </c>
      <c r="L287" s="831">
        <v>1</v>
      </c>
      <c r="M287" s="831">
        <v>129</v>
      </c>
      <c r="N287" s="831">
        <v>3</v>
      </c>
      <c r="O287" s="831">
        <v>390</v>
      </c>
      <c r="P287" s="827">
        <v>0.50387596899224807</v>
      </c>
      <c r="Q287" s="832">
        <v>130</v>
      </c>
    </row>
    <row r="288" spans="1:17" ht="14.45" customHeight="1" x14ac:dyDescent="0.2">
      <c r="A288" s="821" t="s">
        <v>7797</v>
      </c>
      <c r="B288" s="822" t="s">
        <v>7442</v>
      </c>
      <c r="C288" s="822" t="s">
        <v>5710</v>
      </c>
      <c r="D288" s="822" t="s">
        <v>7985</v>
      </c>
      <c r="E288" s="822" t="s">
        <v>7986</v>
      </c>
      <c r="F288" s="831">
        <v>15</v>
      </c>
      <c r="G288" s="831">
        <v>3360</v>
      </c>
      <c r="H288" s="831">
        <v>3.7333333333333334</v>
      </c>
      <c r="I288" s="831">
        <v>224</v>
      </c>
      <c r="J288" s="831">
        <v>4</v>
      </c>
      <c r="K288" s="831">
        <v>900</v>
      </c>
      <c r="L288" s="831">
        <v>1</v>
      </c>
      <c r="M288" s="831">
        <v>225</v>
      </c>
      <c r="N288" s="831">
        <v>17</v>
      </c>
      <c r="O288" s="831">
        <v>3842</v>
      </c>
      <c r="P288" s="827">
        <v>4.2688888888888892</v>
      </c>
      <c r="Q288" s="832">
        <v>226</v>
      </c>
    </row>
    <row r="289" spans="1:17" ht="14.45" customHeight="1" x14ac:dyDescent="0.2">
      <c r="A289" s="821" t="s">
        <v>7797</v>
      </c>
      <c r="B289" s="822" t="s">
        <v>7442</v>
      </c>
      <c r="C289" s="822" t="s">
        <v>5710</v>
      </c>
      <c r="D289" s="822" t="s">
        <v>7987</v>
      </c>
      <c r="E289" s="822" t="s">
        <v>7988</v>
      </c>
      <c r="F289" s="831">
        <v>2</v>
      </c>
      <c r="G289" s="831">
        <v>448</v>
      </c>
      <c r="H289" s="831"/>
      <c r="I289" s="831">
        <v>224</v>
      </c>
      <c r="J289" s="831"/>
      <c r="K289" s="831"/>
      <c r="L289" s="831"/>
      <c r="M289" s="831"/>
      <c r="N289" s="831">
        <v>1</v>
      </c>
      <c r="O289" s="831">
        <v>226</v>
      </c>
      <c r="P289" s="827"/>
      <c r="Q289" s="832">
        <v>226</v>
      </c>
    </row>
    <row r="290" spans="1:17" ht="14.45" customHeight="1" x14ac:dyDescent="0.2">
      <c r="A290" s="821" t="s">
        <v>7797</v>
      </c>
      <c r="B290" s="822" t="s">
        <v>7442</v>
      </c>
      <c r="C290" s="822" t="s">
        <v>5710</v>
      </c>
      <c r="D290" s="822" t="s">
        <v>7989</v>
      </c>
      <c r="E290" s="822" t="s">
        <v>7990</v>
      </c>
      <c r="F290" s="831">
        <v>212</v>
      </c>
      <c r="G290" s="831">
        <v>47912</v>
      </c>
      <c r="H290" s="831">
        <v>0.85451853965649471</v>
      </c>
      <c r="I290" s="831">
        <v>226</v>
      </c>
      <c r="J290" s="831">
        <v>247</v>
      </c>
      <c r="K290" s="831">
        <v>56069</v>
      </c>
      <c r="L290" s="831">
        <v>1</v>
      </c>
      <c r="M290" s="831">
        <v>227</v>
      </c>
      <c r="N290" s="831">
        <v>228</v>
      </c>
      <c r="O290" s="831">
        <v>51984</v>
      </c>
      <c r="P290" s="827">
        <v>0.92714334124025755</v>
      </c>
      <c r="Q290" s="832">
        <v>228</v>
      </c>
    </row>
    <row r="291" spans="1:17" ht="14.45" customHeight="1" x14ac:dyDescent="0.2">
      <c r="A291" s="821" t="s">
        <v>7797</v>
      </c>
      <c r="B291" s="822" t="s">
        <v>7442</v>
      </c>
      <c r="C291" s="822" t="s">
        <v>5710</v>
      </c>
      <c r="D291" s="822" t="s">
        <v>7991</v>
      </c>
      <c r="E291" s="822" t="s">
        <v>7992</v>
      </c>
      <c r="F291" s="831">
        <v>33</v>
      </c>
      <c r="G291" s="831">
        <v>20658</v>
      </c>
      <c r="H291" s="831">
        <v>1.2631772043536749</v>
      </c>
      <c r="I291" s="831">
        <v>626</v>
      </c>
      <c r="J291" s="831">
        <v>26</v>
      </c>
      <c r="K291" s="831">
        <v>16354</v>
      </c>
      <c r="L291" s="831">
        <v>1</v>
      </c>
      <c r="M291" s="831">
        <v>629</v>
      </c>
      <c r="N291" s="831">
        <v>13</v>
      </c>
      <c r="O291" s="831">
        <v>8203</v>
      </c>
      <c r="P291" s="827">
        <v>0.50158982511923689</v>
      </c>
      <c r="Q291" s="832">
        <v>631</v>
      </c>
    </row>
    <row r="292" spans="1:17" ht="14.45" customHeight="1" x14ac:dyDescent="0.2">
      <c r="A292" s="821" t="s">
        <v>7797</v>
      </c>
      <c r="B292" s="822" t="s">
        <v>7442</v>
      </c>
      <c r="C292" s="822" t="s">
        <v>5710</v>
      </c>
      <c r="D292" s="822" t="s">
        <v>7993</v>
      </c>
      <c r="E292" s="822" t="s">
        <v>7994</v>
      </c>
      <c r="F292" s="831">
        <v>116</v>
      </c>
      <c r="G292" s="831">
        <v>40600</v>
      </c>
      <c r="H292" s="831">
        <v>0.94784516972498478</v>
      </c>
      <c r="I292" s="831">
        <v>350</v>
      </c>
      <c r="J292" s="831">
        <v>121</v>
      </c>
      <c r="K292" s="831">
        <v>42834</v>
      </c>
      <c r="L292" s="831">
        <v>1</v>
      </c>
      <c r="M292" s="831">
        <v>354</v>
      </c>
      <c r="N292" s="831">
        <v>119</v>
      </c>
      <c r="O292" s="831">
        <v>42364</v>
      </c>
      <c r="P292" s="827">
        <v>0.98902740813372558</v>
      </c>
      <c r="Q292" s="832">
        <v>356</v>
      </c>
    </row>
    <row r="293" spans="1:17" ht="14.45" customHeight="1" x14ac:dyDescent="0.2">
      <c r="A293" s="821" t="s">
        <v>7797</v>
      </c>
      <c r="B293" s="822" t="s">
        <v>7442</v>
      </c>
      <c r="C293" s="822" t="s">
        <v>5710</v>
      </c>
      <c r="D293" s="822" t="s">
        <v>7995</v>
      </c>
      <c r="E293" s="822" t="s">
        <v>7996</v>
      </c>
      <c r="F293" s="831"/>
      <c r="G293" s="831"/>
      <c r="H293" s="831"/>
      <c r="I293" s="831"/>
      <c r="J293" s="831"/>
      <c r="K293" s="831"/>
      <c r="L293" s="831"/>
      <c r="M293" s="831"/>
      <c r="N293" s="831">
        <v>2</v>
      </c>
      <c r="O293" s="831">
        <v>9182</v>
      </c>
      <c r="P293" s="827"/>
      <c r="Q293" s="832">
        <v>4591</v>
      </c>
    </row>
    <row r="294" spans="1:17" ht="14.45" customHeight="1" x14ac:dyDescent="0.2">
      <c r="A294" s="821" t="s">
        <v>7797</v>
      </c>
      <c r="B294" s="822" t="s">
        <v>7442</v>
      </c>
      <c r="C294" s="822" t="s">
        <v>5710</v>
      </c>
      <c r="D294" s="822" t="s">
        <v>7997</v>
      </c>
      <c r="E294" s="822" t="s">
        <v>7998</v>
      </c>
      <c r="F294" s="831">
        <v>5</v>
      </c>
      <c r="G294" s="831">
        <v>20830</v>
      </c>
      <c r="H294" s="831">
        <v>0.62395159357776175</v>
      </c>
      <c r="I294" s="831">
        <v>4166</v>
      </c>
      <c r="J294" s="831">
        <v>8</v>
      </c>
      <c r="K294" s="831">
        <v>33384</v>
      </c>
      <c r="L294" s="831">
        <v>1</v>
      </c>
      <c r="M294" s="831">
        <v>4173</v>
      </c>
      <c r="N294" s="831">
        <v>7</v>
      </c>
      <c r="O294" s="831">
        <v>29253</v>
      </c>
      <c r="P294" s="827">
        <v>0.87625808770668578</v>
      </c>
      <c r="Q294" s="832">
        <v>4179</v>
      </c>
    </row>
    <row r="295" spans="1:17" ht="14.45" customHeight="1" x14ac:dyDescent="0.2">
      <c r="A295" s="821" t="s">
        <v>7797</v>
      </c>
      <c r="B295" s="822" t="s">
        <v>7442</v>
      </c>
      <c r="C295" s="822" t="s">
        <v>5710</v>
      </c>
      <c r="D295" s="822" t="s">
        <v>7999</v>
      </c>
      <c r="E295" s="822" t="s">
        <v>8000</v>
      </c>
      <c r="F295" s="831">
        <v>35</v>
      </c>
      <c r="G295" s="831">
        <v>9905</v>
      </c>
      <c r="H295" s="831">
        <v>1.2026469159786304</v>
      </c>
      <c r="I295" s="831">
        <v>283</v>
      </c>
      <c r="J295" s="831">
        <v>29</v>
      </c>
      <c r="K295" s="831">
        <v>8236</v>
      </c>
      <c r="L295" s="831">
        <v>1</v>
      </c>
      <c r="M295" s="831">
        <v>284</v>
      </c>
      <c r="N295" s="831">
        <v>16</v>
      </c>
      <c r="O295" s="831">
        <v>4560</v>
      </c>
      <c r="P295" s="827">
        <v>0.55366682855755223</v>
      </c>
      <c r="Q295" s="832">
        <v>285</v>
      </c>
    </row>
    <row r="296" spans="1:17" ht="14.45" customHeight="1" x14ac:dyDescent="0.2">
      <c r="A296" s="821" t="s">
        <v>7797</v>
      </c>
      <c r="B296" s="822" t="s">
        <v>7442</v>
      </c>
      <c r="C296" s="822" t="s">
        <v>5710</v>
      </c>
      <c r="D296" s="822" t="s">
        <v>8001</v>
      </c>
      <c r="E296" s="822" t="s">
        <v>8002</v>
      </c>
      <c r="F296" s="831">
        <v>29</v>
      </c>
      <c r="G296" s="831">
        <v>183338</v>
      </c>
      <c r="H296" s="831">
        <v>1.3789892516791902</v>
      </c>
      <c r="I296" s="831">
        <v>6322</v>
      </c>
      <c r="J296" s="831">
        <v>21</v>
      </c>
      <c r="K296" s="831">
        <v>132951</v>
      </c>
      <c r="L296" s="831">
        <v>1</v>
      </c>
      <c r="M296" s="831">
        <v>6331</v>
      </c>
      <c r="N296" s="831">
        <v>16</v>
      </c>
      <c r="O296" s="831">
        <v>101408</v>
      </c>
      <c r="P296" s="827">
        <v>0.76274717753157173</v>
      </c>
      <c r="Q296" s="832">
        <v>6338</v>
      </c>
    </row>
    <row r="297" spans="1:17" ht="14.45" customHeight="1" x14ac:dyDescent="0.2">
      <c r="A297" s="821" t="s">
        <v>7797</v>
      </c>
      <c r="B297" s="822" t="s">
        <v>7442</v>
      </c>
      <c r="C297" s="822" t="s">
        <v>5710</v>
      </c>
      <c r="D297" s="822" t="s">
        <v>8003</v>
      </c>
      <c r="E297" s="822" t="s">
        <v>8004</v>
      </c>
      <c r="F297" s="831">
        <v>52</v>
      </c>
      <c r="G297" s="831">
        <v>82004</v>
      </c>
      <c r="H297" s="831">
        <v>1.2942550505050505</v>
      </c>
      <c r="I297" s="831">
        <v>1577</v>
      </c>
      <c r="J297" s="831">
        <v>40</v>
      </c>
      <c r="K297" s="831">
        <v>63360</v>
      </c>
      <c r="L297" s="831">
        <v>1</v>
      </c>
      <c r="M297" s="831">
        <v>1584</v>
      </c>
      <c r="N297" s="831">
        <v>44</v>
      </c>
      <c r="O297" s="831">
        <v>69960</v>
      </c>
      <c r="P297" s="827">
        <v>1.1041666666666667</v>
      </c>
      <c r="Q297" s="832">
        <v>1590</v>
      </c>
    </row>
    <row r="298" spans="1:17" ht="14.45" customHeight="1" x14ac:dyDescent="0.2">
      <c r="A298" s="821" t="s">
        <v>7797</v>
      </c>
      <c r="B298" s="822" t="s">
        <v>7442</v>
      </c>
      <c r="C298" s="822" t="s">
        <v>5710</v>
      </c>
      <c r="D298" s="822" t="s">
        <v>8005</v>
      </c>
      <c r="E298" s="822" t="s">
        <v>8006</v>
      </c>
      <c r="F298" s="831">
        <v>51</v>
      </c>
      <c r="G298" s="831">
        <v>58395</v>
      </c>
      <c r="H298" s="831">
        <v>1.1540513833992094</v>
      </c>
      <c r="I298" s="831">
        <v>1145</v>
      </c>
      <c r="J298" s="831">
        <v>44</v>
      </c>
      <c r="K298" s="831">
        <v>50600</v>
      </c>
      <c r="L298" s="831">
        <v>1</v>
      </c>
      <c r="M298" s="831">
        <v>1150</v>
      </c>
      <c r="N298" s="831">
        <v>41</v>
      </c>
      <c r="O298" s="831">
        <v>47314</v>
      </c>
      <c r="P298" s="827">
        <v>0.93505928853754938</v>
      </c>
      <c r="Q298" s="832">
        <v>1154</v>
      </c>
    </row>
    <row r="299" spans="1:17" ht="14.45" customHeight="1" x14ac:dyDescent="0.2">
      <c r="A299" s="821" t="s">
        <v>7797</v>
      </c>
      <c r="B299" s="822" t="s">
        <v>7442</v>
      </c>
      <c r="C299" s="822" t="s">
        <v>5710</v>
      </c>
      <c r="D299" s="822" t="s">
        <v>8007</v>
      </c>
      <c r="E299" s="822" t="s">
        <v>8008</v>
      </c>
      <c r="F299" s="831">
        <v>1</v>
      </c>
      <c r="G299" s="831">
        <v>4788</v>
      </c>
      <c r="H299" s="831"/>
      <c r="I299" s="831">
        <v>4788</v>
      </c>
      <c r="J299" s="831"/>
      <c r="K299" s="831"/>
      <c r="L299" s="831"/>
      <c r="M299" s="831"/>
      <c r="N299" s="831"/>
      <c r="O299" s="831"/>
      <c r="P299" s="827"/>
      <c r="Q299" s="832"/>
    </row>
    <row r="300" spans="1:17" ht="14.45" customHeight="1" x14ac:dyDescent="0.2">
      <c r="A300" s="821" t="s">
        <v>7797</v>
      </c>
      <c r="B300" s="822" t="s">
        <v>7442</v>
      </c>
      <c r="C300" s="822" t="s">
        <v>5710</v>
      </c>
      <c r="D300" s="822" t="s">
        <v>8009</v>
      </c>
      <c r="E300" s="822" t="s">
        <v>8010</v>
      </c>
      <c r="F300" s="831"/>
      <c r="G300" s="831"/>
      <c r="H300" s="831"/>
      <c r="I300" s="831"/>
      <c r="J300" s="831">
        <v>1</v>
      </c>
      <c r="K300" s="831">
        <v>15280</v>
      </c>
      <c r="L300" s="831">
        <v>1</v>
      </c>
      <c r="M300" s="831">
        <v>15280</v>
      </c>
      <c r="N300" s="831">
        <v>1</v>
      </c>
      <c r="O300" s="831">
        <v>15292</v>
      </c>
      <c r="P300" s="827">
        <v>1.000785340314136</v>
      </c>
      <c r="Q300" s="832">
        <v>15292</v>
      </c>
    </row>
    <row r="301" spans="1:17" ht="14.45" customHeight="1" x14ac:dyDescent="0.2">
      <c r="A301" s="821" t="s">
        <v>7797</v>
      </c>
      <c r="B301" s="822" t="s">
        <v>7442</v>
      </c>
      <c r="C301" s="822" t="s">
        <v>5710</v>
      </c>
      <c r="D301" s="822" t="s">
        <v>8011</v>
      </c>
      <c r="E301" s="822" t="s">
        <v>8012</v>
      </c>
      <c r="F301" s="831">
        <v>10</v>
      </c>
      <c r="G301" s="831">
        <v>38620</v>
      </c>
      <c r="H301" s="831">
        <v>0.43422043826806533</v>
      </c>
      <c r="I301" s="831">
        <v>3862</v>
      </c>
      <c r="J301" s="831">
        <v>23</v>
      </c>
      <c r="K301" s="831">
        <v>88941</v>
      </c>
      <c r="L301" s="831">
        <v>1</v>
      </c>
      <c r="M301" s="831">
        <v>3867</v>
      </c>
      <c r="N301" s="831">
        <v>17</v>
      </c>
      <c r="O301" s="831">
        <v>65807</v>
      </c>
      <c r="P301" s="827">
        <v>0.73989498656412678</v>
      </c>
      <c r="Q301" s="832">
        <v>3871</v>
      </c>
    </row>
    <row r="302" spans="1:17" ht="14.45" customHeight="1" x14ac:dyDescent="0.2">
      <c r="A302" s="821" t="s">
        <v>7797</v>
      </c>
      <c r="B302" s="822" t="s">
        <v>7442</v>
      </c>
      <c r="C302" s="822" t="s">
        <v>5710</v>
      </c>
      <c r="D302" s="822" t="s">
        <v>8013</v>
      </c>
      <c r="E302" s="822" t="s">
        <v>8014</v>
      </c>
      <c r="F302" s="831">
        <v>5</v>
      </c>
      <c r="G302" s="831">
        <v>26060</v>
      </c>
      <c r="H302" s="831">
        <v>4.9932937344318837</v>
      </c>
      <c r="I302" s="831">
        <v>5212</v>
      </c>
      <c r="J302" s="831">
        <v>1</v>
      </c>
      <c r="K302" s="831">
        <v>5219</v>
      </c>
      <c r="L302" s="831">
        <v>1</v>
      </c>
      <c r="M302" s="831">
        <v>5219</v>
      </c>
      <c r="N302" s="831"/>
      <c r="O302" s="831"/>
      <c r="P302" s="827"/>
      <c r="Q302" s="832"/>
    </row>
    <row r="303" spans="1:17" ht="14.45" customHeight="1" x14ac:dyDescent="0.2">
      <c r="A303" s="821" t="s">
        <v>7797</v>
      </c>
      <c r="B303" s="822" t="s">
        <v>7442</v>
      </c>
      <c r="C303" s="822" t="s">
        <v>5710</v>
      </c>
      <c r="D303" s="822" t="s">
        <v>8015</v>
      </c>
      <c r="E303" s="822" t="s">
        <v>8016</v>
      </c>
      <c r="F303" s="831">
        <v>3</v>
      </c>
      <c r="G303" s="831">
        <v>23784</v>
      </c>
      <c r="H303" s="831">
        <v>0.37452758881330311</v>
      </c>
      <c r="I303" s="831">
        <v>7928</v>
      </c>
      <c r="J303" s="831">
        <v>8</v>
      </c>
      <c r="K303" s="831">
        <v>63504</v>
      </c>
      <c r="L303" s="831">
        <v>1</v>
      </c>
      <c r="M303" s="831">
        <v>7938</v>
      </c>
      <c r="N303" s="831">
        <v>3</v>
      </c>
      <c r="O303" s="831">
        <v>23841</v>
      </c>
      <c r="P303" s="827">
        <v>0.37542517006802723</v>
      </c>
      <c r="Q303" s="832">
        <v>7947</v>
      </c>
    </row>
    <row r="304" spans="1:17" ht="14.45" customHeight="1" x14ac:dyDescent="0.2">
      <c r="A304" s="821" t="s">
        <v>7797</v>
      </c>
      <c r="B304" s="822" t="s">
        <v>7442</v>
      </c>
      <c r="C304" s="822" t="s">
        <v>5710</v>
      </c>
      <c r="D304" s="822" t="s">
        <v>8017</v>
      </c>
      <c r="E304" s="822" t="s">
        <v>8018</v>
      </c>
      <c r="F304" s="831">
        <v>6</v>
      </c>
      <c r="G304" s="831">
        <v>10224</v>
      </c>
      <c r="H304" s="831">
        <v>0.66471620830895262</v>
      </c>
      <c r="I304" s="831">
        <v>1704</v>
      </c>
      <c r="J304" s="831">
        <v>9</v>
      </c>
      <c r="K304" s="831">
        <v>15381</v>
      </c>
      <c r="L304" s="831">
        <v>1</v>
      </c>
      <c r="M304" s="831">
        <v>1709</v>
      </c>
      <c r="N304" s="831">
        <v>7</v>
      </c>
      <c r="O304" s="831">
        <v>11991</v>
      </c>
      <c r="P304" s="827">
        <v>0.77959820557831094</v>
      </c>
      <c r="Q304" s="832">
        <v>1713</v>
      </c>
    </row>
    <row r="305" spans="1:17" ht="14.45" customHeight="1" x14ac:dyDescent="0.2">
      <c r="A305" s="821" t="s">
        <v>7797</v>
      </c>
      <c r="B305" s="822" t="s">
        <v>7442</v>
      </c>
      <c r="C305" s="822" t="s">
        <v>5710</v>
      </c>
      <c r="D305" s="822" t="s">
        <v>8019</v>
      </c>
      <c r="E305" s="822" t="s">
        <v>8020</v>
      </c>
      <c r="F305" s="831">
        <v>15</v>
      </c>
      <c r="G305" s="831">
        <v>3825</v>
      </c>
      <c r="H305" s="831"/>
      <c r="I305" s="831">
        <v>255</v>
      </c>
      <c r="J305" s="831"/>
      <c r="K305" s="831"/>
      <c r="L305" s="831"/>
      <c r="M305" s="831"/>
      <c r="N305" s="831"/>
      <c r="O305" s="831"/>
      <c r="P305" s="827"/>
      <c r="Q305" s="832"/>
    </row>
    <row r="306" spans="1:17" ht="14.45" customHeight="1" x14ac:dyDescent="0.2">
      <c r="A306" s="821" t="s">
        <v>7797</v>
      </c>
      <c r="B306" s="822" t="s">
        <v>7442</v>
      </c>
      <c r="C306" s="822" t="s">
        <v>5710</v>
      </c>
      <c r="D306" s="822" t="s">
        <v>8021</v>
      </c>
      <c r="E306" s="822" t="s">
        <v>8022</v>
      </c>
      <c r="F306" s="831">
        <v>200</v>
      </c>
      <c r="G306" s="831">
        <v>258800</v>
      </c>
      <c r="H306" s="831">
        <v>0.91112965290466585</v>
      </c>
      <c r="I306" s="831">
        <v>1294</v>
      </c>
      <c r="J306" s="831">
        <v>219</v>
      </c>
      <c r="K306" s="831">
        <v>284043</v>
      </c>
      <c r="L306" s="831">
        <v>1</v>
      </c>
      <c r="M306" s="831">
        <v>1297</v>
      </c>
      <c r="N306" s="831">
        <v>196</v>
      </c>
      <c r="O306" s="831">
        <v>254604</v>
      </c>
      <c r="P306" s="827">
        <v>0.89635724168523778</v>
      </c>
      <c r="Q306" s="832">
        <v>1299</v>
      </c>
    </row>
    <row r="307" spans="1:17" ht="14.45" customHeight="1" x14ac:dyDescent="0.2">
      <c r="A307" s="821" t="s">
        <v>7797</v>
      </c>
      <c r="B307" s="822" t="s">
        <v>7442</v>
      </c>
      <c r="C307" s="822" t="s">
        <v>5710</v>
      </c>
      <c r="D307" s="822" t="s">
        <v>8023</v>
      </c>
      <c r="E307" s="822" t="s">
        <v>8024</v>
      </c>
      <c r="F307" s="831">
        <v>189</v>
      </c>
      <c r="G307" s="831">
        <v>222642</v>
      </c>
      <c r="H307" s="831">
        <v>0.98785162836099027</v>
      </c>
      <c r="I307" s="831">
        <v>1178</v>
      </c>
      <c r="J307" s="831">
        <v>191</v>
      </c>
      <c r="K307" s="831">
        <v>225380</v>
      </c>
      <c r="L307" s="831">
        <v>1</v>
      </c>
      <c r="M307" s="831">
        <v>1180</v>
      </c>
      <c r="N307" s="831">
        <v>158</v>
      </c>
      <c r="O307" s="831">
        <v>186756</v>
      </c>
      <c r="P307" s="827">
        <v>0.82862720738308637</v>
      </c>
      <c r="Q307" s="832">
        <v>1182</v>
      </c>
    </row>
    <row r="308" spans="1:17" ht="14.45" customHeight="1" x14ac:dyDescent="0.2">
      <c r="A308" s="821" t="s">
        <v>7797</v>
      </c>
      <c r="B308" s="822" t="s">
        <v>7442</v>
      </c>
      <c r="C308" s="822" t="s">
        <v>5710</v>
      </c>
      <c r="D308" s="822" t="s">
        <v>8025</v>
      </c>
      <c r="E308" s="822" t="s">
        <v>8026</v>
      </c>
      <c r="F308" s="831">
        <v>7</v>
      </c>
      <c r="G308" s="831">
        <v>36106</v>
      </c>
      <c r="H308" s="831">
        <v>1.1657626243058246</v>
      </c>
      <c r="I308" s="831">
        <v>5158</v>
      </c>
      <c r="J308" s="831">
        <v>6</v>
      </c>
      <c r="K308" s="831">
        <v>30972</v>
      </c>
      <c r="L308" s="831">
        <v>1</v>
      </c>
      <c r="M308" s="831">
        <v>5162</v>
      </c>
      <c r="N308" s="831">
        <v>1</v>
      </c>
      <c r="O308" s="831">
        <v>5166</v>
      </c>
      <c r="P308" s="827">
        <v>0.16679581557535839</v>
      </c>
      <c r="Q308" s="832">
        <v>5166</v>
      </c>
    </row>
    <row r="309" spans="1:17" ht="14.45" customHeight="1" x14ac:dyDescent="0.2">
      <c r="A309" s="821" t="s">
        <v>7797</v>
      </c>
      <c r="B309" s="822" t="s">
        <v>7442</v>
      </c>
      <c r="C309" s="822" t="s">
        <v>5710</v>
      </c>
      <c r="D309" s="822" t="s">
        <v>8027</v>
      </c>
      <c r="E309" s="822" t="s">
        <v>8028</v>
      </c>
      <c r="F309" s="831">
        <v>7</v>
      </c>
      <c r="G309" s="831">
        <v>5614</v>
      </c>
      <c r="H309" s="831">
        <v>0.86850247524752477</v>
      </c>
      <c r="I309" s="831">
        <v>802</v>
      </c>
      <c r="J309" s="831">
        <v>8</v>
      </c>
      <c r="K309" s="831">
        <v>6464</v>
      </c>
      <c r="L309" s="831">
        <v>1</v>
      </c>
      <c r="M309" s="831">
        <v>808</v>
      </c>
      <c r="N309" s="831">
        <v>3</v>
      </c>
      <c r="O309" s="831">
        <v>2439</v>
      </c>
      <c r="P309" s="827">
        <v>0.37732054455445546</v>
      </c>
      <c r="Q309" s="832">
        <v>813</v>
      </c>
    </row>
    <row r="310" spans="1:17" ht="14.45" customHeight="1" x14ac:dyDescent="0.2">
      <c r="A310" s="821" t="s">
        <v>7797</v>
      </c>
      <c r="B310" s="822" t="s">
        <v>7442</v>
      </c>
      <c r="C310" s="822" t="s">
        <v>5710</v>
      </c>
      <c r="D310" s="822" t="s">
        <v>8029</v>
      </c>
      <c r="E310" s="822" t="s">
        <v>8030</v>
      </c>
      <c r="F310" s="831">
        <v>1557</v>
      </c>
      <c r="G310" s="831">
        <v>277146</v>
      </c>
      <c r="H310" s="831">
        <v>0.98869838823604961</v>
      </c>
      <c r="I310" s="831">
        <v>178</v>
      </c>
      <c r="J310" s="831">
        <v>1566</v>
      </c>
      <c r="K310" s="831">
        <v>280314</v>
      </c>
      <c r="L310" s="831">
        <v>1</v>
      </c>
      <c r="M310" s="831">
        <v>179</v>
      </c>
      <c r="N310" s="831">
        <v>1484</v>
      </c>
      <c r="O310" s="831">
        <v>267120</v>
      </c>
      <c r="P310" s="827">
        <v>0.95293135555127462</v>
      </c>
      <c r="Q310" s="832">
        <v>180</v>
      </c>
    </row>
    <row r="311" spans="1:17" ht="14.45" customHeight="1" x14ac:dyDescent="0.2">
      <c r="A311" s="821" t="s">
        <v>7797</v>
      </c>
      <c r="B311" s="822" t="s">
        <v>7442</v>
      </c>
      <c r="C311" s="822" t="s">
        <v>5710</v>
      </c>
      <c r="D311" s="822" t="s">
        <v>8031</v>
      </c>
      <c r="E311" s="822" t="s">
        <v>8032</v>
      </c>
      <c r="F311" s="831">
        <v>71</v>
      </c>
      <c r="G311" s="831">
        <v>145550</v>
      </c>
      <c r="H311" s="831">
        <v>0.82437499292017358</v>
      </c>
      <c r="I311" s="831">
        <v>2050</v>
      </c>
      <c r="J311" s="831">
        <v>86</v>
      </c>
      <c r="K311" s="831">
        <v>176558</v>
      </c>
      <c r="L311" s="831">
        <v>1</v>
      </c>
      <c r="M311" s="831">
        <v>2053</v>
      </c>
      <c r="N311" s="831">
        <v>84</v>
      </c>
      <c r="O311" s="831">
        <v>172704</v>
      </c>
      <c r="P311" s="827">
        <v>0.97817147906070523</v>
      </c>
      <c r="Q311" s="832">
        <v>2056</v>
      </c>
    </row>
    <row r="312" spans="1:17" ht="14.45" customHeight="1" x14ac:dyDescent="0.2">
      <c r="A312" s="821" t="s">
        <v>7797</v>
      </c>
      <c r="B312" s="822" t="s">
        <v>7442</v>
      </c>
      <c r="C312" s="822" t="s">
        <v>5710</v>
      </c>
      <c r="D312" s="822" t="s">
        <v>8033</v>
      </c>
      <c r="E312" s="822" t="s">
        <v>8034</v>
      </c>
      <c r="F312" s="831">
        <v>4</v>
      </c>
      <c r="G312" s="831">
        <v>10948</v>
      </c>
      <c r="H312" s="831">
        <v>0.99890510948905109</v>
      </c>
      <c r="I312" s="831">
        <v>2737</v>
      </c>
      <c r="J312" s="831">
        <v>4</v>
      </c>
      <c r="K312" s="831">
        <v>10960</v>
      </c>
      <c r="L312" s="831">
        <v>1</v>
      </c>
      <c r="M312" s="831">
        <v>2740</v>
      </c>
      <c r="N312" s="831">
        <v>1</v>
      </c>
      <c r="O312" s="831">
        <v>2742</v>
      </c>
      <c r="P312" s="827">
        <v>0.25018248175182484</v>
      </c>
      <c r="Q312" s="832">
        <v>2742</v>
      </c>
    </row>
    <row r="313" spans="1:17" ht="14.45" customHeight="1" x14ac:dyDescent="0.2">
      <c r="A313" s="821" t="s">
        <v>7797</v>
      </c>
      <c r="B313" s="822" t="s">
        <v>7442</v>
      </c>
      <c r="C313" s="822" t="s">
        <v>5710</v>
      </c>
      <c r="D313" s="822" t="s">
        <v>8035</v>
      </c>
      <c r="E313" s="822" t="s">
        <v>8036</v>
      </c>
      <c r="F313" s="831">
        <v>4</v>
      </c>
      <c r="G313" s="831">
        <v>21080</v>
      </c>
      <c r="H313" s="831">
        <v>1.9984831247629882</v>
      </c>
      <c r="I313" s="831">
        <v>5270</v>
      </c>
      <c r="J313" s="831">
        <v>2</v>
      </c>
      <c r="K313" s="831">
        <v>10548</v>
      </c>
      <c r="L313" s="831">
        <v>1</v>
      </c>
      <c r="M313" s="831">
        <v>5274</v>
      </c>
      <c r="N313" s="831"/>
      <c r="O313" s="831"/>
      <c r="P313" s="827"/>
      <c r="Q313" s="832"/>
    </row>
    <row r="314" spans="1:17" ht="14.45" customHeight="1" x14ac:dyDescent="0.2">
      <c r="A314" s="821" t="s">
        <v>7797</v>
      </c>
      <c r="B314" s="822" t="s">
        <v>7442</v>
      </c>
      <c r="C314" s="822" t="s">
        <v>5710</v>
      </c>
      <c r="D314" s="822" t="s">
        <v>8037</v>
      </c>
      <c r="E314" s="822" t="s">
        <v>8038</v>
      </c>
      <c r="F314" s="831">
        <v>11</v>
      </c>
      <c r="G314" s="831">
        <v>7425</v>
      </c>
      <c r="H314" s="831">
        <v>0.78223767383059417</v>
      </c>
      <c r="I314" s="831">
        <v>675</v>
      </c>
      <c r="J314" s="831">
        <v>14</v>
      </c>
      <c r="K314" s="831">
        <v>9492</v>
      </c>
      <c r="L314" s="831">
        <v>1</v>
      </c>
      <c r="M314" s="831">
        <v>678</v>
      </c>
      <c r="N314" s="831">
        <v>4</v>
      </c>
      <c r="O314" s="831">
        <v>2720</v>
      </c>
      <c r="P314" s="827">
        <v>0.28655710071639273</v>
      </c>
      <c r="Q314" s="832">
        <v>680</v>
      </c>
    </row>
    <row r="315" spans="1:17" ht="14.45" customHeight="1" x14ac:dyDescent="0.2">
      <c r="A315" s="821" t="s">
        <v>7797</v>
      </c>
      <c r="B315" s="822" t="s">
        <v>7442</v>
      </c>
      <c r="C315" s="822" t="s">
        <v>5710</v>
      </c>
      <c r="D315" s="822" t="s">
        <v>8039</v>
      </c>
      <c r="E315" s="822" t="s">
        <v>8040</v>
      </c>
      <c r="F315" s="831">
        <v>3</v>
      </c>
      <c r="G315" s="831">
        <v>6342</v>
      </c>
      <c r="H315" s="831">
        <v>1.4978743504959848</v>
      </c>
      <c r="I315" s="831">
        <v>2114</v>
      </c>
      <c r="J315" s="831">
        <v>2</v>
      </c>
      <c r="K315" s="831">
        <v>4234</v>
      </c>
      <c r="L315" s="831">
        <v>1</v>
      </c>
      <c r="M315" s="831">
        <v>2117</v>
      </c>
      <c r="N315" s="831">
        <v>1</v>
      </c>
      <c r="O315" s="831">
        <v>2120</v>
      </c>
      <c r="P315" s="827">
        <v>0.50070854983467172</v>
      </c>
      <c r="Q315" s="832">
        <v>2120</v>
      </c>
    </row>
    <row r="316" spans="1:17" ht="14.45" customHeight="1" x14ac:dyDescent="0.2">
      <c r="A316" s="821" t="s">
        <v>7797</v>
      </c>
      <c r="B316" s="822" t="s">
        <v>7442</v>
      </c>
      <c r="C316" s="822" t="s">
        <v>5710</v>
      </c>
      <c r="D316" s="822" t="s">
        <v>8041</v>
      </c>
      <c r="E316" s="822" t="s">
        <v>8042</v>
      </c>
      <c r="F316" s="831">
        <v>19</v>
      </c>
      <c r="G316" s="831">
        <v>2945</v>
      </c>
      <c r="H316" s="831">
        <v>0.58994391025641024</v>
      </c>
      <c r="I316" s="831">
        <v>155</v>
      </c>
      <c r="J316" s="831">
        <v>32</v>
      </c>
      <c r="K316" s="831">
        <v>4992</v>
      </c>
      <c r="L316" s="831">
        <v>1</v>
      </c>
      <c r="M316" s="831">
        <v>156</v>
      </c>
      <c r="N316" s="831">
        <v>27</v>
      </c>
      <c r="O316" s="831">
        <v>4239</v>
      </c>
      <c r="P316" s="827">
        <v>0.84915865384615385</v>
      </c>
      <c r="Q316" s="832">
        <v>157</v>
      </c>
    </row>
    <row r="317" spans="1:17" ht="14.45" customHeight="1" x14ac:dyDescent="0.2">
      <c r="A317" s="821" t="s">
        <v>7797</v>
      </c>
      <c r="B317" s="822" t="s">
        <v>7442</v>
      </c>
      <c r="C317" s="822" t="s">
        <v>5710</v>
      </c>
      <c r="D317" s="822" t="s">
        <v>8043</v>
      </c>
      <c r="E317" s="822" t="s">
        <v>8044</v>
      </c>
      <c r="F317" s="831"/>
      <c r="G317" s="831"/>
      <c r="H317" s="831"/>
      <c r="I317" s="831"/>
      <c r="J317" s="831">
        <v>5</v>
      </c>
      <c r="K317" s="831">
        <v>1005</v>
      </c>
      <c r="L317" s="831">
        <v>1</v>
      </c>
      <c r="M317" s="831">
        <v>201</v>
      </c>
      <c r="N317" s="831">
        <v>3</v>
      </c>
      <c r="O317" s="831">
        <v>606</v>
      </c>
      <c r="P317" s="827">
        <v>0.60298507462686568</v>
      </c>
      <c r="Q317" s="832">
        <v>202</v>
      </c>
    </row>
    <row r="318" spans="1:17" ht="14.45" customHeight="1" x14ac:dyDescent="0.2">
      <c r="A318" s="821" t="s">
        <v>7797</v>
      </c>
      <c r="B318" s="822" t="s">
        <v>7442</v>
      </c>
      <c r="C318" s="822" t="s">
        <v>5710</v>
      </c>
      <c r="D318" s="822" t="s">
        <v>8045</v>
      </c>
      <c r="E318" s="822" t="s">
        <v>8046</v>
      </c>
      <c r="F318" s="831">
        <v>30</v>
      </c>
      <c r="G318" s="831">
        <v>6150</v>
      </c>
      <c r="H318" s="831">
        <v>1.1884057971014492</v>
      </c>
      <c r="I318" s="831">
        <v>205</v>
      </c>
      <c r="J318" s="831">
        <v>25</v>
      </c>
      <c r="K318" s="831">
        <v>5175</v>
      </c>
      <c r="L318" s="831">
        <v>1</v>
      </c>
      <c r="M318" s="831">
        <v>207</v>
      </c>
      <c r="N318" s="831">
        <v>16</v>
      </c>
      <c r="O318" s="831">
        <v>3328</v>
      </c>
      <c r="P318" s="827">
        <v>0.64309178743961348</v>
      </c>
      <c r="Q318" s="832">
        <v>208</v>
      </c>
    </row>
    <row r="319" spans="1:17" ht="14.45" customHeight="1" x14ac:dyDescent="0.2">
      <c r="A319" s="821" t="s">
        <v>7797</v>
      </c>
      <c r="B319" s="822" t="s">
        <v>7442</v>
      </c>
      <c r="C319" s="822" t="s">
        <v>5710</v>
      </c>
      <c r="D319" s="822" t="s">
        <v>8047</v>
      </c>
      <c r="E319" s="822" t="s">
        <v>8048</v>
      </c>
      <c r="F319" s="831">
        <v>130</v>
      </c>
      <c r="G319" s="831">
        <v>55510</v>
      </c>
      <c r="H319" s="831">
        <v>1.0898845519516218</v>
      </c>
      <c r="I319" s="831">
        <v>427</v>
      </c>
      <c r="J319" s="831">
        <v>119</v>
      </c>
      <c r="K319" s="831">
        <v>50932</v>
      </c>
      <c r="L319" s="831">
        <v>1</v>
      </c>
      <c r="M319" s="831">
        <v>428</v>
      </c>
      <c r="N319" s="831">
        <v>110</v>
      </c>
      <c r="O319" s="831">
        <v>47300</v>
      </c>
      <c r="P319" s="827">
        <v>0.92868923270242676</v>
      </c>
      <c r="Q319" s="832">
        <v>430</v>
      </c>
    </row>
    <row r="320" spans="1:17" ht="14.45" customHeight="1" x14ac:dyDescent="0.2">
      <c r="A320" s="821" t="s">
        <v>7797</v>
      </c>
      <c r="B320" s="822" t="s">
        <v>7442</v>
      </c>
      <c r="C320" s="822" t="s">
        <v>5710</v>
      </c>
      <c r="D320" s="822" t="s">
        <v>8049</v>
      </c>
      <c r="E320" s="822" t="s">
        <v>8050</v>
      </c>
      <c r="F320" s="831"/>
      <c r="G320" s="831"/>
      <c r="H320" s="831"/>
      <c r="I320" s="831"/>
      <c r="J320" s="831">
        <v>2</v>
      </c>
      <c r="K320" s="831">
        <v>328</v>
      </c>
      <c r="L320" s="831">
        <v>1</v>
      </c>
      <c r="M320" s="831">
        <v>164</v>
      </c>
      <c r="N320" s="831">
        <v>1</v>
      </c>
      <c r="O320" s="831">
        <v>165</v>
      </c>
      <c r="P320" s="827">
        <v>0.50304878048780488</v>
      </c>
      <c r="Q320" s="832">
        <v>165</v>
      </c>
    </row>
    <row r="321" spans="1:17" ht="14.45" customHeight="1" x14ac:dyDescent="0.2">
      <c r="A321" s="821" t="s">
        <v>7797</v>
      </c>
      <c r="B321" s="822" t="s">
        <v>7442</v>
      </c>
      <c r="C321" s="822" t="s">
        <v>5710</v>
      </c>
      <c r="D321" s="822" t="s">
        <v>8051</v>
      </c>
      <c r="E321" s="822" t="s">
        <v>8052</v>
      </c>
      <c r="F321" s="831">
        <v>4</v>
      </c>
      <c r="G321" s="831">
        <v>1748</v>
      </c>
      <c r="H321" s="831">
        <v>1.995433789954338</v>
      </c>
      <c r="I321" s="831">
        <v>437</v>
      </c>
      <c r="J321" s="831">
        <v>2</v>
      </c>
      <c r="K321" s="831">
        <v>876</v>
      </c>
      <c r="L321" s="831">
        <v>1</v>
      </c>
      <c r="M321" s="831">
        <v>438</v>
      </c>
      <c r="N321" s="831">
        <v>2</v>
      </c>
      <c r="O321" s="831">
        <v>880</v>
      </c>
      <c r="P321" s="827">
        <v>1.004566210045662</v>
      </c>
      <c r="Q321" s="832">
        <v>440</v>
      </c>
    </row>
    <row r="322" spans="1:17" ht="14.45" customHeight="1" x14ac:dyDescent="0.2">
      <c r="A322" s="821" t="s">
        <v>7797</v>
      </c>
      <c r="B322" s="822" t="s">
        <v>7442</v>
      </c>
      <c r="C322" s="822" t="s">
        <v>5710</v>
      </c>
      <c r="D322" s="822" t="s">
        <v>8053</v>
      </c>
      <c r="E322" s="822" t="s">
        <v>8054</v>
      </c>
      <c r="F322" s="831">
        <v>24</v>
      </c>
      <c r="G322" s="831">
        <v>51744</v>
      </c>
      <c r="H322" s="831">
        <v>0.35771121234955378</v>
      </c>
      <c r="I322" s="831">
        <v>2156</v>
      </c>
      <c r="J322" s="831">
        <v>67</v>
      </c>
      <c r="K322" s="831">
        <v>144653</v>
      </c>
      <c r="L322" s="831">
        <v>1</v>
      </c>
      <c r="M322" s="831">
        <v>2159</v>
      </c>
      <c r="N322" s="831">
        <v>56</v>
      </c>
      <c r="O322" s="831">
        <v>121072</v>
      </c>
      <c r="P322" s="827">
        <v>0.83698229556248405</v>
      </c>
      <c r="Q322" s="832">
        <v>2162</v>
      </c>
    </row>
    <row r="323" spans="1:17" ht="14.45" customHeight="1" x14ac:dyDescent="0.2">
      <c r="A323" s="821" t="s">
        <v>7797</v>
      </c>
      <c r="B323" s="822" t="s">
        <v>7442</v>
      </c>
      <c r="C323" s="822" t="s">
        <v>5710</v>
      </c>
      <c r="D323" s="822" t="s">
        <v>8055</v>
      </c>
      <c r="E323" s="822" t="s">
        <v>8012</v>
      </c>
      <c r="F323" s="831">
        <v>14</v>
      </c>
      <c r="G323" s="831">
        <v>26446</v>
      </c>
      <c r="H323" s="831">
        <v>0.58240838618745594</v>
      </c>
      <c r="I323" s="831">
        <v>1889</v>
      </c>
      <c r="J323" s="831">
        <v>24</v>
      </c>
      <c r="K323" s="831">
        <v>45408</v>
      </c>
      <c r="L323" s="831">
        <v>1</v>
      </c>
      <c r="M323" s="831">
        <v>1892</v>
      </c>
      <c r="N323" s="831">
        <v>18</v>
      </c>
      <c r="O323" s="831">
        <v>34110</v>
      </c>
      <c r="P323" s="827">
        <v>0.75118921775898517</v>
      </c>
      <c r="Q323" s="832">
        <v>1895</v>
      </c>
    </row>
    <row r="324" spans="1:17" ht="14.45" customHeight="1" x14ac:dyDescent="0.2">
      <c r="A324" s="821" t="s">
        <v>7797</v>
      </c>
      <c r="B324" s="822" t="s">
        <v>7442</v>
      </c>
      <c r="C324" s="822" t="s">
        <v>5710</v>
      </c>
      <c r="D324" s="822" t="s">
        <v>8056</v>
      </c>
      <c r="E324" s="822" t="s">
        <v>8057</v>
      </c>
      <c r="F324" s="831">
        <v>1</v>
      </c>
      <c r="G324" s="831">
        <v>9840</v>
      </c>
      <c r="H324" s="831"/>
      <c r="I324" s="831">
        <v>9840</v>
      </c>
      <c r="J324" s="831"/>
      <c r="K324" s="831"/>
      <c r="L324" s="831"/>
      <c r="M324" s="831"/>
      <c r="N324" s="831"/>
      <c r="O324" s="831"/>
      <c r="P324" s="827"/>
      <c r="Q324" s="832"/>
    </row>
    <row r="325" spans="1:17" ht="14.45" customHeight="1" x14ac:dyDescent="0.2">
      <c r="A325" s="821" t="s">
        <v>7797</v>
      </c>
      <c r="B325" s="822" t="s">
        <v>7442</v>
      </c>
      <c r="C325" s="822" t="s">
        <v>5710</v>
      </c>
      <c r="D325" s="822" t="s">
        <v>8058</v>
      </c>
      <c r="E325" s="822" t="s">
        <v>8059</v>
      </c>
      <c r="F325" s="831">
        <v>2</v>
      </c>
      <c r="G325" s="831">
        <v>1870</v>
      </c>
      <c r="H325" s="831">
        <v>0.39872068230277186</v>
      </c>
      <c r="I325" s="831">
        <v>935</v>
      </c>
      <c r="J325" s="831">
        <v>5</v>
      </c>
      <c r="K325" s="831">
        <v>4690</v>
      </c>
      <c r="L325" s="831">
        <v>1</v>
      </c>
      <c r="M325" s="831">
        <v>938</v>
      </c>
      <c r="N325" s="831">
        <v>2</v>
      </c>
      <c r="O325" s="831">
        <v>1882</v>
      </c>
      <c r="P325" s="827">
        <v>0.40127931769722813</v>
      </c>
      <c r="Q325" s="832">
        <v>941</v>
      </c>
    </row>
    <row r="326" spans="1:17" ht="14.45" customHeight="1" x14ac:dyDescent="0.2">
      <c r="A326" s="821" t="s">
        <v>7797</v>
      </c>
      <c r="B326" s="822" t="s">
        <v>7442</v>
      </c>
      <c r="C326" s="822" t="s">
        <v>5710</v>
      </c>
      <c r="D326" s="822" t="s">
        <v>8060</v>
      </c>
      <c r="E326" s="822" t="s">
        <v>8061</v>
      </c>
      <c r="F326" s="831">
        <v>10</v>
      </c>
      <c r="G326" s="831">
        <v>84620</v>
      </c>
      <c r="H326" s="831">
        <v>0.71361106426041487</v>
      </c>
      <c r="I326" s="831">
        <v>8462</v>
      </c>
      <c r="J326" s="831">
        <v>14</v>
      </c>
      <c r="K326" s="831">
        <v>118580</v>
      </c>
      <c r="L326" s="831">
        <v>1</v>
      </c>
      <c r="M326" s="831">
        <v>8470</v>
      </c>
      <c r="N326" s="831">
        <v>11</v>
      </c>
      <c r="O326" s="831">
        <v>93258</v>
      </c>
      <c r="P326" s="827">
        <v>0.78645640074211498</v>
      </c>
      <c r="Q326" s="832">
        <v>8478</v>
      </c>
    </row>
    <row r="327" spans="1:17" ht="14.45" customHeight="1" x14ac:dyDescent="0.2">
      <c r="A327" s="821" t="s">
        <v>7797</v>
      </c>
      <c r="B327" s="822" t="s">
        <v>7442</v>
      </c>
      <c r="C327" s="822" t="s">
        <v>5710</v>
      </c>
      <c r="D327" s="822" t="s">
        <v>8062</v>
      </c>
      <c r="E327" s="822" t="s">
        <v>8063</v>
      </c>
      <c r="F327" s="831">
        <v>150</v>
      </c>
      <c r="G327" s="831">
        <v>24150</v>
      </c>
      <c r="H327" s="831">
        <v>0.99382716049382713</v>
      </c>
      <c r="I327" s="831">
        <v>161</v>
      </c>
      <c r="J327" s="831">
        <v>150</v>
      </c>
      <c r="K327" s="831">
        <v>24300</v>
      </c>
      <c r="L327" s="831">
        <v>1</v>
      </c>
      <c r="M327" s="831">
        <v>162</v>
      </c>
      <c r="N327" s="831">
        <v>139</v>
      </c>
      <c r="O327" s="831">
        <v>22657</v>
      </c>
      <c r="P327" s="827">
        <v>0.9323868312757202</v>
      </c>
      <c r="Q327" s="832">
        <v>163</v>
      </c>
    </row>
    <row r="328" spans="1:17" ht="14.45" customHeight="1" x14ac:dyDescent="0.2">
      <c r="A328" s="821" t="s">
        <v>7797</v>
      </c>
      <c r="B328" s="822" t="s">
        <v>7442</v>
      </c>
      <c r="C328" s="822" t="s">
        <v>5710</v>
      </c>
      <c r="D328" s="822" t="s">
        <v>8064</v>
      </c>
      <c r="E328" s="822" t="s">
        <v>8065</v>
      </c>
      <c r="F328" s="831">
        <v>20</v>
      </c>
      <c r="G328" s="831">
        <v>41100</v>
      </c>
      <c r="H328" s="831">
        <v>0.86661325011597012</v>
      </c>
      <c r="I328" s="831">
        <v>2055</v>
      </c>
      <c r="J328" s="831">
        <v>23</v>
      </c>
      <c r="K328" s="831">
        <v>47426</v>
      </c>
      <c r="L328" s="831">
        <v>1</v>
      </c>
      <c r="M328" s="831">
        <v>2062</v>
      </c>
      <c r="N328" s="831">
        <v>22</v>
      </c>
      <c r="O328" s="831">
        <v>45496</v>
      </c>
      <c r="P328" s="827">
        <v>0.95930502256146422</v>
      </c>
      <c r="Q328" s="832">
        <v>2068</v>
      </c>
    </row>
    <row r="329" spans="1:17" ht="14.45" customHeight="1" x14ac:dyDescent="0.2">
      <c r="A329" s="821" t="s">
        <v>7797</v>
      </c>
      <c r="B329" s="822" t="s">
        <v>7442</v>
      </c>
      <c r="C329" s="822" t="s">
        <v>5710</v>
      </c>
      <c r="D329" s="822" t="s">
        <v>8066</v>
      </c>
      <c r="E329" s="822" t="s">
        <v>8067</v>
      </c>
      <c r="F329" s="831"/>
      <c r="G329" s="831"/>
      <c r="H329" s="831"/>
      <c r="I329" s="831"/>
      <c r="J329" s="831"/>
      <c r="K329" s="831"/>
      <c r="L329" s="831"/>
      <c r="M329" s="831"/>
      <c r="N329" s="831">
        <v>2</v>
      </c>
      <c r="O329" s="831">
        <v>11534</v>
      </c>
      <c r="P329" s="827"/>
      <c r="Q329" s="832">
        <v>5767</v>
      </c>
    </row>
    <row r="330" spans="1:17" ht="14.45" customHeight="1" x14ac:dyDescent="0.2">
      <c r="A330" s="821" t="s">
        <v>7797</v>
      </c>
      <c r="B330" s="822" t="s">
        <v>7442</v>
      </c>
      <c r="C330" s="822" t="s">
        <v>5710</v>
      </c>
      <c r="D330" s="822" t="s">
        <v>8068</v>
      </c>
      <c r="E330" s="822" t="s">
        <v>8069</v>
      </c>
      <c r="F330" s="831">
        <v>2</v>
      </c>
      <c r="G330" s="831">
        <v>1160</v>
      </c>
      <c r="H330" s="831"/>
      <c r="I330" s="831">
        <v>580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7797</v>
      </c>
      <c r="B331" s="822" t="s">
        <v>7442</v>
      </c>
      <c r="C331" s="822" t="s">
        <v>5710</v>
      </c>
      <c r="D331" s="822" t="s">
        <v>8070</v>
      </c>
      <c r="E331" s="822" t="s">
        <v>8071</v>
      </c>
      <c r="F331" s="831"/>
      <c r="G331" s="831"/>
      <c r="H331" s="831"/>
      <c r="I331" s="831"/>
      <c r="J331" s="831">
        <v>1</v>
      </c>
      <c r="K331" s="831">
        <v>375</v>
      </c>
      <c r="L331" s="831">
        <v>1</v>
      </c>
      <c r="M331" s="831">
        <v>375</v>
      </c>
      <c r="N331" s="831">
        <v>2</v>
      </c>
      <c r="O331" s="831">
        <v>752</v>
      </c>
      <c r="P331" s="827">
        <v>2.0053333333333332</v>
      </c>
      <c r="Q331" s="832">
        <v>376</v>
      </c>
    </row>
    <row r="332" spans="1:17" ht="14.45" customHeight="1" x14ac:dyDescent="0.2">
      <c r="A332" s="821" t="s">
        <v>7797</v>
      </c>
      <c r="B332" s="822" t="s">
        <v>7442</v>
      </c>
      <c r="C332" s="822" t="s">
        <v>5710</v>
      </c>
      <c r="D332" s="822" t="s">
        <v>8072</v>
      </c>
      <c r="E332" s="822" t="s">
        <v>8073</v>
      </c>
      <c r="F332" s="831">
        <v>184</v>
      </c>
      <c r="G332" s="831">
        <v>64952</v>
      </c>
      <c r="H332" s="831">
        <v>0.97595864887606687</v>
      </c>
      <c r="I332" s="831">
        <v>353</v>
      </c>
      <c r="J332" s="831">
        <v>188</v>
      </c>
      <c r="K332" s="831">
        <v>66552</v>
      </c>
      <c r="L332" s="831">
        <v>1</v>
      </c>
      <c r="M332" s="831">
        <v>354</v>
      </c>
      <c r="N332" s="831">
        <v>165</v>
      </c>
      <c r="O332" s="831">
        <v>58575</v>
      </c>
      <c r="P332" s="827">
        <v>0.88013883880274069</v>
      </c>
      <c r="Q332" s="832">
        <v>355</v>
      </c>
    </row>
    <row r="333" spans="1:17" ht="14.45" customHeight="1" x14ac:dyDescent="0.2">
      <c r="A333" s="821" t="s">
        <v>8074</v>
      </c>
      <c r="B333" s="822" t="s">
        <v>8075</v>
      </c>
      <c r="C333" s="822" t="s">
        <v>5710</v>
      </c>
      <c r="D333" s="822" t="s">
        <v>8076</v>
      </c>
      <c r="E333" s="822" t="s">
        <v>8077</v>
      </c>
      <c r="F333" s="831">
        <v>492</v>
      </c>
      <c r="G333" s="831">
        <v>104304</v>
      </c>
      <c r="H333" s="831">
        <v>0.96776707676891383</v>
      </c>
      <c r="I333" s="831">
        <v>212</v>
      </c>
      <c r="J333" s="831">
        <v>506</v>
      </c>
      <c r="K333" s="831">
        <v>107778</v>
      </c>
      <c r="L333" s="831">
        <v>1</v>
      </c>
      <c r="M333" s="831">
        <v>213</v>
      </c>
      <c r="N333" s="831">
        <v>445</v>
      </c>
      <c r="O333" s="831">
        <v>95675</v>
      </c>
      <c r="P333" s="827">
        <v>0.88770435524875202</v>
      </c>
      <c r="Q333" s="832">
        <v>215</v>
      </c>
    </row>
    <row r="334" spans="1:17" ht="14.45" customHeight="1" x14ac:dyDescent="0.2">
      <c r="A334" s="821" t="s">
        <v>8074</v>
      </c>
      <c r="B334" s="822" t="s">
        <v>8075</v>
      </c>
      <c r="C334" s="822" t="s">
        <v>5710</v>
      </c>
      <c r="D334" s="822" t="s">
        <v>8078</v>
      </c>
      <c r="E334" s="822" t="s">
        <v>8077</v>
      </c>
      <c r="F334" s="831"/>
      <c r="G334" s="831"/>
      <c r="H334" s="831"/>
      <c r="I334" s="831"/>
      <c r="J334" s="831"/>
      <c r="K334" s="831"/>
      <c r="L334" s="831"/>
      <c r="M334" s="831"/>
      <c r="N334" s="831">
        <v>4</v>
      </c>
      <c r="O334" s="831">
        <v>356</v>
      </c>
      <c r="P334" s="827"/>
      <c r="Q334" s="832">
        <v>89</v>
      </c>
    </row>
    <row r="335" spans="1:17" ht="14.45" customHeight="1" x14ac:dyDescent="0.2">
      <c r="A335" s="821" t="s">
        <v>8074</v>
      </c>
      <c r="B335" s="822" t="s">
        <v>8075</v>
      </c>
      <c r="C335" s="822" t="s">
        <v>5710</v>
      </c>
      <c r="D335" s="822" t="s">
        <v>8079</v>
      </c>
      <c r="E335" s="822" t="s">
        <v>8080</v>
      </c>
      <c r="F335" s="831">
        <v>847</v>
      </c>
      <c r="G335" s="831">
        <v>255794</v>
      </c>
      <c r="H335" s="831">
        <v>0.81644547433466752</v>
      </c>
      <c r="I335" s="831">
        <v>302</v>
      </c>
      <c r="J335" s="831">
        <v>1034</v>
      </c>
      <c r="K335" s="831">
        <v>313302</v>
      </c>
      <c r="L335" s="831">
        <v>1</v>
      </c>
      <c r="M335" s="831">
        <v>303</v>
      </c>
      <c r="N335" s="831">
        <v>822</v>
      </c>
      <c r="O335" s="831">
        <v>250710</v>
      </c>
      <c r="P335" s="827">
        <v>0.8002183197043109</v>
      </c>
      <c r="Q335" s="832">
        <v>305</v>
      </c>
    </row>
    <row r="336" spans="1:17" ht="14.45" customHeight="1" x14ac:dyDescent="0.2">
      <c r="A336" s="821" t="s">
        <v>8074</v>
      </c>
      <c r="B336" s="822" t="s">
        <v>8075</v>
      </c>
      <c r="C336" s="822" t="s">
        <v>5710</v>
      </c>
      <c r="D336" s="822" t="s">
        <v>8081</v>
      </c>
      <c r="E336" s="822" t="s">
        <v>8082</v>
      </c>
      <c r="F336" s="831">
        <v>9</v>
      </c>
      <c r="G336" s="831">
        <v>900</v>
      </c>
      <c r="H336" s="831">
        <v>1</v>
      </c>
      <c r="I336" s="831">
        <v>100</v>
      </c>
      <c r="J336" s="831">
        <v>9</v>
      </c>
      <c r="K336" s="831">
        <v>900</v>
      </c>
      <c r="L336" s="831">
        <v>1</v>
      </c>
      <c r="M336" s="831">
        <v>100</v>
      </c>
      <c r="N336" s="831">
        <v>3</v>
      </c>
      <c r="O336" s="831">
        <v>303</v>
      </c>
      <c r="P336" s="827">
        <v>0.33666666666666667</v>
      </c>
      <c r="Q336" s="832">
        <v>101</v>
      </c>
    </row>
    <row r="337" spans="1:17" ht="14.45" customHeight="1" x14ac:dyDescent="0.2">
      <c r="A337" s="821" t="s">
        <v>8074</v>
      </c>
      <c r="B337" s="822" t="s">
        <v>8075</v>
      </c>
      <c r="C337" s="822" t="s">
        <v>5710</v>
      </c>
      <c r="D337" s="822" t="s">
        <v>8083</v>
      </c>
      <c r="E337" s="822" t="s">
        <v>8084</v>
      </c>
      <c r="F337" s="831"/>
      <c r="G337" s="831"/>
      <c r="H337" s="831"/>
      <c r="I337" s="831"/>
      <c r="J337" s="831">
        <v>1</v>
      </c>
      <c r="K337" s="831">
        <v>235</v>
      </c>
      <c r="L337" s="831">
        <v>1</v>
      </c>
      <c r="M337" s="831">
        <v>235</v>
      </c>
      <c r="N337" s="831"/>
      <c r="O337" s="831"/>
      <c r="P337" s="827"/>
      <c r="Q337" s="832"/>
    </row>
    <row r="338" spans="1:17" ht="14.45" customHeight="1" x14ac:dyDescent="0.2">
      <c r="A338" s="821" t="s">
        <v>8074</v>
      </c>
      <c r="B338" s="822" t="s">
        <v>8075</v>
      </c>
      <c r="C338" s="822" t="s">
        <v>5710</v>
      </c>
      <c r="D338" s="822" t="s">
        <v>8085</v>
      </c>
      <c r="E338" s="822" t="s">
        <v>8086</v>
      </c>
      <c r="F338" s="831">
        <v>521</v>
      </c>
      <c r="G338" s="831">
        <v>71377</v>
      </c>
      <c r="H338" s="831">
        <v>0.91544183660382195</v>
      </c>
      <c r="I338" s="831">
        <v>137</v>
      </c>
      <c r="J338" s="831">
        <v>565</v>
      </c>
      <c r="K338" s="831">
        <v>77970</v>
      </c>
      <c r="L338" s="831">
        <v>1</v>
      </c>
      <c r="M338" s="831">
        <v>138</v>
      </c>
      <c r="N338" s="831">
        <v>471</v>
      </c>
      <c r="O338" s="831">
        <v>65469</v>
      </c>
      <c r="P338" s="827">
        <v>0.83966910350134671</v>
      </c>
      <c r="Q338" s="832">
        <v>139</v>
      </c>
    </row>
    <row r="339" spans="1:17" ht="14.45" customHeight="1" x14ac:dyDescent="0.2">
      <c r="A339" s="821" t="s">
        <v>8074</v>
      </c>
      <c r="B339" s="822" t="s">
        <v>8075</v>
      </c>
      <c r="C339" s="822" t="s">
        <v>5710</v>
      </c>
      <c r="D339" s="822" t="s">
        <v>8087</v>
      </c>
      <c r="E339" s="822" t="s">
        <v>8086</v>
      </c>
      <c r="F339" s="831"/>
      <c r="G339" s="831"/>
      <c r="H339" s="831"/>
      <c r="I339" s="831"/>
      <c r="J339" s="831"/>
      <c r="K339" s="831"/>
      <c r="L339" s="831"/>
      <c r="M339" s="831"/>
      <c r="N339" s="831">
        <v>1</v>
      </c>
      <c r="O339" s="831">
        <v>187</v>
      </c>
      <c r="P339" s="827"/>
      <c r="Q339" s="832">
        <v>187</v>
      </c>
    </row>
    <row r="340" spans="1:17" ht="14.45" customHeight="1" x14ac:dyDescent="0.2">
      <c r="A340" s="821" t="s">
        <v>8074</v>
      </c>
      <c r="B340" s="822" t="s">
        <v>8075</v>
      </c>
      <c r="C340" s="822" t="s">
        <v>5710</v>
      </c>
      <c r="D340" s="822" t="s">
        <v>8088</v>
      </c>
      <c r="E340" s="822" t="s">
        <v>8089</v>
      </c>
      <c r="F340" s="831">
        <v>1</v>
      </c>
      <c r="G340" s="831">
        <v>640</v>
      </c>
      <c r="H340" s="831">
        <v>0.33074935400516797</v>
      </c>
      <c r="I340" s="831">
        <v>640</v>
      </c>
      <c r="J340" s="831">
        <v>3</v>
      </c>
      <c r="K340" s="831">
        <v>1935</v>
      </c>
      <c r="L340" s="831">
        <v>1</v>
      </c>
      <c r="M340" s="831">
        <v>645</v>
      </c>
      <c r="N340" s="831">
        <v>2</v>
      </c>
      <c r="O340" s="831">
        <v>1298</v>
      </c>
      <c r="P340" s="827">
        <v>0.67080103359173127</v>
      </c>
      <c r="Q340" s="832">
        <v>649</v>
      </c>
    </row>
    <row r="341" spans="1:17" ht="14.45" customHeight="1" x14ac:dyDescent="0.2">
      <c r="A341" s="821" t="s">
        <v>8074</v>
      </c>
      <c r="B341" s="822" t="s">
        <v>8075</v>
      </c>
      <c r="C341" s="822" t="s">
        <v>5710</v>
      </c>
      <c r="D341" s="822" t="s">
        <v>8090</v>
      </c>
      <c r="E341" s="822" t="s">
        <v>8091</v>
      </c>
      <c r="F341" s="831">
        <v>1</v>
      </c>
      <c r="G341" s="831">
        <v>609</v>
      </c>
      <c r="H341" s="831"/>
      <c r="I341" s="831">
        <v>609</v>
      </c>
      <c r="J341" s="831"/>
      <c r="K341" s="831"/>
      <c r="L341" s="831"/>
      <c r="M341" s="831"/>
      <c r="N341" s="831"/>
      <c r="O341" s="831"/>
      <c r="P341" s="827"/>
      <c r="Q341" s="832"/>
    </row>
    <row r="342" spans="1:17" ht="14.45" customHeight="1" x14ac:dyDescent="0.2">
      <c r="A342" s="821" t="s">
        <v>8074</v>
      </c>
      <c r="B342" s="822" t="s">
        <v>8075</v>
      </c>
      <c r="C342" s="822" t="s">
        <v>5710</v>
      </c>
      <c r="D342" s="822" t="s">
        <v>8092</v>
      </c>
      <c r="E342" s="822" t="s">
        <v>8093</v>
      </c>
      <c r="F342" s="831">
        <v>30</v>
      </c>
      <c r="G342" s="831">
        <v>5220</v>
      </c>
      <c r="H342" s="831">
        <v>0.63465045592705172</v>
      </c>
      <c r="I342" s="831">
        <v>174</v>
      </c>
      <c r="J342" s="831">
        <v>47</v>
      </c>
      <c r="K342" s="831">
        <v>8225</v>
      </c>
      <c r="L342" s="831">
        <v>1</v>
      </c>
      <c r="M342" s="831">
        <v>175</v>
      </c>
      <c r="N342" s="831">
        <v>33</v>
      </c>
      <c r="O342" s="831">
        <v>5808</v>
      </c>
      <c r="P342" s="827">
        <v>0.70613981762917932</v>
      </c>
      <c r="Q342" s="832">
        <v>176</v>
      </c>
    </row>
    <row r="343" spans="1:17" ht="14.45" customHeight="1" x14ac:dyDescent="0.2">
      <c r="A343" s="821" t="s">
        <v>8074</v>
      </c>
      <c r="B343" s="822" t="s">
        <v>8075</v>
      </c>
      <c r="C343" s="822" t="s">
        <v>5710</v>
      </c>
      <c r="D343" s="822" t="s">
        <v>8094</v>
      </c>
      <c r="E343" s="822" t="s">
        <v>8095</v>
      </c>
      <c r="F343" s="831">
        <v>117</v>
      </c>
      <c r="G343" s="831">
        <v>32058</v>
      </c>
      <c r="H343" s="831">
        <v>1.1573285198555956</v>
      </c>
      <c r="I343" s="831">
        <v>274</v>
      </c>
      <c r="J343" s="831">
        <v>100</v>
      </c>
      <c r="K343" s="831">
        <v>27700</v>
      </c>
      <c r="L343" s="831">
        <v>1</v>
      </c>
      <c r="M343" s="831">
        <v>277</v>
      </c>
      <c r="N343" s="831">
        <v>98</v>
      </c>
      <c r="O343" s="831">
        <v>27342</v>
      </c>
      <c r="P343" s="827">
        <v>0.98707581227436825</v>
      </c>
      <c r="Q343" s="832">
        <v>279</v>
      </c>
    </row>
    <row r="344" spans="1:17" ht="14.45" customHeight="1" x14ac:dyDescent="0.2">
      <c r="A344" s="821" t="s">
        <v>8074</v>
      </c>
      <c r="B344" s="822" t="s">
        <v>8075</v>
      </c>
      <c r="C344" s="822" t="s">
        <v>5710</v>
      </c>
      <c r="D344" s="822" t="s">
        <v>8096</v>
      </c>
      <c r="E344" s="822" t="s">
        <v>8097</v>
      </c>
      <c r="F344" s="831">
        <v>131</v>
      </c>
      <c r="G344" s="831">
        <v>18602</v>
      </c>
      <c r="H344" s="831">
        <v>0.94913005765600289</v>
      </c>
      <c r="I344" s="831">
        <v>142</v>
      </c>
      <c r="J344" s="831">
        <v>139</v>
      </c>
      <c r="K344" s="831">
        <v>19599</v>
      </c>
      <c r="L344" s="831">
        <v>1</v>
      </c>
      <c r="M344" s="831">
        <v>141</v>
      </c>
      <c r="N344" s="831">
        <v>134</v>
      </c>
      <c r="O344" s="831">
        <v>19028</v>
      </c>
      <c r="P344" s="827">
        <v>0.97086586050308687</v>
      </c>
      <c r="Q344" s="832">
        <v>142</v>
      </c>
    </row>
    <row r="345" spans="1:17" ht="14.45" customHeight="1" x14ac:dyDescent="0.2">
      <c r="A345" s="821" t="s">
        <v>8074</v>
      </c>
      <c r="B345" s="822" t="s">
        <v>8075</v>
      </c>
      <c r="C345" s="822" t="s">
        <v>5710</v>
      </c>
      <c r="D345" s="822" t="s">
        <v>8098</v>
      </c>
      <c r="E345" s="822" t="s">
        <v>8097</v>
      </c>
      <c r="F345" s="831">
        <v>521</v>
      </c>
      <c r="G345" s="831">
        <v>40638</v>
      </c>
      <c r="H345" s="831">
        <v>0.91045143945334384</v>
      </c>
      <c r="I345" s="831">
        <v>78</v>
      </c>
      <c r="J345" s="831">
        <v>565</v>
      </c>
      <c r="K345" s="831">
        <v>44635</v>
      </c>
      <c r="L345" s="831">
        <v>1</v>
      </c>
      <c r="M345" s="831">
        <v>79</v>
      </c>
      <c r="N345" s="831">
        <v>471</v>
      </c>
      <c r="O345" s="831">
        <v>37209</v>
      </c>
      <c r="P345" s="827">
        <v>0.83362831858407083</v>
      </c>
      <c r="Q345" s="832">
        <v>79</v>
      </c>
    </row>
    <row r="346" spans="1:17" ht="14.45" customHeight="1" x14ac:dyDescent="0.2">
      <c r="A346" s="821" t="s">
        <v>8074</v>
      </c>
      <c r="B346" s="822" t="s">
        <v>8075</v>
      </c>
      <c r="C346" s="822" t="s">
        <v>5710</v>
      </c>
      <c r="D346" s="822" t="s">
        <v>8099</v>
      </c>
      <c r="E346" s="822" t="s">
        <v>8100</v>
      </c>
      <c r="F346" s="831">
        <v>131</v>
      </c>
      <c r="G346" s="831">
        <v>41134</v>
      </c>
      <c r="H346" s="831">
        <v>0.93648119479100267</v>
      </c>
      <c r="I346" s="831">
        <v>314</v>
      </c>
      <c r="J346" s="831">
        <v>139</v>
      </c>
      <c r="K346" s="831">
        <v>43924</v>
      </c>
      <c r="L346" s="831">
        <v>1</v>
      </c>
      <c r="M346" s="831">
        <v>316</v>
      </c>
      <c r="N346" s="831">
        <v>134</v>
      </c>
      <c r="O346" s="831">
        <v>42612</v>
      </c>
      <c r="P346" s="827">
        <v>0.97013022493397683</v>
      </c>
      <c r="Q346" s="832">
        <v>318</v>
      </c>
    </row>
    <row r="347" spans="1:17" ht="14.45" customHeight="1" x14ac:dyDescent="0.2">
      <c r="A347" s="821" t="s">
        <v>8074</v>
      </c>
      <c r="B347" s="822" t="s">
        <v>8075</v>
      </c>
      <c r="C347" s="822" t="s">
        <v>5710</v>
      </c>
      <c r="D347" s="822" t="s">
        <v>8101</v>
      </c>
      <c r="E347" s="822" t="s">
        <v>8102</v>
      </c>
      <c r="F347" s="831">
        <v>499</v>
      </c>
      <c r="G347" s="831">
        <v>81337</v>
      </c>
      <c r="H347" s="831">
        <v>0.97614161416141609</v>
      </c>
      <c r="I347" s="831">
        <v>163</v>
      </c>
      <c r="J347" s="831">
        <v>505</v>
      </c>
      <c r="K347" s="831">
        <v>83325</v>
      </c>
      <c r="L347" s="831">
        <v>1</v>
      </c>
      <c r="M347" s="831">
        <v>165</v>
      </c>
      <c r="N347" s="831">
        <v>447</v>
      </c>
      <c r="O347" s="831">
        <v>74202</v>
      </c>
      <c r="P347" s="827">
        <v>0.89051305130513048</v>
      </c>
      <c r="Q347" s="832">
        <v>166</v>
      </c>
    </row>
    <row r="348" spans="1:17" ht="14.45" customHeight="1" x14ac:dyDescent="0.2">
      <c r="A348" s="821" t="s">
        <v>8074</v>
      </c>
      <c r="B348" s="822" t="s">
        <v>8075</v>
      </c>
      <c r="C348" s="822" t="s">
        <v>5710</v>
      </c>
      <c r="D348" s="822" t="s">
        <v>8103</v>
      </c>
      <c r="E348" s="822" t="s">
        <v>8077</v>
      </c>
      <c r="F348" s="831">
        <v>1402</v>
      </c>
      <c r="G348" s="831">
        <v>100944</v>
      </c>
      <c r="H348" s="831">
        <v>0.82874125644478014</v>
      </c>
      <c r="I348" s="831">
        <v>72</v>
      </c>
      <c r="J348" s="831">
        <v>1646</v>
      </c>
      <c r="K348" s="831">
        <v>121804</v>
      </c>
      <c r="L348" s="831">
        <v>1</v>
      </c>
      <c r="M348" s="831">
        <v>74</v>
      </c>
      <c r="N348" s="831">
        <v>1334</v>
      </c>
      <c r="O348" s="831">
        <v>98716</v>
      </c>
      <c r="P348" s="827">
        <v>0.81044957472660994</v>
      </c>
      <c r="Q348" s="832">
        <v>74</v>
      </c>
    </row>
    <row r="349" spans="1:17" ht="14.45" customHeight="1" x14ac:dyDescent="0.2">
      <c r="A349" s="821" t="s">
        <v>8074</v>
      </c>
      <c r="B349" s="822" t="s">
        <v>8075</v>
      </c>
      <c r="C349" s="822" t="s">
        <v>5710</v>
      </c>
      <c r="D349" s="822" t="s">
        <v>8104</v>
      </c>
      <c r="E349" s="822" t="s">
        <v>8105</v>
      </c>
      <c r="F349" s="831">
        <v>48</v>
      </c>
      <c r="G349" s="831">
        <v>58176</v>
      </c>
      <c r="H349" s="831">
        <v>0.99671052631578949</v>
      </c>
      <c r="I349" s="831">
        <v>1212</v>
      </c>
      <c r="J349" s="831">
        <v>48</v>
      </c>
      <c r="K349" s="831">
        <v>58368</v>
      </c>
      <c r="L349" s="831">
        <v>1</v>
      </c>
      <c r="M349" s="831">
        <v>1216</v>
      </c>
      <c r="N349" s="831">
        <v>26</v>
      </c>
      <c r="O349" s="831">
        <v>31720</v>
      </c>
      <c r="P349" s="827">
        <v>0.54344846491228072</v>
      </c>
      <c r="Q349" s="832">
        <v>1220</v>
      </c>
    </row>
    <row r="350" spans="1:17" ht="14.45" customHeight="1" x14ac:dyDescent="0.2">
      <c r="A350" s="821" t="s">
        <v>8074</v>
      </c>
      <c r="B350" s="822" t="s">
        <v>8075</v>
      </c>
      <c r="C350" s="822" t="s">
        <v>5710</v>
      </c>
      <c r="D350" s="822" t="s">
        <v>8106</v>
      </c>
      <c r="E350" s="822" t="s">
        <v>8107</v>
      </c>
      <c r="F350" s="831">
        <v>29</v>
      </c>
      <c r="G350" s="831">
        <v>3335</v>
      </c>
      <c r="H350" s="831">
        <v>0.87121212121212122</v>
      </c>
      <c r="I350" s="831">
        <v>115</v>
      </c>
      <c r="J350" s="831">
        <v>33</v>
      </c>
      <c r="K350" s="831">
        <v>3828</v>
      </c>
      <c r="L350" s="831">
        <v>1</v>
      </c>
      <c r="M350" s="831">
        <v>116</v>
      </c>
      <c r="N350" s="831">
        <v>23</v>
      </c>
      <c r="O350" s="831">
        <v>2691</v>
      </c>
      <c r="P350" s="827">
        <v>0.70297805642633227</v>
      </c>
      <c r="Q350" s="832">
        <v>117</v>
      </c>
    </row>
    <row r="351" spans="1:17" ht="14.45" customHeight="1" x14ac:dyDescent="0.2">
      <c r="A351" s="821" t="s">
        <v>8074</v>
      </c>
      <c r="B351" s="822" t="s">
        <v>8075</v>
      </c>
      <c r="C351" s="822" t="s">
        <v>5710</v>
      </c>
      <c r="D351" s="822" t="s">
        <v>8108</v>
      </c>
      <c r="E351" s="822" t="s">
        <v>8109</v>
      </c>
      <c r="F351" s="831"/>
      <c r="G351" s="831"/>
      <c r="H351" s="831"/>
      <c r="I351" s="831"/>
      <c r="J351" s="831">
        <v>1</v>
      </c>
      <c r="K351" s="831">
        <v>350</v>
      </c>
      <c r="L351" s="831">
        <v>1</v>
      </c>
      <c r="M351" s="831">
        <v>350</v>
      </c>
      <c r="N351" s="831">
        <v>1</v>
      </c>
      <c r="O351" s="831">
        <v>352</v>
      </c>
      <c r="P351" s="827">
        <v>1.0057142857142858</v>
      </c>
      <c r="Q351" s="832">
        <v>352</v>
      </c>
    </row>
    <row r="352" spans="1:17" ht="14.45" customHeight="1" x14ac:dyDescent="0.2">
      <c r="A352" s="821" t="s">
        <v>8074</v>
      </c>
      <c r="B352" s="822" t="s">
        <v>8075</v>
      </c>
      <c r="C352" s="822" t="s">
        <v>5710</v>
      </c>
      <c r="D352" s="822" t="s">
        <v>8110</v>
      </c>
      <c r="E352" s="822" t="s">
        <v>8111</v>
      </c>
      <c r="F352" s="831"/>
      <c r="G352" s="831"/>
      <c r="H352" s="831"/>
      <c r="I352" s="831"/>
      <c r="J352" s="831"/>
      <c r="K352" s="831"/>
      <c r="L352" s="831"/>
      <c r="M352" s="831"/>
      <c r="N352" s="831">
        <v>1</v>
      </c>
      <c r="O352" s="831">
        <v>1082</v>
      </c>
      <c r="P352" s="827"/>
      <c r="Q352" s="832">
        <v>1082</v>
      </c>
    </row>
    <row r="353" spans="1:17" ht="14.45" customHeight="1" x14ac:dyDescent="0.2">
      <c r="A353" s="821" t="s">
        <v>8074</v>
      </c>
      <c r="B353" s="822" t="s">
        <v>8075</v>
      </c>
      <c r="C353" s="822" t="s">
        <v>5710</v>
      </c>
      <c r="D353" s="822" t="s">
        <v>8112</v>
      </c>
      <c r="E353" s="822" t="s">
        <v>8113</v>
      </c>
      <c r="F353" s="831"/>
      <c r="G353" s="831"/>
      <c r="H353" s="831"/>
      <c r="I353" s="831"/>
      <c r="J353" s="831">
        <v>1</v>
      </c>
      <c r="K353" s="831">
        <v>304</v>
      </c>
      <c r="L353" s="831">
        <v>1</v>
      </c>
      <c r="M353" s="831">
        <v>304</v>
      </c>
      <c r="N353" s="831"/>
      <c r="O353" s="831"/>
      <c r="P353" s="827"/>
      <c r="Q353" s="832"/>
    </row>
    <row r="354" spans="1:17" ht="14.45" customHeight="1" x14ac:dyDescent="0.2">
      <c r="A354" s="821" t="s">
        <v>8114</v>
      </c>
      <c r="B354" s="822" t="s">
        <v>8115</v>
      </c>
      <c r="C354" s="822" t="s">
        <v>5710</v>
      </c>
      <c r="D354" s="822" t="s">
        <v>8116</v>
      </c>
      <c r="E354" s="822" t="s">
        <v>8117</v>
      </c>
      <c r="F354" s="831">
        <v>1160</v>
      </c>
      <c r="G354" s="831">
        <v>67280</v>
      </c>
      <c r="H354" s="831">
        <v>1.0347903657448707</v>
      </c>
      <c r="I354" s="831">
        <v>58</v>
      </c>
      <c r="J354" s="831">
        <v>1102</v>
      </c>
      <c r="K354" s="831">
        <v>65018</v>
      </c>
      <c r="L354" s="831">
        <v>1</v>
      </c>
      <c r="M354" s="831">
        <v>59</v>
      </c>
      <c r="N354" s="831">
        <v>1064</v>
      </c>
      <c r="O354" s="831">
        <v>62776</v>
      </c>
      <c r="P354" s="827">
        <v>0.96551724137931039</v>
      </c>
      <c r="Q354" s="832">
        <v>59</v>
      </c>
    </row>
    <row r="355" spans="1:17" ht="14.45" customHeight="1" x14ac:dyDescent="0.2">
      <c r="A355" s="821" t="s">
        <v>8114</v>
      </c>
      <c r="B355" s="822" t="s">
        <v>8115</v>
      </c>
      <c r="C355" s="822" t="s">
        <v>5710</v>
      </c>
      <c r="D355" s="822" t="s">
        <v>8118</v>
      </c>
      <c r="E355" s="822" t="s">
        <v>8119</v>
      </c>
      <c r="F355" s="831">
        <v>1532</v>
      </c>
      <c r="G355" s="831">
        <v>202224</v>
      </c>
      <c r="H355" s="831">
        <v>0.98394348105330764</v>
      </c>
      <c r="I355" s="831">
        <v>132</v>
      </c>
      <c r="J355" s="831">
        <v>1557</v>
      </c>
      <c r="K355" s="831">
        <v>205524</v>
      </c>
      <c r="L355" s="831">
        <v>1</v>
      </c>
      <c r="M355" s="831">
        <v>132</v>
      </c>
      <c r="N355" s="831">
        <v>1368</v>
      </c>
      <c r="O355" s="831">
        <v>181944</v>
      </c>
      <c r="P355" s="827">
        <v>0.88526887370818008</v>
      </c>
      <c r="Q355" s="832">
        <v>133</v>
      </c>
    </row>
    <row r="356" spans="1:17" ht="14.45" customHeight="1" x14ac:dyDescent="0.2">
      <c r="A356" s="821" t="s">
        <v>8114</v>
      </c>
      <c r="B356" s="822" t="s">
        <v>8115</v>
      </c>
      <c r="C356" s="822" t="s">
        <v>5710</v>
      </c>
      <c r="D356" s="822" t="s">
        <v>8120</v>
      </c>
      <c r="E356" s="822" t="s">
        <v>8121</v>
      </c>
      <c r="F356" s="831">
        <v>66</v>
      </c>
      <c r="G356" s="831">
        <v>12540</v>
      </c>
      <c r="H356" s="831">
        <v>0.58407079646017701</v>
      </c>
      <c r="I356" s="831">
        <v>190</v>
      </c>
      <c r="J356" s="831">
        <v>113</v>
      </c>
      <c r="K356" s="831">
        <v>21470</v>
      </c>
      <c r="L356" s="831">
        <v>1</v>
      </c>
      <c r="M356" s="831">
        <v>190</v>
      </c>
      <c r="N356" s="831">
        <v>85</v>
      </c>
      <c r="O356" s="831">
        <v>16320</v>
      </c>
      <c r="P356" s="827">
        <v>0.760130414531905</v>
      </c>
      <c r="Q356" s="832">
        <v>192</v>
      </c>
    </row>
    <row r="357" spans="1:17" ht="14.45" customHeight="1" x14ac:dyDescent="0.2">
      <c r="A357" s="821" t="s">
        <v>8114</v>
      </c>
      <c r="B357" s="822" t="s">
        <v>8115</v>
      </c>
      <c r="C357" s="822" t="s">
        <v>5710</v>
      </c>
      <c r="D357" s="822" t="s">
        <v>8122</v>
      </c>
      <c r="E357" s="822" t="s">
        <v>8123</v>
      </c>
      <c r="F357" s="831">
        <v>149</v>
      </c>
      <c r="G357" s="831">
        <v>60792</v>
      </c>
      <c r="H357" s="831">
        <v>0.99270072992700731</v>
      </c>
      <c r="I357" s="831">
        <v>408</v>
      </c>
      <c r="J357" s="831">
        <v>149</v>
      </c>
      <c r="K357" s="831">
        <v>61239</v>
      </c>
      <c r="L357" s="831">
        <v>1</v>
      </c>
      <c r="M357" s="831">
        <v>411</v>
      </c>
      <c r="N357" s="831">
        <v>139</v>
      </c>
      <c r="O357" s="831">
        <v>57407</v>
      </c>
      <c r="P357" s="827">
        <v>0.9374254968239194</v>
      </c>
      <c r="Q357" s="832">
        <v>413</v>
      </c>
    </row>
    <row r="358" spans="1:17" ht="14.45" customHeight="1" x14ac:dyDescent="0.2">
      <c r="A358" s="821" t="s">
        <v>8114</v>
      </c>
      <c r="B358" s="822" t="s">
        <v>8115</v>
      </c>
      <c r="C358" s="822" t="s">
        <v>5710</v>
      </c>
      <c r="D358" s="822" t="s">
        <v>8124</v>
      </c>
      <c r="E358" s="822" t="s">
        <v>8125</v>
      </c>
      <c r="F358" s="831">
        <v>680</v>
      </c>
      <c r="G358" s="831">
        <v>122400</v>
      </c>
      <c r="H358" s="831">
        <v>0.89061579096723498</v>
      </c>
      <c r="I358" s="831">
        <v>180</v>
      </c>
      <c r="J358" s="831">
        <v>751</v>
      </c>
      <c r="K358" s="831">
        <v>137433</v>
      </c>
      <c r="L358" s="831">
        <v>1</v>
      </c>
      <c r="M358" s="831">
        <v>183</v>
      </c>
      <c r="N358" s="831">
        <v>723</v>
      </c>
      <c r="O358" s="831">
        <v>133755</v>
      </c>
      <c r="P358" s="827">
        <v>0.97323786863417083</v>
      </c>
      <c r="Q358" s="832">
        <v>185</v>
      </c>
    </row>
    <row r="359" spans="1:17" ht="14.45" customHeight="1" x14ac:dyDescent="0.2">
      <c r="A359" s="821" t="s">
        <v>8114</v>
      </c>
      <c r="B359" s="822" t="s">
        <v>8115</v>
      </c>
      <c r="C359" s="822" t="s">
        <v>5710</v>
      </c>
      <c r="D359" s="822" t="s">
        <v>8126</v>
      </c>
      <c r="E359" s="822" t="s">
        <v>8127</v>
      </c>
      <c r="F359" s="831">
        <v>140</v>
      </c>
      <c r="G359" s="831">
        <v>47180</v>
      </c>
      <c r="H359" s="831">
        <v>1.4412267839687194</v>
      </c>
      <c r="I359" s="831">
        <v>337</v>
      </c>
      <c r="J359" s="831">
        <v>96</v>
      </c>
      <c r="K359" s="831">
        <v>32736</v>
      </c>
      <c r="L359" s="831">
        <v>1</v>
      </c>
      <c r="M359" s="831">
        <v>341</v>
      </c>
      <c r="N359" s="831">
        <v>106</v>
      </c>
      <c r="O359" s="831">
        <v>36464</v>
      </c>
      <c r="P359" s="827">
        <v>1.1138807429130009</v>
      </c>
      <c r="Q359" s="832">
        <v>344</v>
      </c>
    </row>
    <row r="360" spans="1:17" ht="14.45" customHeight="1" x14ac:dyDescent="0.2">
      <c r="A360" s="821" t="s">
        <v>8114</v>
      </c>
      <c r="B360" s="822" t="s">
        <v>8115</v>
      </c>
      <c r="C360" s="822" t="s">
        <v>5710</v>
      </c>
      <c r="D360" s="822" t="s">
        <v>8128</v>
      </c>
      <c r="E360" s="822" t="s">
        <v>8129</v>
      </c>
      <c r="F360" s="831">
        <v>2751</v>
      </c>
      <c r="G360" s="831">
        <v>962850</v>
      </c>
      <c r="H360" s="831">
        <v>0.82204446903278194</v>
      </c>
      <c r="I360" s="831">
        <v>350</v>
      </c>
      <c r="J360" s="831">
        <v>3337</v>
      </c>
      <c r="K360" s="831">
        <v>1171287</v>
      </c>
      <c r="L360" s="831">
        <v>1</v>
      </c>
      <c r="M360" s="831">
        <v>351</v>
      </c>
      <c r="N360" s="831">
        <v>3349</v>
      </c>
      <c r="O360" s="831">
        <v>1182197</v>
      </c>
      <c r="P360" s="827">
        <v>1.0093145403304229</v>
      </c>
      <c r="Q360" s="832">
        <v>353</v>
      </c>
    </row>
    <row r="361" spans="1:17" ht="14.45" customHeight="1" x14ac:dyDescent="0.2">
      <c r="A361" s="821" t="s">
        <v>8114</v>
      </c>
      <c r="B361" s="822" t="s">
        <v>8115</v>
      </c>
      <c r="C361" s="822" t="s">
        <v>5710</v>
      </c>
      <c r="D361" s="822" t="s">
        <v>8130</v>
      </c>
      <c r="E361" s="822" t="s">
        <v>8131</v>
      </c>
      <c r="F361" s="831">
        <v>96</v>
      </c>
      <c r="G361" s="831">
        <v>11232</v>
      </c>
      <c r="H361" s="831">
        <v>1.119840478564307</v>
      </c>
      <c r="I361" s="831">
        <v>117</v>
      </c>
      <c r="J361" s="831">
        <v>85</v>
      </c>
      <c r="K361" s="831">
        <v>10030</v>
      </c>
      <c r="L361" s="831">
        <v>1</v>
      </c>
      <c r="M361" s="831">
        <v>118</v>
      </c>
      <c r="N361" s="831">
        <v>49</v>
      </c>
      <c r="O361" s="831">
        <v>5831</v>
      </c>
      <c r="P361" s="827">
        <v>0.58135593220338988</v>
      </c>
      <c r="Q361" s="832">
        <v>119</v>
      </c>
    </row>
    <row r="362" spans="1:17" ht="14.45" customHeight="1" x14ac:dyDescent="0.2">
      <c r="A362" s="821" t="s">
        <v>8114</v>
      </c>
      <c r="B362" s="822" t="s">
        <v>8115</v>
      </c>
      <c r="C362" s="822" t="s">
        <v>5710</v>
      </c>
      <c r="D362" s="822" t="s">
        <v>8132</v>
      </c>
      <c r="E362" s="822" t="s">
        <v>8133</v>
      </c>
      <c r="F362" s="831">
        <v>1</v>
      </c>
      <c r="G362" s="831">
        <v>49</v>
      </c>
      <c r="H362" s="831">
        <v>0.98</v>
      </c>
      <c r="I362" s="831">
        <v>49</v>
      </c>
      <c r="J362" s="831">
        <v>1</v>
      </c>
      <c r="K362" s="831">
        <v>50</v>
      </c>
      <c r="L362" s="831">
        <v>1</v>
      </c>
      <c r="M362" s="831">
        <v>50</v>
      </c>
      <c r="N362" s="831"/>
      <c r="O362" s="831"/>
      <c r="P362" s="827"/>
      <c r="Q362" s="832"/>
    </row>
    <row r="363" spans="1:17" ht="14.45" customHeight="1" x14ac:dyDescent="0.2">
      <c r="A363" s="821" t="s">
        <v>8114</v>
      </c>
      <c r="B363" s="822" t="s">
        <v>8115</v>
      </c>
      <c r="C363" s="822" t="s">
        <v>5710</v>
      </c>
      <c r="D363" s="822" t="s">
        <v>8134</v>
      </c>
      <c r="E363" s="822" t="s">
        <v>8135</v>
      </c>
      <c r="F363" s="831">
        <v>7</v>
      </c>
      <c r="G363" s="831">
        <v>2744</v>
      </c>
      <c r="H363" s="831">
        <v>1.3754385964912281</v>
      </c>
      <c r="I363" s="831">
        <v>392</v>
      </c>
      <c r="J363" s="831">
        <v>5</v>
      </c>
      <c r="K363" s="831">
        <v>1995</v>
      </c>
      <c r="L363" s="831">
        <v>1</v>
      </c>
      <c r="M363" s="831">
        <v>399</v>
      </c>
      <c r="N363" s="831">
        <v>6</v>
      </c>
      <c r="O363" s="831">
        <v>2430</v>
      </c>
      <c r="P363" s="827">
        <v>1.2180451127819549</v>
      </c>
      <c r="Q363" s="832">
        <v>405</v>
      </c>
    </row>
    <row r="364" spans="1:17" ht="14.45" customHeight="1" x14ac:dyDescent="0.2">
      <c r="A364" s="821" t="s">
        <v>8114</v>
      </c>
      <c r="B364" s="822" t="s">
        <v>8115</v>
      </c>
      <c r="C364" s="822" t="s">
        <v>5710</v>
      </c>
      <c r="D364" s="822" t="s">
        <v>8136</v>
      </c>
      <c r="E364" s="822" t="s">
        <v>8137</v>
      </c>
      <c r="F364" s="831">
        <v>93</v>
      </c>
      <c r="G364" s="831">
        <v>3534</v>
      </c>
      <c r="H364" s="831">
        <v>1.3285714285714285</v>
      </c>
      <c r="I364" s="831">
        <v>38</v>
      </c>
      <c r="J364" s="831">
        <v>70</v>
      </c>
      <c r="K364" s="831">
        <v>2660</v>
      </c>
      <c r="L364" s="831">
        <v>1</v>
      </c>
      <c r="M364" s="831">
        <v>38</v>
      </c>
      <c r="N364" s="831">
        <v>56</v>
      </c>
      <c r="O364" s="831">
        <v>2184</v>
      </c>
      <c r="P364" s="827">
        <v>0.82105263157894737</v>
      </c>
      <c r="Q364" s="832">
        <v>39</v>
      </c>
    </row>
    <row r="365" spans="1:17" ht="14.45" customHeight="1" x14ac:dyDescent="0.2">
      <c r="A365" s="821" t="s">
        <v>8114</v>
      </c>
      <c r="B365" s="822" t="s">
        <v>8115</v>
      </c>
      <c r="C365" s="822" t="s">
        <v>5710</v>
      </c>
      <c r="D365" s="822" t="s">
        <v>8138</v>
      </c>
      <c r="E365" s="822" t="s">
        <v>8139</v>
      </c>
      <c r="F365" s="831">
        <v>7</v>
      </c>
      <c r="G365" s="831">
        <v>4949</v>
      </c>
      <c r="H365" s="831">
        <v>1.3882187938288919</v>
      </c>
      <c r="I365" s="831">
        <v>707</v>
      </c>
      <c r="J365" s="831">
        <v>5</v>
      </c>
      <c r="K365" s="831">
        <v>3565</v>
      </c>
      <c r="L365" s="831">
        <v>1</v>
      </c>
      <c r="M365" s="831">
        <v>713</v>
      </c>
      <c r="N365" s="831">
        <v>6</v>
      </c>
      <c r="O365" s="831">
        <v>4314</v>
      </c>
      <c r="P365" s="827">
        <v>1.2100981767180925</v>
      </c>
      <c r="Q365" s="832">
        <v>719</v>
      </c>
    </row>
    <row r="366" spans="1:17" ht="14.45" customHeight="1" x14ac:dyDescent="0.2">
      <c r="A366" s="821" t="s">
        <v>8114</v>
      </c>
      <c r="B366" s="822" t="s">
        <v>8115</v>
      </c>
      <c r="C366" s="822" t="s">
        <v>5710</v>
      </c>
      <c r="D366" s="822" t="s">
        <v>8140</v>
      </c>
      <c r="E366" s="822" t="s">
        <v>8141</v>
      </c>
      <c r="F366" s="831">
        <v>1</v>
      </c>
      <c r="G366" s="831">
        <v>148</v>
      </c>
      <c r="H366" s="831"/>
      <c r="I366" s="831">
        <v>148</v>
      </c>
      <c r="J366" s="831"/>
      <c r="K366" s="831"/>
      <c r="L366" s="831"/>
      <c r="M366" s="831"/>
      <c r="N366" s="831">
        <v>1</v>
      </c>
      <c r="O366" s="831">
        <v>151</v>
      </c>
      <c r="P366" s="827"/>
      <c r="Q366" s="832">
        <v>151</v>
      </c>
    </row>
    <row r="367" spans="1:17" ht="14.45" customHeight="1" x14ac:dyDescent="0.2">
      <c r="A367" s="821" t="s">
        <v>8114</v>
      </c>
      <c r="B367" s="822" t="s">
        <v>8115</v>
      </c>
      <c r="C367" s="822" t="s">
        <v>5710</v>
      </c>
      <c r="D367" s="822" t="s">
        <v>8142</v>
      </c>
      <c r="E367" s="822" t="s">
        <v>8143</v>
      </c>
      <c r="F367" s="831">
        <v>1473</v>
      </c>
      <c r="G367" s="831">
        <v>449265</v>
      </c>
      <c r="H367" s="831">
        <v>0.92671702503341635</v>
      </c>
      <c r="I367" s="831">
        <v>305</v>
      </c>
      <c r="J367" s="831">
        <v>1574</v>
      </c>
      <c r="K367" s="831">
        <v>484792</v>
      </c>
      <c r="L367" s="831">
        <v>1</v>
      </c>
      <c r="M367" s="831">
        <v>308</v>
      </c>
      <c r="N367" s="831">
        <v>1450</v>
      </c>
      <c r="O367" s="831">
        <v>449500</v>
      </c>
      <c r="P367" s="827">
        <v>0.92720176900608919</v>
      </c>
      <c r="Q367" s="832">
        <v>310</v>
      </c>
    </row>
    <row r="368" spans="1:17" ht="14.45" customHeight="1" x14ac:dyDescent="0.2">
      <c r="A368" s="821" t="s">
        <v>8114</v>
      </c>
      <c r="B368" s="822" t="s">
        <v>8115</v>
      </c>
      <c r="C368" s="822" t="s">
        <v>5710</v>
      </c>
      <c r="D368" s="822" t="s">
        <v>8144</v>
      </c>
      <c r="E368" s="822" t="s">
        <v>8145</v>
      </c>
      <c r="F368" s="831">
        <v>1304</v>
      </c>
      <c r="G368" s="831">
        <v>645480</v>
      </c>
      <c r="H368" s="831">
        <v>0.99046485006766982</v>
      </c>
      <c r="I368" s="831">
        <v>495</v>
      </c>
      <c r="J368" s="831">
        <v>1306</v>
      </c>
      <c r="K368" s="831">
        <v>651694</v>
      </c>
      <c r="L368" s="831">
        <v>1</v>
      </c>
      <c r="M368" s="831">
        <v>499</v>
      </c>
      <c r="N368" s="831">
        <v>1166</v>
      </c>
      <c r="O368" s="831">
        <v>586498</v>
      </c>
      <c r="P368" s="827">
        <v>0.89995918329768265</v>
      </c>
      <c r="Q368" s="832">
        <v>503</v>
      </c>
    </row>
    <row r="369" spans="1:17" ht="14.45" customHeight="1" x14ac:dyDescent="0.2">
      <c r="A369" s="821" t="s">
        <v>8114</v>
      </c>
      <c r="B369" s="822" t="s">
        <v>8115</v>
      </c>
      <c r="C369" s="822" t="s">
        <v>5710</v>
      </c>
      <c r="D369" s="822" t="s">
        <v>8146</v>
      </c>
      <c r="E369" s="822" t="s">
        <v>8147</v>
      </c>
      <c r="F369" s="831">
        <v>2427</v>
      </c>
      <c r="G369" s="831">
        <v>900417</v>
      </c>
      <c r="H369" s="831">
        <v>0.9660048664097568</v>
      </c>
      <c r="I369" s="831">
        <v>371</v>
      </c>
      <c r="J369" s="831">
        <v>2479</v>
      </c>
      <c r="K369" s="831">
        <v>932104</v>
      </c>
      <c r="L369" s="831">
        <v>1</v>
      </c>
      <c r="M369" s="831">
        <v>376</v>
      </c>
      <c r="N369" s="831">
        <v>2387</v>
      </c>
      <c r="O369" s="831">
        <v>907060</v>
      </c>
      <c r="P369" s="827">
        <v>0.97313175353823178</v>
      </c>
      <c r="Q369" s="832">
        <v>380</v>
      </c>
    </row>
    <row r="370" spans="1:17" ht="14.45" customHeight="1" x14ac:dyDescent="0.2">
      <c r="A370" s="821" t="s">
        <v>8114</v>
      </c>
      <c r="B370" s="822" t="s">
        <v>8115</v>
      </c>
      <c r="C370" s="822" t="s">
        <v>5710</v>
      </c>
      <c r="D370" s="822" t="s">
        <v>8148</v>
      </c>
      <c r="E370" s="822" t="s">
        <v>8149</v>
      </c>
      <c r="F370" s="831">
        <v>4</v>
      </c>
      <c r="G370" s="831">
        <v>12452</v>
      </c>
      <c r="H370" s="831">
        <v>1.98786717752235</v>
      </c>
      <c r="I370" s="831">
        <v>3113</v>
      </c>
      <c r="J370" s="831">
        <v>2</v>
      </c>
      <c r="K370" s="831">
        <v>6264</v>
      </c>
      <c r="L370" s="831">
        <v>1</v>
      </c>
      <c r="M370" s="831">
        <v>3132</v>
      </c>
      <c r="N370" s="831">
        <v>7</v>
      </c>
      <c r="O370" s="831">
        <v>22043</v>
      </c>
      <c r="P370" s="827">
        <v>3.5189974457215838</v>
      </c>
      <c r="Q370" s="832">
        <v>3149</v>
      </c>
    </row>
    <row r="371" spans="1:17" ht="14.45" customHeight="1" x14ac:dyDescent="0.2">
      <c r="A371" s="821" t="s">
        <v>8114</v>
      </c>
      <c r="B371" s="822" t="s">
        <v>8115</v>
      </c>
      <c r="C371" s="822" t="s">
        <v>5710</v>
      </c>
      <c r="D371" s="822" t="s">
        <v>8150</v>
      </c>
      <c r="E371" s="822" t="s">
        <v>8151</v>
      </c>
      <c r="F371" s="831">
        <v>2</v>
      </c>
      <c r="G371" s="831">
        <v>24</v>
      </c>
      <c r="H371" s="831">
        <v>0.5</v>
      </c>
      <c r="I371" s="831">
        <v>12</v>
      </c>
      <c r="J371" s="831">
        <v>4</v>
      </c>
      <c r="K371" s="831">
        <v>48</v>
      </c>
      <c r="L371" s="831">
        <v>1</v>
      </c>
      <c r="M371" s="831">
        <v>12</v>
      </c>
      <c r="N371" s="831">
        <v>10</v>
      </c>
      <c r="O371" s="831">
        <v>120</v>
      </c>
      <c r="P371" s="827">
        <v>2.5</v>
      </c>
      <c r="Q371" s="832">
        <v>12</v>
      </c>
    </row>
    <row r="372" spans="1:17" ht="14.45" customHeight="1" x14ac:dyDescent="0.2">
      <c r="A372" s="821" t="s">
        <v>8114</v>
      </c>
      <c r="B372" s="822" t="s">
        <v>8115</v>
      </c>
      <c r="C372" s="822" t="s">
        <v>5710</v>
      </c>
      <c r="D372" s="822" t="s">
        <v>7475</v>
      </c>
      <c r="E372" s="822" t="s">
        <v>7476</v>
      </c>
      <c r="F372" s="831">
        <v>2</v>
      </c>
      <c r="G372" s="831">
        <v>25592</v>
      </c>
      <c r="H372" s="831">
        <v>0.666250130167656</v>
      </c>
      <c r="I372" s="831">
        <v>12796</v>
      </c>
      <c r="J372" s="831">
        <v>3</v>
      </c>
      <c r="K372" s="831">
        <v>38412</v>
      </c>
      <c r="L372" s="831">
        <v>1</v>
      </c>
      <c r="M372" s="831">
        <v>12804</v>
      </c>
      <c r="N372" s="831">
        <v>2</v>
      </c>
      <c r="O372" s="831">
        <v>25622</v>
      </c>
      <c r="P372" s="827">
        <v>0.667031136103301</v>
      </c>
      <c r="Q372" s="832">
        <v>12811</v>
      </c>
    </row>
    <row r="373" spans="1:17" ht="14.45" customHeight="1" x14ac:dyDescent="0.2">
      <c r="A373" s="821" t="s">
        <v>8114</v>
      </c>
      <c r="B373" s="822" t="s">
        <v>8115</v>
      </c>
      <c r="C373" s="822" t="s">
        <v>5710</v>
      </c>
      <c r="D373" s="822" t="s">
        <v>8152</v>
      </c>
      <c r="E373" s="822" t="s">
        <v>8153</v>
      </c>
      <c r="F373" s="831">
        <v>45</v>
      </c>
      <c r="G373" s="831">
        <v>5040</v>
      </c>
      <c r="H373" s="831">
        <v>1.3118167621030714</v>
      </c>
      <c r="I373" s="831">
        <v>112</v>
      </c>
      <c r="J373" s="831">
        <v>34</v>
      </c>
      <c r="K373" s="831">
        <v>3842</v>
      </c>
      <c r="L373" s="831">
        <v>1</v>
      </c>
      <c r="M373" s="831">
        <v>113</v>
      </c>
      <c r="N373" s="831">
        <v>59</v>
      </c>
      <c r="O373" s="831">
        <v>6726</v>
      </c>
      <c r="P373" s="827">
        <v>1.7506507027589797</v>
      </c>
      <c r="Q373" s="832">
        <v>114</v>
      </c>
    </row>
    <row r="374" spans="1:17" ht="14.45" customHeight="1" x14ac:dyDescent="0.2">
      <c r="A374" s="821" t="s">
        <v>8114</v>
      </c>
      <c r="B374" s="822" t="s">
        <v>8115</v>
      </c>
      <c r="C374" s="822" t="s">
        <v>5710</v>
      </c>
      <c r="D374" s="822" t="s">
        <v>8154</v>
      </c>
      <c r="E374" s="822" t="s">
        <v>8155</v>
      </c>
      <c r="F374" s="831">
        <v>33</v>
      </c>
      <c r="G374" s="831">
        <v>4158</v>
      </c>
      <c r="H374" s="831">
        <v>1.2222222222222223</v>
      </c>
      <c r="I374" s="831">
        <v>126</v>
      </c>
      <c r="J374" s="831">
        <v>27</v>
      </c>
      <c r="K374" s="831">
        <v>3402</v>
      </c>
      <c r="L374" s="831">
        <v>1</v>
      </c>
      <c r="M374" s="831">
        <v>126</v>
      </c>
      <c r="N374" s="831">
        <v>35</v>
      </c>
      <c r="O374" s="831">
        <v>4410</v>
      </c>
      <c r="P374" s="827">
        <v>1.2962962962962963</v>
      </c>
      <c r="Q374" s="832">
        <v>126</v>
      </c>
    </row>
    <row r="375" spans="1:17" ht="14.45" customHeight="1" x14ac:dyDescent="0.2">
      <c r="A375" s="821" t="s">
        <v>8114</v>
      </c>
      <c r="B375" s="822" t="s">
        <v>8115</v>
      </c>
      <c r="C375" s="822" t="s">
        <v>5710</v>
      </c>
      <c r="D375" s="822" t="s">
        <v>8156</v>
      </c>
      <c r="E375" s="822" t="s">
        <v>8157</v>
      </c>
      <c r="F375" s="831">
        <v>113</v>
      </c>
      <c r="G375" s="831">
        <v>56048</v>
      </c>
      <c r="H375" s="831">
        <v>1.3505542168674698</v>
      </c>
      <c r="I375" s="831">
        <v>496</v>
      </c>
      <c r="J375" s="831">
        <v>83</v>
      </c>
      <c r="K375" s="831">
        <v>41500</v>
      </c>
      <c r="L375" s="831">
        <v>1</v>
      </c>
      <c r="M375" s="831">
        <v>500</v>
      </c>
      <c r="N375" s="831">
        <v>76</v>
      </c>
      <c r="O375" s="831">
        <v>38304</v>
      </c>
      <c r="P375" s="827">
        <v>0.92298795180722892</v>
      </c>
      <c r="Q375" s="832">
        <v>504</v>
      </c>
    </row>
    <row r="376" spans="1:17" ht="14.45" customHeight="1" x14ac:dyDescent="0.2">
      <c r="A376" s="821" t="s">
        <v>8114</v>
      </c>
      <c r="B376" s="822" t="s">
        <v>8115</v>
      </c>
      <c r="C376" s="822" t="s">
        <v>5710</v>
      </c>
      <c r="D376" s="822" t="s">
        <v>8158</v>
      </c>
      <c r="E376" s="822" t="s">
        <v>8159</v>
      </c>
      <c r="F376" s="831">
        <v>54</v>
      </c>
      <c r="G376" s="831">
        <v>24732</v>
      </c>
      <c r="H376" s="831">
        <v>1.1870410367170627</v>
      </c>
      <c r="I376" s="831">
        <v>458</v>
      </c>
      <c r="J376" s="831">
        <v>45</v>
      </c>
      <c r="K376" s="831">
        <v>20835</v>
      </c>
      <c r="L376" s="831">
        <v>1</v>
      </c>
      <c r="M376" s="831">
        <v>463</v>
      </c>
      <c r="N376" s="831">
        <v>72</v>
      </c>
      <c r="O376" s="831">
        <v>33624</v>
      </c>
      <c r="P376" s="827">
        <v>1.6138228941684665</v>
      </c>
      <c r="Q376" s="832">
        <v>467</v>
      </c>
    </row>
    <row r="377" spans="1:17" ht="14.45" customHeight="1" x14ac:dyDescent="0.2">
      <c r="A377" s="821" t="s">
        <v>8114</v>
      </c>
      <c r="B377" s="822" t="s">
        <v>8115</v>
      </c>
      <c r="C377" s="822" t="s">
        <v>5710</v>
      </c>
      <c r="D377" s="822" t="s">
        <v>8160</v>
      </c>
      <c r="E377" s="822" t="s">
        <v>8161</v>
      </c>
      <c r="F377" s="831">
        <v>141</v>
      </c>
      <c r="G377" s="831">
        <v>8178</v>
      </c>
      <c r="H377" s="831">
        <v>1.1000807102502017</v>
      </c>
      <c r="I377" s="831">
        <v>58</v>
      </c>
      <c r="J377" s="831">
        <v>126</v>
      </c>
      <c r="K377" s="831">
        <v>7434</v>
      </c>
      <c r="L377" s="831">
        <v>1</v>
      </c>
      <c r="M377" s="831">
        <v>59</v>
      </c>
      <c r="N377" s="831">
        <v>121</v>
      </c>
      <c r="O377" s="831">
        <v>7139</v>
      </c>
      <c r="P377" s="827">
        <v>0.96031746031746035</v>
      </c>
      <c r="Q377" s="832">
        <v>59</v>
      </c>
    </row>
    <row r="378" spans="1:17" ht="14.45" customHeight="1" x14ac:dyDescent="0.2">
      <c r="A378" s="821" t="s">
        <v>8114</v>
      </c>
      <c r="B378" s="822" t="s">
        <v>8115</v>
      </c>
      <c r="C378" s="822" t="s">
        <v>5710</v>
      </c>
      <c r="D378" s="822" t="s">
        <v>8162</v>
      </c>
      <c r="E378" s="822" t="s">
        <v>8163</v>
      </c>
      <c r="F378" s="831">
        <v>49</v>
      </c>
      <c r="G378" s="831">
        <v>106526</v>
      </c>
      <c r="H378" s="831">
        <v>0.6606427446262233</v>
      </c>
      <c r="I378" s="831">
        <v>2174</v>
      </c>
      <c r="J378" s="831">
        <v>74</v>
      </c>
      <c r="K378" s="831">
        <v>161246</v>
      </c>
      <c r="L378" s="831">
        <v>1</v>
      </c>
      <c r="M378" s="831">
        <v>2179</v>
      </c>
      <c r="N378" s="831">
        <v>51</v>
      </c>
      <c r="O378" s="831">
        <v>111333</v>
      </c>
      <c r="P378" s="827">
        <v>0.69045433685176683</v>
      </c>
      <c r="Q378" s="832">
        <v>2183</v>
      </c>
    </row>
    <row r="379" spans="1:17" ht="14.45" customHeight="1" x14ac:dyDescent="0.2">
      <c r="A379" s="821" t="s">
        <v>8114</v>
      </c>
      <c r="B379" s="822" t="s">
        <v>8115</v>
      </c>
      <c r="C379" s="822" t="s">
        <v>5710</v>
      </c>
      <c r="D379" s="822" t="s">
        <v>8164</v>
      </c>
      <c r="E379" s="822" t="s">
        <v>8165</v>
      </c>
      <c r="F379" s="831">
        <v>13009</v>
      </c>
      <c r="G379" s="831">
        <v>2289584</v>
      </c>
      <c r="H379" s="831">
        <v>0.93025251396648045</v>
      </c>
      <c r="I379" s="831">
        <v>176</v>
      </c>
      <c r="J379" s="831">
        <v>13750</v>
      </c>
      <c r="K379" s="831">
        <v>2461250</v>
      </c>
      <c r="L379" s="831">
        <v>1</v>
      </c>
      <c r="M379" s="831">
        <v>179</v>
      </c>
      <c r="N379" s="831">
        <v>11947</v>
      </c>
      <c r="O379" s="831">
        <v>2162407</v>
      </c>
      <c r="P379" s="827">
        <v>0.87858080243778569</v>
      </c>
      <c r="Q379" s="832">
        <v>181</v>
      </c>
    </row>
    <row r="380" spans="1:17" ht="14.45" customHeight="1" x14ac:dyDescent="0.2">
      <c r="A380" s="821" t="s">
        <v>8114</v>
      </c>
      <c r="B380" s="822" t="s">
        <v>8115</v>
      </c>
      <c r="C380" s="822" t="s">
        <v>5710</v>
      </c>
      <c r="D380" s="822" t="s">
        <v>8166</v>
      </c>
      <c r="E380" s="822" t="s">
        <v>8167</v>
      </c>
      <c r="F380" s="831">
        <v>18</v>
      </c>
      <c r="G380" s="831">
        <v>1548</v>
      </c>
      <c r="H380" s="831">
        <v>1.1862068965517241</v>
      </c>
      <c r="I380" s="831">
        <v>86</v>
      </c>
      <c r="J380" s="831">
        <v>15</v>
      </c>
      <c r="K380" s="831">
        <v>1305</v>
      </c>
      <c r="L380" s="831">
        <v>1</v>
      </c>
      <c r="M380" s="831">
        <v>87</v>
      </c>
      <c r="N380" s="831">
        <v>12</v>
      </c>
      <c r="O380" s="831">
        <v>1056</v>
      </c>
      <c r="P380" s="827">
        <v>0.80919540229885056</v>
      </c>
      <c r="Q380" s="832">
        <v>88</v>
      </c>
    </row>
    <row r="381" spans="1:17" ht="14.45" customHeight="1" x14ac:dyDescent="0.2">
      <c r="A381" s="821" t="s">
        <v>8114</v>
      </c>
      <c r="B381" s="822" t="s">
        <v>8115</v>
      </c>
      <c r="C381" s="822" t="s">
        <v>5710</v>
      </c>
      <c r="D381" s="822" t="s">
        <v>8168</v>
      </c>
      <c r="E381" s="822" t="s">
        <v>8169</v>
      </c>
      <c r="F381" s="831">
        <v>2</v>
      </c>
      <c r="G381" s="831">
        <v>358</v>
      </c>
      <c r="H381" s="831">
        <v>0.99444444444444446</v>
      </c>
      <c r="I381" s="831">
        <v>179</v>
      </c>
      <c r="J381" s="831">
        <v>2</v>
      </c>
      <c r="K381" s="831">
        <v>360</v>
      </c>
      <c r="L381" s="831">
        <v>1</v>
      </c>
      <c r="M381" s="831">
        <v>180</v>
      </c>
      <c r="N381" s="831"/>
      <c r="O381" s="831"/>
      <c r="P381" s="827"/>
      <c r="Q381" s="832"/>
    </row>
    <row r="382" spans="1:17" ht="14.45" customHeight="1" x14ac:dyDescent="0.2">
      <c r="A382" s="821" t="s">
        <v>8114</v>
      </c>
      <c r="B382" s="822" t="s">
        <v>8115</v>
      </c>
      <c r="C382" s="822" t="s">
        <v>5710</v>
      </c>
      <c r="D382" s="822" t="s">
        <v>8170</v>
      </c>
      <c r="E382" s="822" t="s">
        <v>8171</v>
      </c>
      <c r="F382" s="831">
        <v>30</v>
      </c>
      <c r="G382" s="831">
        <v>5100</v>
      </c>
      <c r="H382" s="831">
        <v>1.2891809908998988</v>
      </c>
      <c r="I382" s="831">
        <v>170</v>
      </c>
      <c r="J382" s="831">
        <v>23</v>
      </c>
      <c r="K382" s="831">
        <v>3956</v>
      </c>
      <c r="L382" s="831">
        <v>1</v>
      </c>
      <c r="M382" s="831">
        <v>172</v>
      </c>
      <c r="N382" s="831">
        <v>13</v>
      </c>
      <c r="O382" s="831">
        <v>2262</v>
      </c>
      <c r="P382" s="827">
        <v>0.57178968655207285</v>
      </c>
      <c r="Q382" s="832">
        <v>174</v>
      </c>
    </row>
    <row r="383" spans="1:17" ht="14.45" customHeight="1" x14ac:dyDescent="0.2">
      <c r="A383" s="821" t="s">
        <v>8114</v>
      </c>
      <c r="B383" s="822" t="s">
        <v>8115</v>
      </c>
      <c r="C383" s="822" t="s">
        <v>5710</v>
      </c>
      <c r="D383" s="822" t="s">
        <v>8172</v>
      </c>
      <c r="E383" s="822" t="s">
        <v>8173</v>
      </c>
      <c r="F383" s="831">
        <v>1</v>
      </c>
      <c r="G383" s="831">
        <v>29</v>
      </c>
      <c r="H383" s="831">
        <v>0.93548387096774188</v>
      </c>
      <c r="I383" s="831">
        <v>29</v>
      </c>
      <c r="J383" s="831">
        <v>1</v>
      </c>
      <c r="K383" s="831">
        <v>31</v>
      </c>
      <c r="L383" s="831">
        <v>1</v>
      </c>
      <c r="M383" s="831">
        <v>31</v>
      </c>
      <c r="N383" s="831"/>
      <c r="O383" s="831"/>
      <c r="P383" s="827"/>
      <c r="Q383" s="832"/>
    </row>
    <row r="384" spans="1:17" ht="14.45" customHeight="1" x14ac:dyDescent="0.2">
      <c r="A384" s="821" t="s">
        <v>8114</v>
      </c>
      <c r="B384" s="822" t="s">
        <v>8115</v>
      </c>
      <c r="C384" s="822" t="s">
        <v>5710</v>
      </c>
      <c r="D384" s="822" t="s">
        <v>8174</v>
      </c>
      <c r="E384" s="822" t="s">
        <v>8175</v>
      </c>
      <c r="F384" s="831">
        <v>3</v>
      </c>
      <c r="G384" s="831">
        <v>531</v>
      </c>
      <c r="H384" s="831">
        <v>0.9943820224719101</v>
      </c>
      <c r="I384" s="831">
        <v>177</v>
      </c>
      <c r="J384" s="831">
        <v>3</v>
      </c>
      <c r="K384" s="831">
        <v>534</v>
      </c>
      <c r="L384" s="831">
        <v>1</v>
      </c>
      <c r="M384" s="831">
        <v>178</v>
      </c>
      <c r="N384" s="831">
        <v>1</v>
      </c>
      <c r="O384" s="831">
        <v>180</v>
      </c>
      <c r="P384" s="827">
        <v>0.33707865168539325</v>
      </c>
      <c r="Q384" s="832">
        <v>180</v>
      </c>
    </row>
    <row r="385" spans="1:17" ht="14.45" customHeight="1" x14ac:dyDescent="0.2">
      <c r="A385" s="821" t="s">
        <v>8114</v>
      </c>
      <c r="B385" s="822" t="s">
        <v>8115</v>
      </c>
      <c r="C385" s="822" t="s">
        <v>5710</v>
      </c>
      <c r="D385" s="822" t="s">
        <v>8176</v>
      </c>
      <c r="E385" s="822" t="s">
        <v>8177</v>
      </c>
      <c r="F385" s="831">
        <v>12</v>
      </c>
      <c r="G385" s="831">
        <v>3168</v>
      </c>
      <c r="H385" s="831">
        <v>0.565008025682183</v>
      </c>
      <c r="I385" s="831">
        <v>264</v>
      </c>
      <c r="J385" s="831">
        <v>21</v>
      </c>
      <c r="K385" s="831">
        <v>5607</v>
      </c>
      <c r="L385" s="831">
        <v>1</v>
      </c>
      <c r="M385" s="831">
        <v>267</v>
      </c>
      <c r="N385" s="831">
        <v>15</v>
      </c>
      <c r="O385" s="831">
        <v>4035</v>
      </c>
      <c r="P385" s="827">
        <v>0.71963616907437133</v>
      </c>
      <c r="Q385" s="832">
        <v>269</v>
      </c>
    </row>
    <row r="386" spans="1:17" ht="14.45" customHeight="1" x14ac:dyDescent="0.2">
      <c r="A386" s="821" t="s">
        <v>8114</v>
      </c>
      <c r="B386" s="822" t="s">
        <v>8115</v>
      </c>
      <c r="C386" s="822" t="s">
        <v>5710</v>
      </c>
      <c r="D386" s="822" t="s">
        <v>8178</v>
      </c>
      <c r="E386" s="822" t="s">
        <v>8179</v>
      </c>
      <c r="F386" s="831">
        <v>730</v>
      </c>
      <c r="G386" s="831">
        <v>1557820</v>
      </c>
      <c r="H386" s="831">
        <v>0.6822537471357798</v>
      </c>
      <c r="I386" s="831">
        <v>2134</v>
      </c>
      <c r="J386" s="831">
        <v>1064</v>
      </c>
      <c r="K386" s="831">
        <v>2283344</v>
      </c>
      <c r="L386" s="831">
        <v>1</v>
      </c>
      <c r="M386" s="831">
        <v>2146</v>
      </c>
      <c r="N386" s="831">
        <v>826</v>
      </c>
      <c r="O386" s="831">
        <v>1781682</v>
      </c>
      <c r="P386" s="827">
        <v>0.78029504095747293</v>
      </c>
      <c r="Q386" s="832">
        <v>2157</v>
      </c>
    </row>
    <row r="387" spans="1:17" ht="14.45" customHeight="1" x14ac:dyDescent="0.2">
      <c r="A387" s="821" t="s">
        <v>8114</v>
      </c>
      <c r="B387" s="822" t="s">
        <v>8115</v>
      </c>
      <c r="C387" s="822" t="s">
        <v>5710</v>
      </c>
      <c r="D387" s="822" t="s">
        <v>8180</v>
      </c>
      <c r="E387" s="822" t="s">
        <v>8181</v>
      </c>
      <c r="F387" s="831">
        <v>119</v>
      </c>
      <c r="G387" s="831">
        <v>28917</v>
      </c>
      <c r="H387" s="831">
        <v>1.1506048066210408</v>
      </c>
      <c r="I387" s="831">
        <v>243</v>
      </c>
      <c r="J387" s="831">
        <v>103</v>
      </c>
      <c r="K387" s="831">
        <v>25132</v>
      </c>
      <c r="L387" s="831">
        <v>1</v>
      </c>
      <c r="M387" s="831">
        <v>244</v>
      </c>
      <c r="N387" s="831">
        <v>80</v>
      </c>
      <c r="O387" s="831">
        <v>19680</v>
      </c>
      <c r="P387" s="827">
        <v>0.78306541461085466</v>
      </c>
      <c r="Q387" s="832">
        <v>246</v>
      </c>
    </row>
    <row r="388" spans="1:17" ht="14.45" customHeight="1" x14ac:dyDescent="0.2">
      <c r="A388" s="821" t="s">
        <v>8114</v>
      </c>
      <c r="B388" s="822" t="s">
        <v>8115</v>
      </c>
      <c r="C388" s="822" t="s">
        <v>5710</v>
      </c>
      <c r="D388" s="822" t="s">
        <v>8182</v>
      </c>
      <c r="E388" s="822" t="s">
        <v>8183</v>
      </c>
      <c r="F388" s="831">
        <v>3</v>
      </c>
      <c r="G388" s="831">
        <v>1278</v>
      </c>
      <c r="H388" s="831">
        <v>2.9379310344827587</v>
      </c>
      <c r="I388" s="831">
        <v>426</v>
      </c>
      <c r="J388" s="831">
        <v>1</v>
      </c>
      <c r="K388" s="831">
        <v>435</v>
      </c>
      <c r="L388" s="831">
        <v>1</v>
      </c>
      <c r="M388" s="831">
        <v>435</v>
      </c>
      <c r="N388" s="831"/>
      <c r="O388" s="831"/>
      <c r="P388" s="827"/>
      <c r="Q388" s="832"/>
    </row>
    <row r="389" spans="1:17" ht="14.45" customHeight="1" x14ac:dyDescent="0.2">
      <c r="A389" s="821" t="s">
        <v>8114</v>
      </c>
      <c r="B389" s="822" t="s">
        <v>8115</v>
      </c>
      <c r="C389" s="822" t="s">
        <v>5710</v>
      </c>
      <c r="D389" s="822" t="s">
        <v>8184</v>
      </c>
      <c r="E389" s="822" t="s">
        <v>8117</v>
      </c>
      <c r="F389" s="831"/>
      <c r="G389" s="831"/>
      <c r="H389" s="831"/>
      <c r="I389" s="831"/>
      <c r="J389" s="831"/>
      <c r="K389" s="831"/>
      <c r="L389" s="831"/>
      <c r="M389" s="831"/>
      <c r="N389" s="831">
        <v>6</v>
      </c>
      <c r="O389" s="831">
        <v>234</v>
      </c>
      <c r="P389" s="827"/>
      <c r="Q389" s="832">
        <v>39</v>
      </c>
    </row>
    <row r="390" spans="1:17" ht="14.45" customHeight="1" x14ac:dyDescent="0.2">
      <c r="A390" s="821" t="s">
        <v>8114</v>
      </c>
      <c r="B390" s="822" t="s">
        <v>8115</v>
      </c>
      <c r="C390" s="822" t="s">
        <v>5710</v>
      </c>
      <c r="D390" s="822" t="s">
        <v>8185</v>
      </c>
      <c r="E390" s="822" t="s">
        <v>8186</v>
      </c>
      <c r="F390" s="831">
        <v>232</v>
      </c>
      <c r="G390" s="831">
        <v>245920</v>
      </c>
      <c r="H390" s="831">
        <v>0.71265666884010725</v>
      </c>
      <c r="I390" s="831">
        <v>1060</v>
      </c>
      <c r="J390" s="831">
        <v>321</v>
      </c>
      <c r="K390" s="831">
        <v>345075</v>
      </c>
      <c r="L390" s="831">
        <v>1</v>
      </c>
      <c r="M390" s="831">
        <v>1075</v>
      </c>
      <c r="N390" s="831">
        <v>250</v>
      </c>
      <c r="O390" s="831">
        <v>271750</v>
      </c>
      <c r="P390" s="827">
        <v>0.78750996160255016</v>
      </c>
      <c r="Q390" s="832">
        <v>1087</v>
      </c>
    </row>
    <row r="391" spans="1:17" ht="14.45" customHeight="1" x14ac:dyDescent="0.2">
      <c r="A391" s="821" t="s">
        <v>8114</v>
      </c>
      <c r="B391" s="822" t="s">
        <v>8115</v>
      </c>
      <c r="C391" s="822" t="s">
        <v>5710</v>
      </c>
      <c r="D391" s="822" t="s">
        <v>8187</v>
      </c>
      <c r="E391" s="822" t="s">
        <v>8188</v>
      </c>
      <c r="F391" s="831">
        <v>144</v>
      </c>
      <c r="G391" s="831">
        <v>41616</v>
      </c>
      <c r="H391" s="831">
        <v>0.72594065623528181</v>
      </c>
      <c r="I391" s="831">
        <v>289</v>
      </c>
      <c r="J391" s="831">
        <v>197</v>
      </c>
      <c r="K391" s="831">
        <v>57327</v>
      </c>
      <c r="L391" s="831">
        <v>1</v>
      </c>
      <c r="M391" s="831">
        <v>291</v>
      </c>
      <c r="N391" s="831">
        <v>202</v>
      </c>
      <c r="O391" s="831">
        <v>59186</v>
      </c>
      <c r="P391" s="827">
        <v>1.0324280007675266</v>
      </c>
      <c r="Q391" s="832">
        <v>293</v>
      </c>
    </row>
    <row r="392" spans="1:17" ht="14.45" customHeight="1" x14ac:dyDescent="0.2">
      <c r="A392" s="821" t="s">
        <v>8114</v>
      </c>
      <c r="B392" s="822" t="s">
        <v>8115</v>
      </c>
      <c r="C392" s="822" t="s">
        <v>5710</v>
      </c>
      <c r="D392" s="822" t="s">
        <v>8189</v>
      </c>
      <c r="E392" s="822" t="s">
        <v>8190</v>
      </c>
      <c r="F392" s="831">
        <v>115</v>
      </c>
      <c r="G392" s="831">
        <v>0</v>
      </c>
      <c r="H392" s="831"/>
      <c r="I392" s="831">
        <v>0</v>
      </c>
      <c r="J392" s="831">
        <v>261</v>
      </c>
      <c r="K392" s="831">
        <v>0</v>
      </c>
      <c r="L392" s="831"/>
      <c r="M392" s="831">
        <v>0</v>
      </c>
      <c r="N392" s="831">
        <v>142</v>
      </c>
      <c r="O392" s="831">
        <v>0</v>
      </c>
      <c r="P392" s="827"/>
      <c r="Q392" s="832">
        <v>0</v>
      </c>
    </row>
    <row r="393" spans="1:17" ht="14.45" customHeight="1" x14ac:dyDescent="0.2">
      <c r="A393" s="821" t="s">
        <v>8114</v>
      </c>
      <c r="B393" s="822" t="s">
        <v>8115</v>
      </c>
      <c r="C393" s="822" t="s">
        <v>5710</v>
      </c>
      <c r="D393" s="822" t="s">
        <v>8191</v>
      </c>
      <c r="E393" s="822" t="s">
        <v>8192</v>
      </c>
      <c r="F393" s="831">
        <v>32</v>
      </c>
      <c r="G393" s="831">
        <v>0</v>
      </c>
      <c r="H393" s="831"/>
      <c r="I393" s="831">
        <v>0</v>
      </c>
      <c r="J393" s="831">
        <v>22</v>
      </c>
      <c r="K393" s="831">
        <v>0</v>
      </c>
      <c r="L393" s="831"/>
      <c r="M393" s="831">
        <v>0</v>
      </c>
      <c r="N393" s="831">
        <v>25</v>
      </c>
      <c r="O393" s="831">
        <v>0</v>
      </c>
      <c r="P393" s="827"/>
      <c r="Q393" s="832">
        <v>0</v>
      </c>
    </row>
    <row r="394" spans="1:17" ht="14.45" customHeight="1" x14ac:dyDescent="0.2">
      <c r="A394" s="821" t="s">
        <v>8114</v>
      </c>
      <c r="B394" s="822" t="s">
        <v>8115</v>
      </c>
      <c r="C394" s="822" t="s">
        <v>5710</v>
      </c>
      <c r="D394" s="822" t="s">
        <v>8193</v>
      </c>
      <c r="E394" s="822" t="s">
        <v>8194</v>
      </c>
      <c r="F394" s="831">
        <v>30</v>
      </c>
      <c r="G394" s="831">
        <v>143370</v>
      </c>
      <c r="H394" s="831">
        <v>1.0293135755669949</v>
      </c>
      <c r="I394" s="831">
        <v>4779</v>
      </c>
      <c r="J394" s="831">
        <v>29</v>
      </c>
      <c r="K394" s="831">
        <v>139287</v>
      </c>
      <c r="L394" s="831">
        <v>1</v>
      </c>
      <c r="M394" s="831">
        <v>4803</v>
      </c>
      <c r="N394" s="831">
        <v>75</v>
      </c>
      <c r="O394" s="831">
        <v>361800</v>
      </c>
      <c r="P394" s="827">
        <v>2.5975144844816818</v>
      </c>
      <c r="Q394" s="832">
        <v>4824</v>
      </c>
    </row>
    <row r="395" spans="1:17" ht="14.45" customHeight="1" x14ac:dyDescent="0.2">
      <c r="A395" s="821" t="s">
        <v>8114</v>
      </c>
      <c r="B395" s="822" t="s">
        <v>8115</v>
      </c>
      <c r="C395" s="822" t="s">
        <v>5710</v>
      </c>
      <c r="D395" s="822" t="s">
        <v>8195</v>
      </c>
      <c r="E395" s="822" t="s">
        <v>8196</v>
      </c>
      <c r="F395" s="831">
        <v>13</v>
      </c>
      <c r="G395" s="831">
        <v>7917</v>
      </c>
      <c r="H395" s="831">
        <v>0.9240196078431373</v>
      </c>
      <c r="I395" s="831">
        <v>609</v>
      </c>
      <c r="J395" s="831">
        <v>14</v>
      </c>
      <c r="K395" s="831">
        <v>8568</v>
      </c>
      <c r="L395" s="831">
        <v>1</v>
      </c>
      <c r="M395" s="831">
        <v>612</v>
      </c>
      <c r="N395" s="831">
        <v>87</v>
      </c>
      <c r="O395" s="831">
        <v>53505</v>
      </c>
      <c r="P395" s="827">
        <v>6.2447478991596634</v>
      </c>
      <c r="Q395" s="832">
        <v>615</v>
      </c>
    </row>
    <row r="396" spans="1:17" ht="14.45" customHeight="1" x14ac:dyDescent="0.2">
      <c r="A396" s="821" t="s">
        <v>8114</v>
      </c>
      <c r="B396" s="822" t="s">
        <v>8115</v>
      </c>
      <c r="C396" s="822" t="s">
        <v>5710</v>
      </c>
      <c r="D396" s="822" t="s">
        <v>8197</v>
      </c>
      <c r="E396" s="822" t="s">
        <v>8198</v>
      </c>
      <c r="F396" s="831">
        <v>103</v>
      </c>
      <c r="G396" s="831">
        <v>292520</v>
      </c>
      <c r="H396" s="831">
        <v>0.85682483889865257</v>
      </c>
      <c r="I396" s="831">
        <v>2840</v>
      </c>
      <c r="J396" s="831">
        <v>120</v>
      </c>
      <c r="K396" s="831">
        <v>341400</v>
      </c>
      <c r="L396" s="831">
        <v>1</v>
      </c>
      <c r="M396" s="831">
        <v>2845</v>
      </c>
      <c r="N396" s="831">
        <v>110</v>
      </c>
      <c r="O396" s="831">
        <v>313390</v>
      </c>
      <c r="P396" s="827">
        <v>0.91795547744581141</v>
      </c>
      <c r="Q396" s="832">
        <v>2849</v>
      </c>
    </row>
    <row r="397" spans="1:17" ht="14.45" customHeight="1" x14ac:dyDescent="0.2">
      <c r="A397" s="821" t="s">
        <v>8114</v>
      </c>
      <c r="B397" s="822" t="s">
        <v>8115</v>
      </c>
      <c r="C397" s="822" t="s">
        <v>5710</v>
      </c>
      <c r="D397" s="822" t="s">
        <v>8199</v>
      </c>
      <c r="E397" s="822" t="s">
        <v>8200</v>
      </c>
      <c r="F397" s="831">
        <v>4</v>
      </c>
      <c r="G397" s="831">
        <v>30300</v>
      </c>
      <c r="H397" s="831">
        <v>0.49927498022673344</v>
      </c>
      <c r="I397" s="831">
        <v>7575</v>
      </c>
      <c r="J397" s="831">
        <v>8</v>
      </c>
      <c r="K397" s="831">
        <v>60688</v>
      </c>
      <c r="L397" s="831">
        <v>1</v>
      </c>
      <c r="M397" s="831">
        <v>7586</v>
      </c>
      <c r="N397" s="831">
        <v>4</v>
      </c>
      <c r="O397" s="831">
        <v>30388</v>
      </c>
      <c r="P397" s="827">
        <v>0.50072501977326656</v>
      </c>
      <c r="Q397" s="832">
        <v>7597</v>
      </c>
    </row>
    <row r="398" spans="1:17" ht="14.45" customHeight="1" x14ac:dyDescent="0.2">
      <c r="A398" s="821" t="s">
        <v>8114</v>
      </c>
      <c r="B398" s="822" t="s">
        <v>8115</v>
      </c>
      <c r="C398" s="822" t="s">
        <v>5710</v>
      </c>
      <c r="D398" s="822" t="s">
        <v>8201</v>
      </c>
      <c r="E398" s="822" t="s">
        <v>8202</v>
      </c>
      <c r="F398" s="831">
        <v>10</v>
      </c>
      <c r="G398" s="831">
        <v>160070</v>
      </c>
      <c r="H398" s="831">
        <v>0.66645848946623365</v>
      </c>
      <c r="I398" s="831">
        <v>16007</v>
      </c>
      <c r="J398" s="831">
        <v>15</v>
      </c>
      <c r="K398" s="831">
        <v>240180</v>
      </c>
      <c r="L398" s="831">
        <v>1</v>
      </c>
      <c r="M398" s="831">
        <v>16012</v>
      </c>
      <c r="N398" s="831">
        <v>4</v>
      </c>
      <c r="O398" s="831">
        <v>64064</v>
      </c>
      <c r="P398" s="827">
        <v>0.26673328337080521</v>
      </c>
      <c r="Q398" s="832">
        <v>16016</v>
      </c>
    </row>
    <row r="399" spans="1:17" ht="14.45" customHeight="1" x14ac:dyDescent="0.2">
      <c r="A399" s="821" t="s">
        <v>8114</v>
      </c>
      <c r="B399" s="822" t="s">
        <v>8115</v>
      </c>
      <c r="C399" s="822" t="s">
        <v>5710</v>
      </c>
      <c r="D399" s="822" t="s">
        <v>8203</v>
      </c>
      <c r="E399" s="822" t="s">
        <v>8204</v>
      </c>
      <c r="F399" s="831"/>
      <c r="G399" s="831"/>
      <c r="H399" s="831"/>
      <c r="I399" s="831"/>
      <c r="J399" s="831">
        <v>14</v>
      </c>
      <c r="K399" s="831">
        <v>53746</v>
      </c>
      <c r="L399" s="831">
        <v>1</v>
      </c>
      <c r="M399" s="831">
        <v>3839</v>
      </c>
      <c r="N399" s="831">
        <v>78</v>
      </c>
      <c r="O399" s="831">
        <v>299754</v>
      </c>
      <c r="P399" s="827">
        <v>5.5772336545975518</v>
      </c>
      <c r="Q399" s="832">
        <v>3843</v>
      </c>
    </row>
    <row r="400" spans="1:17" ht="14.45" customHeight="1" x14ac:dyDescent="0.2">
      <c r="A400" s="821" t="s">
        <v>8205</v>
      </c>
      <c r="B400" s="822" t="s">
        <v>8206</v>
      </c>
      <c r="C400" s="822" t="s">
        <v>5710</v>
      </c>
      <c r="D400" s="822" t="s">
        <v>8207</v>
      </c>
      <c r="E400" s="822" t="s">
        <v>8208</v>
      </c>
      <c r="F400" s="831">
        <v>2297</v>
      </c>
      <c r="G400" s="831">
        <v>399678</v>
      </c>
      <c r="H400" s="831">
        <v>0.99558600074729109</v>
      </c>
      <c r="I400" s="831">
        <v>174</v>
      </c>
      <c r="J400" s="831">
        <v>2294</v>
      </c>
      <c r="K400" s="831">
        <v>401450</v>
      </c>
      <c r="L400" s="831">
        <v>1</v>
      </c>
      <c r="M400" s="831">
        <v>175</v>
      </c>
      <c r="N400" s="831">
        <v>2042</v>
      </c>
      <c r="O400" s="831">
        <v>359392</v>
      </c>
      <c r="P400" s="827">
        <v>0.89523477394445139</v>
      </c>
      <c r="Q400" s="832">
        <v>176</v>
      </c>
    </row>
    <row r="401" spans="1:17" ht="14.45" customHeight="1" x14ac:dyDescent="0.2">
      <c r="A401" s="821" t="s">
        <v>8205</v>
      </c>
      <c r="B401" s="822" t="s">
        <v>8206</v>
      </c>
      <c r="C401" s="822" t="s">
        <v>5710</v>
      </c>
      <c r="D401" s="822" t="s">
        <v>8209</v>
      </c>
      <c r="E401" s="822" t="s">
        <v>8210</v>
      </c>
      <c r="F401" s="831"/>
      <c r="G401" s="831"/>
      <c r="H401" s="831"/>
      <c r="I401" s="831"/>
      <c r="J401" s="831"/>
      <c r="K401" s="831"/>
      <c r="L401" s="831"/>
      <c r="M401" s="831"/>
      <c r="N401" s="831">
        <v>25</v>
      </c>
      <c r="O401" s="831">
        <v>26875</v>
      </c>
      <c r="P401" s="827"/>
      <c r="Q401" s="832">
        <v>1075</v>
      </c>
    </row>
    <row r="402" spans="1:17" ht="14.45" customHeight="1" x14ac:dyDescent="0.2">
      <c r="A402" s="821" t="s">
        <v>8205</v>
      </c>
      <c r="B402" s="822" t="s">
        <v>8206</v>
      </c>
      <c r="C402" s="822" t="s">
        <v>5710</v>
      </c>
      <c r="D402" s="822" t="s">
        <v>8211</v>
      </c>
      <c r="E402" s="822" t="s">
        <v>8212</v>
      </c>
      <c r="F402" s="831">
        <v>53</v>
      </c>
      <c r="G402" s="831">
        <v>2438</v>
      </c>
      <c r="H402" s="831">
        <v>1.017104714226116</v>
      </c>
      <c r="I402" s="831">
        <v>46</v>
      </c>
      <c r="J402" s="831">
        <v>51</v>
      </c>
      <c r="K402" s="831">
        <v>2397</v>
      </c>
      <c r="L402" s="831">
        <v>1</v>
      </c>
      <c r="M402" s="831">
        <v>47</v>
      </c>
      <c r="N402" s="831">
        <v>75</v>
      </c>
      <c r="O402" s="831">
        <v>3525</v>
      </c>
      <c r="P402" s="827">
        <v>1.4705882352941178</v>
      </c>
      <c r="Q402" s="832">
        <v>47</v>
      </c>
    </row>
    <row r="403" spans="1:17" ht="14.45" customHeight="1" x14ac:dyDescent="0.2">
      <c r="A403" s="821" t="s">
        <v>8205</v>
      </c>
      <c r="B403" s="822" t="s">
        <v>8206</v>
      </c>
      <c r="C403" s="822" t="s">
        <v>5710</v>
      </c>
      <c r="D403" s="822" t="s">
        <v>8213</v>
      </c>
      <c r="E403" s="822" t="s">
        <v>8214</v>
      </c>
      <c r="F403" s="831">
        <v>7</v>
      </c>
      <c r="G403" s="831">
        <v>2429</v>
      </c>
      <c r="H403" s="831">
        <v>0.99712643678160917</v>
      </c>
      <c r="I403" s="831">
        <v>347</v>
      </c>
      <c r="J403" s="831">
        <v>7</v>
      </c>
      <c r="K403" s="831">
        <v>2436</v>
      </c>
      <c r="L403" s="831">
        <v>1</v>
      </c>
      <c r="M403" s="831">
        <v>348</v>
      </c>
      <c r="N403" s="831">
        <v>15</v>
      </c>
      <c r="O403" s="831">
        <v>5220</v>
      </c>
      <c r="P403" s="827">
        <v>2.1428571428571428</v>
      </c>
      <c r="Q403" s="832">
        <v>348</v>
      </c>
    </row>
    <row r="404" spans="1:17" ht="14.45" customHeight="1" x14ac:dyDescent="0.2">
      <c r="A404" s="821" t="s">
        <v>8205</v>
      </c>
      <c r="B404" s="822" t="s">
        <v>8206</v>
      </c>
      <c r="C404" s="822" t="s">
        <v>5710</v>
      </c>
      <c r="D404" s="822" t="s">
        <v>8215</v>
      </c>
      <c r="E404" s="822" t="s">
        <v>8216</v>
      </c>
      <c r="F404" s="831"/>
      <c r="G404" s="831"/>
      <c r="H404" s="831"/>
      <c r="I404" s="831"/>
      <c r="J404" s="831"/>
      <c r="K404" s="831"/>
      <c r="L404" s="831"/>
      <c r="M404" s="831"/>
      <c r="N404" s="831">
        <v>2</v>
      </c>
      <c r="O404" s="831">
        <v>104</v>
      </c>
      <c r="P404" s="827"/>
      <c r="Q404" s="832">
        <v>52</v>
      </c>
    </row>
    <row r="405" spans="1:17" ht="14.45" customHeight="1" x14ac:dyDescent="0.2">
      <c r="A405" s="821" t="s">
        <v>8205</v>
      </c>
      <c r="B405" s="822" t="s">
        <v>8206</v>
      </c>
      <c r="C405" s="822" t="s">
        <v>5710</v>
      </c>
      <c r="D405" s="822" t="s">
        <v>8217</v>
      </c>
      <c r="E405" s="822" t="s">
        <v>8218</v>
      </c>
      <c r="F405" s="831">
        <v>21</v>
      </c>
      <c r="G405" s="831">
        <v>7917</v>
      </c>
      <c r="H405" s="831">
        <v>2.0944444444444446</v>
      </c>
      <c r="I405" s="831">
        <v>377</v>
      </c>
      <c r="J405" s="831">
        <v>10</v>
      </c>
      <c r="K405" s="831">
        <v>3780</v>
      </c>
      <c r="L405" s="831">
        <v>1</v>
      </c>
      <c r="M405" s="831">
        <v>378</v>
      </c>
      <c r="N405" s="831">
        <v>20</v>
      </c>
      <c r="O405" s="831">
        <v>7560</v>
      </c>
      <c r="P405" s="827">
        <v>2</v>
      </c>
      <c r="Q405" s="832">
        <v>378</v>
      </c>
    </row>
    <row r="406" spans="1:17" ht="14.45" customHeight="1" x14ac:dyDescent="0.2">
      <c r="A406" s="821" t="s">
        <v>8205</v>
      </c>
      <c r="B406" s="822" t="s">
        <v>8206</v>
      </c>
      <c r="C406" s="822" t="s">
        <v>5710</v>
      </c>
      <c r="D406" s="822" t="s">
        <v>8219</v>
      </c>
      <c r="E406" s="822" t="s">
        <v>8220</v>
      </c>
      <c r="F406" s="831">
        <v>4</v>
      </c>
      <c r="G406" s="831">
        <v>2096</v>
      </c>
      <c r="H406" s="831">
        <v>0.5703401360544218</v>
      </c>
      <c r="I406" s="831">
        <v>524</v>
      </c>
      <c r="J406" s="831">
        <v>7</v>
      </c>
      <c r="K406" s="831">
        <v>3675</v>
      </c>
      <c r="L406" s="831">
        <v>1</v>
      </c>
      <c r="M406" s="831">
        <v>525</v>
      </c>
      <c r="N406" s="831">
        <v>9</v>
      </c>
      <c r="O406" s="831">
        <v>4725</v>
      </c>
      <c r="P406" s="827">
        <v>1.2857142857142858</v>
      </c>
      <c r="Q406" s="832">
        <v>525</v>
      </c>
    </row>
    <row r="407" spans="1:17" ht="14.45" customHeight="1" x14ac:dyDescent="0.2">
      <c r="A407" s="821" t="s">
        <v>8205</v>
      </c>
      <c r="B407" s="822" t="s">
        <v>8206</v>
      </c>
      <c r="C407" s="822" t="s">
        <v>5710</v>
      </c>
      <c r="D407" s="822" t="s">
        <v>8221</v>
      </c>
      <c r="E407" s="822" t="s">
        <v>8222</v>
      </c>
      <c r="F407" s="831">
        <v>1</v>
      </c>
      <c r="G407" s="831">
        <v>57</v>
      </c>
      <c r="H407" s="831">
        <v>0.14039408866995073</v>
      </c>
      <c r="I407" s="831">
        <v>57</v>
      </c>
      <c r="J407" s="831">
        <v>7</v>
      </c>
      <c r="K407" s="831">
        <v>406</v>
      </c>
      <c r="L407" s="831">
        <v>1</v>
      </c>
      <c r="M407" s="831">
        <v>58</v>
      </c>
      <c r="N407" s="831">
        <v>16</v>
      </c>
      <c r="O407" s="831">
        <v>928</v>
      </c>
      <c r="P407" s="827">
        <v>2.2857142857142856</v>
      </c>
      <c r="Q407" s="832">
        <v>58</v>
      </c>
    </row>
    <row r="408" spans="1:17" ht="14.45" customHeight="1" x14ac:dyDescent="0.2">
      <c r="A408" s="821" t="s">
        <v>8205</v>
      </c>
      <c r="B408" s="822" t="s">
        <v>8206</v>
      </c>
      <c r="C408" s="822" t="s">
        <v>5710</v>
      </c>
      <c r="D408" s="822" t="s">
        <v>8223</v>
      </c>
      <c r="E408" s="822" t="s">
        <v>8224</v>
      </c>
      <c r="F408" s="831"/>
      <c r="G408" s="831"/>
      <c r="H408" s="831"/>
      <c r="I408" s="831"/>
      <c r="J408" s="831">
        <v>1</v>
      </c>
      <c r="K408" s="831">
        <v>226</v>
      </c>
      <c r="L408" s="831">
        <v>1</v>
      </c>
      <c r="M408" s="831">
        <v>226</v>
      </c>
      <c r="N408" s="831">
        <v>6</v>
      </c>
      <c r="O408" s="831">
        <v>1362</v>
      </c>
      <c r="P408" s="827">
        <v>6.0265486725663715</v>
      </c>
      <c r="Q408" s="832">
        <v>227</v>
      </c>
    </row>
    <row r="409" spans="1:17" ht="14.45" customHeight="1" x14ac:dyDescent="0.2">
      <c r="A409" s="821" t="s">
        <v>8205</v>
      </c>
      <c r="B409" s="822" t="s">
        <v>8206</v>
      </c>
      <c r="C409" s="822" t="s">
        <v>5710</v>
      </c>
      <c r="D409" s="822" t="s">
        <v>8225</v>
      </c>
      <c r="E409" s="822" t="s">
        <v>8226</v>
      </c>
      <c r="F409" s="831"/>
      <c r="G409" s="831"/>
      <c r="H409" s="831"/>
      <c r="I409" s="831"/>
      <c r="J409" s="831">
        <v>1</v>
      </c>
      <c r="K409" s="831">
        <v>555</v>
      </c>
      <c r="L409" s="831">
        <v>1</v>
      </c>
      <c r="M409" s="831">
        <v>555</v>
      </c>
      <c r="N409" s="831">
        <v>6</v>
      </c>
      <c r="O409" s="831">
        <v>3342</v>
      </c>
      <c r="P409" s="827">
        <v>6.0216216216216214</v>
      </c>
      <c r="Q409" s="832">
        <v>557</v>
      </c>
    </row>
    <row r="410" spans="1:17" ht="14.45" customHeight="1" x14ac:dyDescent="0.2">
      <c r="A410" s="821" t="s">
        <v>8205</v>
      </c>
      <c r="B410" s="822" t="s">
        <v>8206</v>
      </c>
      <c r="C410" s="822" t="s">
        <v>5710</v>
      </c>
      <c r="D410" s="822" t="s">
        <v>8227</v>
      </c>
      <c r="E410" s="822" t="s">
        <v>8228</v>
      </c>
      <c r="F410" s="831">
        <v>1</v>
      </c>
      <c r="G410" s="831">
        <v>214</v>
      </c>
      <c r="H410" s="831"/>
      <c r="I410" s="831">
        <v>214</v>
      </c>
      <c r="J410" s="831"/>
      <c r="K410" s="831"/>
      <c r="L410" s="831"/>
      <c r="M410" s="831"/>
      <c r="N410" s="831"/>
      <c r="O410" s="831"/>
      <c r="P410" s="827"/>
      <c r="Q410" s="832"/>
    </row>
    <row r="411" spans="1:17" ht="14.45" customHeight="1" x14ac:dyDescent="0.2">
      <c r="A411" s="821" t="s">
        <v>8205</v>
      </c>
      <c r="B411" s="822" t="s">
        <v>8206</v>
      </c>
      <c r="C411" s="822" t="s">
        <v>5710</v>
      </c>
      <c r="D411" s="822" t="s">
        <v>8229</v>
      </c>
      <c r="E411" s="822" t="s">
        <v>8230</v>
      </c>
      <c r="F411" s="831"/>
      <c r="G411" s="831"/>
      <c r="H411" s="831"/>
      <c r="I411" s="831"/>
      <c r="J411" s="831">
        <v>2</v>
      </c>
      <c r="K411" s="831">
        <v>288</v>
      </c>
      <c r="L411" s="831">
        <v>1</v>
      </c>
      <c r="M411" s="831">
        <v>144</v>
      </c>
      <c r="N411" s="831">
        <v>3</v>
      </c>
      <c r="O411" s="831">
        <v>435</v>
      </c>
      <c r="P411" s="827">
        <v>1.5104166666666667</v>
      </c>
      <c r="Q411" s="832">
        <v>145</v>
      </c>
    </row>
    <row r="412" spans="1:17" ht="14.45" customHeight="1" x14ac:dyDescent="0.2">
      <c r="A412" s="821" t="s">
        <v>8205</v>
      </c>
      <c r="B412" s="822" t="s">
        <v>8206</v>
      </c>
      <c r="C412" s="822" t="s">
        <v>5710</v>
      </c>
      <c r="D412" s="822" t="s">
        <v>8231</v>
      </c>
      <c r="E412" s="822" t="s">
        <v>8232</v>
      </c>
      <c r="F412" s="831">
        <v>9</v>
      </c>
      <c r="G412" s="831">
        <v>585</v>
      </c>
      <c r="H412" s="831">
        <v>1.7727272727272727</v>
      </c>
      <c r="I412" s="831">
        <v>65</v>
      </c>
      <c r="J412" s="831">
        <v>5</v>
      </c>
      <c r="K412" s="831">
        <v>330</v>
      </c>
      <c r="L412" s="831">
        <v>1</v>
      </c>
      <c r="M412" s="831">
        <v>66</v>
      </c>
      <c r="N412" s="831">
        <v>3</v>
      </c>
      <c r="O412" s="831">
        <v>201</v>
      </c>
      <c r="P412" s="827">
        <v>0.60909090909090913</v>
      </c>
      <c r="Q412" s="832">
        <v>67</v>
      </c>
    </row>
    <row r="413" spans="1:17" ht="14.45" customHeight="1" x14ac:dyDescent="0.2">
      <c r="A413" s="821" t="s">
        <v>8205</v>
      </c>
      <c r="B413" s="822" t="s">
        <v>8206</v>
      </c>
      <c r="C413" s="822" t="s">
        <v>5710</v>
      </c>
      <c r="D413" s="822" t="s">
        <v>8233</v>
      </c>
      <c r="E413" s="822" t="s">
        <v>8234</v>
      </c>
      <c r="F413" s="831">
        <v>1072</v>
      </c>
      <c r="G413" s="831">
        <v>146864</v>
      </c>
      <c r="H413" s="831">
        <v>0.81863991081382381</v>
      </c>
      <c r="I413" s="831">
        <v>137</v>
      </c>
      <c r="J413" s="831">
        <v>1300</v>
      </c>
      <c r="K413" s="831">
        <v>179400</v>
      </c>
      <c r="L413" s="831">
        <v>1</v>
      </c>
      <c r="M413" s="831">
        <v>138</v>
      </c>
      <c r="N413" s="831">
        <v>1102</v>
      </c>
      <c r="O413" s="831">
        <v>153178</v>
      </c>
      <c r="P413" s="827">
        <v>0.85383500557413605</v>
      </c>
      <c r="Q413" s="832">
        <v>139</v>
      </c>
    </row>
    <row r="414" spans="1:17" ht="14.45" customHeight="1" x14ac:dyDescent="0.2">
      <c r="A414" s="821" t="s">
        <v>8205</v>
      </c>
      <c r="B414" s="822" t="s">
        <v>8206</v>
      </c>
      <c r="C414" s="822" t="s">
        <v>5710</v>
      </c>
      <c r="D414" s="822" t="s">
        <v>8235</v>
      </c>
      <c r="E414" s="822" t="s">
        <v>8236</v>
      </c>
      <c r="F414" s="831">
        <v>254</v>
      </c>
      <c r="G414" s="831">
        <v>23114</v>
      </c>
      <c r="H414" s="831">
        <v>1.388061494114821</v>
      </c>
      <c r="I414" s="831">
        <v>91</v>
      </c>
      <c r="J414" s="831">
        <v>181</v>
      </c>
      <c r="K414" s="831">
        <v>16652</v>
      </c>
      <c r="L414" s="831">
        <v>1</v>
      </c>
      <c r="M414" s="831">
        <v>92</v>
      </c>
      <c r="N414" s="831">
        <v>193</v>
      </c>
      <c r="O414" s="831">
        <v>17949</v>
      </c>
      <c r="P414" s="827">
        <v>1.0778885419168869</v>
      </c>
      <c r="Q414" s="832">
        <v>93</v>
      </c>
    </row>
    <row r="415" spans="1:17" ht="14.45" customHeight="1" x14ac:dyDescent="0.2">
      <c r="A415" s="821" t="s">
        <v>8205</v>
      </c>
      <c r="B415" s="822" t="s">
        <v>8206</v>
      </c>
      <c r="C415" s="822" t="s">
        <v>5710</v>
      </c>
      <c r="D415" s="822" t="s">
        <v>8237</v>
      </c>
      <c r="E415" s="822" t="s">
        <v>8238</v>
      </c>
      <c r="F415" s="831">
        <v>2</v>
      </c>
      <c r="G415" s="831">
        <v>276</v>
      </c>
      <c r="H415" s="831">
        <v>1.9714285714285715</v>
      </c>
      <c r="I415" s="831">
        <v>138</v>
      </c>
      <c r="J415" s="831">
        <v>1</v>
      </c>
      <c r="K415" s="831">
        <v>140</v>
      </c>
      <c r="L415" s="831">
        <v>1</v>
      </c>
      <c r="M415" s="831">
        <v>140</v>
      </c>
      <c r="N415" s="831">
        <v>1</v>
      </c>
      <c r="O415" s="831">
        <v>141</v>
      </c>
      <c r="P415" s="827">
        <v>1.0071428571428571</v>
      </c>
      <c r="Q415" s="832">
        <v>141</v>
      </c>
    </row>
    <row r="416" spans="1:17" ht="14.45" customHeight="1" x14ac:dyDescent="0.2">
      <c r="A416" s="821" t="s">
        <v>8205</v>
      </c>
      <c r="B416" s="822" t="s">
        <v>8206</v>
      </c>
      <c r="C416" s="822" t="s">
        <v>5710</v>
      </c>
      <c r="D416" s="822" t="s">
        <v>8239</v>
      </c>
      <c r="E416" s="822" t="s">
        <v>8240</v>
      </c>
      <c r="F416" s="831">
        <v>81</v>
      </c>
      <c r="G416" s="831">
        <v>5346</v>
      </c>
      <c r="H416" s="831">
        <v>1.3757076685537828</v>
      </c>
      <c r="I416" s="831">
        <v>66</v>
      </c>
      <c r="J416" s="831">
        <v>58</v>
      </c>
      <c r="K416" s="831">
        <v>3886</v>
      </c>
      <c r="L416" s="831">
        <v>1</v>
      </c>
      <c r="M416" s="831">
        <v>67</v>
      </c>
      <c r="N416" s="831">
        <v>105</v>
      </c>
      <c r="O416" s="831">
        <v>7035</v>
      </c>
      <c r="P416" s="827">
        <v>1.8103448275862069</v>
      </c>
      <c r="Q416" s="832">
        <v>67</v>
      </c>
    </row>
    <row r="417" spans="1:17" ht="14.45" customHeight="1" x14ac:dyDescent="0.2">
      <c r="A417" s="821" t="s">
        <v>8205</v>
      </c>
      <c r="B417" s="822" t="s">
        <v>8206</v>
      </c>
      <c r="C417" s="822" t="s">
        <v>5710</v>
      </c>
      <c r="D417" s="822" t="s">
        <v>8241</v>
      </c>
      <c r="E417" s="822" t="s">
        <v>8242</v>
      </c>
      <c r="F417" s="831">
        <v>19</v>
      </c>
      <c r="G417" s="831">
        <v>6232</v>
      </c>
      <c r="H417" s="831">
        <v>3.1570415400202636</v>
      </c>
      <c r="I417" s="831">
        <v>328</v>
      </c>
      <c r="J417" s="831">
        <v>6</v>
      </c>
      <c r="K417" s="831">
        <v>1974</v>
      </c>
      <c r="L417" s="831">
        <v>1</v>
      </c>
      <c r="M417" s="831">
        <v>329</v>
      </c>
      <c r="N417" s="831">
        <v>21</v>
      </c>
      <c r="O417" s="831">
        <v>6909</v>
      </c>
      <c r="P417" s="827">
        <v>3.5</v>
      </c>
      <c r="Q417" s="832">
        <v>329</v>
      </c>
    </row>
    <row r="418" spans="1:17" ht="14.45" customHeight="1" x14ac:dyDescent="0.2">
      <c r="A418" s="821" t="s">
        <v>8205</v>
      </c>
      <c r="B418" s="822" t="s">
        <v>8206</v>
      </c>
      <c r="C418" s="822" t="s">
        <v>5710</v>
      </c>
      <c r="D418" s="822" t="s">
        <v>8243</v>
      </c>
      <c r="E418" s="822" t="s">
        <v>8244</v>
      </c>
      <c r="F418" s="831">
        <v>100</v>
      </c>
      <c r="G418" s="831">
        <v>5100</v>
      </c>
      <c r="H418" s="831">
        <v>0.83826429980276129</v>
      </c>
      <c r="I418" s="831">
        <v>51</v>
      </c>
      <c r="J418" s="831">
        <v>117</v>
      </c>
      <c r="K418" s="831">
        <v>6084</v>
      </c>
      <c r="L418" s="831">
        <v>1</v>
      </c>
      <c r="M418" s="831">
        <v>52</v>
      </c>
      <c r="N418" s="831">
        <v>84</v>
      </c>
      <c r="O418" s="831">
        <v>4368</v>
      </c>
      <c r="P418" s="827">
        <v>0.71794871794871795</v>
      </c>
      <c r="Q418" s="832">
        <v>52</v>
      </c>
    </row>
    <row r="419" spans="1:17" ht="14.45" customHeight="1" x14ac:dyDescent="0.2">
      <c r="A419" s="821" t="s">
        <v>8205</v>
      </c>
      <c r="B419" s="822" t="s">
        <v>8206</v>
      </c>
      <c r="C419" s="822" t="s">
        <v>5710</v>
      </c>
      <c r="D419" s="822" t="s">
        <v>8245</v>
      </c>
      <c r="E419" s="822" t="s">
        <v>8246</v>
      </c>
      <c r="F419" s="831">
        <v>5</v>
      </c>
      <c r="G419" s="831">
        <v>1035</v>
      </c>
      <c r="H419" s="831">
        <v>4.9521531100478473</v>
      </c>
      <c r="I419" s="831">
        <v>207</v>
      </c>
      <c r="J419" s="831">
        <v>1</v>
      </c>
      <c r="K419" s="831">
        <v>209</v>
      </c>
      <c r="L419" s="831">
        <v>1</v>
      </c>
      <c r="M419" s="831">
        <v>209</v>
      </c>
      <c r="N419" s="831">
        <v>2</v>
      </c>
      <c r="O419" s="831">
        <v>422</v>
      </c>
      <c r="P419" s="827">
        <v>2.0191387559808613</v>
      </c>
      <c r="Q419" s="832">
        <v>211</v>
      </c>
    </row>
    <row r="420" spans="1:17" ht="14.45" customHeight="1" x14ac:dyDescent="0.2">
      <c r="A420" s="821" t="s">
        <v>8205</v>
      </c>
      <c r="B420" s="822" t="s">
        <v>8206</v>
      </c>
      <c r="C420" s="822" t="s">
        <v>5710</v>
      </c>
      <c r="D420" s="822" t="s">
        <v>8247</v>
      </c>
      <c r="E420" s="822" t="s">
        <v>8248</v>
      </c>
      <c r="F420" s="831"/>
      <c r="G420" s="831"/>
      <c r="H420" s="831"/>
      <c r="I420" s="831"/>
      <c r="J420" s="831"/>
      <c r="K420" s="831"/>
      <c r="L420" s="831"/>
      <c r="M420" s="831"/>
      <c r="N420" s="831">
        <v>1</v>
      </c>
      <c r="O420" s="831">
        <v>764</v>
      </c>
      <c r="P420" s="827"/>
      <c r="Q420" s="832">
        <v>764</v>
      </c>
    </row>
    <row r="421" spans="1:17" ht="14.45" customHeight="1" x14ac:dyDescent="0.2">
      <c r="A421" s="821" t="s">
        <v>8205</v>
      </c>
      <c r="B421" s="822" t="s">
        <v>8206</v>
      </c>
      <c r="C421" s="822" t="s">
        <v>5710</v>
      </c>
      <c r="D421" s="822" t="s">
        <v>8249</v>
      </c>
      <c r="E421" s="822" t="s">
        <v>8250</v>
      </c>
      <c r="F421" s="831">
        <v>6</v>
      </c>
      <c r="G421" s="831">
        <v>3672</v>
      </c>
      <c r="H421" s="831">
        <v>0.85296167247386756</v>
      </c>
      <c r="I421" s="831">
        <v>612</v>
      </c>
      <c r="J421" s="831">
        <v>7</v>
      </c>
      <c r="K421" s="831">
        <v>4305</v>
      </c>
      <c r="L421" s="831">
        <v>1</v>
      </c>
      <c r="M421" s="831">
        <v>615</v>
      </c>
      <c r="N421" s="831">
        <v>10</v>
      </c>
      <c r="O421" s="831">
        <v>6170</v>
      </c>
      <c r="P421" s="827">
        <v>1.4332171893147503</v>
      </c>
      <c r="Q421" s="832">
        <v>617</v>
      </c>
    </row>
    <row r="422" spans="1:17" ht="14.45" customHeight="1" x14ac:dyDescent="0.2">
      <c r="A422" s="821" t="s">
        <v>8205</v>
      </c>
      <c r="B422" s="822" t="s">
        <v>8206</v>
      </c>
      <c r="C422" s="822" t="s">
        <v>5710</v>
      </c>
      <c r="D422" s="822" t="s">
        <v>8251</v>
      </c>
      <c r="E422" s="822" t="s">
        <v>8252</v>
      </c>
      <c r="F422" s="831">
        <v>1</v>
      </c>
      <c r="G422" s="831">
        <v>272</v>
      </c>
      <c r="H422" s="831"/>
      <c r="I422" s="831">
        <v>272</v>
      </c>
      <c r="J422" s="831"/>
      <c r="K422" s="831"/>
      <c r="L422" s="831"/>
      <c r="M422" s="831"/>
      <c r="N422" s="831"/>
      <c r="O422" s="831"/>
      <c r="P422" s="827"/>
      <c r="Q422" s="832"/>
    </row>
    <row r="423" spans="1:17" ht="14.45" customHeight="1" x14ac:dyDescent="0.2">
      <c r="A423" s="821" t="s">
        <v>8205</v>
      </c>
      <c r="B423" s="822" t="s">
        <v>8206</v>
      </c>
      <c r="C423" s="822" t="s">
        <v>5710</v>
      </c>
      <c r="D423" s="822" t="s">
        <v>8253</v>
      </c>
      <c r="E423" s="822" t="s">
        <v>8254</v>
      </c>
      <c r="F423" s="831">
        <v>5</v>
      </c>
      <c r="G423" s="831">
        <v>7465</v>
      </c>
      <c r="H423" s="831"/>
      <c r="I423" s="831">
        <v>1493</v>
      </c>
      <c r="J423" s="831"/>
      <c r="K423" s="831"/>
      <c r="L423" s="831"/>
      <c r="M423" s="831"/>
      <c r="N423" s="831">
        <v>6</v>
      </c>
      <c r="O423" s="831">
        <v>8988</v>
      </c>
      <c r="P423" s="827"/>
      <c r="Q423" s="832">
        <v>1498</v>
      </c>
    </row>
    <row r="424" spans="1:17" ht="14.45" customHeight="1" x14ac:dyDescent="0.2">
      <c r="A424" s="821" t="s">
        <v>8205</v>
      </c>
      <c r="B424" s="822" t="s">
        <v>8206</v>
      </c>
      <c r="C424" s="822" t="s">
        <v>5710</v>
      </c>
      <c r="D424" s="822" t="s">
        <v>8255</v>
      </c>
      <c r="E424" s="822" t="s">
        <v>8256</v>
      </c>
      <c r="F424" s="831">
        <v>3</v>
      </c>
      <c r="G424" s="831">
        <v>981</v>
      </c>
      <c r="H424" s="831"/>
      <c r="I424" s="831">
        <v>327</v>
      </c>
      <c r="J424" s="831"/>
      <c r="K424" s="831"/>
      <c r="L424" s="831"/>
      <c r="M424" s="831"/>
      <c r="N424" s="831">
        <v>7</v>
      </c>
      <c r="O424" s="831">
        <v>2317</v>
      </c>
      <c r="P424" s="827"/>
      <c r="Q424" s="832">
        <v>331</v>
      </c>
    </row>
    <row r="425" spans="1:17" ht="14.45" customHeight="1" x14ac:dyDescent="0.2">
      <c r="A425" s="821" t="s">
        <v>8205</v>
      </c>
      <c r="B425" s="822" t="s">
        <v>8206</v>
      </c>
      <c r="C425" s="822" t="s">
        <v>5710</v>
      </c>
      <c r="D425" s="822" t="s">
        <v>8257</v>
      </c>
      <c r="E425" s="822" t="s">
        <v>8258</v>
      </c>
      <c r="F425" s="831"/>
      <c r="G425" s="831"/>
      <c r="H425" s="831"/>
      <c r="I425" s="831"/>
      <c r="J425" s="831"/>
      <c r="K425" s="831"/>
      <c r="L425" s="831"/>
      <c r="M425" s="831"/>
      <c r="N425" s="831">
        <v>22</v>
      </c>
      <c r="O425" s="831">
        <v>19668</v>
      </c>
      <c r="P425" s="827"/>
      <c r="Q425" s="832">
        <v>894</v>
      </c>
    </row>
    <row r="426" spans="1:17" ht="14.45" customHeight="1" x14ac:dyDescent="0.2">
      <c r="A426" s="821" t="s">
        <v>8205</v>
      </c>
      <c r="B426" s="822" t="s">
        <v>8206</v>
      </c>
      <c r="C426" s="822" t="s">
        <v>5710</v>
      </c>
      <c r="D426" s="822" t="s">
        <v>8259</v>
      </c>
      <c r="E426" s="822" t="s">
        <v>8260</v>
      </c>
      <c r="F426" s="831">
        <v>685</v>
      </c>
      <c r="G426" s="831">
        <v>178785</v>
      </c>
      <c r="H426" s="831">
        <v>0.83523316546292059</v>
      </c>
      <c r="I426" s="831">
        <v>261</v>
      </c>
      <c r="J426" s="831">
        <v>817</v>
      </c>
      <c r="K426" s="831">
        <v>214054</v>
      </c>
      <c r="L426" s="831">
        <v>1</v>
      </c>
      <c r="M426" s="831">
        <v>262</v>
      </c>
      <c r="N426" s="831">
        <v>705</v>
      </c>
      <c r="O426" s="831">
        <v>186120</v>
      </c>
      <c r="P426" s="827">
        <v>0.86950021957076251</v>
      </c>
      <c r="Q426" s="832">
        <v>264</v>
      </c>
    </row>
    <row r="427" spans="1:17" ht="14.45" customHeight="1" x14ac:dyDescent="0.2">
      <c r="A427" s="821" t="s">
        <v>8205</v>
      </c>
      <c r="B427" s="822" t="s">
        <v>8206</v>
      </c>
      <c r="C427" s="822" t="s">
        <v>5710</v>
      </c>
      <c r="D427" s="822" t="s">
        <v>8261</v>
      </c>
      <c r="E427" s="822" t="s">
        <v>8262</v>
      </c>
      <c r="F427" s="831">
        <v>18</v>
      </c>
      <c r="G427" s="831">
        <v>2970</v>
      </c>
      <c r="H427" s="831">
        <v>0.4363796650014693</v>
      </c>
      <c r="I427" s="831">
        <v>165</v>
      </c>
      <c r="J427" s="831">
        <v>41</v>
      </c>
      <c r="K427" s="831">
        <v>6806</v>
      </c>
      <c r="L427" s="831">
        <v>1</v>
      </c>
      <c r="M427" s="831">
        <v>166</v>
      </c>
      <c r="N427" s="831">
        <v>51</v>
      </c>
      <c r="O427" s="831">
        <v>8517</v>
      </c>
      <c r="P427" s="827">
        <v>1.2513958272112842</v>
      </c>
      <c r="Q427" s="832">
        <v>167</v>
      </c>
    </row>
    <row r="428" spans="1:17" ht="14.45" customHeight="1" x14ac:dyDescent="0.2">
      <c r="A428" s="821" t="s">
        <v>8205</v>
      </c>
      <c r="B428" s="822" t="s">
        <v>8206</v>
      </c>
      <c r="C428" s="822" t="s">
        <v>5710</v>
      </c>
      <c r="D428" s="822" t="s">
        <v>8263</v>
      </c>
      <c r="E428" s="822" t="s">
        <v>8264</v>
      </c>
      <c r="F428" s="831"/>
      <c r="G428" s="831"/>
      <c r="H428" s="831"/>
      <c r="I428" s="831"/>
      <c r="J428" s="831">
        <v>1</v>
      </c>
      <c r="K428" s="831">
        <v>152</v>
      </c>
      <c r="L428" s="831">
        <v>1</v>
      </c>
      <c r="M428" s="831">
        <v>152</v>
      </c>
      <c r="N428" s="831">
        <v>6</v>
      </c>
      <c r="O428" s="831">
        <v>918</v>
      </c>
      <c r="P428" s="827">
        <v>6.0394736842105265</v>
      </c>
      <c r="Q428" s="832">
        <v>153</v>
      </c>
    </row>
    <row r="429" spans="1:17" ht="14.45" customHeight="1" x14ac:dyDescent="0.2">
      <c r="A429" s="821" t="s">
        <v>8265</v>
      </c>
      <c r="B429" s="822" t="s">
        <v>7794</v>
      </c>
      <c r="C429" s="822" t="s">
        <v>5710</v>
      </c>
      <c r="D429" s="822" t="s">
        <v>8266</v>
      </c>
      <c r="E429" s="822" t="s">
        <v>8267</v>
      </c>
      <c r="F429" s="831"/>
      <c r="G429" s="831"/>
      <c r="H429" s="831"/>
      <c r="I429" s="831"/>
      <c r="J429" s="831"/>
      <c r="K429" s="831"/>
      <c r="L429" s="831"/>
      <c r="M429" s="831"/>
      <c r="N429" s="831">
        <v>1</v>
      </c>
      <c r="O429" s="831">
        <v>1488</v>
      </c>
      <c r="P429" s="827"/>
      <c r="Q429" s="832">
        <v>1488</v>
      </c>
    </row>
    <row r="430" spans="1:17" ht="14.45" customHeight="1" x14ac:dyDescent="0.2">
      <c r="A430" s="821" t="s">
        <v>8265</v>
      </c>
      <c r="B430" s="822" t="s">
        <v>7794</v>
      </c>
      <c r="C430" s="822" t="s">
        <v>5710</v>
      </c>
      <c r="D430" s="822" t="s">
        <v>8268</v>
      </c>
      <c r="E430" s="822" t="s">
        <v>8269</v>
      </c>
      <c r="F430" s="831">
        <v>1</v>
      </c>
      <c r="G430" s="831">
        <v>843</v>
      </c>
      <c r="H430" s="831">
        <v>0.99645390070921991</v>
      </c>
      <c r="I430" s="831">
        <v>843</v>
      </c>
      <c r="J430" s="831">
        <v>1</v>
      </c>
      <c r="K430" s="831">
        <v>846</v>
      </c>
      <c r="L430" s="831">
        <v>1</v>
      </c>
      <c r="M430" s="831">
        <v>846</v>
      </c>
      <c r="N430" s="831">
        <v>2</v>
      </c>
      <c r="O430" s="831">
        <v>1698</v>
      </c>
      <c r="P430" s="827">
        <v>2.0070921985815602</v>
      </c>
      <c r="Q430" s="832">
        <v>849</v>
      </c>
    </row>
    <row r="431" spans="1:17" ht="14.45" customHeight="1" x14ac:dyDescent="0.2">
      <c r="A431" s="821" t="s">
        <v>8265</v>
      </c>
      <c r="B431" s="822" t="s">
        <v>7794</v>
      </c>
      <c r="C431" s="822" t="s">
        <v>5710</v>
      </c>
      <c r="D431" s="822" t="s">
        <v>8270</v>
      </c>
      <c r="E431" s="822" t="s">
        <v>8271</v>
      </c>
      <c r="F431" s="831"/>
      <c r="G431" s="831"/>
      <c r="H431" s="831"/>
      <c r="I431" s="831"/>
      <c r="J431" s="831"/>
      <c r="K431" s="831"/>
      <c r="L431" s="831"/>
      <c r="M431" s="831"/>
      <c r="N431" s="831">
        <v>2</v>
      </c>
      <c r="O431" s="831">
        <v>1616</v>
      </c>
      <c r="P431" s="827"/>
      <c r="Q431" s="832">
        <v>808</v>
      </c>
    </row>
    <row r="432" spans="1:17" ht="14.45" customHeight="1" x14ac:dyDescent="0.2">
      <c r="A432" s="821" t="s">
        <v>8265</v>
      </c>
      <c r="B432" s="822" t="s">
        <v>7794</v>
      </c>
      <c r="C432" s="822" t="s">
        <v>5710</v>
      </c>
      <c r="D432" s="822" t="s">
        <v>8272</v>
      </c>
      <c r="E432" s="822" t="s">
        <v>8273</v>
      </c>
      <c r="F432" s="831"/>
      <c r="G432" s="831"/>
      <c r="H432" s="831"/>
      <c r="I432" s="831"/>
      <c r="J432" s="831"/>
      <c r="K432" s="831"/>
      <c r="L432" s="831"/>
      <c r="M432" s="831"/>
      <c r="N432" s="831">
        <v>2</v>
      </c>
      <c r="O432" s="831">
        <v>1616</v>
      </c>
      <c r="P432" s="827"/>
      <c r="Q432" s="832">
        <v>808</v>
      </c>
    </row>
    <row r="433" spans="1:17" ht="14.45" customHeight="1" x14ac:dyDescent="0.2">
      <c r="A433" s="821" t="s">
        <v>8265</v>
      </c>
      <c r="B433" s="822" t="s">
        <v>7794</v>
      </c>
      <c r="C433" s="822" t="s">
        <v>5710</v>
      </c>
      <c r="D433" s="822" t="s">
        <v>7609</v>
      </c>
      <c r="E433" s="822" t="s">
        <v>7610</v>
      </c>
      <c r="F433" s="831">
        <v>2</v>
      </c>
      <c r="G433" s="831">
        <v>336</v>
      </c>
      <c r="H433" s="831">
        <v>2</v>
      </c>
      <c r="I433" s="831">
        <v>168</v>
      </c>
      <c r="J433" s="831">
        <v>1</v>
      </c>
      <c r="K433" s="831">
        <v>168</v>
      </c>
      <c r="L433" s="831">
        <v>1</v>
      </c>
      <c r="M433" s="831">
        <v>168</v>
      </c>
      <c r="N433" s="831"/>
      <c r="O433" s="831"/>
      <c r="P433" s="827"/>
      <c r="Q433" s="832"/>
    </row>
    <row r="434" spans="1:17" ht="14.45" customHeight="1" x14ac:dyDescent="0.2">
      <c r="A434" s="821" t="s">
        <v>8265</v>
      </c>
      <c r="B434" s="822" t="s">
        <v>7794</v>
      </c>
      <c r="C434" s="822" t="s">
        <v>5710</v>
      </c>
      <c r="D434" s="822" t="s">
        <v>8274</v>
      </c>
      <c r="E434" s="822" t="s">
        <v>8275</v>
      </c>
      <c r="F434" s="831">
        <v>1</v>
      </c>
      <c r="G434" s="831">
        <v>174</v>
      </c>
      <c r="H434" s="831">
        <v>0.49714285714285716</v>
      </c>
      <c r="I434" s="831">
        <v>174</v>
      </c>
      <c r="J434" s="831">
        <v>2</v>
      </c>
      <c r="K434" s="831">
        <v>350</v>
      </c>
      <c r="L434" s="831">
        <v>1</v>
      </c>
      <c r="M434" s="831">
        <v>175</v>
      </c>
      <c r="N434" s="831"/>
      <c r="O434" s="831"/>
      <c r="P434" s="827"/>
      <c r="Q434" s="832"/>
    </row>
    <row r="435" spans="1:17" ht="14.45" customHeight="1" x14ac:dyDescent="0.2">
      <c r="A435" s="821" t="s">
        <v>8265</v>
      </c>
      <c r="B435" s="822" t="s">
        <v>7794</v>
      </c>
      <c r="C435" s="822" t="s">
        <v>5710</v>
      </c>
      <c r="D435" s="822" t="s">
        <v>4291</v>
      </c>
      <c r="E435" s="822" t="s">
        <v>8276</v>
      </c>
      <c r="F435" s="831"/>
      <c r="G435" s="831"/>
      <c r="H435" s="831"/>
      <c r="I435" s="831"/>
      <c r="J435" s="831">
        <v>1</v>
      </c>
      <c r="K435" s="831">
        <v>551</v>
      </c>
      <c r="L435" s="831">
        <v>1</v>
      </c>
      <c r="M435" s="831">
        <v>551</v>
      </c>
      <c r="N435" s="831"/>
      <c r="O435" s="831"/>
      <c r="P435" s="827"/>
      <c r="Q435" s="832"/>
    </row>
    <row r="436" spans="1:17" ht="14.45" customHeight="1" x14ac:dyDescent="0.2">
      <c r="A436" s="821" t="s">
        <v>8265</v>
      </c>
      <c r="B436" s="822" t="s">
        <v>7794</v>
      </c>
      <c r="C436" s="822" t="s">
        <v>5710</v>
      </c>
      <c r="D436" s="822" t="s">
        <v>8277</v>
      </c>
      <c r="E436" s="822" t="s">
        <v>8278</v>
      </c>
      <c r="F436" s="831"/>
      <c r="G436" s="831"/>
      <c r="H436" s="831"/>
      <c r="I436" s="831"/>
      <c r="J436" s="831">
        <v>1</v>
      </c>
      <c r="K436" s="831">
        <v>515</v>
      </c>
      <c r="L436" s="831">
        <v>1</v>
      </c>
      <c r="M436" s="831">
        <v>515</v>
      </c>
      <c r="N436" s="831"/>
      <c r="O436" s="831"/>
      <c r="P436" s="827"/>
      <c r="Q436" s="832"/>
    </row>
    <row r="437" spans="1:17" ht="14.45" customHeight="1" x14ac:dyDescent="0.2">
      <c r="A437" s="821" t="s">
        <v>8265</v>
      </c>
      <c r="B437" s="822" t="s">
        <v>7794</v>
      </c>
      <c r="C437" s="822" t="s">
        <v>5710</v>
      </c>
      <c r="D437" s="822" t="s">
        <v>8279</v>
      </c>
      <c r="E437" s="822" t="s">
        <v>8280</v>
      </c>
      <c r="F437" s="831"/>
      <c r="G437" s="831"/>
      <c r="H437" s="831"/>
      <c r="I437" s="831"/>
      <c r="J437" s="831">
        <v>1</v>
      </c>
      <c r="K437" s="831">
        <v>425</v>
      </c>
      <c r="L437" s="831">
        <v>1</v>
      </c>
      <c r="M437" s="831">
        <v>425</v>
      </c>
      <c r="N437" s="831"/>
      <c r="O437" s="831"/>
      <c r="P437" s="827"/>
      <c r="Q437" s="832"/>
    </row>
    <row r="438" spans="1:17" ht="14.45" customHeight="1" x14ac:dyDescent="0.2">
      <c r="A438" s="821" t="s">
        <v>8265</v>
      </c>
      <c r="B438" s="822" t="s">
        <v>7794</v>
      </c>
      <c r="C438" s="822" t="s">
        <v>5710</v>
      </c>
      <c r="D438" s="822" t="s">
        <v>8281</v>
      </c>
      <c r="E438" s="822" t="s">
        <v>8282</v>
      </c>
      <c r="F438" s="831"/>
      <c r="G438" s="831"/>
      <c r="H438" s="831"/>
      <c r="I438" s="831"/>
      <c r="J438" s="831">
        <v>1</v>
      </c>
      <c r="K438" s="831">
        <v>351</v>
      </c>
      <c r="L438" s="831">
        <v>1</v>
      </c>
      <c r="M438" s="831">
        <v>351</v>
      </c>
      <c r="N438" s="831"/>
      <c r="O438" s="831"/>
      <c r="P438" s="827"/>
      <c r="Q438" s="832"/>
    </row>
    <row r="439" spans="1:17" ht="14.45" customHeight="1" x14ac:dyDescent="0.2">
      <c r="A439" s="821" t="s">
        <v>8265</v>
      </c>
      <c r="B439" s="822" t="s">
        <v>7794</v>
      </c>
      <c r="C439" s="822" t="s">
        <v>5710</v>
      </c>
      <c r="D439" s="822" t="s">
        <v>7490</v>
      </c>
      <c r="E439" s="822" t="s">
        <v>7491</v>
      </c>
      <c r="F439" s="831"/>
      <c r="G439" s="831"/>
      <c r="H439" s="831"/>
      <c r="I439" s="831"/>
      <c r="J439" s="831">
        <v>2</v>
      </c>
      <c r="K439" s="831">
        <v>1026</v>
      </c>
      <c r="L439" s="831">
        <v>1</v>
      </c>
      <c r="M439" s="831">
        <v>513</v>
      </c>
      <c r="N439" s="831"/>
      <c r="O439" s="831"/>
      <c r="P439" s="827"/>
      <c r="Q439" s="832"/>
    </row>
    <row r="440" spans="1:17" ht="14.45" customHeight="1" x14ac:dyDescent="0.2">
      <c r="A440" s="821" t="s">
        <v>8265</v>
      </c>
      <c r="B440" s="822" t="s">
        <v>7794</v>
      </c>
      <c r="C440" s="822" t="s">
        <v>5710</v>
      </c>
      <c r="D440" s="822" t="s">
        <v>8283</v>
      </c>
      <c r="E440" s="822" t="s">
        <v>8284</v>
      </c>
      <c r="F440" s="831"/>
      <c r="G440" s="831"/>
      <c r="H440" s="831"/>
      <c r="I440" s="831"/>
      <c r="J440" s="831">
        <v>1</v>
      </c>
      <c r="K440" s="831">
        <v>111</v>
      </c>
      <c r="L440" s="831">
        <v>1</v>
      </c>
      <c r="M440" s="831">
        <v>111</v>
      </c>
      <c r="N440" s="831"/>
      <c r="O440" s="831"/>
      <c r="P440" s="827"/>
      <c r="Q440" s="832"/>
    </row>
    <row r="441" spans="1:17" ht="14.45" customHeight="1" x14ac:dyDescent="0.2">
      <c r="A441" s="821" t="s">
        <v>8265</v>
      </c>
      <c r="B441" s="822" t="s">
        <v>7794</v>
      </c>
      <c r="C441" s="822" t="s">
        <v>5710</v>
      </c>
      <c r="D441" s="822" t="s">
        <v>7516</v>
      </c>
      <c r="E441" s="822" t="s">
        <v>7517</v>
      </c>
      <c r="F441" s="831">
        <v>3</v>
      </c>
      <c r="G441" s="831">
        <v>1050</v>
      </c>
      <c r="H441" s="831">
        <v>0.33238366571699907</v>
      </c>
      <c r="I441" s="831">
        <v>350</v>
      </c>
      <c r="J441" s="831">
        <v>9</v>
      </c>
      <c r="K441" s="831">
        <v>3159</v>
      </c>
      <c r="L441" s="831">
        <v>1</v>
      </c>
      <c r="M441" s="831">
        <v>351</v>
      </c>
      <c r="N441" s="831"/>
      <c r="O441" s="831"/>
      <c r="P441" s="827"/>
      <c r="Q441" s="832"/>
    </row>
    <row r="442" spans="1:17" ht="14.45" customHeight="1" x14ac:dyDescent="0.2">
      <c r="A442" s="821" t="s">
        <v>8265</v>
      </c>
      <c r="B442" s="822" t="s">
        <v>7794</v>
      </c>
      <c r="C442" s="822" t="s">
        <v>5710</v>
      </c>
      <c r="D442" s="822" t="s">
        <v>8285</v>
      </c>
      <c r="E442" s="822" t="s">
        <v>8286</v>
      </c>
      <c r="F442" s="831"/>
      <c r="G442" s="831"/>
      <c r="H442" s="831"/>
      <c r="I442" s="831"/>
      <c r="J442" s="831">
        <v>1</v>
      </c>
      <c r="K442" s="831">
        <v>211</v>
      </c>
      <c r="L442" s="831">
        <v>1</v>
      </c>
      <c r="M442" s="831">
        <v>211</v>
      </c>
      <c r="N442" s="831"/>
      <c r="O442" s="831"/>
      <c r="P442" s="827"/>
      <c r="Q442" s="832"/>
    </row>
    <row r="443" spans="1:17" ht="14.45" customHeight="1" x14ac:dyDescent="0.2">
      <c r="A443" s="821" t="s">
        <v>8265</v>
      </c>
      <c r="B443" s="822" t="s">
        <v>7794</v>
      </c>
      <c r="C443" s="822" t="s">
        <v>5710</v>
      </c>
      <c r="D443" s="822" t="s">
        <v>8287</v>
      </c>
      <c r="E443" s="822" t="s">
        <v>8288</v>
      </c>
      <c r="F443" s="831">
        <v>1</v>
      </c>
      <c r="G443" s="831">
        <v>40</v>
      </c>
      <c r="H443" s="831">
        <v>1</v>
      </c>
      <c r="I443" s="831">
        <v>40</v>
      </c>
      <c r="J443" s="831">
        <v>1</v>
      </c>
      <c r="K443" s="831">
        <v>40</v>
      </c>
      <c r="L443" s="831">
        <v>1</v>
      </c>
      <c r="M443" s="831">
        <v>40</v>
      </c>
      <c r="N443" s="831"/>
      <c r="O443" s="831"/>
      <c r="P443" s="827"/>
      <c r="Q443" s="832"/>
    </row>
    <row r="444" spans="1:17" ht="14.45" customHeight="1" x14ac:dyDescent="0.2">
      <c r="A444" s="821" t="s">
        <v>8265</v>
      </c>
      <c r="B444" s="822" t="s">
        <v>7794</v>
      </c>
      <c r="C444" s="822" t="s">
        <v>5710</v>
      </c>
      <c r="D444" s="822" t="s">
        <v>8289</v>
      </c>
      <c r="E444" s="822" t="s">
        <v>8290</v>
      </c>
      <c r="F444" s="831"/>
      <c r="G444" s="831"/>
      <c r="H444" s="831"/>
      <c r="I444" s="831"/>
      <c r="J444" s="831">
        <v>2</v>
      </c>
      <c r="K444" s="831">
        <v>10060</v>
      </c>
      <c r="L444" s="831">
        <v>1</v>
      </c>
      <c r="M444" s="831">
        <v>5030</v>
      </c>
      <c r="N444" s="831"/>
      <c r="O444" s="831"/>
      <c r="P444" s="827"/>
      <c r="Q444" s="832"/>
    </row>
    <row r="445" spans="1:17" ht="14.45" customHeight="1" x14ac:dyDescent="0.2">
      <c r="A445" s="821" t="s">
        <v>8265</v>
      </c>
      <c r="B445" s="822" t="s">
        <v>7794</v>
      </c>
      <c r="C445" s="822" t="s">
        <v>5710</v>
      </c>
      <c r="D445" s="822" t="s">
        <v>7693</v>
      </c>
      <c r="E445" s="822" t="s">
        <v>7694</v>
      </c>
      <c r="F445" s="831">
        <v>2</v>
      </c>
      <c r="G445" s="831">
        <v>342</v>
      </c>
      <c r="H445" s="831">
        <v>2</v>
      </c>
      <c r="I445" s="831">
        <v>171</v>
      </c>
      <c r="J445" s="831">
        <v>1</v>
      </c>
      <c r="K445" s="831">
        <v>171</v>
      </c>
      <c r="L445" s="831">
        <v>1</v>
      </c>
      <c r="M445" s="831">
        <v>171</v>
      </c>
      <c r="N445" s="831">
        <v>2</v>
      </c>
      <c r="O445" s="831">
        <v>342</v>
      </c>
      <c r="P445" s="827">
        <v>2</v>
      </c>
      <c r="Q445" s="832">
        <v>171</v>
      </c>
    </row>
    <row r="446" spans="1:17" ht="14.45" customHeight="1" x14ac:dyDescent="0.2">
      <c r="A446" s="821" t="s">
        <v>8265</v>
      </c>
      <c r="B446" s="822" t="s">
        <v>7794</v>
      </c>
      <c r="C446" s="822" t="s">
        <v>5710</v>
      </c>
      <c r="D446" s="822" t="s">
        <v>8291</v>
      </c>
      <c r="E446" s="822" t="s">
        <v>8292</v>
      </c>
      <c r="F446" s="831">
        <v>1</v>
      </c>
      <c r="G446" s="831">
        <v>350</v>
      </c>
      <c r="H446" s="831">
        <v>0.9971509971509972</v>
      </c>
      <c r="I446" s="831">
        <v>350</v>
      </c>
      <c r="J446" s="831">
        <v>1</v>
      </c>
      <c r="K446" s="831">
        <v>351</v>
      </c>
      <c r="L446" s="831">
        <v>1</v>
      </c>
      <c r="M446" s="831">
        <v>351</v>
      </c>
      <c r="N446" s="831"/>
      <c r="O446" s="831"/>
      <c r="P446" s="827"/>
      <c r="Q446" s="832"/>
    </row>
    <row r="447" spans="1:17" ht="14.45" customHeight="1" x14ac:dyDescent="0.2">
      <c r="A447" s="821" t="s">
        <v>8265</v>
      </c>
      <c r="B447" s="822" t="s">
        <v>7794</v>
      </c>
      <c r="C447" s="822" t="s">
        <v>5710</v>
      </c>
      <c r="D447" s="822" t="s">
        <v>7716</v>
      </c>
      <c r="E447" s="822" t="s">
        <v>7717</v>
      </c>
      <c r="F447" s="831">
        <v>2</v>
      </c>
      <c r="G447" s="831">
        <v>348</v>
      </c>
      <c r="H447" s="831">
        <v>2</v>
      </c>
      <c r="I447" s="831">
        <v>174</v>
      </c>
      <c r="J447" s="831">
        <v>1</v>
      </c>
      <c r="K447" s="831">
        <v>174</v>
      </c>
      <c r="L447" s="831">
        <v>1</v>
      </c>
      <c r="M447" s="831">
        <v>174</v>
      </c>
      <c r="N447" s="831"/>
      <c r="O447" s="831"/>
      <c r="P447" s="827"/>
      <c r="Q447" s="832"/>
    </row>
    <row r="448" spans="1:17" ht="14.45" customHeight="1" x14ac:dyDescent="0.2">
      <c r="A448" s="821" t="s">
        <v>8265</v>
      </c>
      <c r="B448" s="822" t="s">
        <v>7794</v>
      </c>
      <c r="C448" s="822" t="s">
        <v>5710</v>
      </c>
      <c r="D448" s="822" t="s">
        <v>8293</v>
      </c>
      <c r="E448" s="822" t="s">
        <v>8294</v>
      </c>
      <c r="F448" s="831">
        <v>4</v>
      </c>
      <c r="G448" s="831">
        <v>1604</v>
      </c>
      <c r="H448" s="831"/>
      <c r="I448" s="831">
        <v>401</v>
      </c>
      <c r="J448" s="831"/>
      <c r="K448" s="831"/>
      <c r="L448" s="831"/>
      <c r="M448" s="831"/>
      <c r="N448" s="831">
        <v>6</v>
      </c>
      <c r="O448" s="831">
        <v>2412</v>
      </c>
      <c r="P448" s="827"/>
      <c r="Q448" s="832">
        <v>402</v>
      </c>
    </row>
    <row r="449" spans="1:17" ht="14.45" customHeight="1" x14ac:dyDescent="0.2">
      <c r="A449" s="821" t="s">
        <v>8265</v>
      </c>
      <c r="B449" s="822" t="s">
        <v>7794</v>
      </c>
      <c r="C449" s="822" t="s">
        <v>5710</v>
      </c>
      <c r="D449" s="822" t="s">
        <v>8295</v>
      </c>
      <c r="E449" s="822" t="s">
        <v>8296</v>
      </c>
      <c r="F449" s="831"/>
      <c r="G449" s="831"/>
      <c r="H449" s="831"/>
      <c r="I449" s="831"/>
      <c r="J449" s="831">
        <v>1</v>
      </c>
      <c r="K449" s="831">
        <v>478</v>
      </c>
      <c r="L449" s="831">
        <v>1</v>
      </c>
      <c r="M449" s="831">
        <v>478</v>
      </c>
      <c r="N449" s="831"/>
      <c r="O449" s="831"/>
      <c r="P449" s="827"/>
      <c r="Q449" s="832"/>
    </row>
    <row r="450" spans="1:17" ht="14.45" customHeight="1" x14ac:dyDescent="0.2">
      <c r="A450" s="821" t="s">
        <v>8265</v>
      </c>
      <c r="B450" s="822" t="s">
        <v>7794</v>
      </c>
      <c r="C450" s="822" t="s">
        <v>5710</v>
      </c>
      <c r="D450" s="822" t="s">
        <v>8297</v>
      </c>
      <c r="E450" s="822" t="s">
        <v>8298</v>
      </c>
      <c r="F450" s="831"/>
      <c r="G450" s="831"/>
      <c r="H450" s="831"/>
      <c r="I450" s="831"/>
      <c r="J450" s="831">
        <v>1</v>
      </c>
      <c r="K450" s="831">
        <v>293</v>
      </c>
      <c r="L450" s="831">
        <v>1</v>
      </c>
      <c r="M450" s="831">
        <v>293</v>
      </c>
      <c r="N450" s="831"/>
      <c r="O450" s="831"/>
      <c r="P450" s="827"/>
      <c r="Q450" s="832"/>
    </row>
    <row r="451" spans="1:17" ht="14.45" customHeight="1" x14ac:dyDescent="0.2">
      <c r="A451" s="821" t="s">
        <v>8265</v>
      </c>
      <c r="B451" s="822" t="s">
        <v>7794</v>
      </c>
      <c r="C451" s="822" t="s">
        <v>5710</v>
      </c>
      <c r="D451" s="822" t="s">
        <v>8299</v>
      </c>
      <c r="E451" s="822" t="s">
        <v>8300</v>
      </c>
      <c r="F451" s="831"/>
      <c r="G451" s="831"/>
      <c r="H451" s="831"/>
      <c r="I451" s="831"/>
      <c r="J451" s="831"/>
      <c r="K451" s="831"/>
      <c r="L451" s="831"/>
      <c r="M451" s="831"/>
      <c r="N451" s="831">
        <v>2</v>
      </c>
      <c r="O451" s="831">
        <v>1616</v>
      </c>
      <c r="P451" s="827"/>
      <c r="Q451" s="832">
        <v>808</v>
      </c>
    </row>
    <row r="452" spans="1:17" ht="14.45" customHeight="1" x14ac:dyDescent="0.2">
      <c r="A452" s="821" t="s">
        <v>8265</v>
      </c>
      <c r="B452" s="822" t="s">
        <v>7794</v>
      </c>
      <c r="C452" s="822" t="s">
        <v>5710</v>
      </c>
      <c r="D452" s="822" t="s">
        <v>8301</v>
      </c>
      <c r="E452" s="822" t="s">
        <v>8302</v>
      </c>
      <c r="F452" s="831">
        <v>1</v>
      </c>
      <c r="G452" s="831">
        <v>168</v>
      </c>
      <c r="H452" s="831">
        <v>0.5</v>
      </c>
      <c r="I452" s="831">
        <v>168</v>
      </c>
      <c r="J452" s="831">
        <v>2</v>
      </c>
      <c r="K452" s="831">
        <v>336</v>
      </c>
      <c r="L452" s="831">
        <v>1</v>
      </c>
      <c r="M452" s="831">
        <v>168</v>
      </c>
      <c r="N452" s="831"/>
      <c r="O452" s="831"/>
      <c r="P452" s="827"/>
      <c r="Q452" s="832"/>
    </row>
    <row r="453" spans="1:17" ht="14.45" customHeight="1" x14ac:dyDescent="0.2">
      <c r="A453" s="821" t="s">
        <v>8265</v>
      </c>
      <c r="B453" s="822" t="s">
        <v>7794</v>
      </c>
      <c r="C453" s="822" t="s">
        <v>5710</v>
      </c>
      <c r="D453" s="822" t="s">
        <v>8303</v>
      </c>
      <c r="E453" s="822" t="s">
        <v>8304</v>
      </c>
      <c r="F453" s="831">
        <v>1</v>
      </c>
      <c r="G453" s="831">
        <v>574</v>
      </c>
      <c r="H453" s="831"/>
      <c r="I453" s="831">
        <v>574</v>
      </c>
      <c r="J453" s="831"/>
      <c r="K453" s="831"/>
      <c r="L453" s="831"/>
      <c r="M453" s="831"/>
      <c r="N453" s="831">
        <v>1</v>
      </c>
      <c r="O453" s="831">
        <v>575</v>
      </c>
      <c r="P453" s="827"/>
      <c r="Q453" s="832">
        <v>575</v>
      </c>
    </row>
    <row r="454" spans="1:17" ht="14.45" customHeight="1" x14ac:dyDescent="0.2">
      <c r="A454" s="821" t="s">
        <v>8265</v>
      </c>
      <c r="B454" s="822" t="s">
        <v>7794</v>
      </c>
      <c r="C454" s="822" t="s">
        <v>5710</v>
      </c>
      <c r="D454" s="822" t="s">
        <v>8305</v>
      </c>
      <c r="E454" s="822" t="s">
        <v>8306</v>
      </c>
      <c r="F454" s="831"/>
      <c r="G454" s="831"/>
      <c r="H454" s="831"/>
      <c r="I454" s="831"/>
      <c r="J454" s="831"/>
      <c r="K454" s="831"/>
      <c r="L454" s="831"/>
      <c r="M454" s="831"/>
      <c r="N454" s="831">
        <v>2</v>
      </c>
      <c r="O454" s="831">
        <v>1616</v>
      </c>
      <c r="P454" s="827"/>
      <c r="Q454" s="832">
        <v>808</v>
      </c>
    </row>
    <row r="455" spans="1:17" ht="14.45" customHeight="1" x14ac:dyDescent="0.2">
      <c r="A455" s="821" t="s">
        <v>8265</v>
      </c>
      <c r="B455" s="822" t="s">
        <v>7794</v>
      </c>
      <c r="C455" s="822" t="s">
        <v>5710</v>
      </c>
      <c r="D455" s="822" t="s">
        <v>8307</v>
      </c>
      <c r="E455" s="822" t="s">
        <v>8308</v>
      </c>
      <c r="F455" s="831">
        <v>1</v>
      </c>
      <c r="G455" s="831">
        <v>4087</v>
      </c>
      <c r="H455" s="831">
        <v>0.99634324719648948</v>
      </c>
      <c r="I455" s="831">
        <v>4087</v>
      </c>
      <c r="J455" s="831">
        <v>1</v>
      </c>
      <c r="K455" s="831">
        <v>4102</v>
      </c>
      <c r="L455" s="831">
        <v>1</v>
      </c>
      <c r="M455" s="831">
        <v>4102</v>
      </c>
      <c r="N455" s="831">
        <v>2</v>
      </c>
      <c r="O455" s="831">
        <v>8228</v>
      </c>
      <c r="P455" s="827">
        <v>2.0058508044856169</v>
      </c>
      <c r="Q455" s="832">
        <v>4114</v>
      </c>
    </row>
    <row r="456" spans="1:17" ht="14.45" customHeight="1" x14ac:dyDescent="0.2">
      <c r="A456" s="821" t="s">
        <v>8309</v>
      </c>
      <c r="B456" s="822" t="s">
        <v>8206</v>
      </c>
      <c r="C456" s="822" t="s">
        <v>5710</v>
      </c>
      <c r="D456" s="822" t="s">
        <v>8207</v>
      </c>
      <c r="E456" s="822" t="s">
        <v>8208</v>
      </c>
      <c r="F456" s="831"/>
      <c r="G456" s="831"/>
      <c r="H456" s="831"/>
      <c r="I456" s="831"/>
      <c r="J456" s="831"/>
      <c r="K456" s="831"/>
      <c r="L456" s="831"/>
      <c r="M456" s="831"/>
      <c r="N456" s="831">
        <v>194</v>
      </c>
      <c r="O456" s="831">
        <v>34144</v>
      </c>
      <c r="P456" s="827"/>
      <c r="Q456" s="832">
        <v>176</v>
      </c>
    </row>
    <row r="457" spans="1:17" ht="14.45" customHeight="1" x14ac:dyDescent="0.2">
      <c r="A457" s="821" t="s">
        <v>8309</v>
      </c>
      <c r="B457" s="822" t="s">
        <v>8206</v>
      </c>
      <c r="C457" s="822" t="s">
        <v>5710</v>
      </c>
      <c r="D457" s="822" t="s">
        <v>8209</v>
      </c>
      <c r="E457" s="822" t="s">
        <v>8210</v>
      </c>
      <c r="F457" s="831"/>
      <c r="G457" s="831"/>
      <c r="H457" s="831"/>
      <c r="I457" s="831"/>
      <c r="J457" s="831"/>
      <c r="K457" s="831"/>
      <c r="L457" s="831"/>
      <c r="M457" s="831"/>
      <c r="N457" s="831">
        <v>16</v>
      </c>
      <c r="O457" s="831">
        <v>17200</v>
      </c>
      <c r="P457" s="827"/>
      <c r="Q457" s="832">
        <v>1075</v>
      </c>
    </row>
    <row r="458" spans="1:17" ht="14.45" customHeight="1" x14ac:dyDescent="0.2">
      <c r="A458" s="821" t="s">
        <v>8309</v>
      </c>
      <c r="B458" s="822" t="s">
        <v>8206</v>
      </c>
      <c r="C458" s="822" t="s">
        <v>5710</v>
      </c>
      <c r="D458" s="822" t="s">
        <v>8211</v>
      </c>
      <c r="E458" s="822" t="s">
        <v>8212</v>
      </c>
      <c r="F458" s="831"/>
      <c r="G458" s="831"/>
      <c r="H458" s="831"/>
      <c r="I458" s="831"/>
      <c r="J458" s="831"/>
      <c r="K458" s="831"/>
      <c r="L458" s="831"/>
      <c r="M458" s="831"/>
      <c r="N458" s="831">
        <v>7</v>
      </c>
      <c r="O458" s="831">
        <v>329</v>
      </c>
      <c r="P458" s="827"/>
      <c r="Q458" s="832">
        <v>47</v>
      </c>
    </row>
    <row r="459" spans="1:17" ht="14.45" customHeight="1" x14ac:dyDescent="0.2">
      <c r="A459" s="821" t="s">
        <v>8309</v>
      </c>
      <c r="B459" s="822" t="s">
        <v>8206</v>
      </c>
      <c r="C459" s="822" t="s">
        <v>5710</v>
      </c>
      <c r="D459" s="822" t="s">
        <v>8221</v>
      </c>
      <c r="E459" s="822" t="s">
        <v>8222</v>
      </c>
      <c r="F459" s="831"/>
      <c r="G459" s="831"/>
      <c r="H459" s="831"/>
      <c r="I459" s="831"/>
      <c r="J459" s="831"/>
      <c r="K459" s="831"/>
      <c r="L459" s="831"/>
      <c r="M459" s="831"/>
      <c r="N459" s="831">
        <v>2</v>
      </c>
      <c r="O459" s="831">
        <v>116</v>
      </c>
      <c r="P459" s="827"/>
      <c r="Q459" s="832">
        <v>58</v>
      </c>
    </row>
    <row r="460" spans="1:17" ht="14.45" customHeight="1" x14ac:dyDescent="0.2">
      <c r="A460" s="821" t="s">
        <v>8309</v>
      </c>
      <c r="B460" s="822" t="s">
        <v>8206</v>
      </c>
      <c r="C460" s="822" t="s">
        <v>5710</v>
      </c>
      <c r="D460" s="822" t="s">
        <v>8233</v>
      </c>
      <c r="E460" s="822" t="s">
        <v>8234</v>
      </c>
      <c r="F460" s="831"/>
      <c r="G460" s="831"/>
      <c r="H460" s="831"/>
      <c r="I460" s="831"/>
      <c r="J460" s="831"/>
      <c r="K460" s="831"/>
      <c r="L460" s="831"/>
      <c r="M460" s="831"/>
      <c r="N460" s="831">
        <v>124</v>
      </c>
      <c r="O460" s="831">
        <v>17236</v>
      </c>
      <c r="P460" s="827"/>
      <c r="Q460" s="832">
        <v>139</v>
      </c>
    </row>
    <row r="461" spans="1:17" ht="14.45" customHeight="1" x14ac:dyDescent="0.2">
      <c r="A461" s="821" t="s">
        <v>8309</v>
      </c>
      <c r="B461" s="822" t="s">
        <v>8206</v>
      </c>
      <c r="C461" s="822" t="s">
        <v>5710</v>
      </c>
      <c r="D461" s="822" t="s">
        <v>8235</v>
      </c>
      <c r="E461" s="822" t="s">
        <v>8236</v>
      </c>
      <c r="F461" s="831"/>
      <c r="G461" s="831"/>
      <c r="H461" s="831"/>
      <c r="I461" s="831"/>
      <c r="J461" s="831"/>
      <c r="K461" s="831"/>
      <c r="L461" s="831"/>
      <c r="M461" s="831"/>
      <c r="N461" s="831">
        <v>12</v>
      </c>
      <c r="O461" s="831">
        <v>1116</v>
      </c>
      <c r="P461" s="827"/>
      <c r="Q461" s="832">
        <v>93</v>
      </c>
    </row>
    <row r="462" spans="1:17" ht="14.45" customHeight="1" x14ac:dyDescent="0.2">
      <c r="A462" s="821" t="s">
        <v>8309</v>
      </c>
      <c r="B462" s="822" t="s">
        <v>8206</v>
      </c>
      <c r="C462" s="822" t="s">
        <v>5710</v>
      </c>
      <c r="D462" s="822" t="s">
        <v>8239</v>
      </c>
      <c r="E462" s="822" t="s">
        <v>8240</v>
      </c>
      <c r="F462" s="831"/>
      <c r="G462" s="831"/>
      <c r="H462" s="831"/>
      <c r="I462" s="831"/>
      <c r="J462" s="831"/>
      <c r="K462" s="831"/>
      <c r="L462" s="831"/>
      <c r="M462" s="831"/>
      <c r="N462" s="831">
        <v>12</v>
      </c>
      <c r="O462" s="831">
        <v>804</v>
      </c>
      <c r="P462" s="827"/>
      <c r="Q462" s="832">
        <v>67</v>
      </c>
    </row>
    <row r="463" spans="1:17" ht="14.45" customHeight="1" x14ac:dyDescent="0.2">
      <c r="A463" s="821" t="s">
        <v>8309</v>
      </c>
      <c r="B463" s="822" t="s">
        <v>8206</v>
      </c>
      <c r="C463" s="822" t="s">
        <v>5710</v>
      </c>
      <c r="D463" s="822" t="s">
        <v>8241</v>
      </c>
      <c r="E463" s="822" t="s">
        <v>8242</v>
      </c>
      <c r="F463" s="831"/>
      <c r="G463" s="831"/>
      <c r="H463" s="831"/>
      <c r="I463" s="831"/>
      <c r="J463" s="831"/>
      <c r="K463" s="831"/>
      <c r="L463" s="831"/>
      <c r="M463" s="831"/>
      <c r="N463" s="831">
        <v>2</v>
      </c>
      <c r="O463" s="831">
        <v>658</v>
      </c>
      <c r="P463" s="827"/>
      <c r="Q463" s="832">
        <v>329</v>
      </c>
    </row>
    <row r="464" spans="1:17" ht="14.45" customHeight="1" x14ac:dyDescent="0.2">
      <c r="A464" s="821" t="s">
        <v>8309</v>
      </c>
      <c r="B464" s="822" t="s">
        <v>8206</v>
      </c>
      <c r="C464" s="822" t="s">
        <v>5710</v>
      </c>
      <c r="D464" s="822" t="s">
        <v>8243</v>
      </c>
      <c r="E464" s="822" t="s">
        <v>8244</v>
      </c>
      <c r="F464" s="831"/>
      <c r="G464" s="831"/>
      <c r="H464" s="831"/>
      <c r="I464" s="831"/>
      <c r="J464" s="831"/>
      <c r="K464" s="831"/>
      <c r="L464" s="831"/>
      <c r="M464" s="831"/>
      <c r="N464" s="831">
        <v>5</v>
      </c>
      <c r="O464" s="831">
        <v>260</v>
      </c>
      <c r="P464" s="827"/>
      <c r="Q464" s="832">
        <v>52</v>
      </c>
    </row>
    <row r="465" spans="1:17" ht="14.45" customHeight="1" x14ac:dyDescent="0.2">
      <c r="A465" s="821" t="s">
        <v>8309</v>
      </c>
      <c r="B465" s="822" t="s">
        <v>8206</v>
      </c>
      <c r="C465" s="822" t="s">
        <v>5710</v>
      </c>
      <c r="D465" s="822" t="s">
        <v>8257</v>
      </c>
      <c r="E465" s="822" t="s">
        <v>8258</v>
      </c>
      <c r="F465" s="831"/>
      <c r="G465" s="831"/>
      <c r="H465" s="831"/>
      <c r="I465" s="831"/>
      <c r="J465" s="831"/>
      <c r="K465" s="831"/>
      <c r="L465" s="831"/>
      <c r="M465" s="831"/>
      <c r="N465" s="831">
        <v>16</v>
      </c>
      <c r="O465" s="831">
        <v>14304</v>
      </c>
      <c r="P465" s="827"/>
      <c r="Q465" s="832">
        <v>894</v>
      </c>
    </row>
    <row r="466" spans="1:17" ht="14.45" customHeight="1" x14ac:dyDescent="0.2">
      <c r="A466" s="821" t="s">
        <v>8309</v>
      </c>
      <c r="B466" s="822" t="s">
        <v>8206</v>
      </c>
      <c r="C466" s="822" t="s">
        <v>5710</v>
      </c>
      <c r="D466" s="822" t="s">
        <v>8259</v>
      </c>
      <c r="E466" s="822" t="s">
        <v>8260</v>
      </c>
      <c r="F466" s="831"/>
      <c r="G466" s="831"/>
      <c r="H466" s="831"/>
      <c r="I466" s="831"/>
      <c r="J466" s="831"/>
      <c r="K466" s="831"/>
      <c r="L466" s="831"/>
      <c r="M466" s="831"/>
      <c r="N466" s="831">
        <v>67</v>
      </c>
      <c r="O466" s="831">
        <v>17688</v>
      </c>
      <c r="P466" s="827"/>
      <c r="Q466" s="832">
        <v>264</v>
      </c>
    </row>
    <row r="467" spans="1:17" ht="14.45" customHeight="1" x14ac:dyDescent="0.2">
      <c r="A467" s="821" t="s">
        <v>8309</v>
      </c>
      <c r="B467" s="822" t="s">
        <v>8206</v>
      </c>
      <c r="C467" s="822" t="s">
        <v>5710</v>
      </c>
      <c r="D467" s="822" t="s">
        <v>8261</v>
      </c>
      <c r="E467" s="822" t="s">
        <v>8262</v>
      </c>
      <c r="F467" s="831"/>
      <c r="G467" s="831"/>
      <c r="H467" s="831"/>
      <c r="I467" s="831"/>
      <c r="J467" s="831"/>
      <c r="K467" s="831"/>
      <c r="L467" s="831"/>
      <c r="M467" s="831"/>
      <c r="N467" s="831">
        <v>7</v>
      </c>
      <c r="O467" s="831">
        <v>1169</v>
      </c>
      <c r="P467" s="827"/>
      <c r="Q467" s="832">
        <v>167</v>
      </c>
    </row>
    <row r="468" spans="1:17" ht="14.45" customHeight="1" x14ac:dyDescent="0.2">
      <c r="A468" s="821" t="s">
        <v>8309</v>
      </c>
      <c r="B468" s="822" t="s">
        <v>7474</v>
      </c>
      <c r="C468" s="822" t="s">
        <v>5710</v>
      </c>
      <c r="D468" s="822" t="s">
        <v>7475</v>
      </c>
      <c r="E468" s="822" t="s">
        <v>7476</v>
      </c>
      <c r="F468" s="831">
        <v>7</v>
      </c>
      <c r="G468" s="831">
        <v>89572</v>
      </c>
      <c r="H468" s="831">
        <v>3.4978131833801935</v>
      </c>
      <c r="I468" s="831">
        <v>12796</v>
      </c>
      <c r="J468" s="831">
        <v>2</v>
      </c>
      <c r="K468" s="831">
        <v>25608</v>
      </c>
      <c r="L468" s="831">
        <v>1</v>
      </c>
      <c r="M468" s="831">
        <v>12804</v>
      </c>
      <c r="N468" s="831">
        <v>3</v>
      </c>
      <c r="O468" s="831">
        <v>38433</v>
      </c>
      <c r="P468" s="827">
        <v>1.5008200562324274</v>
      </c>
      <c r="Q468" s="832">
        <v>12811</v>
      </c>
    </row>
    <row r="469" spans="1:17" ht="14.45" customHeight="1" x14ac:dyDescent="0.2">
      <c r="A469" s="821" t="s">
        <v>8309</v>
      </c>
      <c r="B469" s="822" t="s">
        <v>7474</v>
      </c>
      <c r="C469" s="822" t="s">
        <v>5710</v>
      </c>
      <c r="D469" s="822" t="s">
        <v>7477</v>
      </c>
      <c r="E469" s="822" t="s">
        <v>7478</v>
      </c>
      <c r="F469" s="831">
        <v>203</v>
      </c>
      <c r="G469" s="831">
        <v>2124801</v>
      </c>
      <c r="H469" s="831">
        <v>2.2995681818181817</v>
      </c>
      <c r="I469" s="831">
        <v>10467</v>
      </c>
      <c r="J469" s="831">
        <v>88</v>
      </c>
      <c r="K469" s="831">
        <v>924000</v>
      </c>
      <c r="L469" s="831">
        <v>1</v>
      </c>
      <c r="M469" s="831">
        <v>10500</v>
      </c>
      <c r="N469" s="831">
        <v>105</v>
      </c>
      <c r="O469" s="831">
        <v>1105650</v>
      </c>
      <c r="P469" s="827">
        <v>1.196590909090909</v>
      </c>
      <c r="Q469" s="832">
        <v>10530</v>
      </c>
    </row>
    <row r="470" spans="1:17" ht="14.45" customHeight="1" x14ac:dyDescent="0.2">
      <c r="A470" s="821" t="s">
        <v>8309</v>
      </c>
      <c r="B470" s="822" t="s">
        <v>7474</v>
      </c>
      <c r="C470" s="822" t="s">
        <v>5710</v>
      </c>
      <c r="D470" s="822" t="s">
        <v>8310</v>
      </c>
      <c r="E470" s="822" t="s">
        <v>8311</v>
      </c>
      <c r="F470" s="831"/>
      <c r="G470" s="831"/>
      <c r="H470" s="831"/>
      <c r="I470" s="831"/>
      <c r="J470" s="831">
        <v>25</v>
      </c>
      <c r="K470" s="831">
        <v>189025</v>
      </c>
      <c r="L470" s="831">
        <v>1</v>
      </c>
      <c r="M470" s="831">
        <v>7561</v>
      </c>
      <c r="N470" s="831">
        <v>10</v>
      </c>
      <c r="O470" s="831">
        <v>75640</v>
      </c>
      <c r="P470" s="827">
        <v>0.40015870916545432</v>
      </c>
      <c r="Q470" s="832">
        <v>7564</v>
      </c>
    </row>
    <row r="471" spans="1:17" ht="14.45" customHeight="1" x14ac:dyDescent="0.2">
      <c r="A471" s="821" t="s">
        <v>8309</v>
      </c>
      <c r="B471" s="822" t="s">
        <v>7474</v>
      </c>
      <c r="C471" s="822" t="s">
        <v>5710</v>
      </c>
      <c r="D471" s="822" t="s">
        <v>8312</v>
      </c>
      <c r="E471" s="822" t="s">
        <v>8313</v>
      </c>
      <c r="F471" s="831">
        <v>6</v>
      </c>
      <c r="G471" s="831">
        <v>0</v>
      </c>
      <c r="H471" s="831"/>
      <c r="I471" s="831">
        <v>0</v>
      </c>
      <c r="J471" s="831">
        <v>5</v>
      </c>
      <c r="K471" s="831">
        <v>0</v>
      </c>
      <c r="L471" s="831"/>
      <c r="M471" s="831">
        <v>0</v>
      </c>
      <c r="N471" s="831">
        <v>5</v>
      </c>
      <c r="O471" s="831">
        <v>0</v>
      </c>
      <c r="P471" s="827"/>
      <c r="Q471" s="832">
        <v>0</v>
      </c>
    </row>
    <row r="472" spans="1:17" ht="14.45" customHeight="1" x14ac:dyDescent="0.2">
      <c r="A472" s="821" t="s">
        <v>8309</v>
      </c>
      <c r="B472" s="822" t="s">
        <v>7474</v>
      </c>
      <c r="C472" s="822" t="s">
        <v>5710</v>
      </c>
      <c r="D472" s="822" t="s">
        <v>8314</v>
      </c>
      <c r="E472" s="822" t="s">
        <v>8315</v>
      </c>
      <c r="F472" s="831">
        <v>10</v>
      </c>
      <c r="G472" s="831">
        <v>0</v>
      </c>
      <c r="H472" s="831"/>
      <c r="I472" s="831">
        <v>0</v>
      </c>
      <c r="J472" s="831">
        <v>22</v>
      </c>
      <c r="K472" s="831">
        <v>0</v>
      </c>
      <c r="L472" s="831"/>
      <c r="M472" s="831">
        <v>0</v>
      </c>
      <c r="N472" s="831">
        <v>14</v>
      </c>
      <c r="O472" s="831">
        <v>0</v>
      </c>
      <c r="P472" s="827"/>
      <c r="Q472" s="832">
        <v>0</v>
      </c>
    </row>
    <row r="473" spans="1:17" ht="14.45" customHeight="1" x14ac:dyDescent="0.2">
      <c r="A473" s="821" t="s">
        <v>8309</v>
      </c>
      <c r="B473" s="822" t="s">
        <v>7474</v>
      </c>
      <c r="C473" s="822" t="s">
        <v>5710</v>
      </c>
      <c r="D473" s="822" t="s">
        <v>8316</v>
      </c>
      <c r="E473" s="822" t="s">
        <v>8317</v>
      </c>
      <c r="F473" s="831">
        <v>3</v>
      </c>
      <c r="G473" s="831">
        <v>0</v>
      </c>
      <c r="H473" s="831"/>
      <c r="I473" s="831">
        <v>0</v>
      </c>
      <c r="J473" s="831">
        <v>5</v>
      </c>
      <c r="K473" s="831">
        <v>0</v>
      </c>
      <c r="L473" s="831"/>
      <c r="M473" s="831">
        <v>0</v>
      </c>
      <c r="N473" s="831">
        <v>3</v>
      </c>
      <c r="O473" s="831">
        <v>0</v>
      </c>
      <c r="P473" s="827"/>
      <c r="Q473" s="832">
        <v>0</v>
      </c>
    </row>
    <row r="474" spans="1:17" ht="14.45" customHeight="1" x14ac:dyDescent="0.2">
      <c r="A474" s="821" t="s">
        <v>8309</v>
      </c>
      <c r="B474" s="822" t="s">
        <v>7474</v>
      </c>
      <c r="C474" s="822" t="s">
        <v>5710</v>
      </c>
      <c r="D474" s="822" t="s">
        <v>8318</v>
      </c>
      <c r="E474" s="822" t="s">
        <v>8319</v>
      </c>
      <c r="F474" s="831">
        <v>7</v>
      </c>
      <c r="G474" s="831">
        <v>0</v>
      </c>
      <c r="H474" s="831"/>
      <c r="I474" s="831">
        <v>0</v>
      </c>
      <c r="J474" s="831">
        <v>2</v>
      </c>
      <c r="K474" s="831">
        <v>0</v>
      </c>
      <c r="L474" s="831"/>
      <c r="M474" s="831">
        <v>0</v>
      </c>
      <c r="N474" s="831">
        <v>1</v>
      </c>
      <c r="O474" s="831">
        <v>0</v>
      </c>
      <c r="P474" s="827"/>
      <c r="Q474" s="832">
        <v>0</v>
      </c>
    </row>
    <row r="475" spans="1:17" ht="14.45" customHeight="1" x14ac:dyDescent="0.2">
      <c r="A475" s="821" t="s">
        <v>8309</v>
      </c>
      <c r="B475" s="822" t="s">
        <v>7474</v>
      </c>
      <c r="C475" s="822" t="s">
        <v>5710</v>
      </c>
      <c r="D475" s="822" t="s">
        <v>8320</v>
      </c>
      <c r="E475" s="822" t="s">
        <v>8321</v>
      </c>
      <c r="F475" s="831">
        <v>3</v>
      </c>
      <c r="G475" s="831">
        <v>0</v>
      </c>
      <c r="H475" s="831"/>
      <c r="I475" s="831">
        <v>0</v>
      </c>
      <c r="J475" s="831">
        <v>5</v>
      </c>
      <c r="K475" s="831">
        <v>0</v>
      </c>
      <c r="L475" s="831"/>
      <c r="M475" s="831">
        <v>0</v>
      </c>
      <c r="N475" s="831">
        <v>3</v>
      </c>
      <c r="O475" s="831">
        <v>0</v>
      </c>
      <c r="P475" s="827"/>
      <c r="Q475" s="832">
        <v>0</v>
      </c>
    </row>
    <row r="476" spans="1:17" ht="14.45" customHeight="1" x14ac:dyDescent="0.2">
      <c r="A476" s="821" t="s">
        <v>8309</v>
      </c>
      <c r="B476" s="822" t="s">
        <v>7474</v>
      </c>
      <c r="C476" s="822" t="s">
        <v>5710</v>
      </c>
      <c r="D476" s="822" t="s">
        <v>8193</v>
      </c>
      <c r="E476" s="822" t="s">
        <v>8194</v>
      </c>
      <c r="F476" s="831"/>
      <c r="G476" s="831"/>
      <c r="H476" s="831"/>
      <c r="I476" s="831"/>
      <c r="J476" s="831">
        <v>22</v>
      </c>
      <c r="K476" s="831">
        <v>105666</v>
      </c>
      <c r="L476" s="831">
        <v>1</v>
      </c>
      <c r="M476" s="831">
        <v>4803</v>
      </c>
      <c r="N476" s="831">
        <v>13</v>
      </c>
      <c r="O476" s="831">
        <v>62712</v>
      </c>
      <c r="P476" s="827">
        <v>0.5934927034239964</v>
      </c>
      <c r="Q476" s="832">
        <v>4824</v>
      </c>
    </row>
    <row r="477" spans="1:17" ht="14.45" customHeight="1" x14ac:dyDescent="0.2">
      <c r="A477" s="821" t="s">
        <v>8309</v>
      </c>
      <c r="B477" s="822" t="s">
        <v>7474</v>
      </c>
      <c r="C477" s="822" t="s">
        <v>5710</v>
      </c>
      <c r="D477" s="822" t="s">
        <v>7481</v>
      </c>
      <c r="E477" s="822" t="s">
        <v>7482</v>
      </c>
      <c r="F477" s="831">
        <v>41</v>
      </c>
      <c r="G477" s="831">
        <v>45387</v>
      </c>
      <c r="H477" s="831">
        <v>1.239066339066339</v>
      </c>
      <c r="I477" s="831">
        <v>1107</v>
      </c>
      <c r="J477" s="831">
        <v>33</v>
      </c>
      <c r="K477" s="831">
        <v>36630</v>
      </c>
      <c r="L477" s="831">
        <v>1</v>
      </c>
      <c r="M477" s="831">
        <v>1110</v>
      </c>
      <c r="N477" s="831">
        <v>19</v>
      </c>
      <c r="O477" s="831">
        <v>21166</v>
      </c>
      <c r="P477" s="827">
        <v>0.57783237783237784</v>
      </c>
      <c r="Q477" s="832">
        <v>1114</v>
      </c>
    </row>
    <row r="478" spans="1:17" ht="14.45" customHeight="1" x14ac:dyDescent="0.2">
      <c r="A478" s="821" t="s">
        <v>8309</v>
      </c>
      <c r="B478" s="822" t="s">
        <v>7474</v>
      </c>
      <c r="C478" s="822" t="s">
        <v>5710</v>
      </c>
      <c r="D478" s="822" t="s">
        <v>8322</v>
      </c>
      <c r="E478" s="822" t="s">
        <v>8323</v>
      </c>
      <c r="F478" s="831">
        <v>1</v>
      </c>
      <c r="G478" s="831">
        <v>3835</v>
      </c>
      <c r="H478" s="831">
        <v>0.49947903099765562</v>
      </c>
      <c r="I478" s="831">
        <v>3835</v>
      </c>
      <c r="J478" s="831">
        <v>2</v>
      </c>
      <c r="K478" s="831">
        <v>7678</v>
      </c>
      <c r="L478" s="831">
        <v>1</v>
      </c>
      <c r="M478" s="831">
        <v>3839</v>
      </c>
      <c r="N478" s="831"/>
      <c r="O478" s="831"/>
      <c r="P478" s="827"/>
      <c r="Q478" s="832"/>
    </row>
    <row r="479" spans="1:17" ht="14.45" customHeight="1" x14ac:dyDescent="0.2">
      <c r="A479" s="821" t="s">
        <v>8309</v>
      </c>
      <c r="B479" s="822" t="s">
        <v>7474</v>
      </c>
      <c r="C479" s="822" t="s">
        <v>5710</v>
      </c>
      <c r="D479" s="822" t="s">
        <v>7483</v>
      </c>
      <c r="E479" s="822" t="s">
        <v>7484</v>
      </c>
      <c r="F479" s="831">
        <v>1170</v>
      </c>
      <c r="G479" s="831">
        <v>1905930</v>
      </c>
      <c r="H479" s="831">
        <v>5.5611869747899156</v>
      </c>
      <c r="I479" s="831">
        <v>1629</v>
      </c>
      <c r="J479" s="831">
        <v>210</v>
      </c>
      <c r="K479" s="831">
        <v>342720</v>
      </c>
      <c r="L479" s="831">
        <v>1</v>
      </c>
      <c r="M479" s="831">
        <v>1632</v>
      </c>
      <c r="N479" s="831">
        <v>90</v>
      </c>
      <c r="O479" s="831">
        <v>147240</v>
      </c>
      <c r="P479" s="827">
        <v>0.42962184873949577</v>
      </c>
      <c r="Q479" s="832">
        <v>1636</v>
      </c>
    </row>
    <row r="480" spans="1:17" ht="14.45" customHeight="1" x14ac:dyDescent="0.2">
      <c r="A480" s="821" t="s">
        <v>8309</v>
      </c>
      <c r="B480" s="822" t="s">
        <v>7474</v>
      </c>
      <c r="C480" s="822" t="s">
        <v>5710</v>
      </c>
      <c r="D480" s="822" t="s">
        <v>8203</v>
      </c>
      <c r="E480" s="822" t="s">
        <v>8204</v>
      </c>
      <c r="F480" s="831">
        <v>1</v>
      </c>
      <c r="G480" s="831">
        <v>3835</v>
      </c>
      <c r="H480" s="831">
        <v>0.49947903099765562</v>
      </c>
      <c r="I480" s="831">
        <v>3835</v>
      </c>
      <c r="J480" s="831">
        <v>2</v>
      </c>
      <c r="K480" s="831">
        <v>7678</v>
      </c>
      <c r="L480" s="831">
        <v>1</v>
      </c>
      <c r="M480" s="831">
        <v>3839</v>
      </c>
      <c r="N480" s="831"/>
      <c r="O480" s="831"/>
      <c r="P480" s="827"/>
      <c r="Q480" s="832"/>
    </row>
    <row r="481" spans="1:17" ht="14.45" customHeight="1" thickBot="1" x14ac:dyDescent="0.25">
      <c r="A481" s="813" t="s">
        <v>8309</v>
      </c>
      <c r="B481" s="814" t="s">
        <v>7474</v>
      </c>
      <c r="C481" s="814" t="s">
        <v>5710</v>
      </c>
      <c r="D481" s="814" t="s">
        <v>8324</v>
      </c>
      <c r="E481" s="814" t="s">
        <v>8325</v>
      </c>
      <c r="F481" s="833"/>
      <c r="G481" s="833"/>
      <c r="H481" s="833"/>
      <c r="I481" s="833"/>
      <c r="J481" s="833"/>
      <c r="K481" s="833"/>
      <c r="L481" s="833"/>
      <c r="M481" s="833"/>
      <c r="N481" s="833">
        <v>4</v>
      </c>
      <c r="O481" s="833">
        <v>40012</v>
      </c>
      <c r="P481" s="819"/>
      <c r="Q481" s="834">
        <v>10003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00EC20B9-C60B-4BF9-928E-E3A56B5AC5B7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11445</v>
      </c>
      <c r="D3" s="193">
        <f>SUBTOTAL(9,D6:D1048576)</f>
        <v>11694</v>
      </c>
      <c r="E3" s="193">
        <f>SUBTOTAL(9,E6:E1048576)</f>
        <v>10285</v>
      </c>
      <c r="F3" s="194">
        <f>IF(OR(E3=0,D3=0),"",E3/D3)</f>
        <v>0.87951086027022407</v>
      </c>
      <c r="G3" s="388">
        <f>SUBTOTAL(9,G6:G1048576)</f>
        <v>22914.501060000002</v>
      </c>
      <c r="H3" s="389">
        <f>SUBTOTAL(9,H6:H1048576)</f>
        <v>21683.052919999998</v>
      </c>
      <c r="I3" s="389">
        <f>SUBTOTAL(9,I6:I1048576)</f>
        <v>19470.531679999996</v>
      </c>
      <c r="J3" s="194">
        <f>IF(OR(I3=0,H3=0),"",I3/H3)</f>
        <v>0.89796080615754903</v>
      </c>
      <c r="K3" s="388">
        <f>SUBTOTAL(9,K6:K1048576)</f>
        <v>3538.1800000000003</v>
      </c>
      <c r="L3" s="389">
        <f>SUBTOTAL(9,L6:L1048576)</f>
        <v>3300.7200000000003</v>
      </c>
      <c r="M3" s="389">
        <f>SUBTOTAL(9,M6:M1048576)</f>
        <v>2910.24</v>
      </c>
      <c r="N3" s="195">
        <f>IF(OR(M3=0,E3=0),"",M3*1000/E3)</f>
        <v>282.95964997569274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6"/>
      <c r="B5" s="977"/>
      <c r="C5" s="984">
        <v>2018</v>
      </c>
      <c r="D5" s="984">
        <v>2019</v>
      </c>
      <c r="E5" s="984">
        <v>2020</v>
      </c>
      <c r="F5" s="985" t="s">
        <v>2</v>
      </c>
      <c r="G5" s="995">
        <v>2018</v>
      </c>
      <c r="H5" s="984">
        <v>2019</v>
      </c>
      <c r="I5" s="984">
        <v>2020</v>
      </c>
      <c r="J5" s="985" t="s">
        <v>2</v>
      </c>
      <c r="K5" s="995">
        <v>2018</v>
      </c>
      <c r="L5" s="984">
        <v>2019</v>
      </c>
      <c r="M5" s="984">
        <v>2020</v>
      </c>
      <c r="N5" s="996" t="s">
        <v>92</v>
      </c>
    </row>
    <row r="6" spans="1:14" ht="14.45" customHeight="1" x14ac:dyDescent="0.2">
      <c r="A6" s="978" t="s">
        <v>6431</v>
      </c>
      <c r="B6" s="981" t="s">
        <v>8327</v>
      </c>
      <c r="C6" s="986">
        <v>9984</v>
      </c>
      <c r="D6" s="987">
        <v>10364</v>
      </c>
      <c r="E6" s="987">
        <v>9027</v>
      </c>
      <c r="F6" s="992"/>
      <c r="G6" s="986">
        <v>9473.4701600000026</v>
      </c>
      <c r="H6" s="987">
        <v>9755.2194599999984</v>
      </c>
      <c r="I6" s="987">
        <v>8705.9313800000018</v>
      </c>
      <c r="J6" s="992"/>
      <c r="K6" s="986">
        <v>1107.18</v>
      </c>
      <c r="L6" s="987">
        <v>1149.72</v>
      </c>
      <c r="M6" s="987">
        <v>997.74</v>
      </c>
      <c r="N6" s="997">
        <v>110.5284147557328</v>
      </c>
    </row>
    <row r="7" spans="1:14" ht="14.45" customHeight="1" x14ac:dyDescent="0.2">
      <c r="A7" s="979" t="s">
        <v>6701</v>
      </c>
      <c r="B7" s="982" t="s">
        <v>8328</v>
      </c>
      <c r="C7" s="988">
        <v>993</v>
      </c>
      <c r="D7" s="989">
        <v>849</v>
      </c>
      <c r="E7" s="989">
        <v>695</v>
      </c>
      <c r="F7" s="993"/>
      <c r="G7" s="988">
        <v>10667.56402</v>
      </c>
      <c r="H7" s="989">
        <v>9096.6413599999996</v>
      </c>
      <c r="I7" s="989">
        <v>7464.3578999999963</v>
      </c>
      <c r="J7" s="993"/>
      <c r="K7" s="988">
        <v>1986</v>
      </c>
      <c r="L7" s="989">
        <v>1698</v>
      </c>
      <c r="M7" s="989">
        <v>1390</v>
      </c>
      <c r="N7" s="998">
        <v>2000</v>
      </c>
    </row>
    <row r="8" spans="1:14" ht="14.45" customHeight="1" x14ac:dyDescent="0.2">
      <c r="A8" s="979" t="s">
        <v>6705</v>
      </c>
      <c r="B8" s="982" t="s">
        <v>8328</v>
      </c>
      <c r="C8" s="988">
        <v>422</v>
      </c>
      <c r="D8" s="989">
        <v>425</v>
      </c>
      <c r="E8" s="989">
        <v>482</v>
      </c>
      <c r="F8" s="993"/>
      <c r="G8" s="988">
        <v>2546.7604799999999</v>
      </c>
      <c r="H8" s="989">
        <v>2555.0216999999998</v>
      </c>
      <c r="I8" s="989">
        <v>2900.3255999999992</v>
      </c>
      <c r="J8" s="993"/>
      <c r="K8" s="988">
        <v>422</v>
      </c>
      <c r="L8" s="989">
        <v>425</v>
      </c>
      <c r="M8" s="989">
        <v>482</v>
      </c>
      <c r="N8" s="998">
        <v>1000</v>
      </c>
    </row>
    <row r="9" spans="1:14" ht="14.45" customHeight="1" thickBot="1" x14ac:dyDescent="0.25">
      <c r="A9" s="980" t="s">
        <v>6703</v>
      </c>
      <c r="B9" s="983" t="s">
        <v>8328</v>
      </c>
      <c r="C9" s="990">
        <v>46</v>
      </c>
      <c r="D9" s="991">
        <v>56</v>
      </c>
      <c r="E9" s="991">
        <v>81</v>
      </c>
      <c r="F9" s="994"/>
      <c r="G9" s="990">
        <v>226.70639999999995</v>
      </c>
      <c r="H9" s="991">
        <v>276.17040000000003</v>
      </c>
      <c r="I9" s="991">
        <v>399.91680000000002</v>
      </c>
      <c r="J9" s="994"/>
      <c r="K9" s="990">
        <v>23</v>
      </c>
      <c r="L9" s="991">
        <v>28</v>
      </c>
      <c r="M9" s="991">
        <v>40.5</v>
      </c>
      <c r="N9" s="999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90AD6EEF-B068-45C0-AFE1-828D8FC98680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1.0274424902754458</v>
      </c>
      <c r="C4" s="323">
        <f t="shared" ref="C4:M4" si="0">(C10+C8)/C6</f>
        <v>1.0201979567985253</v>
      </c>
      <c r="D4" s="323">
        <f t="shared" si="0"/>
        <v>1.0578672946474279</v>
      </c>
      <c r="E4" s="323">
        <f t="shared" si="0"/>
        <v>1.0700192176225978</v>
      </c>
      <c r="F4" s="323">
        <f t="shared" si="0"/>
        <v>1.0547444435734137</v>
      </c>
      <c r="G4" s="323">
        <f t="shared" si="0"/>
        <v>1.1378524102339094</v>
      </c>
      <c r="H4" s="323">
        <f t="shared" si="0"/>
        <v>1.0979505629842283</v>
      </c>
      <c r="I4" s="323">
        <f t="shared" si="0"/>
        <v>2.5283557432079311E-2</v>
      </c>
      <c r="J4" s="323">
        <f t="shared" si="0"/>
        <v>2.5283557432079311E-2</v>
      </c>
      <c r="K4" s="323">
        <f t="shared" si="0"/>
        <v>2.5283557432079311E-2</v>
      </c>
      <c r="L4" s="323">
        <f t="shared" si="0"/>
        <v>2.5283557432079311E-2</v>
      </c>
      <c r="M4" s="323">
        <f t="shared" si="0"/>
        <v>2.5283557432079311E-2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13153.69802</v>
      </c>
      <c r="C5" s="323">
        <f>IF(ISERROR(VLOOKUP($A5,'Man Tab'!$A:$Q,COLUMN()+2,0)),0,VLOOKUP($A5,'Man Tab'!$A:$Q,COLUMN()+2,0))</f>
        <v>13341.40717</v>
      </c>
      <c r="D5" s="323">
        <f>IF(ISERROR(VLOOKUP($A5,'Man Tab'!$A:$Q,COLUMN()+2,0)),0,VLOOKUP($A5,'Man Tab'!$A:$Q,COLUMN()+2,0))</f>
        <v>12215.027599999999</v>
      </c>
      <c r="E5" s="323">
        <f>IF(ISERROR(VLOOKUP($A5,'Man Tab'!$A:$Q,COLUMN()+2,0)),0,VLOOKUP($A5,'Man Tab'!$A:$Q,COLUMN()+2,0))</f>
        <v>11738.906630000001</v>
      </c>
      <c r="F5" s="323">
        <f>IF(ISERROR(VLOOKUP($A5,'Man Tab'!$A:$Q,COLUMN()+2,0)),0,VLOOKUP($A5,'Man Tab'!$A:$Q,COLUMN()+2,0))</f>
        <v>13321.3784</v>
      </c>
      <c r="G5" s="323">
        <f>IF(ISERROR(VLOOKUP($A5,'Man Tab'!$A:$Q,COLUMN()+2,0)),0,VLOOKUP($A5,'Man Tab'!$A:$Q,COLUMN()+2,0))</f>
        <v>13686.593210000001</v>
      </c>
      <c r="H5" s="323">
        <f>IF(ISERROR(VLOOKUP($A5,'Man Tab'!$A:$Q,COLUMN()+2,0)),0,VLOOKUP($A5,'Man Tab'!$A:$Q,COLUMN()+2,0))</f>
        <v>16526.340260000001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13153.69802</v>
      </c>
      <c r="C6" s="325">
        <f t="shared" ref="C6:M6" si="1">C5+B6</f>
        <v>26495.105190000002</v>
      </c>
      <c r="D6" s="325">
        <f t="shared" si="1"/>
        <v>38710.132790000003</v>
      </c>
      <c r="E6" s="325">
        <f t="shared" si="1"/>
        <v>50449.039420000001</v>
      </c>
      <c r="F6" s="325">
        <f t="shared" si="1"/>
        <v>63770.417820000002</v>
      </c>
      <c r="G6" s="325">
        <f t="shared" si="1"/>
        <v>77457.011030000009</v>
      </c>
      <c r="H6" s="325">
        <f t="shared" si="1"/>
        <v>93983.351290000006</v>
      </c>
      <c r="I6" s="325">
        <f t="shared" si="1"/>
        <v>93983.351290000006</v>
      </c>
      <c r="J6" s="325">
        <f t="shared" si="1"/>
        <v>93983.351290000006</v>
      </c>
      <c r="K6" s="325">
        <f t="shared" si="1"/>
        <v>93983.351290000006</v>
      </c>
      <c r="L6" s="325">
        <f t="shared" si="1"/>
        <v>93983.351290000006</v>
      </c>
      <c r="M6" s="325">
        <f t="shared" si="1"/>
        <v>93983.351290000006</v>
      </c>
    </row>
    <row r="7" spans="1:13" ht="14.45" customHeight="1" x14ac:dyDescent="0.2">
      <c r="A7" s="324" t="s">
        <v>125</v>
      </c>
      <c r="B7" s="324">
        <v>436.45499999999998</v>
      </c>
      <c r="C7" s="324">
        <v>874.94200000000001</v>
      </c>
      <c r="D7" s="324">
        <v>1330.019</v>
      </c>
      <c r="E7" s="324">
        <v>1759.6</v>
      </c>
      <c r="F7" s="324">
        <v>2190.3310000000001</v>
      </c>
      <c r="G7" s="324">
        <v>2870.4050000000002</v>
      </c>
      <c r="H7" s="324">
        <v>3360.4279999999999</v>
      </c>
      <c r="I7" s="324"/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13093.65</v>
      </c>
      <c r="C8" s="325">
        <f t="shared" ref="C8:M8" si="2">C7*30</f>
        <v>26248.260000000002</v>
      </c>
      <c r="D8" s="325">
        <f t="shared" si="2"/>
        <v>39900.57</v>
      </c>
      <c r="E8" s="325">
        <f t="shared" si="2"/>
        <v>52788</v>
      </c>
      <c r="F8" s="325">
        <f t="shared" si="2"/>
        <v>65709.930000000008</v>
      </c>
      <c r="G8" s="325">
        <f t="shared" si="2"/>
        <v>86112.150000000009</v>
      </c>
      <c r="H8" s="325">
        <f t="shared" si="2"/>
        <v>100812.84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421018.25</v>
      </c>
      <c r="C9" s="324">
        <v>360973.93000000005</v>
      </c>
      <c r="D9" s="324">
        <v>267621.26999999996</v>
      </c>
      <c r="E9" s="324">
        <v>143828.24000000002</v>
      </c>
      <c r="F9" s="324">
        <v>358122.17000000004</v>
      </c>
      <c r="G9" s="324">
        <v>470932.83</v>
      </c>
      <c r="H9" s="324">
        <v>353736.76999999996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421.01825000000002</v>
      </c>
      <c r="C10" s="325">
        <f t="shared" ref="C10:M10" si="3">C9/1000+B10</f>
        <v>781.99218000000008</v>
      </c>
      <c r="D10" s="325">
        <f t="shared" si="3"/>
        <v>1049.6134500000001</v>
      </c>
      <c r="E10" s="325">
        <f t="shared" si="3"/>
        <v>1193.4416900000001</v>
      </c>
      <c r="F10" s="325">
        <f t="shared" si="3"/>
        <v>1551.5638600000002</v>
      </c>
      <c r="G10" s="325">
        <f t="shared" si="3"/>
        <v>2022.4966900000002</v>
      </c>
      <c r="H10" s="325">
        <f t="shared" si="3"/>
        <v>2376.2334600000004</v>
      </c>
      <c r="I10" s="325">
        <f t="shared" si="3"/>
        <v>2376.2334600000004</v>
      </c>
      <c r="J10" s="325">
        <f t="shared" si="3"/>
        <v>2376.2334600000004</v>
      </c>
      <c r="K10" s="325">
        <f t="shared" si="3"/>
        <v>2376.2334600000004</v>
      </c>
      <c r="L10" s="325">
        <f t="shared" si="3"/>
        <v>2376.2334600000004</v>
      </c>
      <c r="M10" s="325">
        <f t="shared" si="3"/>
        <v>2376.2334600000004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7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D0D56824-5DC7-40D0-B094-E378DCFFFB7E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8999.9999998000003</v>
      </c>
      <c r="C7" s="56">
        <v>749.9999999833334</v>
      </c>
      <c r="D7" s="56">
        <v>629.07876999999996</v>
      </c>
      <c r="E7" s="56">
        <v>607.55694999999992</v>
      </c>
      <c r="F7" s="56">
        <v>644.04845</v>
      </c>
      <c r="G7" s="56">
        <v>505.58909</v>
      </c>
      <c r="H7" s="56">
        <v>836.17075999999997</v>
      </c>
      <c r="I7" s="56">
        <v>885.81205</v>
      </c>
      <c r="J7" s="56">
        <v>701.78193999999996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4810.0380099999993</v>
      </c>
      <c r="Q7" s="185">
        <v>0.53444866778965427</v>
      </c>
    </row>
    <row r="8" spans="1:17" ht="14.45" customHeight="1" x14ac:dyDescent="0.2">
      <c r="A8" s="19" t="s">
        <v>36</v>
      </c>
      <c r="B8" s="55">
        <v>2575.7758473999997</v>
      </c>
      <c r="C8" s="56">
        <v>214.64798728333332</v>
      </c>
      <c r="D8" s="56">
        <v>169.27</v>
      </c>
      <c r="E8" s="56">
        <v>154.80500000000001</v>
      </c>
      <c r="F8" s="56">
        <v>131.41</v>
      </c>
      <c r="G8" s="56">
        <v>159.19999999999999</v>
      </c>
      <c r="H8" s="56">
        <v>177.465</v>
      </c>
      <c r="I8" s="56">
        <v>127.465</v>
      </c>
      <c r="J8" s="56">
        <v>154.94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1074.5550000000001</v>
      </c>
      <c r="Q8" s="185">
        <v>0.41717721714203543</v>
      </c>
    </row>
    <row r="9" spans="1:17" ht="14.45" customHeight="1" x14ac:dyDescent="0.2">
      <c r="A9" s="19" t="s">
        <v>37</v>
      </c>
      <c r="B9" s="55">
        <v>21500</v>
      </c>
      <c r="C9" s="56">
        <v>1791.6666666666667</v>
      </c>
      <c r="D9" s="56">
        <v>1778.4949299999998</v>
      </c>
      <c r="E9" s="56">
        <v>2150.6714700000002</v>
      </c>
      <c r="F9" s="56">
        <v>1414.81808</v>
      </c>
      <c r="G9" s="56">
        <v>1320.3322700000001</v>
      </c>
      <c r="H9" s="56">
        <v>2121.4090799999999</v>
      </c>
      <c r="I9" s="56">
        <v>2349.3963599999997</v>
      </c>
      <c r="J9" s="56">
        <v>1605.5690099999999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12740.691199999997</v>
      </c>
      <c r="Q9" s="185">
        <v>0.59259028837209293</v>
      </c>
    </row>
    <row r="10" spans="1:17" ht="14.45" customHeight="1" x14ac:dyDescent="0.2">
      <c r="A10" s="19" t="s">
        <v>38</v>
      </c>
      <c r="B10" s="55">
        <v>1542.6446958000001</v>
      </c>
      <c r="C10" s="56">
        <v>128.55372465000002</v>
      </c>
      <c r="D10" s="56">
        <v>115.49894</v>
      </c>
      <c r="E10" s="56">
        <v>129.72917000000001</v>
      </c>
      <c r="F10" s="56">
        <v>120.36936</v>
      </c>
      <c r="G10" s="56">
        <v>80.95608</v>
      </c>
      <c r="H10" s="56">
        <v>133.19970999999998</v>
      </c>
      <c r="I10" s="56">
        <v>144.19649999999999</v>
      </c>
      <c r="J10" s="56">
        <v>126.07649000000001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850.02625</v>
      </c>
      <c r="Q10" s="185">
        <v>0.55101881354421989</v>
      </c>
    </row>
    <row r="11" spans="1:17" ht="14.45" customHeight="1" x14ac:dyDescent="0.2">
      <c r="A11" s="19" t="s">
        <v>39</v>
      </c>
      <c r="B11" s="55">
        <v>971.85149260000003</v>
      </c>
      <c r="C11" s="56">
        <v>80.98762438333334</v>
      </c>
      <c r="D11" s="56">
        <v>56.604889999999997</v>
      </c>
      <c r="E11" s="56">
        <v>54.632660000000001</v>
      </c>
      <c r="F11" s="56">
        <v>74.237520000000004</v>
      </c>
      <c r="G11" s="56">
        <v>61.859139999999996</v>
      </c>
      <c r="H11" s="56">
        <v>65.670109999999994</v>
      </c>
      <c r="I11" s="56">
        <v>109.93101</v>
      </c>
      <c r="J11" s="56">
        <v>61.290260000000004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484.22559000000001</v>
      </c>
      <c r="Q11" s="185">
        <v>0.49825060072146254</v>
      </c>
    </row>
    <row r="12" spans="1:17" ht="14.45" customHeight="1" x14ac:dyDescent="0.2">
      <c r="A12" s="19" t="s">
        <v>40</v>
      </c>
      <c r="B12" s="55">
        <v>276.04294490000001</v>
      </c>
      <c r="C12" s="56">
        <v>23.003578741666669</v>
      </c>
      <c r="D12" s="56">
        <v>1.6127799999999999</v>
      </c>
      <c r="E12" s="56">
        <v>2.49871</v>
      </c>
      <c r="F12" s="56">
        <v>23.27289</v>
      </c>
      <c r="G12" s="56">
        <v>2.27319</v>
      </c>
      <c r="H12" s="56">
        <v>-0.92350999999999994</v>
      </c>
      <c r="I12" s="56">
        <v>0.30506</v>
      </c>
      <c r="J12" s="56">
        <v>1.1040999999999999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30.143219999999999</v>
      </c>
      <c r="Q12" s="185">
        <v>0.10919757435177253</v>
      </c>
    </row>
    <row r="13" spans="1:17" ht="14.45" customHeight="1" x14ac:dyDescent="0.2">
      <c r="A13" s="19" t="s">
        <v>41</v>
      </c>
      <c r="B13" s="55">
        <v>255.00000039999998</v>
      </c>
      <c r="C13" s="56">
        <v>21.250000033333333</v>
      </c>
      <c r="D13" s="56">
        <v>14.53773</v>
      </c>
      <c r="E13" s="56">
        <v>19.712820000000001</v>
      </c>
      <c r="F13" s="56">
        <v>32.545970000000004</v>
      </c>
      <c r="G13" s="56">
        <v>162.56837999999999</v>
      </c>
      <c r="H13" s="56">
        <v>99.518230000000003</v>
      </c>
      <c r="I13" s="56">
        <v>49.348999999999997</v>
      </c>
      <c r="J13" s="56">
        <v>35.411470000000001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413.64359999999999</v>
      </c>
      <c r="Q13" s="185">
        <v>1.622131762161362</v>
      </c>
    </row>
    <row r="14" spans="1:17" ht="14.45" customHeight="1" x14ac:dyDescent="0.2">
      <c r="A14" s="19" t="s">
        <v>42</v>
      </c>
      <c r="B14" s="55">
        <v>2252.9377138</v>
      </c>
      <c r="C14" s="56">
        <v>187.74480948333334</v>
      </c>
      <c r="D14" s="56">
        <v>263.012</v>
      </c>
      <c r="E14" s="56">
        <v>202.95599999999999</v>
      </c>
      <c r="F14" s="56">
        <v>203.86199999999999</v>
      </c>
      <c r="G14" s="56">
        <v>167.46</v>
      </c>
      <c r="H14" s="56">
        <v>161.45699999999999</v>
      </c>
      <c r="I14" s="56">
        <v>139.99100000000001</v>
      </c>
      <c r="J14" s="56">
        <v>141.96100000000001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1280.6990000000001</v>
      </c>
      <c r="Q14" s="185">
        <v>0.56845734888953592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602.01721750000002</v>
      </c>
      <c r="C17" s="56">
        <v>50.168101458333332</v>
      </c>
      <c r="D17" s="56">
        <v>70.215720000000005</v>
      </c>
      <c r="E17" s="56">
        <v>21.835819999999998</v>
      </c>
      <c r="F17" s="56">
        <v>17.18019</v>
      </c>
      <c r="G17" s="56">
        <v>18.17709</v>
      </c>
      <c r="H17" s="56">
        <v>68.383710000000008</v>
      </c>
      <c r="I17" s="56">
        <v>20.234330000000003</v>
      </c>
      <c r="J17" s="56">
        <v>40.494199999999999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256.52105999999998</v>
      </c>
      <c r="Q17" s="185">
        <v>0.42610253086324723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6.2119999999999997</v>
      </c>
      <c r="F18" s="56">
        <v>3.0710000000000002</v>
      </c>
      <c r="G18" s="56">
        <v>1.091</v>
      </c>
      <c r="H18" s="56">
        <v>0</v>
      </c>
      <c r="I18" s="56">
        <v>7.1280000000000001</v>
      </c>
      <c r="J18" s="56">
        <v>3.3039999999999998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20.805999999999997</v>
      </c>
      <c r="Q18" s="185" t="s">
        <v>329</v>
      </c>
    </row>
    <row r="19" spans="1:17" ht="14.45" customHeight="1" x14ac:dyDescent="0.2">
      <c r="A19" s="19" t="s">
        <v>47</v>
      </c>
      <c r="B19" s="55">
        <v>4803.5459221999999</v>
      </c>
      <c r="C19" s="56">
        <v>400.29549351666668</v>
      </c>
      <c r="D19" s="56">
        <v>459.83001000000002</v>
      </c>
      <c r="E19" s="56">
        <v>347.70438999999999</v>
      </c>
      <c r="F19" s="56">
        <v>393.37900000000002</v>
      </c>
      <c r="G19" s="56">
        <v>325.99167</v>
      </c>
      <c r="H19" s="56">
        <v>345.40209000000004</v>
      </c>
      <c r="I19" s="56">
        <v>389.17465000000004</v>
      </c>
      <c r="J19" s="56">
        <v>355.96669000000003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2617.4485</v>
      </c>
      <c r="Q19" s="185">
        <v>0.54489923535512319</v>
      </c>
    </row>
    <row r="20" spans="1:17" ht="14.45" customHeight="1" x14ac:dyDescent="0.2">
      <c r="A20" s="19" t="s">
        <v>48</v>
      </c>
      <c r="B20" s="55">
        <v>121170.4809426</v>
      </c>
      <c r="C20" s="56">
        <v>10097.540078550001</v>
      </c>
      <c r="D20" s="56">
        <v>9319.2221899999986</v>
      </c>
      <c r="E20" s="56">
        <v>9370.8227200000001</v>
      </c>
      <c r="F20" s="56">
        <v>8889.3624799999998</v>
      </c>
      <c r="G20" s="56">
        <v>8681.4488199999996</v>
      </c>
      <c r="H20" s="56">
        <v>9062.0544700000009</v>
      </c>
      <c r="I20" s="56">
        <v>9207.0447399999994</v>
      </c>
      <c r="J20" s="56">
        <v>13033.447179999999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67563.402600000001</v>
      </c>
      <c r="Q20" s="185">
        <v>0.55758962145248603</v>
      </c>
    </row>
    <row r="21" spans="1:17" ht="14.45" customHeight="1" x14ac:dyDescent="0.2">
      <c r="A21" s="20" t="s">
        <v>49</v>
      </c>
      <c r="B21" s="55">
        <v>2797.354887</v>
      </c>
      <c r="C21" s="56">
        <v>233.11290725000001</v>
      </c>
      <c r="D21" s="56">
        <v>262.66861999999998</v>
      </c>
      <c r="E21" s="56">
        <v>261.04061999999999</v>
      </c>
      <c r="F21" s="56">
        <v>261.04061999999999</v>
      </c>
      <c r="G21" s="56">
        <v>251.57676999999998</v>
      </c>
      <c r="H21" s="56">
        <v>251.57132999999999</v>
      </c>
      <c r="I21" s="56">
        <v>251.56401</v>
      </c>
      <c r="J21" s="56">
        <v>249.4847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1788.9466699999998</v>
      </c>
      <c r="Q21" s="185">
        <v>0.63951366282257482</v>
      </c>
    </row>
    <row r="22" spans="1:17" ht="14.45" customHeight="1" x14ac:dyDescent="0.2">
      <c r="A22" s="19" t="s">
        <v>50</v>
      </c>
      <c r="B22" s="55">
        <v>20.990828399999998</v>
      </c>
      <c r="C22" s="56">
        <v>1.7492356999999998</v>
      </c>
      <c r="D22" s="56">
        <v>12.655389999999999</v>
      </c>
      <c r="E22" s="56">
        <v>10.3697</v>
      </c>
      <c r="F22" s="56">
        <v>3.7679999999999998</v>
      </c>
      <c r="G22" s="56">
        <v>0</v>
      </c>
      <c r="H22" s="56">
        <v>0</v>
      </c>
      <c r="I22" s="56">
        <v>0</v>
      </c>
      <c r="J22" s="56">
        <v>15.04998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41.843069999999997</v>
      </c>
      <c r="Q22" s="185">
        <v>1.993397745083753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134.99256479999167</v>
      </c>
      <c r="C24" s="56">
        <v>11.249380399999305</v>
      </c>
      <c r="D24" s="56">
        <v>0.99605000000155997</v>
      </c>
      <c r="E24" s="56">
        <v>0.85914000000047963</v>
      </c>
      <c r="F24" s="56">
        <v>2.6620399999992514</v>
      </c>
      <c r="G24" s="56">
        <v>0.38313000000198372</v>
      </c>
      <c r="H24" s="56">
        <v>4.1999999848485459E-4</v>
      </c>
      <c r="I24" s="56">
        <v>5.0015000000021246</v>
      </c>
      <c r="J24" s="56">
        <v>0.45924000000013621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10.36152000000402</v>
      </c>
      <c r="Q24" s="185">
        <v>7.6756227391900481E-2</v>
      </c>
    </row>
    <row r="25" spans="1:17" ht="14.45" customHeight="1" x14ac:dyDescent="0.2">
      <c r="A25" s="21" t="s">
        <v>53</v>
      </c>
      <c r="B25" s="58">
        <v>167903.63505720001</v>
      </c>
      <c r="C25" s="59">
        <v>13991.969588100001</v>
      </c>
      <c r="D25" s="59">
        <v>13153.69802</v>
      </c>
      <c r="E25" s="59">
        <v>13341.40717</v>
      </c>
      <c r="F25" s="59">
        <v>12215.027599999999</v>
      </c>
      <c r="G25" s="59">
        <v>11738.906630000001</v>
      </c>
      <c r="H25" s="59">
        <v>13321.3784</v>
      </c>
      <c r="I25" s="59">
        <v>13686.593210000001</v>
      </c>
      <c r="J25" s="59">
        <v>16526.340260000001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93983.351290000006</v>
      </c>
      <c r="Q25" s="186">
        <v>0.55974578071512593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1784.3778300000001</v>
      </c>
      <c r="E26" s="56">
        <v>1301.5573700000002</v>
      </c>
      <c r="F26" s="56">
        <v>1464.65663</v>
      </c>
      <c r="G26" s="56">
        <v>1508.4847</v>
      </c>
      <c r="H26" s="56">
        <v>1308.4504199999999</v>
      </c>
      <c r="I26" s="56">
        <v>1762.5037199999999</v>
      </c>
      <c r="J26" s="56">
        <v>1482.47172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10612.50239</v>
      </c>
      <c r="Q26" s="185" t="s">
        <v>329</v>
      </c>
    </row>
    <row r="27" spans="1:17" ht="14.45" customHeight="1" x14ac:dyDescent="0.2">
      <c r="A27" s="22" t="s">
        <v>55</v>
      </c>
      <c r="B27" s="58">
        <v>167903.63505720001</v>
      </c>
      <c r="C27" s="59">
        <v>13991.969588100001</v>
      </c>
      <c r="D27" s="59">
        <v>14938.075849999999</v>
      </c>
      <c r="E27" s="59">
        <v>14642.964540000001</v>
      </c>
      <c r="F27" s="59">
        <v>13679.684229999999</v>
      </c>
      <c r="G27" s="59">
        <v>13247.391330000002</v>
      </c>
      <c r="H27" s="59">
        <v>14629.828819999999</v>
      </c>
      <c r="I27" s="59">
        <v>15449.096930000002</v>
      </c>
      <c r="J27" s="59">
        <v>18008.811980000002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104595.85368</v>
      </c>
      <c r="Q27" s="186">
        <v>0.62295169276333506</v>
      </c>
    </row>
    <row r="28" spans="1:17" ht="14.45" customHeight="1" x14ac:dyDescent="0.2">
      <c r="A28" s="20" t="s">
        <v>56</v>
      </c>
      <c r="B28" s="55">
        <v>400.56510580000003</v>
      </c>
      <c r="C28" s="56">
        <v>33.380425483333333</v>
      </c>
      <c r="D28" s="56">
        <v>4.8275299999999994</v>
      </c>
      <c r="E28" s="56">
        <v>0.496</v>
      </c>
      <c r="F28" s="56">
        <v>0</v>
      </c>
      <c r="G28" s="56">
        <v>0</v>
      </c>
      <c r="H28" s="56">
        <v>0.16763999999999998</v>
      </c>
      <c r="I28" s="56">
        <v>0.27983999999999998</v>
      </c>
      <c r="J28" s="56">
        <v>8.5619800000000001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14.332989999999999</v>
      </c>
      <c r="Q28" s="185">
        <v>3.578192356864051E-2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3.7679999999999998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3.7679999999999998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BEAB7106-0C30-4C80-BCD0-AC030B97568C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-14367.057162000001</v>
      </c>
      <c r="C6" s="707">
        <v>-51818.307440000499</v>
      </c>
      <c r="D6" s="707">
        <v>-37451.250278000502</v>
      </c>
      <c r="E6" s="708">
        <v>3.6067447115792644</v>
      </c>
      <c r="F6" s="706">
        <v>-167350.2712854</v>
      </c>
      <c r="G6" s="707">
        <v>-97620.991583149997</v>
      </c>
      <c r="H6" s="707">
        <v>-8330.8940500000099</v>
      </c>
      <c r="I6" s="707">
        <v>-29846.60068</v>
      </c>
      <c r="J6" s="707">
        <v>67774.390903149993</v>
      </c>
      <c r="K6" s="709">
        <v>0.17834808662544357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152326.238877</v>
      </c>
      <c r="C7" s="707">
        <v>161034.46640999999</v>
      </c>
      <c r="D7" s="707">
        <v>8708.2275329999975</v>
      </c>
      <c r="E7" s="708">
        <v>1.0571682698739231</v>
      </c>
      <c r="F7" s="706">
        <v>167903.63505720001</v>
      </c>
      <c r="G7" s="707">
        <v>97943.787116699998</v>
      </c>
      <c r="H7" s="707">
        <v>16526.340260000001</v>
      </c>
      <c r="I7" s="707">
        <v>93983.351289999904</v>
      </c>
      <c r="J7" s="707">
        <v>-3960.4358267000935</v>
      </c>
      <c r="K7" s="709">
        <v>0.55974578071512537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38297.423927000003</v>
      </c>
      <c r="C8" s="707">
        <v>39372.611440000001</v>
      </c>
      <c r="D8" s="707">
        <v>1075.1875129999971</v>
      </c>
      <c r="E8" s="708">
        <v>1.0280746693315312</v>
      </c>
      <c r="F8" s="706">
        <v>38374.252694700001</v>
      </c>
      <c r="G8" s="707">
        <v>22384.980738575003</v>
      </c>
      <c r="H8" s="707">
        <v>2828.1345099999999</v>
      </c>
      <c r="I8" s="707">
        <v>21684.026890000001</v>
      </c>
      <c r="J8" s="707">
        <v>-700.95384857500176</v>
      </c>
      <c r="K8" s="709">
        <v>0.56506707928659827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36015.962293999997</v>
      </c>
      <c r="C9" s="707">
        <v>37089.480439999999</v>
      </c>
      <c r="D9" s="707">
        <v>1073.5181460000022</v>
      </c>
      <c r="E9" s="708">
        <v>1.0298067322826703</v>
      </c>
      <c r="F9" s="706">
        <v>36121.314980899995</v>
      </c>
      <c r="G9" s="707">
        <v>21070.767072191666</v>
      </c>
      <c r="H9" s="707">
        <v>2686.1735099999996</v>
      </c>
      <c r="I9" s="707">
        <v>20403.32789</v>
      </c>
      <c r="J9" s="707">
        <v>-667.43918219166517</v>
      </c>
      <c r="K9" s="709">
        <v>0.56485562335670081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1.044E-2</v>
      </c>
      <c r="D10" s="707">
        <v>1.044E-2</v>
      </c>
      <c r="E10" s="708">
        <v>0</v>
      </c>
      <c r="F10" s="706">
        <v>0</v>
      </c>
      <c r="G10" s="707">
        <v>0</v>
      </c>
      <c r="H10" s="707">
        <v>2.3999999999999998E-4</v>
      </c>
      <c r="I10" s="707">
        <v>5.0199999999999993E-3</v>
      </c>
      <c r="J10" s="707">
        <v>5.0199999999999993E-3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1.044E-2</v>
      </c>
      <c r="D11" s="707">
        <v>1.044E-2</v>
      </c>
      <c r="E11" s="708">
        <v>0</v>
      </c>
      <c r="F11" s="706">
        <v>0</v>
      </c>
      <c r="G11" s="707">
        <v>0</v>
      </c>
      <c r="H11" s="707">
        <v>2.3999999999999998E-4</v>
      </c>
      <c r="I11" s="707">
        <v>5.0199999999999993E-3</v>
      </c>
      <c r="J11" s="707">
        <v>5.0199999999999993E-3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8589.7905119999996</v>
      </c>
      <c r="C12" s="707">
        <v>9588.2109899999905</v>
      </c>
      <c r="D12" s="707">
        <v>998.42047799999091</v>
      </c>
      <c r="E12" s="708">
        <v>1.1162333908615338</v>
      </c>
      <c r="F12" s="706">
        <v>8999.9999998000003</v>
      </c>
      <c r="G12" s="707">
        <v>5249.9999998833337</v>
      </c>
      <c r="H12" s="707">
        <v>701.78193999999996</v>
      </c>
      <c r="I12" s="707">
        <v>4810.0380100000002</v>
      </c>
      <c r="J12" s="707">
        <v>-439.96198988333344</v>
      </c>
      <c r="K12" s="709">
        <v>0.53444866778965439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3759.9999989999997</v>
      </c>
      <c r="C13" s="707">
        <v>4053.9153799999999</v>
      </c>
      <c r="D13" s="707">
        <v>293.91538100000025</v>
      </c>
      <c r="E13" s="708">
        <v>1.0781689843293003</v>
      </c>
      <c r="F13" s="706">
        <v>3950.0000000999999</v>
      </c>
      <c r="G13" s="707">
        <v>2304.1666667250001</v>
      </c>
      <c r="H13" s="707">
        <v>317.89434999999997</v>
      </c>
      <c r="I13" s="707">
        <v>2285.1438599999997</v>
      </c>
      <c r="J13" s="707">
        <v>-19.022806725000464</v>
      </c>
      <c r="K13" s="709">
        <v>0.57851743289674629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1589.999996</v>
      </c>
      <c r="C14" s="707">
        <v>1749.6243300000001</v>
      </c>
      <c r="D14" s="707">
        <v>159.62433400000009</v>
      </c>
      <c r="E14" s="708">
        <v>1.100392663145642</v>
      </c>
      <c r="F14" s="706">
        <v>1699.9999998999999</v>
      </c>
      <c r="G14" s="707">
        <v>991.66666660833334</v>
      </c>
      <c r="H14" s="707">
        <v>149.30257</v>
      </c>
      <c r="I14" s="707">
        <v>745.50981000000002</v>
      </c>
      <c r="J14" s="707">
        <v>-246.15685660833333</v>
      </c>
      <c r="K14" s="709">
        <v>0.4385351823787374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200</v>
      </c>
      <c r="C15" s="707">
        <v>236.75220999999999</v>
      </c>
      <c r="D15" s="707">
        <v>36.752209999999991</v>
      </c>
      <c r="E15" s="708">
        <v>1.18376105</v>
      </c>
      <c r="F15" s="706">
        <v>230.00000009999999</v>
      </c>
      <c r="G15" s="707">
        <v>134.166666725</v>
      </c>
      <c r="H15" s="707">
        <v>15.718639999999999</v>
      </c>
      <c r="I15" s="707">
        <v>144.60476</v>
      </c>
      <c r="J15" s="707">
        <v>10.438093275</v>
      </c>
      <c r="K15" s="709">
        <v>0.62871634755273198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350</v>
      </c>
      <c r="C16" s="707">
        <v>598.25050999999996</v>
      </c>
      <c r="D16" s="707">
        <v>248.25050999999996</v>
      </c>
      <c r="E16" s="708">
        <v>1.7092871714285713</v>
      </c>
      <c r="F16" s="706">
        <v>349.99999980000001</v>
      </c>
      <c r="G16" s="707">
        <v>204.16666655</v>
      </c>
      <c r="H16" s="707">
        <v>30.137799999999999</v>
      </c>
      <c r="I16" s="707">
        <v>230.92517000000001</v>
      </c>
      <c r="J16" s="707">
        <v>26.758503450000006</v>
      </c>
      <c r="K16" s="709">
        <v>0.65978620037702074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199.8</v>
      </c>
      <c r="C17" s="707">
        <v>468.53383000000002</v>
      </c>
      <c r="D17" s="707">
        <v>268.73383000000001</v>
      </c>
      <c r="E17" s="708">
        <v>2.345014164164164</v>
      </c>
      <c r="F17" s="706">
        <v>499.99999989999998</v>
      </c>
      <c r="G17" s="707">
        <v>291.66666660833334</v>
      </c>
      <c r="H17" s="707">
        <v>7.3039199999999997</v>
      </c>
      <c r="I17" s="707">
        <v>52.953420000000001</v>
      </c>
      <c r="J17" s="707">
        <v>-238.71324660833335</v>
      </c>
      <c r="K17" s="709">
        <v>0.10590684002118138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1939.990513</v>
      </c>
      <c r="C18" s="707">
        <v>1854.81395</v>
      </c>
      <c r="D18" s="707">
        <v>-85.176562999999987</v>
      </c>
      <c r="E18" s="708">
        <v>0.95609434044691122</v>
      </c>
      <c r="F18" s="706">
        <v>1610.0000001000001</v>
      </c>
      <c r="G18" s="707">
        <v>939.16666672500014</v>
      </c>
      <c r="H18" s="707">
        <v>165.19873999999999</v>
      </c>
      <c r="I18" s="707">
        <v>1077.0378999999998</v>
      </c>
      <c r="J18" s="707">
        <v>137.87123327499967</v>
      </c>
      <c r="K18" s="709">
        <v>0.66896763971000184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280</v>
      </c>
      <c r="C19" s="707">
        <v>433.20414</v>
      </c>
      <c r="D19" s="707">
        <v>153.20414</v>
      </c>
      <c r="E19" s="708">
        <v>1.5471576428571427</v>
      </c>
      <c r="F19" s="706">
        <v>459.99999989999998</v>
      </c>
      <c r="G19" s="707">
        <v>268.33333327499997</v>
      </c>
      <c r="H19" s="707">
        <v>12.120419999999999</v>
      </c>
      <c r="I19" s="707">
        <v>194.16905</v>
      </c>
      <c r="J19" s="707">
        <v>-74.164283274999974</v>
      </c>
      <c r="K19" s="709">
        <v>0.42210663052654496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270.00000399999999</v>
      </c>
      <c r="C20" s="707">
        <v>193.11664000000002</v>
      </c>
      <c r="D20" s="707">
        <v>-76.883363999999972</v>
      </c>
      <c r="E20" s="708">
        <v>0.71524680421856601</v>
      </c>
      <c r="F20" s="706">
        <v>200</v>
      </c>
      <c r="G20" s="707">
        <v>116.66666666666667</v>
      </c>
      <c r="H20" s="707">
        <v>4.1055000000000001</v>
      </c>
      <c r="I20" s="707">
        <v>79.694039999999987</v>
      </c>
      <c r="J20" s="707">
        <v>-36.972626666666685</v>
      </c>
      <c r="K20" s="709">
        <v>0.39847019999999994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2577.8064810000001</v>
      </c>
      <c r="C21" s="707">
        <v>2440.855</v>
      </c>
      <c r="D21" s="707">
        <v>-136.95148100000006</v>
      </c>
      <c r="E21" s="708">
        <v>0.94687286186553732</v>
      </c>
      <c r="F21" s="706">
        <v>2575.7758473999997</v>
      </c>
      <c r="G21" s="707">
        <v>1502.5359109833332</v>
      </c>
      <c r="H21" s="707">
        <v>154.94</v>
      </c>
      <c r="I21" s="707">
        <v>1074.5550000000001</v>
      </c>
      <c r="J21" s="707">
        <v>-427.98091098333316</v>
      </c>
      <c r="K21" s="709">
        <v>0.41717721714203543</v>
      </c>
      <c r="L21" s="270"/>
      <c r="M21" s="705" t="str">
        <f t="shared" si="0"/>
        <v>X</v>
      </c>
    </row>
    <row r="22" spans="1:13" ht="14.45" customHeight="1" x14ac:dyDescent="0.2">
      <c r="A22" s="710" t="s">
        <v>346</v>
      </c>
      <c r="B22" s="706">
        <v>2215.807824</v>
      </c>
      <c r="C22" s="707">
        <v>2167.7649999999999</v>
      </c>
      <c r="D22" s="707">
        <v>-48.04282400000011</v>
      </c>
      <c r="E22" s="708">
        <v>0.97831814497645708</v>
      </c>
      <c r="F22" s="706">
        <v>2282.8135440999999</v>
      </c>
      <c r="G22" s="707">
        <v>1331.6412340583333</v>
      </c>
      <c r="H22" s="707">
        <v>140.21</v>
      </c>
      <c r="I22" s="707">
        <v>950.245</v>
      </c>
      <c r="J22" s="707">
        <v>-381.39623405833333</v>
      </c>
      <c r="K22" s="709">
        <v>0.41626045300805958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361.99865699999998</v>
      </c>
      <c r="C23" s="707">
        <v>273.08999999999997</v>
      </c>
      <c r="D23" s="707">
        <v>-88.908657000000005</v>
      </c>
      <c r="E23" s="708">
        <v>0.7543950639573781</v>
      </c>
      <c r="F23" s="706">
        <v>292.96230330000003</v>
      </c>
      <c r="G23" s="707">
        <v>170.894676925</v>
      </c>
      <c r="H23" s="707">
        <v>14.73</v>
      </c>
      <c r="I23" s="707">
        <v>124.31</v>
      </c>
      <c r="J23" s="707">
        <v>-46.584676924999997</v>
      </c>
      <c r="K23" s="709">
        <v>0.42432080373393211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22040.185686000001</v>
      </c>
      <c r="C24" s="707">
        <v>21869.73343</v>
      </c>
      <c r="D24" s="707">
        <v>-170.45225600000049</v>
      </c>
      <c r="E24" s="708">
        <v>0.9922662967350464</v>
      </c>
      <c r="F24" s="706">
        <v>21500</v>
      </c>
      <c r="G24" s="707">
        <v>12541.666666666668</v>
      </c>
      <c r="H24" s="707">
        <v>1605.5690099999999</v>
      </c>
      <c r="I24" s="707">
        <v>12740.691199999999</v>
      </c>
      <c r="J24" s="707">
        <v>199.02453333333142</v>
      </c>
      <c r="K24" s="709">
        <v>0.59259028837209304</v>
      </c>
      <c r="L24" s="270"/>
      <c r="M24" s="705" t="str">
        <f t="shared" si="0"/>
        <v>X</v>
      </c>
    </row>
    <row r="25" spans="1:13" ht="14.45" customHeight="1" x14ac:dyDescent="0.2">
      <c r="A25" s="710" t="s">
        <v>349</v>
      </c>
      <c r="B25" s="706">
        <v>429.999999</v>
      </c>
      <c r="C25" s="707">
        <v>256.12201999999996</v>
      </c>
      <c r="D25" s="707">
        <v>-173.87797900000004</v>
      </c>
      <c r="E25" s="708">
        <v>0.59563260603635482</v>
      </c>
      <c r="F25" s="706">
        <v>203.00000009999999</v>
      </c>
      <c r="G25" s="707">
        <v>118.41666672499998</v>
      </c>
      <c r="H25" s="707">
        <v>38.159790000000001</v>
      </c>
      <c r="I25" s="707">
        <v>102.49272999999999</v>
      </c>
      <c r="J25" s="707">
        <v>-15.92393672499999</v>
      </c>
      <c r="K25" s="709">
        <v>0.50489029531778806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19.999998999999999</v>
      </c>
      <c r="C26" s="707">
        <v>40.312559999999998</v>
      </c>
      <c r="D26" s="707">
        <v>20.312560999999999</v>
      </c>
      <c r="E26" s="708">
        <v>2.015628100781405</v>
      </c>
      <c r="F26" s="706">
        <v>30</v>
      </c>
      <c r="G26" s="707">
        <v>17.5</v>
      </c>
      <c r="H26" s="707">
        <v>0</v>
      </c>
      <c r="I26" s="707">
        <v>67.003140000000002</v>
      </c>
      <c r="J26" s="707">
        <v>49.503140000000002</v>
      </c>
      <c r="K26" s="709">
        <v>2.233438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55</v>
      </c>
      <c r="C27" s="707">
        <v>49.851870000000005</v>
      </c>
      <c r="D27" s="707">
        <v>-5.1481299999999948</v>
      </c>
      <c r="E27" s="708">
        <v>0.90639763636363646</v>
      </c>
      <c r="F27" s="706">
        <v>49.999999900000006</v>
      </c>
      <c r="G27" s="707">
        <v>29.166666608333337</v>
      </c>
      <c r="H27" s="707">
        <v>5.3333000000000004</v>
      </c>
      <c r="I27" s="707">
        <v>17.965439999999997</v>
      </c>
      <c r="J27" s="707">
        <v>-11.201226608333339</v>
      </c>
      <c r="K27" s="709">
        <v>0.35930880071861748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5</v>
      </c>
      <c r="C28" s="707">
        <v>0.77428999999999992</v>
      </c>
      <c r="D28" s="707">
        <v>-4.2257100000000003</v>
      </c>
      <c r="E28" s="708">
        <v>0.154858</v>
      </c>
      <c r="F28" s="706">
        <v>2</v>
      </c>
      <c r="G28" s="707">
        <v>1.1666666666666665</v>
      </c>
      <c r="H28" s="707">
        <v>0.35492000000000001</v>
      </c>
      <c r="I28" s="707">
        <v>0.41058</v>
      </c>
      <c r="J28" s="707">
        <v>-0.75608666666666657</v>
      </c>
      <c r="K28" s="709">
        <v>0.20529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1330.000002</v>
      </c>
      <c r="C29" s="707">
        <v>1361.4573300000002</v>
      </c>
      <c r="D29" s="707">
        <v>31.457328000000189</v>
      </c>
      <c r="E29" s="708">
        <v>1.0236521262802225</v>
      </c>
      <c r="F29" s="706">
        <v>1280.0000001000001</v>
      </c>
      <c r="G29" s="707">
        <v>746.66666672500003</v>
      </c>
      <c r="H29" s="707">
        <v>124.47149</v>
      </c>
      <c r="I29" s="707">
        <v>602.87803000000008</v>
      </c>
      <c r="J29" s="707">
        <v>-143.78863672499995</v>
      </c>
      <c r="K29" s="709">
        <v>0.4709984609007033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5169.790223</v>
      </c>
      <c r="C30" s="707">
        <v>5725.2916599999999</v>
      </c>
      <c r="D30" s="707">
        <v>555.5014369999999</v>
      </c>
      <c r="E30" s="708">
        <v>1.107451446391116</v>
      </c>
      <c r="F30" s="706">
        <v>5500.0000001999997</v>
      </c>
      <c r="G30" s="707">
        <v>3208.3333334499998</v>
      </c>
      <c r="H30" s="707">
        <v>162.90544</v>
      </c>
      <c r="I30" s="707">
        <v>1274.81294</v>
      </c>
      <c r="J30" s="707">
        <v>-1933.5203934499998</v>
      </c>
      <c r="K30" s="709">
        <v>0.23178417090066242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219.99999800000001</v>
      </c>
      <c r="C31" s="707">
        <v>403.06684999999999</v>
      </c>
      <c r="D31" s="707">
        <v>183.06685199999998</v>
      </c>
      <c r="E31" s="708">
        <v>1.8321220621102006</v>
      </c>
      <c r="F31" s="706">
        <v>299.99999969999999</v>
      </c>
      <c r="G31" s="707">
        <v>174.99999982499997</v>
      </c>
      <c r="H31" s="707">
        <v>128.13485</v>
      </c>
      <c r="I31" s="707">
        <v>404.74315000000001</v>
      </c>
      <c r="J31" s="707">
        <v>229.74315017500004</v>
      </c>
      <c r="K31" s="709">
        <v>1.3491438346824773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40.000002000000002</v>
      </c>
      <c r="C32" s="707">
        <v>49.161360000000002</v>
      </c>
      <c r="D32" s="707">
        <v>9.1613579999999999</v>
      </c>
      <c r="E32" s="708">
        <v>1.2290339385483031</v>
      </c>
      <c r="F32" s="706">
        <v>30</v>
      </c>
      <c r="G32" s="707">
        <v>17.5</v>
      </c>
      <c r="H32" s="707">
        <v>0</v>
      </c>
      <c r="I32" s="707">
        <v>12.633299999999998</v>
      </c>
      <c r="J32" s="707">
        <v>-4.8667000000000016</v>
      </c>
      <c r="K32" s="709">
        <v>0.42110999999999993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104.999999</v>
      </c>
      <c r="C33" s="707">
        <v>93.710660000000004</v>
      </c>
      <c r="D33" s="707">
        <v>-11.289338999999998</v>
      </c>
      <c r="E33" s="708">
        <v>0.89248248469030944</v>
      </c>
      <c r="F33" s="706">
        <v>90.000000100000008</v>
      </c>
      <c r="G33" s="707">
        <v>52.500000058333342</v>
      </c>
      <c r="H33" s="707">
        <v>8.3484099999999994</v>
      </c>
      <c r="I33" s="707">
        <v>40.81523</v>
      </c>
      <c r="J33" s="707">
        <v>-11.684770058333342</v>
      </c>
      <c r="K33" s="709">
        <v>0.45350255505166376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240.00000800000001</v>
      </c>
      <c r="C34" s="707">
        <v>249.32962000000001</v>
      </c>
      <c r="D34" s="707">
        <v>9.3296119999999974</v>
      </c>
      <c r="E34" s="708">
        <v>1.038873382037554</v>
      </c>
      <c r="F34" s="706">
        <v>240.00000009999999</v>
      </c>
      <c r="G34" s="707">
        <v>140.00000005833334</v>
      </c>
      <c r="H34" s="707">
        <v>24.795500000000001</v>
      </c>
      <c r="I34" s="707">
        <v>153.31442999999999</v>
      </c>
      <c r="J34" s="707">
        <v>13.314429941666646</v>
      </c>
      <c r="K34" s="709">
        <v>0.63881012473382903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235</v>
      </c>
      <c r="C35" s="707">
        <v>272.13746000000003</v>
      </c>
      <c r="D35" s="707">
        <v>37.137460000000033</v>
      </c>
      <c r="E35" s="708">
        <v>1.1580317446808512</v>
      </c>
      <c r="F35" s="706">
        <v>269.99999989999998</v>
      </c>
      <c r="G35" s="707">
        <v>157.49999994166666</v>
      </c>
      <c r="H35" s="707">
        <v>30.3795</v>
      </c>
      <c r="I35" s="707">
        <v>145.06745999999998</v>
      </c>
      <c r="J35" s="707">
        <v>-12.432539941666676</v>
      </c>
      <c r="K35" s="709">
        <v>0.53728688908788402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10</v>
      </c>
      <c r="C36" s="707">
        <v>0</v>
      </c>
      <c r="D36" s="707">
        <v>-10</v>
      </c>
      <c r="E36" s="708">
        <v>0</v>
      </c>
      <c r="F36" s="706">
        <v>0</v>
      </c>
      <c r="G36" s="707">
        <v>0</v>
      </c>
      <c r="H36" s="707">
        <v>0</v>
      </c>
      <c r="I36" s="707">
        <v>6.1074999999999999</v>
      </c>
      <c r="J36" s="707">
        <v>6.1074999999999999</v>
      </c>
      <c r="K36" s="709">
        <v>0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79.999999000000003</v>
      </c>
      <c r="C37" s="707">
        <v>51.54721</v>
      </c>
      <c r="D37" s="707">
        <v>-28.452789000000003</v>
      </c>
      <c r="E37" s="708">
        <v>0.64434013305425164</v>
      </c>
      <c r="F37" s="706">
        <v>54.999999900000006</v>
      </c>
      <c r="G37" s="707">
        <v>32.083333275000008</v>
      </c>
      <c r="H37" s="707">
        <v>9.0200700000000005</v>
      </c>
      <c r="I37" s="707">
        <v>32.055729999999997</v>
      </c>
      <c r="J37" s="707">
        <v>-2.7603275000011251E-2</v>
      </c>
      <c r="K37" s="709">
        <v>0.58283145560514793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14100.395457000001</v>
      </c>
      <c r="C38" s="707">
        <v>13316.970539999998</v>
      </c>
      <c r="D38" s="707">
        <v>-783.4249170000021</v>
      </c>
      <c r="E38" s="708">
        <v>0.94443950743161043</v>
      </c>
      <c r="F38" s="706">
        <v>13450</v>
      </c>
      <c r="G38" s="707">
        <v>7845.833333333333</v>
      </c>
      <c r="H38" s="707">
        <v>1073.6657399999999</v>
      </c>
      <c r="I38" s="707">
        <v>9876.9931400000005</v>
      </c>
      <c r="J38" s="707">
        <v>2031.1598066666675</v>
      </c>
      <c r="K38" s="709">
        <v>0.73434893234200749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0</v>
      </c>
      <c r="C39" s="707">
        <v>0</v>
      </c>
      <c r="D39" s="707">
        <v>0</v>
      </c>
      <c r="E39" s="708">
        <v>0</v>
      </c>
      <c r="F39" s="706">
        <v>0</v>
      </c>
      <c r="G39" s="707">
        <v>0</v>
      </c>
      <c r="H39" s="707">
        <v>0</v>
      </c>
      <c r="I39" s="707">
        <v>3.3984000000000001</v>
      </c>
      <c r="J39" s="707">
        <v>3.3984000000000001</v>
      </c>
      <c r="K39" s="709">
        <v>0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1385.6107790000001</v>
      </c>
      <c r="C40" s="707">
        <v>1532.15265</v>
      </c>
      <c r="D40" s="707">
        <v>146.5418709999999</v>
      </c>
      <c r="E40" s="708">
        <v>1.1057597654557505</v>
      </c>
      <c r="F40" s="706">
        <v>1542.6446958000001</v>
      </c>
      <c r="G40" s="707">
        <v>899.87607255000012</v>
      </c>
      <c r="H40" s="707">
        <v>126.07649000000001</v>
      </c>
      <c r="I40" s="707">
        <v>850.02625</v>
      </c>
      <c r="J40" s="707">
        <v>-49.849822550000113</v>
      </c>
      <c r="K40" s="709">
        <v>0.55101881354421989</v>
      </c>
      <c r="L40" s="270"/>
      <c r="M40" s="705" t="str">
        <f t="shared" si="0"/>
        <v>X</v>
      </c>
    </row>
    <row r="41" spans="1:13" ht="14.45" customHeight="1" x14ac:dyDescent="0.2">
      <c r="A41" s="710" t="s">
        <v>365</v>
      </c>
      <c r="B41" s="706">
        <v>1164.3006789999999</v>
      </c>
      <c r="C41" s="707">
        <v>1294.0312900000001</v>
      </c>
      <c r="D41" s="707">
        <v>129.73061100000018</v>
      </c>
      <c r="E41" s="708">
        <v>1.1114236325202729</v>
      </c>
      <c r="F41" s="706">
        <v>1291.1708619999999</v>
      </c>
      <c r="G41" s="707">
        <v>753.18300283333338</v>
      </c>
      <c r="H41" s="707">
        <v>101.65089</v>
      </c>
      <c r="I41" s="707">
        <v>703.55211999999995</v>
      </c>
      <c r="J41" s="707">
        <v>-49.63088283333343</v>
      </c>
      <c r="K41" s="709">
        <v>0.54489466940898168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221.31010000000001</v>
      </c>
      <c r="C42" s="707">
        <v>238.12135999999998</v>
      </c>
      <c r="D42" s="707">
        <v>16.811259999999976</v>
      </c>
      <c r="E42" s="708">
        <v>1.0759624617222621</v>
      </c>
      <c r="F42" s="706">
        <v>251.47383379999999</v>
      </c>
      <c r="G42" s="707">
        <v>146.69306971666666</v>
      </c>
      <c r="H42" s="707">
        <v>24.425599999999999</v>
      </c>
      <c r="I42" s="707">
        <v>146.47413</v>
      </c>
      <c r="J42" s="707">
        <v>-0.21893971666665379</v>
      </c>
      <c r="K42" s="709">
        <v>0.58246270710014525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1054.3280099999999</v>
      </c>
      <c r="C43" s="707">
        <v>1080.66544</v>
      </c>
      <c r="D43" s="707">
        <v>26.33743000000004</v>
      </c>
      <c r="E43" s="708">
        <v>1.0249803000111892</v>
      </c>
      <c r="F43" s="706">
        <v>971.85149260000003</v>
      </c>
      <c r="G43" s="707">
        <v>566.91337068333337</v>
      </c>
      <c r="H43" s="707">
        <v>61.290260000000004</v>
      </c>
      <c r="I43" s="707">
        <v>484.22559000000001</v>
      </c>
      <c r="J43" s="707">
        <v>-82.687780683333358</v>
      </c>
      <c r="K43" s="709">
        <v>0.49825060072146254</v>
      </c>
      <c r="L43" s="270"/>
      <c r="M43" s="705" t="str">
        <f t="shared" si="0"/>
        <v>X</v>
      </c>
    </row>
    <row r="44" spans="1:13" ht="14.45" customHeight="1" x14ac:dyDescent="0.2">
      <c r="A44" s="710" t="s">
        <v>368</v>
      </c>
      <c r="B44" s="706">
        <v>0</v>
      </c>
      <c r="C44" s="707">
        <v>12.940950000000001</v>
      </c>
      <c r="D44" s="707">
        <v>12.940950000000001</v>
      </c>
      <c r="E44" s="708">
        <v>0</v>
      </c>
      <c r="F44" s="706">
        <v>0</v>
      </c>
      <c r="G44" s="707">
        <v>0</v>
      </c>
      <c r="H44" s="707">
        <v>4.3592299999999993</v>
      </c>
      <c r="I44" s="707">
        <v>8.23123</v>
      </c>
      <c r="J44" s="707">
        <v>8.23123</v>
      </c>
      <c r="K44" s="709">
        <v>0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74.999997000000008</v>
      </c>
      <c r="C45" s="707">
        <v>77.765509999999992</v>
      </c>
      <c r="D45" s="707">
        <v>2.7655129999999843</v>
      </c>
      <c r="E45" s="708">
        <v>1.0368735081416067</v>
      </c>
      <c r="F45" s="706">
        <v>75.999999700000004</v>
      </c>
      <c r="G45" s="707">
        <v>44.333333158333332</v>
      </c>
      <c r="H45" s="707">
        <v>4.6550900000000004</v>
      </c>
      <c r="I45" s="707">
        <v>40.9024</v>
      </c>
      <c r="J45" s="707">
        <v>-3.4309331583333318</v>
      </c>
      <c r="K45" s="709">
        <v>0.53818947580864263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560.000001</v>
      </c>
      <c r="C46" s="707">
        <v>474.86346999999995</v>
      </c>
      <c r="D46" s="707">
        <v>-85.136531000000048</v>
      </c>
      <c r="E46" s="708">
        <v>0.84797048062862401</v>
      </c>
      <c r="F46" s="706">
        <v>460.00000019999999</v>
      </c>
      <c r="G46" s="707">
        <v>268.33333345</v>
      </c>
      <c r="H46" s="707">
        <v>24.625769999999999</v>
      </c>
      <c r="I46" s="707">
        <v>239.88527999999999</v>
      </c>
      <c r="J46" s="707">
        <v>-28.448053450000003</v>
      </c>
      <c r="K46" s="709">
        <v>0.5214897389037001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160.000001</v>
      </c>
      <c r="C47" s="707">
        <v>165.34514000000001</v>
      </c>
      <c r="D47" s="707">
        <v>5.3451390000000174</v>
      </c>
      <c r="E47" s="708">
        <v>1.0334071185412057</v>
      </c>
      <c r="F47" s="706">
        <v>164.9999995</v>
      </c>
      <c r="G47" s="707">
        <v>96.249999708333334</v>
      </c>
      <c r="H47" s="707">
        <v>9.1559799999999996</v>
      </c>
      <c r="I47" s="707">
        <v>58.71264</v>
      </c>
      <c r="J47" s="707">
        <v>-37.537359708333334</v>
      </c>
      <c r="K47" s="709">
        <v>0.35583418289646723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9.7272669999999994</v>
      </c>
      <c r="C48" s="707">
        <v>19.90157</v>
      </c>
      <c r="D48" s="707">
        <v>10.174303</v>
      </c>
      <c r="E48" s="708">
        <v>2.0459569990214108</v>
      </c>
      <c r="F48" s="706">
        <v>17.8143274</v>
      </c>
      <c r="G48" s="707">
        <v>10.391690983333334</v>
      </c>
      <c r="H48" s="707">
        <v>0.22921</v>
      </c>
      <c r="I48" s="707">
        <v>4.8760500000000002</v>
      </c>
      <c r="J48" s="707">
        <v>-5.5156409833333333</v>
      </c>
      <c r="K48" s="709">
        <v>0.27371507722486343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0</v>
      </c>
      <c r="C49" s="707">
        <v>0</v>
      </c>
      <c r="D49" s="707">
        <v>0</v>
      </c>
      <c r="E49" s="708">
        <v>0</v>
      </c>
      <c r="F49" s="706">
        <v>0</v>
      </c>
      <c r="G49" s="707">
        <v>0</v>
      </c>
      <c r="H49" s="707">
        <v>0</v>
      </c>
      <c r="I49" s="707">
        <v>1.2578</v>
      </c>
      <c r="J49" s="707">
        <v>1.2578</v>
      </c>
      <c r="K49" s="709">
        <v>0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0</v>
      </c>
      <c r="C50" s="707">
        <v>23.258620000000001</v>
      </c>
      <c r="D50" s="707">
        <v>23.258620000000001</v>
      </c>
      <c r="E50" s="708">
        <v>0</v>
      </c>
      <c r="F50" s="706">
        <v>0</v>
      </c>
      <c r="G50" s="707">
        <v>0</v>
      </c>
      <c r="H50" s="707">
        <v>1.87792</v>
      </c>
      <c r="I50" s="707">
        <v>12.37806</v>
      </c>
      <c r="J50" s="707">
        <v>12.37806</v>
      </c>
      <c r="K50" s="709">
        <v>0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5.3111000000000006</v>
      </c>
      <c r="D51" s="707">
        <v>5.3111000000000006</v>
      </c>
      <c r="E51" s="708">
        <v>0</v>
      </c>
      <c r="F51" s="706">
        <v>0</v>
      </c>
      <c r="G51" s="707">
        <v>0</v>
      </c>
      <c r="H51" s="707">
        <v>0.63773999999999997</v>
      </c>
      <c r="I51" s="707">
        <v>2.16073</v>
      </c>
      <c r="J51" s="707">
        <v>2.16073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0.48742000000000002</v>
      </c>
      <c r="D52" s="707">
        <v>0.48742000000000002</v>
      </c>
      <c r="E52" s="708">
        <v>0</v>
      </c>
      <c r="F52" s="706">
        <v>1</v>
      </c>
      <c r="G52" s="707">
        <v>0.58333333333333326</v>
      </c>
      <c r="H52" s="707">
        <v>0</v>
      </c>
      <c r="I52" s="707">
        <v>0</v>
      </c>
      <c r="J52" s="707">
        <v>-0.58333333333333326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49.600743999999999</v>
      </c>
      <c r="C53" s="707">
        <v>34.154519999999998</v>
      </c>
      <c r="D53" s="707">
        <v>-15.446224000000001</v>
      </c>
      <c r="E53" s="708">
        <v>0.68858886471541636</v>
      </c>
      <c r="F53" s="706">
        <v>32.037165799999997</v>
      </c>
      <c r="G53" s="707">
        <v>18.688346716666665</v>
      </c>
      <c r="H53" s="707">
        <v>3.1230100000000003</v>
      </c>
      <c r="I53" s="707">
        <v>20.76118</v>
      </c>
      <c r="J53" s="707">
        <v>2.0728332833333347</v>
      </c>
      <c r="K53" s="709">
        <v>0.64803422779676723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51.532489999999996</v>
      </c>
      <c r="D54" s="707">
        <v>51.532489999999996</v>
      </c>
      <c r="E54" s="708">
        <v>0</v>
      </c>
      <c r="F54" s="706">
        <v>0</v>
      </c>
      <c r="G54" s="707">
        <v>0</v>
      </c>
      <c r="H54" s="707">
        <v>0</v>
      </c>
      <c r="I54" s="707">
        <v>0</v>
      </c>
      <c r="J54" s="707">
        <v>0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1.804</v>
      </c>
      <c r="D55" s="707">
        <v>1.804</v>
      </c>
      <c r="E55" s="708">
        <v>0</v>
      </c>
      <c r="F55" s="706">
        <v>0</v>
      </c>
      <c r="G55" s="707">
        <v>0</v>
      </c>
      <c r="H55" s="707">
        <v>0</v>
      </c>
      <c r="I55" s="707">
        <v>0</v>
      </c>
      <c r="J55" s="707">
        <v>0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2.4598299999999997</v>
      </c>
      <c r="D56" s="707">
        <v>2.4598299999999997</v>
      </c>
      <c r="E56" s="708">
        <v>0</v>
      </c>
      <c r="F56" s="706">
        <v>0</v>
      </c>
      <c r="G56" s="707">
        <v>0</v>
      </c>
      <c r="H56" s="707">
        <v>0</v>
      </c>
      <c r="I56" s="707">
        <v>1.2499899999999999</v>
      </c>
      <c r="J56" s="707">
        <v>1.2499899999999999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1.9832100000000001</v>
      </c>
      <c r="D57" s="707">
        <v>1.9832100000000001</v>
      </c>
      <c r="E57" s="708">
        <v>0</v>
      </c>
      <c r="F57" s="706">
        <v>0</v>
      </c>
      <c r="G57" s="707">
        <v>0</v>
      </c>
      <c r="H57" s="707">
        <v>0</v>
      </c>
      <c r="I57" s="707">
        <v>0</v>
      </c>
      <c r="J57" s="707">
        <v>0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200</v>
      </c>
      <c r="C58" s="707">
        <v>208.85760999999999</v>
      </c>
      <c r="D58" s="707">
        <v>8.857609999999994</v>
      </c>
      <c r="E58" s="708">
        <v>1.04428805</v>
      </c>
      <c r="F58" s="706">
        <v>220</v>
      </c>
      <c r="G58" s="707">
        <v>128.33333333333331</v>
      </c>
      <c r="H58" s="707">
        <v>12.62631</v>
      </c>
      <c r="I58" s="707">
        <v>93.102380000000011</v>
      </c>
      <c r="J58" s="707">
        <v>-35.230953333333304</v>
      </c>
      <c r="K58" s="709">
        <v>0.42319263636363641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0</v>
      </c>
      <c r="D59" s="707">
        <v>0</v>
      </c>
      <c r="E59" s="708">
        <v>0</v>
      </c>
      <c r="F59" s="706">
        <v>0</v>
      </c>
      <c r="G59" s="707">
        <v>0</v>
      </c>
      <c r="H59" s="707">
        <v>0</v>
      </c>
      <c r="I59" s="707">
        <v>0.70784999999999998</v>
      </c>
      <c r="J59" s="707">
        <v>0.70784999999999998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108.24082199999999</v>
      </c>
      <c r="C60" s="707">
        <v>282.11052000000001</v>
      </c>
      <c r="D60" s="707">
        <v>173.86969800000003</v>
      </c>
      <c r="E60" s="708">
        <v>2.6063227790343277</v>
      </c>
      <c r="F60" s="706">
        <v>276.04294490000001</v>
      </c>
      <c r="G60" s="707">
        <v>161.02505119166668</v>
      </c>
      <c r="H60" s="707">
        <v>1.1040999999999999</v>
      </c>
      <c r="I60" s="707">
        <v>30.143219999999999</v>
      </c>
      <c r="J60" s="707">
        <v>-130.88183119166666</v>
      </c>
      <c r="K60" s="709">
        <v>0.10919757435177253</v>
      </c>
      <c r="L60" s="270"/>
      <c r="M60" s="705" t="str">
        <f t="shared" si="0"/>
        <v>X</v>
      </c>
    </row>
    <row r="61" spans="1:13" ht="14.45" customHeight="1" x14ac:dyDescent="0.2">
      <c r="A61" s="710" t="s">
        <v>385</v>
      </c>
      <c r="B61" s="706">
        <v>0</v>
      </c>
      <c r="C61" s="707">
        <v>3.8193699999999997</v>
      </c>
      <c r="D61" s="707">
        <v>3.8193699999999997</v>
      </c>
      <c r="E61" s="708">
        <v>0</v>
      </c>
      <c r="F61" s="706">
        <v>0</v>
      </c>
      <c r="G61" s="707">
        <v>0</v>
      </c>
      <c r="H61" s="707">
        <v>0</v>
      </c>
      <c r="I61" s="707">
        <v>0</v>
      </c>
      <c r="J61" s="707">
        <v>0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2.3879409999999996</v>
      </c>
      <c r="C62" s="707">
        <v>0.69201000000000001</v>
      </c>
      <c r="D62" s="707">
        <v>-1.6959309999999996</v>
      </c>
      <c r="E62" s="708">
        <v>0.28979359205273503</v>
      </c>
      <c r="F62" s="706">
        <v>0.65288660000000009</v>
      </c>
      <c r="G62" s="707">
        <v>0.38085051666666669</v>
      </c>
      <c r="H62" s="707">
        <v>7.5139999999999998E-2</v>
      </c>
      <c r="I62" s="707">
        <v>0.45474000000000003</v>
      </c>
      <c r="J62" s="707">
        <v>7.3889483333333339E-2</v>
      </c>
      <c r="K62" s="709">
        <v>0.69650686658295635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2.3606539999999998</v>
      </c>
      <c r="C63" s="707">
        <v>13.235790000000001</v>
      </c>
      <c r="D63" s="707">
        <v>10.875136000000001</v>
      </c>
      <c r="E63" s="708">
        <v>5.606831835584547</v>
      </c>
      <c r="F63" s="706">
        <v>1.1955745999999998</v>
      </c>
      <c r="G63" s="707">
        <v>0.69741851666666654</v>
      </c>
      <c r="H63" s="707">
        <v>0</v>
      </c>
      <c r="I63" s="707">
        <v>0</v>
      </c>
      <c r="J63" s="707">
        <v>-0.69741851666666654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85.937445999999994</v>
      </c>
      <c r="C64" s="707">
        <v>247.37899999999999</v>
      </c>
      <c r="D64" s="707">
        <v>161.441554</v>
      </c>
      <c r="E64" s="708">
        <v>2.8785938088036733</v>
      </c>
      <c r="F64" s="706">
        <v>248.98271729999999</v>
      </c>
      <c r="G64" s="707">
        <v>145.23991842500001</v>
      </c>
      <c r="H64" s="707">
        <v>0</v>
      </c>
      <c r="I64" s="707">
        <v>23.2441</v>
      </c>
      <c r="J64" s="707">
        <v>-121.99581842500001</v>
      </c>
      <c r="K64" s="709">
        <v>9.3356278909885612E-2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2.5676840000000003</v>
      </c>
      <c r="C65" s="707">
        <v>2.1779999999999999</v>
      </c>
      <c r="D65" s="707">
        <v>-0.38968400000000036</v>
      </c>
      <c r="E65" s="708">
        <v>0.84823521897554355</v>
      </c>
      <c r="F65" s="706">
        <v>10.1497636</v>
      </c>
      <c r="G65" s="707">
        <v>5.9206954333333339</v>
      </c>
      <c r="H65" s="707">
        <v>0</v>
      </c>
      <c r="I65" s="707">
        <v>2.1779999999999999</v>
      </c>
      <c r="J65" s="707">
        <v>-3.742695433333334</v>
      </c>
      <c r="K65" s="709">
        <v>0.21458627864002663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9.478905000000001</v>
      </c>
      <c r="C66" s="707">
        <v>14.80635</v>
      </c>
      <c r="D66" s="707">
        <v>5.3274449999999991</v>
      </c>
      <c r="E66" s="708">
        <v>1.5620316903692988</v>
      </c>
      <c r="F66" s="706">
        <v>15.0620028</v>
      </c>
      <c r="G66" s="707">
        <v>8.7861682999999999</v>
      </c>
      <c r="H66" s="707">
        <v>1.0289600000000001</v>
      </c>
      <c r="I66" s="707">
        <v>4.2663799999999998</v>
      </c>
      <c r="J66" s="707">
        <v>-4.5197883000000001</v>
      </c>
      <c r="K66" s="709">
        <v>0.28325449521228346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5.5081920000000002</v>
      </c>
      <c r="C67" s="707">
        <v>0</v>
      </c>
      <c r="D67" s="707">
        <v>-5.5081920000000002</v>
      </c>
      <c r="E67" s="708">
        <v>0</v>
      </c>
      <c r="F67" s="706">
        <v>0</v>
      </c>
      <c r="G67" s="707">
        <v>0</v>
      </c>
      <c r="H67" s="707">
        <v>0</v>
      </c>
      <c r="I67" s="707">
        <v>0</v>
      </c>
      <c r="J67" s="707">
        <v>0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260.00000399999999</v>
      </c>
      <c r="C68" s="707">
        <v>295.74196999999998</v>
      </c>
      <c r="D68" s="707">
        <v>35.741965999999991</v>
      </c>
      <c r="E68" s="708">
        <v>1.1374690978850908</v>
      </c>
      <c r="F68" s="706">
        <v>255.00000039999998</v>
      </c>
      <c r="G68" s="707">
        <v>148.75000023333334</v>
      </c>
      <c r="H68" s="707">
        <v>35.411470000000001</v>
      </c>
      <c r="I68" s="707">
        <v>413.64359999999999</v>
      </c>
      <c r="J68" s="707">
        <v>264.89359976666663</v>
      </c>
      <c r="K68" s="709">
        <v>1.622131762161362</v>
      </c>
      <c r="L68" s="270"/>
      <c r="M68" s="705" t="str">
        <f t="shared" si="0"/>
        <v>X</v>
      </c>
    </row>
    <row r="69" spans="1:13" ht="14.45" customHeight="1" x14ac:dyDescent="0.2">
      <c r="A69" s="710" t="s">
        <v>393</v>
      </c>
      <c r="B69" s="706">
        <v>0</v>
      </c>
      <c r="C69" s="707">
        <v>28.991220000000002</v>
      </c>
      <c r="D69" s="707">
        <v>28.991220000000002</v>
      </c>
      <c r="E69" s="708">
        <v>0</v>
      </c>
      <c r="F69" s="706">
        <v>0</v>
      </c>
      <c r="G69" s="707">
        <v>0</v>
      </c>
      <c r="H69" s="707">
        <v>0.93653999999999993</v>
      </c>
      <c r="I69" s="707">
        <v>14.252450000000001</v>
      </c>
      <c r="J69" s="707">
        <v>14.252450000000001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3.56114</v>
      </c>
      <c r="D70" s="707">
        <v>3.56114</v>
      </c>
      <c r="E70" s="708">
        <v>0</v>
      </c>
      <c r="F70" s="706">
        <v>0</v>
      </c>
      <c r="G70" s="707">
        <v>0</v>
      </c>
      <c r="H70" s="707">
        <v>0</v>
      </c>
      <c r="I70" s="707">
        <v>1.05444</v>
      </c>
      <c r="J70" s="707">
        <v>1.05444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4.3827700000000007</v>
      </c>
      <c r="D71" s="707">
        <v>4.3827700000000007</v>
      </c>
      <c r="E71" s="708">
        <v>0</v>
      </c>
      <c r="F71" s="706">
        <v>0</v>
      </c>
      <c r="G71" s="707">
        <v>0</v>
      </c>
      <c r="H71" s="707">
        <v>0</v>
      </c>
      <c r="I71" s="707">
        <v>0.49</v>
      </c>
      <c r="J71" s="707">
        <v>0.49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0</v>
      </c>
      <c r="D72" s="707">
        <v>0</v>
      </c>
      <c r="E72" s="708">
        <v>0</v>
      </c>
      <c r="F72" s="706">
        <v>0</v>
      </c>
      <c r="G72" s="707">
        <v>0</v>
      </c>
      <c r="H72" s="707">
        <v>0</v>
      </c>
      <c r="I72" s="707">
        <v>-3.8466999999999998</v>
      </c>
      <c r="J72" s="707">
        <v>-3.8466999999999998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20.000005000000002</v>
      </c>
      <c r="C73" s="707">
        <v>24.687290000000001</v>
      </c>
      <c r="D73" s="707">
        <v>4.6872849999999993</v>
      </c>
      <c r="E73" s="708">
        <v>1.234364191408952</v>
      </c>
      <c r="F73" s="706">
        <v>30.000000499999999</v>
      </c>
      <c r="G73" s="707">
        <v>17.500000291666666</v>
      </c>
      <c r="H73" s="707">
        <v>2.9403000000000001</v>
      </c>
      <c r="I73" s="707">
        <v>39.94894</v>
      </c>
      <c r="J73" s="707">
        <v>22.448939708333334</v>
      </c>
      <c r="K73" s="709">
        <v>1.3316313111394782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10</v>
      </c>
      <c r="C74" s="707">
        <v>8.7605499999999985</v>
      </c>
      <c r="D74" s="707">
        <v>-1.2394500000000015</v>
      </c>
      <c r="E74" s="708">
        <v>0.87605499999999981</v>
      </c>
      <c r="F74" s="706">
        <v>9.9999999000000006</v>
      </c>
      <c r="G74" s="707">
        <v>5.8333332750000002</v>
      </c>
      <c r="H74" s="707">
        <v>1.10904</v>
      </c>
      <c r="I74" s="707">
        <v>11.029020000000001</v>
      </c>
      <c r="J74" s="707">
        <v>5.1956867250000007</v>
      </c>
      <c r="K74" s="709">
        <v>1.1029020110290202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229.999999</v>
      </c>
      <c r="C75" s="707">
        <v>225.35900000000001</v>
      </c>
      <c r="D75" s="707">
        <v>-4.6409989999999937</v>
      </c>
      <c r="E75" s="708">
        <v>0.9798217433905293</v>
      </c>
      <c r="F75" s="706">
        <v>215</v>
      </c>
      <c r="G75" s="707">
        <v>125.41666666666667</v>
      </c>
      <c r="H75" s="707">
        <v>17.357590000000002</v>
      </c>
      <c r="I75" s="707">
        <v>102.89755000000001</v>
      </c>
      <c r="J75" s="707">
        <v>-22.519116666666662</v>
      </c>
      <c r="K75" s="709">
        <v>0.47859325581395351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0</v>
      </c>
      <c r="D76" s="707">
        <v>0</v>
      </c>
      <c r="E76" s="708">
        <v>0</v>
      </c>
      <c r="F76" s="706">
        <v>0</v>
      </c>
      <c r="G76" s="707">
        <v>0</v>
      </c>
      <c r="H76" s="707">
        <v>13.068</v>
      </c>
      <c r="I76" s="707">
        <v>234.13499999999999</v>
      </c>
      <c r="J76" s="707">
        <v>234.13499999999999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12.8604</v>
      </c>
      <c r="J77" s="707">
        <v>12.8604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</v>
      </c>
      <c r="D78" s="707">
        <v>0</v>
      </c>
      <c r="E78" s="708">
        <v>0</v>
      </c>
      <c r="F78" s="706">
        <v>0</v>
      </c>
      <c r="G78" s="707">
        <v>0</v>
      </c>
      <c r="H78" s="707">
        <v>0</v>
      </c>
      <c r="I78" s="707">
        <v>0.82250000000000001</v>
      </c>
      <c r="J78" s="707">
        <v>0.82250000000000001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2281.4616329999999</v>
      </c>
      <c r="C79" s="707">
        <v>2283.1309999999999</v>
      </c>
      <c r="D79" s="707">
        <v>1.6693669999999656</v>
      </c>
      <c r="E79" s="708">
        <v>1.0007317094339232</v>
      </c>
      <c r="F79" s="706">
        <v>2252.9377138</v>
      </c>
      <c r="G79" s="707">
        <v>1314.2136663833335</v>
      </c>
      <c r="H79" s="707">
        <v>141.96100000000001</v>
      </c>
      <c r="I79" s="707">
        <v>1280.6990000000001</v>
      </c>
      <c r="J79" s="707">
        <v>-33.514666383333406</v>
      </c>
      <c r="K79" s="709">
        <v>0.56845734888953592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2281.4616329999999</v>
      </c>
      <c r="C80" s="707">
        <v>2283.1309999999999</v>
      </c>
      <c r="D80" s="707">
        <v>1.6693669999999656</v>
      </c>
      <c r="E80" s="708">
        <v>1.0007317094339232</v>
      </c>
      <c r="F80" s="706">
        <v>2252.9377138</v>
      </c>
      <c r="G80" s="707">
        <v>1314.2136663833335</v>
      </c>
      <c r="H80" s="707">
        <v>141.96100000000001</v>
      </c>
      <c r="I80" s="707">
        <v>1280.6990000000001</v>
      </c>
      <c r="J80" s="707">
        <v>-33.514666383333406</v>
      </c>
      <c r="K80" s="709">
        <v>0.56845734888953592</v>
      </c>
      <c r="L80" s="270"/>
      <c r="M80" s="705" t="str">
        <f t="shared" si="1"/>
        <v>X</v>
      </c>
    </row>
    <row r="81" spans="1:13" ht="14.45" customHeight="1" x14ac:dyDescent="0.2">
      <c r="A81" s="710" t="s">
        <v>405</v>
      </c>
      <c r="B81" s="706">
        <v>871.53829200000007</v>
      </c>
      <c r="C81" s="707">
        <v>926.93700000000001</v>
      </c>
      <c r="D81" s="707">
        <v>55.398707999999942</v>
      </c>
      <c r="E81" s="708">
        <v>1.0635642845627258</v>
      </c>
      <c r="F81" s="706">
        <v>843.4889617</v>
      </c>
      <c r="G81" s="707">
        <v>492.03522765833338</v>
      </c>
      <c r="H81" s="707">
        <v>71.533000000000001</v>
      </c>
      <c r="I81" s="707">
        <v>469.83699999999999</v>
      </c>
      <c r="J81" s="707">
        <v>-22.198227658333394</v>
      </c>
      <c r="K81" s="709">
        <v>0.55701618080819038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434.25117599999999</v>
      </c>
      <c r="C82" s="707">
        <v>416.8</v>
      </c>
      <c r="D82" s="707">
        <v>-17.451175999999975</v>
      </c>
      <c r="E82" s="708">
        <v>0.95981317503674424</v>
      </c>
      <c r="F82" s="706">
        <v>453.84944309999997</v>
      </c>
      <c r="G82" s="707">
        <v>264.74550847500001</v>
      </c>
      <c r="H82" s="707">
        <v>35.475000000000001</v>
      </c>
      <c r="I82" s="707">
        <v>246.11099999999999</v>
      </c>
      <c r="J82" s="707">
        <v>-18.634508475000018</v>
      </c>
      <c r="K82" s="709">
        <v>0.54227454443691481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975.67216500000006</v>
      </c>
      <c r="C83" s="707">
        <v>939.39400000000001</v>
      </c>
      <c r="D83" s="707">
        <v>-36.278165000000058</v>
      </c>
      <c r="E83" s="708">
        <v>0.96281725942237983</v>
      </c>
      <c r="F83" s="706">
        <v>955.59930899999893</v>
      </c>
      <c r="G83" s="707">
        <v>557.43293024999934</v>
      </c>
      <c r="H83" s="707">
        <v>34.953000000000003</v>
      </c>
      <c r="I83" s="707">
        <v>564.75099999999998</v>
      </c>
      <c r="J83" s="707">
        <v>7.3180697500006318</v>
      </c>
      <c r="K83" s="709">
        <v>0.59099142776797531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3184.6109000000001</v>
      </c>
      <c r="C84" s="707">
        <v>4770.2304899999999</v>
      </c>
      <c r="D84" s="707">
        <v>1585.6195899999998</v>
      </c>
      <c r="E84" s="708">
        <v>1.4979005724058785</v>
      </c>
      <c r="F84" s="706">
        <v>5405.5631396999997</v>
      </c>
      <c r="G84" s="707">
        <v>3153.2451648249998</v>
      </c>
      <c r="H84" s="707">
        <v>399.76489000000004</v>
      </c>
      <c r="I84" s="707">
        <v>2894.77556</v>
      </c>
      <c r="J84" s="707">
        <v>-258.46960482499981</v>
      </c>
      <c r="K84" s="709">
        <v>0.53551785173684152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887.18601600000102</v>
      </c>
      <c r="C85" s="707">
        <v>963.40111000000002</v>
      </c>
      <c r="D85" s="707">
        <v>76.215093999998999</v>
      </c>
      <c r="E85" s="708">
        <v>1.0859065546858202</v>
      </c>
      <c r="F85" s="706">
        <v>602.01721750000002</v>
      </c>
      <c r="G85" s="707">
        <v>351.1767102083333</v>
      </c>
      <c r="H85" s="707">
        <v>40.494199999999999</v>
      </c>
      <c r="I85" s="707">
        <v>256.52105999999998</v>
      </c>
      <c r="J85" s="707">
        <v>-94.655650208333327</v>
      </c>
      <c r="K85" s="709">
        <v>0.42610253086324723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887.18601600000102</v>
      </c>
      <c r="C86" s="707">
        <v>963.40111000000002</v>
      </c>
      <c r="D86" s="707">
        <v>76.215093999998999</v>
      </c>
      <c r="E86" s="708">
        <v>1.0859065546858202</v>
      </c>
      <c r="F86" s="706">
        <v>602.01721750000002</v>
      </c>
      <c r="G86" s="707">
        <v>351.1767102083333</v>
      </c>
      <c r="H86" s="707">
        <v>40.494199999999999</v>
      </c>
      <c r="I86" s="707">
        <v>256.52105999999998</v>
      </c>
      <c r="J86" s="707">
        <v>-94.655650208333327</v>
      </c>
      <c r="K86" s="709">
        <v>0.42610253086324723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466.83684799999997</v>
      </c>
      <c r="C87" s="707">
        <v>194.13335999999998</v>
      </c>
      <c r="D87" s="707">
        <v>-272.70348799999999</v>
      </c>
      <c r="E87" s="708">
        <v>0.41584840792173283</v>
      </c>
      <c r="F87" s="706">
        <v>198.74804459999999</v>
      </c>
      <c r="G87" s="707">
        <v>115.93635935</v>
      </c>
      <c r="H87" s="707">
        <v>9.0477800000000013</v>
      </c>
      <c r="I87" s="707">
        <v>17.453659999999999</v>
      </c>
      <c r="J87" s="707">
        <v>-98.482699350000004</v>
      </c>
      <c r="K87" s="709">
        <v>8.7818021229477794E-2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8.4040409999999994</v>
      </c>
      <c r="C88" s="707">
        <v>3.0249999999999999</v>
      </c>
      <c r="D88" s="707">
        <v>-5.3790409999999991</v>
      </c>
      <c r="E88" s="708">
        <v>0.3599458879365296</v>
      </c>
      <c r="F88" s="706">
        <v>2.9264870999999997</v>
      </c>
      <c r="G88" s="707">
        <v>1.7071174749999998</v>
      </c>
      <c r="H88" s="707">
        <v>0</v>
      </c>
      <c r="I88" s="707">
        <v>0</v>
      </c>
      <c r="J88" s="707">
        <v>-1.7071174749999998</v>
      </c>
      <c r="K88" s="709">
        <v>0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4.9809920000000005</v>
      </c>
      <c r="C89" s="707">
        <v>236.80591000000001</v>
      </c>
      <c r="D89" s="707">
        <v>231.82491800000003</v>
      </c>
      <c r="E89" s="708">
        <v>47.541917353009197</v>
      </c>
      <c r="F89" s="706">
        <v>10.1089512</v>
      </c>
      <c r="G89" s="707">
        <v>5.8968881999999994</v>
      </c>
      <c r="H89" s="707">
        <v>0.17499999999999999</v>
      </c>
      <c r="I89" s="707">
        <v>0.375</v>
      </c>
      <c r="J89" s="707">
        <v>-5.5218881999999994</v>
      </c>
      <c r="K89" s="709">
        <v>3.7095836410803926E-2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216.67355499999999</v>
      </c>
      <c r="C90" s="707">
        <v>337.31170000000003</v>
      </c>
      <c r="D90" s="707">
        <v>120.63814500000004</v>
      </c>
      <c r="E90" s="708">
        <v>1.5567737373395663</v>
      </c>
      <c r="F90" s="706">
        <v>171</v>
      </c>
      <c r="G90" s="707">
        <v>99.75</v>
      </c>
      <c r="H90" s="707">
        <v>0</v>
      </c>
      <c r="I90" s="707">
        <v>57.342550000000003</v>
      </c>
      <c r="J90" s="707">
        <v>-42.407449999999997</v>
      </c>
      <c r="K90" s="709">
        <v>0.33533654970760235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86.702270999999996</v>
      </c>
      <c r="C91" s="707">
        <v>96.072029999999998</v>
      </c>
      <c r="D91" s="707">
        <v>9.3697590000000019</v>
      </c>
      <c r="E91" s="708">
        <v>1.1080682073483403</v>
      </c>
      <c r="F91" s="706">
        <v>85.620483500000006</v>
      </c>
      <c r="G91" s="707">
        <v>49.945282041666665</v>
      </c>
      <c r="H91" s="707">
        <v>4.2460699999999996</v>
      </c>
      <c r="I91" s="707">
        <v>71.700589999999991</v>
      </c>
      <c r="J91" s="707">
        <v>21.755307958333326</v>
      </c>
      <c r="K91" s="709">
        <v>0.83742332522567442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0.63308200000000003</v>
      </c>
      <c r="C92" s="707">
        <v>2.2989999999999999</v>
      </c>
      <c r="D92" s="707">
        <v>1.665918</v>
      </c>
      <c r="E92" s="708">
        <v>3.6314411087347294</v>
      </c>
      <c r="F92" s="706">
        <v>13.613251099999999</v>
      </c>
      <c r="G92" s="707">
        <v>7.9410631416666666</v>
      </c>
      <c r="H92" s="707">
        <v>0</v>
      </c>
      <c r="I92" s="707">
        <v>0</v>
      </c>
      <c r="J92" s="707">
        <v>-7.9410631416666666</v>
      </c>
      <c r="K92" s="709">
        <v>0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4.8751300000000004</v>
      </c>
      <c r="C93" s="707">
        <v>0</v>
      </c>
      <c r="D93" s="707">
        <v>-4.8751300000000004</v>
      </c>
      <c r="E93" s="708">
        <v>0</v>
      </c>
      <c r="F93" s="706">
        <v>0</v>
      </c>
      <c r="G93" s="707">
        <v>0</v>
      </c>
      <c r="H93" s="707">
        <v>0</v>
      </c>
      <c r="I93" s="707">
        <v>1.4278</v>
      </c>
      <c r="J93" s="707">
        <v>1.4278</v>
      </c>
      <c r="K93" s="709">
        <v>0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74.060479999999998</v>
      </c>
      <c r="C94" s="707">
        <v>0</v>
      </c>
      <c r="D94" s="707">
        <v>-74.060479999999998</v>
      </c>
      <c r="E94" s="708">
        <v>0</v>
      </c>
      <c r="F94" s="706">
        <v>0</v>
      </c>
      <c r="G94" s="707">
        <v>0</v>
      </c>
      <c r="H94" s="707">
        <v>22.837540000000001</v>
      </c>
      <c r="I94" s="707">
        <v>77.996600000000001</v>
      </c>
      <c r="J94" s="707">
        <v>77.996600000000001</v>
      </c>
      <c r="K94" s="709">
        <v>0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24.019616999999997</v>
      </c>
      <c r="C95" s="707">
        <v>93.754109999999997</v>
      </c>
      <c r="D95" s="707">
        <v>69.734493000000001</v>
      </c>
      <c r="E95" s="708">
        <v>3.9032308466866898</v>
      </c>
      <c r="F95" s="706">
        <v>120</v>
      </c>
      <c r="G95" s="707">
        <v>70</v>
      </c>
      <c r="H95" s="707">
        <v>4.1878100000000007</v>
      </c>
      <c r="I95" s="707">
        <v>30.22486</v>
      </c>
      <c r="J95" s="707">
        <v>-39.77514</v>
      </c>
      <c r="K95" s="709">
        <v>0.25187383333333335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203.63559000000001</v>
      </c>
      <c r="D96" s="707">
        <v>203.63559000000001</v>
      </c>
      <c r="E96" s="708">
        <v>0</v>
      </c>
      <c r="F96" s="706">
        <v>0</v>
      </c>
      <c r="G96" s="707">
        <v>0</v>
      </c>
      <c r="H96" s="707">
        <v>3.3039999999999998</v>
      </c>
      <c r="I96" s="707">
        <v>20.806000000000001</v>
      </c>
      <c r="J96" s="707">
        <v>20.806000000000001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76.13</v>
      </c>
      <c r="D97" s="707">
        <v>76.13</v>
      </c>
      <c r="E97" s="708">
        <v>0</v>
      </c>
      <c r="F97" s="706">
        <v>0</v>
      </c>
      <c r="G97" s="707">
        <v>0</v>
      </c>
      <c r="H97" s="707">
        <v>3.3039999999999998</v>
      </c>
      <c r="I97" s="707">
        <v>13.765000000000001</v>
      </c>
      <c r="J97" s="707">
        <v>13.765000000000001</v>
      </c>
      <c r="K97" s="709">
        <v>0</v>
      </c>
      <c r="L97" s="270"/>
      <c r="M97" s="705" t="str">
        <f t="shared" si="1"/>
        <v>X</v>
      </c>
    </row>
    <row r="98" spans="1:13" ht="14.45" customHeight="1" x14ac:dyDescent="0.2">
      <c r="A98" s="710" t="s">
        <v>422</v>
      </c>
      <c r="B98" s="706">
        <v>0</v>
      </c>
      <c r="C98" s="707">
        <v>76.13</v>
      </c>
      <c r="D98" s="707">
        <v>76.13</v>
      </c>
      <c r="E98" s="708">
        <v>0</v>
      </c>
      <c r="F98" s="706">
        <v>0</v>
      </c>
      <c r="G98" s="707">
        <v>0</v>
      </c>
      <c r="H98" s="707">
        <v>3.3039999999999998</v>
      </c>
      <c r="I98" s="707">
        <v>13.765000000000001</v>
      </c>
      <c r="J98" s="707">
        <v>13.765000000000001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127.50559</v>
      </c>
      <c r="D99" s="707">
        <v>127.50559</v>
      </c>
      <c r="E99" s="708">
        <v>0</v>
      </c>
      <c r="F99" s="706">
        <v>0</v>
      </c>
      <c r="G99" s="707">
        <v>0</v>
      </c>
      <c r="H99" s="707">
        <v>0</v>
      </c>
      <c r="I99" s="707">
        <v>7.0410000000000004</v>
      </c>
      <c r="J99" s="707">
        <v>7.0410000000000004</v>
      </c>
      <c r="K99" s="709">
        <v>0</v>
      </c>
      <c r="L99" s="270"/>
      <c r="M99" s="705" t="str">
        <f t="shared" si="1"/>
        <v>X</v>
      </c>
    </row>
    <row r="100" spans="1:13" ht="14.45" customHeight="1" x14ac:dyDescent="0.2">
      <c r="A100" s="710" t="s">
        <v>424</v>
      </c>
      <c r="B100" s="706">
        <v>0</v>
      </c>
      <c r="C100" s="707">
        <v>97.653000000000006</v>
      </c>
      <c r="D100" s="707">
        <v>97.653000000000006</v>
      </c>
      <c r="E100" s="708">
        <v>0</v>
      </c>
      <c r="F100" s="706">
        <v>0</v>
      </c>
      <c r="G100" s="707">
        <v>0</v>
      </c>
      <c r="H100" s="707">
        <v>0</v>
      </c>
      <c r="I100" s="707">
        <v>7.0410000000000004</v>
      </c>
      <c r="J100" s="707">
        <v>7.0410000000000004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29.852589999999999</v>
      </c>
      <c r="D101" s="707">
        <v>29.852589999999999</v>
      </c>
      <c r="E101" s="708">
        <v>0</v>
      </c>
      <c r="F101" s="706">
        <v>0</v>
      </c>
      <c r="G101" s="707">
        <v>0</v>
      </c>
      <c r="H101" s="707">
        <v>0</v>
      </c>
      <c r="I101" s="707">
        <v>0</v>
      </c>
      <c r="J101" s="707">
        <v>0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2297.424884</v>
      </c>
      <c r="C102" s="707">
        <v>3603.1937900000003</v>
      </c>
      <c r="D102" s="707">
        <v>1305.7689060000002</v>
      </c>
      <c r="E102" s="708">
        <v>1.5683619582489037</v>
      </c>
      <c r="F102" s="706">
        <v>4803.5459221999999</v>
      </c>
      <c r="G102" s="707">
        <v>2802.0684546166667</v>
      </c>
      <c r="H102" s="707">
        <v>355.96669000000003</v>
      </c>
      <c r="I102" s="707">
        <v>2617.4485</v>
      </c>
      <c r="J102" s="707">
        <v>-184.61995461666675</v>
      </c>
      <c r="K102" s="709">
        <v>0.54489923535512319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63.984142999999996</v>
      </c>
      <c r="C103" s="707">
        <v>46.428370000000001</v>
      </c>
      <c r="D103" s="707">
        <v>-17.555772999999995</v>
      </c>
      <c r="E103" s="708">
        <v>0.72562306570238821</v>
      </c>
      <c r="F103" s="706">
        <v>48.601743199999994</v>
      </c>
      <c r="G103" s="707">
        <v>28.351016866666662</v>
      </c>
      <c r="H103" s="707">
        <v>2.7620300000000002</v>
      </c>
      <c r="I103" s="707">
        <v>20.906110000000002</v>
      </c>
      <c r="J103" s="707">
        <v>-7.4449068666666598</v>
      </c>
      <c r="K103" s="709">
        <v>0.43015144362147084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23.22897</v>
      </c>
      <c r="C104" s="707">
        <v>24.273400000000002</v>
      </c>
      <c r="D104" s="707">
        <v>1.044430000000002</v>
      </c>
      <c r="E104" s="708">
        <v>1.0449623896367339</v>
      </c>
      <c r="F104" s="706">
        <v>24.6052599</v>
      </c>
      <c r="G104" s="707">
        <v>14.353068275</v>
      </c>
      <c r="H104" s="707">
        <v>1.1879999999999999</v>
      </c>
      <c r="I104" s="707">
        <v>9.2357999999999993</v>
      </c>
      <c r="J104" s="707">
        <v>-5.1172682750000007</v>
      </c>
      <c r="K104" s="709">
        <v>0.37535876627744946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40.755172999999999</v>
      </c>
      <c r="C105" s="707">
        <v>22.154970000000002</v>
      </c>
      <c r="D105" s="707">
        <v>-18.600202999999997</v>
      </c>
      <c r="E105" s="708">
        <v>0.54361123678704548</v>
      </c>
      <c r="F105" s="706">
        <v>23.996483300000001</v>
      </c>
      <c r="G105" s="707">
        <v>13.997948591666669</v>
      </c>
      <c r="H105" s="707">
        <v>1.57403</v>
      </c>
      <c r="I105" s="707">
        <v>11.670309999999999</v>
      </c>
      <c r="J105" s="707">
        <v>-2.3276385916666698</v>
      </c>
      <c r="K105" s="709">
        <v>0.48633417880860896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138.531206</v>
      </c>
      <c r="C106" s="707">
        <v>128.83519000000001</v>
      </c>
      <c r="D106" s="707">
        <v>-9.696015999999986</v>
      </c>
      <c r="E106" s="708">
        <v>0.93000843434511071</v>
      </c>
      <c r="F106" s="706">
        <v>136.84790509999999</v>
      </c>
      <c r="G106" s="707">
        <v>79.827944641666662</v>
      </c>
      <c r="H106" s="707">
        <v>20.25</v>
      </c>
      <c r="I106" s="707">
        <v>91.242000000000004</v>
      </c>
      <c r="J106" s="707">
        <v>11.414055358333343</v>
      </c>
      <c r="K106" s="709">
        <v>0.6667402028063637</v>
      </c>
      <c r="L106" s="270"/>
      <c r="M106" s="705" t="str">
        <f t="shared" si="1"/>
        <v>X</v>
      </c>
    </row>
    <row r="107" spans="1:13" ht="14.45" customHeight="1" x14ac:dyDescent="0.2">
      <c r="A107" s="710" t="s">
        <v>431</v>
      </c>
      <c r="B107" s="706">
        <v>81.999995999999996</v>
      </c>
      <c r="C107" s="707">
        <v>81</v>
      </c>
      <c r="D107" s="707">
        <v>-0.99999599999999589</v>
      </c>
      <c r="E107" s="708">
        <v>0.98780492623438665</v>
      </c>
      <c r="F107" s="706">
        <v>83.43</v>
      </c>
      <c r="G107" s="707">
        <v>48.667500000000004</v>
      </c>
      <c r="H107" s="707">
        <v>20.25</v>
      </c>
      <c r="I107" s="707">
        <v>60.75</v>
      </c>
      <c r="J107" s="707">
        <v>12.082499999999996</v>
      </c>
      <c r="K107" s="709">
        <v>0.72815533980582514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56.531210000000002</v>
      </c>
      <c r="C108" s="707">
        <v>47.835190000000004</v>
      </c>
      <c r="D108" s="707">
        <v>-8.6960199999999972</v>
      </c>
      <c r="E108" s="708">
        <v>0.84617311393122496</v>
      </c>
      <c r="F108" s="706">
        <v>50.647214900000002</v>
      </c>
      <c r="G108" s="707">
        <v>29.544208691666665</v>
      </c>
      <c r="H108" s="707">
        <v>0</v>
      </c>
      <c r="I108" s="707">
        <v>30.492000000000001</v>
      </c>
      <c r="J108" s="707">
        <v>0.94779130833333625</v>
      </c>
      <c r="K108" s="709">
        <v>0.60204692519035241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0</v>
      </c>
      <c r="C109" s="707">
        <v>0</v>
      </c>
      <c r="D109" s="707">
        <v>0</v>
      </c>
      <c r="E109" s="708">
        <v>0</v>
      </c>
      <c r="F109" s="706">
        <v>2.7706902000000002</v>
      </c>
      <c r="G109" s="707">
        <v>1.6162359500000001</v>
      </c>
      <c r="H109" s="707">
        <v>0</v>
      </c>
      <c r="I109" s="707">
        <v>0</v>
      </c>
      <c r="J109" s="707">
        <v>-1.6162359500000001</v>
      </c>
      <c r="K109" s="709">
        <v>0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0</v>
      </c>
      <c r="C110" s="707">
        <v>0</v>
      </c>
      <c r="D110" s="707">
        <v>0</v>
      </c>
      <c r="E110" s="708">
        <v>0</v>
      </c>
      <c r="F110" s="706">
        <v>0</v>
      </c>
      <c r="G110" s="707">
        <v>0</v>
      </c>
      <c r="H110" s="707">
        <v>0</v>
      </c>
      <c r="I110" s="707">
        <v>29.402999999999999</v>
      </c>
      <c r="J110" s="707">
        <v>29.402999999999999</v>
      </c>
      <c r="K110" s="709">
        <v>0</v>
      </c>
      <c r="L110" s="270"/>
      <c r="M110" s="705" t="str">
        <f t="shared" si="1"/>
        <v>X</v>
      </c>
    </row>
    <row r="111" spans="1:13" ht="14.45" customHeight="1" x14ac:dyDescent="0.2">
      <c r="A111" s="710" t="s">
        <v>435</v>
      </c>
      <c r="B111" s="706">
        <v>0</v>
      </c>
      <c r="C111" s="707">
        <v>0</v>
      </c>
      <c r="D111" s="707">
        <v>0</v>
      </c>
      <c r="E111" s="708">
        <v>0</v>
      </c>
      <c r="F111" s="706">
        <v>0</v>
      </c>
      <c r="G111" s="707">
        <v>0</v>
      </c>
      <c r="H111" s="707">
        <v>0</v>
      </c>
      <c r="I111" s="707">
        <v>29.402999999999999</v>
      </c>
      <c r="J111" s="707">
        <v>29.402999999999999</v>
      </c>
      <c r="K111" s="709">
        <v>0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1514.444291</v>
      </c>
      <c r="C112" s="707">
        <v>2878.5348799999997</v>
      </c>
      <c r="D112" s="707">
        <v>1364.0905889999997</v>
      </c>
      <c r="E112" s="708">
        <v>1.9007202160597663</v>
      </c>
      <c r="F112" s="706">
        <v>4130.9054389000003</v>
      </c>
      <c r="G112" s="707">
        <v>2409.6948393583334</v>
      </c>
      <c r="H112" s="707">
        <v>301.70461999999998</v>
      </c>
      <c r="I112" s="707">
        <v>2213.1622299999999</v>
      </c>
      <c r="J112" s="707">
        <v>-196.5326093583335</v>
      </c>
      <c r="K112" s="709">
        <v>0.53575717545094248</v>
      </c>
      <c r="L112" s="270"/>
      <c r="M112" s="705" t="str">
        <f t="shared" si="1"/>
        <v>X</v>
      </c>
    </row>
    <row r="113" spans="1:13" ht="14.45" customHeight="1" x14ac:dyDescent="0.2">
      <c r="A113" s="710" t="s">
        <v>437</v>
      </c>
      <c r="B113" s="706">
        <v>1166.85538</v>
      </c>
      <c r="C113" s="707">
        <v>1179.23108</v>
      </c>
      <c r="D113" s="707">
        <v>12.375700000000052</v>
      </c>
      <c r="E113" s="708">
        <v>1.010606027286775</v>
      </c>
      <c r="F113" s="706">
        <v>1340.4709938000001</v>
      </c>
      <c r="G113" s="707">
        <v>781.94141305000005</v>
      </c>
      <c r="H113" s="707">
        <v>94.399850000000001</v>
      </c>
      <c r="I113" s="707">
        <v>722.45513000000005</v>
      </c>
      <c r="J113" s="707">
        <v>-59.486283049999997</v>
      </c>
      <c r="K113" s="709">
        <v>0.53895618282046265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0</v>
      </c>
      <c r="C114" s="707">
        <v>31.858090000000001</v>
      </c>
      <c r="D114" s="707">
        <v>31.858090000000001</v>
      </c>
      <c r="E114" s="708">
        <v>0</v>
      </c>
      <c r="F114" s="706">
        <v>19.499710799999999</v>
      </c>
      <c r="G114" s="707">
        <v>11.3748313</v>
      </c>
      <c r="H114" s="707">
        <v>0</v>
      </c>
      <c r="I114" s="707">
        <v>12.254790000000002</v>
      </c>
      <c r="J114" s="707">
        <v>0.87995870000000131</v>
      </c>
      <c r="K114" s="709">
        <v>0.62846008977733159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347.588911</v>
      </c>
      <c r="C115" s="707">
        <v>197.20185999999998</v>
      </c>
      <c r="D115" s="707">
        <v>-150.38705100000001</v>
      </c>
      <c r="E115" s="708">
        <v>0.56734220730073859</v>
      </c>
      <c r="F115" s="706">
        <v>198.45473469999999</v>
      </c>
      <c r="G115" s="707">
        <v>115.76526190833331</v>
      </c>
      <c r="H115" s="707">
        <v>14.790520000000001</v>
      </c>
      <c r="I115" s="707">
        <v>109.53144999999999</v>
      </c>
      <c r="J115" s="707">
        <v>-6.2338119083333225</v>
      </c>
      <c r="K115" s="709">
        <v>0.55192157630089533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0</v>
      </c>
      <c r="C116" s="707">
        <v>1470.2438500000001</v>
      </c>
      <c r="D116" s="707">
        <v>1470.2438500000001</v>
      </c>
      <c r="E116" s="708">
        <v>0</v>
      </c>
      <c r="F116" s="706">
        <v>2572.4799996000002</v>
      </c>
      <c r="G116" s="707">
        <v>1500.6133331000001</v>
      </c>
      <c r="H116" s="707">
        <v>192.51425</v>
      </c>
      <c r="I116" s="707">
        <v>1368.9208600000002</v>
      </c>
      <c r="J116" s="707">
        <v>-131.69247309999992</v>
      </c>
      <c r="K116" s="709">
        <v>0.53214052595660855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580.46524399999998</v>
      </c>
      <c r="C117" s="707">
        <v>547.25781000000006</v>
      </c>
      <c r="D117" s="707">
        <v>-33.207433999999921</v>
      </c>
      <c r="E117" s="708">
        <v>0.94279169279599462</v>
      </c>
      <c r="F117" s="706">
        <v>484.57637939999995</v>
      </c>
      <c r="G117" s="707">
        <v>282.66955465000001</v>
      </c>
      <c r="H117" s="707">
        <v>31.250040000000002</v>
      </c>
      <c r="I117" s="707">
        <v>262.52535</v>
      </c>
      <c r="J117" s="707">
        <v>-20.144204650000006</v>
      </c>
      <c r="K117" s="709">
        <v>0.54176258100953578</v>
      </c>
      <c r="L117" s="270"/>
      <c r="M117" s="705" t="str">
        <f t="shared" si="1"/>
        <v>X</v>
      </c>
    </row>
    <row r="118" spans="1:13" ht="14.45" customHeight="1" x14ac:dyDescent="0.2">
      <c r="A118" s="710" t="s">
        <v>442</v>
      </c>
      <c r="B118" s="706">
        <v>36.262177999999999</v>
      </c>
      <c r="C118" s="707">
        <v>43.512</v>
      </c>
      <c r="D118" s="707">
        <v>7.2498220000000018</v>
      </c>
      <c r="E118" s="708">
        <v>1.1999279249029113</v>
      </c>
      <c r="F118" s="706">
        <v>36.940355400000001</v>
      </c>
      <c r="G118" s="707">
        <v>21.548540650000003</v>
      </c>
      <c r="H118" s="707">
        <v>0</v>
      </c>
      <c r="I118" s="707">
        <v>1.1000000000000001</v>
      </c>
      <c r="J118" s="707">
        <v>-20.448540650000002</v>
      </c>
      <c r="K118" s="709">
        <v>2.9777731916461207E-2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413.01916999999997</v>
      </c>
      <c r="C119" s="707">
        <v>326.93367999999998</v>
      </c>
      <c r="D119" s="707">
        <v>-86.085489999999993</v>
      </c>
      <c r="E119" s="708">
        <v>0.79157023147375949</v>
      </c>
      <c r="F119" s="706">
        <v>300.96841859999995</v>
      </c>
      <c r="G119" s="707">
        <v>175.56491084999999</v>
      </c>
      <c r="H119" s="707">
        <v>19.98921</v>
      </c>
      <c r="I119" s="707">
        <v>167.37035</v>
      </c>
      <c r="J119" s="707">
        <v>-8.1945608499999878</v>
      </c>
      <c r="K119" s="709">
        <v>0.5561060219492413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14</v>
      </c>
      <c r="C120" s="707">
        <v>15.7378</v>
      </c>
      <c r="D120" s="707">
        <v>1.7378</v>
      </c>
      <c r="E120" s="708">
        <v>1.1241285714285714</v>
      </c>
      <c r="F120" s="706">
        <v>21.5</v>
      </c>
      <c r="G120" s="707">
        <v>12.541666666666668</v>
      </c>
      <c r="H120" s="707">
        <v>0</v>
      </c>
      <c r="I120" s="707">
        <v>8.733270000000001</v>
      </c>
      <c r="J120" s="707">
        <v>-3.8083966666666669</v>
      </c>
      <c r="K120" s="709">
        <v>0.40619860465116281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14.744609000000001</v>
      </c>
      <c r="C121" s="707">
        <v>9.7200799999999994</v>
      </c>
      <c r="D121" s="707">
        <v>-5.0245290000000011</v>
      </c>
      <c r="E121" s="708">
        <v>0.65922941734161955</v>
      </c>
      <c r="F121" s="706">
        <v>10.167605799999999</v>
      </c>
      <c r="G121" s="707">
        <v>5.9311033833333324</v>
      </c>
      <c r="H121" s="707">
        <v>0</v>
      </c>
      <c r="I121" s="707">
        <v>7.327</v>
      </c>
      <c r="J121" s="707">
        <v>1.3958966166666675</v>
      </c>
      <c r="K121" s="709">
        <v>0.72062195802280227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79.753702000000004</v>
      </c>
      <c r="C122" s="707">
        <v>151.35425000000001</v>
      </c>
      <c r="D122" s="707">
        <v>71.600548000000003</v>
      </c>
      <c r="E122" s="708">
        <v>1.8977708395279256</v>
      </c>
      <c r="F122" s="706">
        <v>0</v>
      </c>
      <c r="G122" s="707">
        <v>0</v>
      </c>
      <c r="H122" s="707">
        <v>9.929829999999999</v>
      </c>
      <c r="I122" s="707">
        <v>70.432980000000001</v>
      </c>
      <c r="J122" s="707">
        <v>70.432980000000001</v>
      </c>
      <c r="K122" s="709">
        <v>0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22.685585</v>
      </c>
      <c r="C123" s="707">
        <v>0</v>
      </c>
      <c r="D123" s="707">
        <v>-22.685585</v>
      </c>
      <c r="E123" s="708">
        <v>0</v>
      </c>
      <c r="F123" s="706">
        <v>0</v>
      </c>
      <c r="G123" s="707">
        <v>0</v>
      </c>
      <c r="H123" s="707">
        <v>1.331</v>
      </c>
      <c r="I123" s="707">
        <v>1.331</v>
      </c>
      <c r="J123" s="707">
        <v>1.331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0</v>
      </c>
      <c r="C124" s="707">
        <v>0</v>
      </c>
      <c r="D124" s="707">
        <v>0</v>
      </c>
      <c r="E124" s="708">
        <v>0</v>
      </c>
      <c r="F124" s="706">
        <v>114.9999996</v>
      </c>
      <c r="G124" s="707">
        <v>67.083333100000004</v>
      </c>
      <c r="H124" s="707">
        <v>0</v>
      </c>
      <c r="I124" s="707">
        <v>6.2307499999999996</v>
      </c>
      <c r="J124" s="707">
        <v>-60.852583100000004</v>
      </c>
      <c r="K124" s="709">
        <v>5.4180434971062383E-2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0</v>
      </c>
      <c r="C125" s="707">
        <v>2.13754</v>
      </c>
      <c r="D125" s="707">
        <v>2.13754</v>
      </c>
      <c r="E125" s="708">
        <v>0</v>
      </c>
      <c r="F125" s="706">
        <v>2.6144555999999999</v>
      </c>
      <c r="G125" s="707">
        <v>1.5250990999999998</v>
      </c>
      <c r="H125" s="707">
        <v>0</v>
      </c>
      <c r="I125" s="707">
        <v>0.20981</v>
      </c>
      <c r="J125" s="707">
        <v>-1.3152890999999998</v>
      </c>
      <c r="K125" s="709">
        <v>8.0249976323942929E-2</v>
      </c>
      <c r="L125" s="270"/>
      <c r="M125" s="705" t="str">
        <f t="shared" si="1"/>
        <v>X</v>
      </c>
    </row>
    <row r="126" spans="1:13" ht="14.45" customHeight="1" x14ac:dyDescent="0.2">
      <c r="A126" s="710" t="s">
        <v>450</v>
      </c>
      <c r="B126" s="706">
        <v>0</v>
      </c>
      <c r="C126" s="707">
        <v>2.13754</v>
      </c>
      <c r="D126" s="707">
        <v>2.13754</v>
      </c>
      <c r="E126" s="708">
        <v>0</v>
      </c>
      <c r="F126" s="706">
        <v>2.6144555999999999</v>
      </c>
      <c r="G126" s="707">
        <v>1.5250990999999998</v>
      </c>
      <c r="H126" s="707">
        <v>0</v>
      </c>
      <c r="I126" s="707">
        <v>0.20981</v>
      </c>
      <c r="J126" s="707">
        <v>-1.3152890999999998</v>
      </c>
      <c r="K126" s="709">
        <v>8.0249976323942929E-2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108355.20406600001</v>
      </c>
      <c r="C127" s="707">
        <v>113800.56518000001</v>
      </c>
      <c r="D127" s="707">
        <v>5445.3611139999994</v>
      </c>
      <c r="E127" s="708">
        <v>1.050254726212164</v>
      </c>
      <c r="F127" s="706">
        <v>121170.4809426</v>
      </c>
      <c r="G127" s="707">
        <v>70682.780549850009</v>
      </c>
      <c r="H127" s="707">
        <v>13033.447179999999</v>
      </c>
      <c r="I127" s="707">
        <v>67563.402600000001</v>
      </c>
      <c r="J127" s="707">
        <v>-3119.377949850008</v>
      </c>
      <c r="K127" s="709">
        <v>0.55758962145248603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78453.039999999994</v>
      </c>
      <c r="C128" s="707">
        <v>84258.997000000003</v>
      </c>
      <c r="D128" s="707">
        <v>5805.9570000000094</v>
      </c>
      <c r="E128" s="708">
        <v>1.0740055069886394</v>
      </c>
      <c r="F128" s="706">
        <v>89328.139634400097</v>
      </c>
      <c r="G128" s="707">
        <v>52108.081453400053</v>
      </c>
      <c r="H128" s="707">
        <v>9603.9349999999995</v>
      </c>
      <c r="I128" s="707">
        <v>49829.633000000002</v>
      </c>
      <c r="J128" s="707">
        <v>-2278.4484534000512</v>
      </c>
      <c r="K128" s="709">
        <v>0.55782683042478476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78189.16</v>
      </c>
      <c r="C129" s="707">
        <v>83879.047999999995</v>
      </c>
      <c r="D129" s="707">
        <v>5689.8879999999917</v>
      </c>
      <c r="E129" s="708">
        <v>1.072770803523148</v>
      </c>
      <c r="F129" s="706">
        <v>88906.762251799999</v>
      </c>
      <c r="G129" s="707">
        <v>51862.277980216662</v>
      </c>
      <c r="H129" s="707">
        <v>9552.5259999999998</v>
      </c>
      <c r="I129" s="707">
        <v>49436.017</v>
      </c>
      <c r="J129" s="707">
        <v>-2426.2609802166626</v>
      </c>
      <c r="K129" s="709">
        <v>0.55604338464140979</v>
      </c>
      <c r="L129" s="270"/>
      <c r="M129" s="705" t="str">
        <f t="shared" si="1"/>
        <v>X</v>
      </c>
    </row>
    <row r="130" spans="1:13" ht="14.45" customHeight="1" x14ac:dyDescent="0.2">
      <c r="A130" s="710" t="s">
        <v>454</v>
      </c>
      <c r="B130" s="706">
        <v>78189.16</v>
      </c>
      <c r="C130" s="707">
        <v>83879.047999999995</v>
      </c>
      <c r="D130" s="707">
        <v>5689.8879999999917</v>
      </c>
      <c r="E130" s="708">
        <v>1.072770803523148</v>
      </c>
      <c r="F130" s="706">
        <v>88906.762251799999</v>
      </c>
      <c r="G130" s="707">
        <v>51862.277980216662</v>
      </c>
      <c r="H130" s="707">
        <v>9552.5259999999998</v>
      </c>
      <c r="I130" s="707">
        <v>49436.017</v>
      </c>
      <c r="J130" s="707">
        <v>-2426.2609802166626</v>
      </c>
      <c r="K130" s="709">
        <v>0.55604338464140979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0</v>
      </c>
      <c r="C131" s="707">
        <v>0.32800000000000001</v>
      </c>
      <c r="D131" s="707">
        <v>0.32800000000000001</v>
      </c>
      <c r="E131" s="708">
        <v>0</v>
      </c>
      <c r="F131" s="706">
        <v>0</v>
      </c>
      <c r="G131" s="707">
        <v>0</v>
      </c>
      <c r="H131" s="707">
        <v>0</v>
      </c>
      <c r="I131" s="707">
        <v>0.32800000000000001</v>
      </c>
      <c r="J131" s="707">
        <v>0.32800000000000001</v>
      </c>
      <c r="K131" s="709">
        <v>0</v>
      </c>
      <c r="L131" s="270"/>
      <c r="M131" s="705" t="str">
        <f t="shared" si="1"/>
        <v>X</v>
      </c>
    </row>
    <row r="132" spans="1:13" ht="14.45" customHeight="1" x14ac:dyDescent="0.2">
      <c r="A132" s="710" t="s">
        <v>456</v>
      </c>
      <c r="B132" s="706">
        <v>0</v>
      </c>
      <c r="C132" s="707">
        <v>0.32800000000000001</v>
      </c>
      <c r="D132" s="707">
        <v>0.32800000000000001</v>
      </c>
      <c r="E132" s="708">
        <v>0</v>
      </c>
      <c r="F132" s="706">
        <v>0</v>
      </c>
      <c r="G132" s="707">
        <v>0</v>
      </c>
      <c r="H132" s="707">
        <v>0</v>
      </c>
      <c r="I132" s="707">
        <v>0.32800000000000001</v>
      </c>
      <c r="J132" s="707">
        <v>0.32800000000000001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0</v>
      </c>
      <c r="C133" s="707">
        <v>-2.7559999999999998</v>
      </c>
      <c r="D133" s="707">
        <v>-2.7559999999999998</v>
      </c>
      <c r="E133" s="708">
        <v>0</v>
      </c>
      <c r="F133" s="706">
        <v>0</v>
      </c>
      <c r="G133" s="707">
        <v>0</v>
      </c>
      <c r="H133" s="707">
        <v>0</v>
      </c>
      <c r="I133" s="707">
        <v>0</v>
      </c>
      <c r="J133" s="707">
        <v>0</v>
      </c>
      <c r="K133" s="709">
        <v>0</v>
      </c>
      <c r="L133" s="270"/>
      <c r="M133" s="705" t="str">
        <f t="shared" si="1"/>
        <v>X</v>
      </c>
    </row>
    <row r="134" spans="1:13" ht="14.45" customHeight="1" x14ac:dyDescent="0.2">
      <c r="A134" s="710" t="s">
        <v>458</v>
      </c>
      <c r="B134" s="706">
        <v>0</v>
      </c>
      <c r="C134" s="707">
        <v>-2.7559999999999998</v>
      </c>
      <c r="D134" s="707">
        <v>-2.7559999999999998</v>
      </c>
      <c r="E134" s="708">
        <v>0</v>
      </c>
      <c r="F134" s="706">
        <v>0</v>
      </c>
      <c r="G134" s="707">
        <v>0</v>
      </c>
      <c r="H134" s="707">
        <v>0</v>
      </c>
      <c r="I134" s="707">
        <v>0</v>
      </c>
      <c r="J134" s="707">
        <v>0</v>
      </c>
      <c r="K134" s="709">
        <v>0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0</v>
      </c>
      <c r="C135" s="707">
        <v>-0.129</v>
      </c>
      <c r="D135" s="707">
        <v>-0.129</v>
      </c>
      <c r="E135" s="708">
        <v>0</v>
      </c>
      <c r="F135" s="706">
        <v>0</v>
      </c>
      <c r="G135" s="707">
        <v>0</v>
      </c>
      <c r="H135" s="707">
        <v>0</v>
      </c>
      <c r="I135" s="707">
        <v>0</v>
      </c>
      <c r="J135" s="707">
        <v>0</v>
      </c>
      <c r="K135" s="709">
        <v>0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0</v>
      </c>
      <c r="C136" s="707">
        <v>-0.129</v>
      </c>
      <c r="D136" s="707">
        <v>-0.129</v>
      </c>
      <c r="E136" s="708">
        <v>0</v>
      </c>
      <c r="F136" s="706">
        <v>0</v>
      </c>
      <c r="G136" s="707">
        <v>0</v>
      </c>
      <c r="H136" s="707">
        <v>0</v>
      </c>
      <c r="I136" s="707">
        <v>0</v>
      </c>
      <c r="J136" s="707">
        <v>0</v>
      </c>
      <c r="K136" s="709">
        <v>0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23.76</v>
      </c>
      <c r="C137" s="707">
        <v>214.72499999999999</v>
      </c>
      <c r="D137" s="707">
        <v>190.965</v>
      </c>
      <c r="E137" s="708">
        <v>9.037247474747474</v>
      </c>
      <c r="F137" s="706">
        <v>213.10909080000002</v>
      </c>
      <c r="G137" s="707">
        <v>124.3136363</v>
      </c>
      <c r="H137" s="707">
        <v>11.74</v>
      </c>
      <c r="I137" s="707">
        <v>79.84</v>
      </c>
      <c r="J137" s="707">
        <v>-44.473636299999995</v>
      </c>
      <c r="K137" s="709">
        <v>0.37464380191518321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23.76</v>
      </c>
      <c r="C138" s="707">
        <v>214.72499999999999</v>
      </c>
      <c r="D138" s="707">
        <v>190.965</v>
      </c>
      <c r="E138" s="708">
        <v>9.037247474747474</v>
      </c>
      <c r="F138" s="706">
        <v>213.10909080000002</v>
      </c>
      <c r="G138" s="707">
        <v>124.3136363</v>
      </c>
      <c r="H138" s="707">
        <v>11.74</v>
      </c>
      <c r="I138" s="707">
        <v>79.84</v>
      </c>
      <c r="J138" s="707">
        <v>-44.473636299999995</v>
      </c>
      <c r="K138" s="709">
        <v>0.37464380191518321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169.32</v>
      </c>
      <c r="C139" s="707">
        <v>101.53100000000001</v>
      </c>
      <c r="D139" s="707">
        <v>-67.788999999999987</v>
      </c>
      <c r="E139" s="708">
        <v>0.59963973541223725</v>
      </c>
      <c r="F139" s="706">
        <v>109.3807018</v>
      </c>
      <c r="G139" s="707">
        <v>63.805409383333334</v>
      </c>
      <c r="H139" s="707">
        <v>22.419</v>
      </c>
      <c r="I139" s="707">
        <v>295.44799999999998</v>
      </c>
      <c r="J139" s="707">
        <v>231.64259061666664</v>
      </c>
      <c r="K139" s="709">
        <v>2.7010980468951424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169.32</v>
      </c>
      <c r="C140" s="707">
        <v>101.53100000000001</v>
      </c>
      <c r="D140" s="707">
        <v>-67.788999999999987</v>
      </c>
      <c r="E140" s="708">
        <v>0.59963973541223725</v>
      </c>
      <c r="F140" s="706">
        <v>109.3807018</v>
      </c>
      <c r="G140" s="707">
        <v>63.805409383333334</v>
      </c>
      <c r="H140" s="707">
        <v>22.419</v>
      </c>
      <c r="I140" s="707">
        <v>295.44799999999998</v>
      </c>
      <c r="J140" s="707">
        <v>231.64259061666664</v>
      </c>
      <c r="K140" s="709">
        <v>2.7010980468951424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70.8</v>
      </c>
      <c r="C141" s="707">
        <v>66.25</v>
      </c>
      <c r="D141" s="707">
        <v>-4.5499999999999972</v>
      </c>
      <c r="E141" s="708">
        <v>0.93573446327683618</v>
      </c>
      <c r="F141" s="706">
        <v>98.887589999999889</v>
      </c>
      <c r="G141" s="707">
        <v>57.684427499999941</v>
      </c>
      <c r="H141" s="707">
        <v>17.25</v>
      </c>
      <c r="I141" s="707">
        <v>18</v>
      </c>
      <c r="J141" s="707">
        <v>-39.684427499999941</v>
      </c>
      <c r="K141" s="709">
        <v>0.18202486277600677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70.8</v>
      </c>
      <c r="C142" s="707">
        <v>66.25</v>
      </c>
      <c r="D142" s="707">
        <v>-4.5499999999999972</v>
      </c>
      <c r="E142" s="708">
        <v>0.93573446327683618</v>
      </c>
      <c r="F142" s="706">
        <v>98.887589999999889</v>
      </c>
      <c r="G142" s="707">
        <v>57.684427499999941</v>
      </c>
      <c r="H142" s="707">
        <v>17.25</v>
      </c>
      <c r="I142" s="707">
        <v>18</v>
      </c>
      <c r="J142" s="707">
        <v>-39.684427499999941</v>
      </c>
      <c r="K142" s="709">
        <v>0.18202486277600677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27865.1</v>
      </c>
      <c r="C143" s="707">
        <v>27861.91215</v>
      </c>
      <c r="D143" s="707">
        <v>-3.1878499999984342</v>
      </c>
      <c r="E143" s="708">
        <v>0.99988559703715407</v>
      </c>
      <c r="F143" s="706">
        <v>29685.096370700001</v>
      </c>
      <c r="G143" s="707">
        <v>17316.306216241668</v>
      </c>
      <c r="H143" s="707">
        <v>3238.0123199999998</v>
      </c>
      <c r="I143" s="707">
        <v>16739.116590000001</v>
      </c>
      <c r="J143" s="707">
        <v>-577.1896262416667</v>
      </c>
      <c r="K143" s="709">
        <v>0.56388958219862695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7577.57</v>
      </c>
      <c r="C144" s="707">
        <v>7572.2088300000005</v>
      </c>
      <c r="D144" s="707">
        <v>-5.3611699999992197</v>
      </c>
      <c r="E144" s="708">
        <v>0.99929249482353855</v>
      </c>
      <c r="F144" s="706">
        <v>8037.2743861999998</v>
      </c>
      <c r="G144" s="707">
        <v>4688.4100586166669</v>
      </c>
      <c r="H144" s="707">
        <v>862.19313999999997</v>
      </c>
      <c r="I144" s="707">
        <v>4457.1683200000007</v>
      </c>
      <c r="J144" s="707">
        <v>-231.24173861666623</v>
      </c>
      <c r="K144" s="709">
        <v>0.55456216944054548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7577.57</v>
      </c>
      <c r="C145" s="707">
        <v>7572.2088300000005</v>
      </c>
      <c r="D145" s="707">
        <v>-5.3611699999992197</v>
      </c>
      <c r="E145" s="708">
        <v>0.99929249482353855</v>
      </c>
      <c r="F145" s="706">
        <v>8037.2743861999998</v>
      </c>
      <c r="G145" s="707">
        <v>4688.4100586166669</v>
      </c>
      <c r="H145" s="707">
        <v>862.19313999999997</v>
      </c>
      <c r="I145" s="707">
        <v>4457.1683200000007</v>
      </c>
      <c r="J145" s="707">
        <v>-231.24173861666623</v>
      </c>
      <c r="K145" s="709">
        <v>0.55456216944054548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20287.53</v>
      </c>
      <c r="C146" s="707">
        <v>20289.703320000001</v>
      </c>
      <c r="D146" s="707">
        <v>2.173320000001695</v>
      </c>
      <c r="E146" s="708">
        <v>1.000107125904435</v>
      </c>
      <c r="F146" s="706">
        <v>21647.821984499999</v>
      </c>
      <c r="G146" s="707">
        <v>12627.896157625</v>
      </c>
      <c r="H146" s="707">
        <v>2375.81918</v>
      </c>
      <c r="I146" s="707">
        <v>12281.948269999999</v>
      </c>
      <c r="J146" s="707">
        <v>-345.94788762500139</v>
      </c>
      <c r="K146" s="709">
        <v>0.56735260844227031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20287.53</v>
      </c>
      <c r="C147" s="707">
        <v>20289.703320000001</v>
      </c>
      <c r="D147" s="707">
        <v>2.173320000001695</v>
      </c>
      <c r="E147" s="708">
        <v>1.000107125904435</v>
      </c>
      <c r="F147" s="706">
        <v>21647.821984499999</v>
      </c>
      <c r="G147" s="707">
        <v>12627.896157625</v>
      </c>
      <c r="H147" s="707">
        <v>2375.81918</v>
      </c>
      <c r="I147" s="707">
        <v>12281.948269999999</v>
      </c>
      <c r="J147" s="707">
        <v>-345.94788762500139</v>
      </c>
      <c r="K147" s="709">
        <v>0.56735260844227031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352.61406599999998</v>
      </c>
      <c r="C148" s="707">
        <v>0</v>
      </c>
      <c r="D148" s="707">
        <v>-352.61406599999998</v>
      </c>
      <c r="E148" s="708">
        <v>0</v>
      </c>
      <c r="F148" s="706">
        <v>370.68214520000004</v>
      </c>
      <c r="G148" s="707">
        <v>216.23125136666667</v>
      </c>
      <c r="H148" s="707">
        <v>0</v>
      </c>
      <c r="I148" s="707">
        <v>0</v>
      </c>
      <c r="J148" s="707">
        <v>-216.23125136666667</v>
      </c>
      <c r="K148" s="709">
        <v>0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352.61406599999998</v>
      </c>
      <c r="C149" s="707">
        <v>0</v>
      </c>
      <c r="D149" s="707">
        <v>-352.61406599999998</v>
      </c>
      <c r="E149" s="708">
        <v>0</v>
      </c>
      <c r="F149" s="706">
        <v>370.68214520000004</v>
      </c>
      <c r="G149" s="707">
        <v>216.23125136666667</v>
      </c>
      <c r="H149" s="707">
        <v>0</v>
      </c>
      <c r="I149" s="707">
        <v>0</v>
      </c>
      <c r="J149" s="707">
        <v>-216.23125136666667</v>
      </c>
      <c r="K149" s="709">
        <v>0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352.61406599999998</v>
      </c>
      <c r="C150" s="707">
        <v>0</v>
      </c>
      <c r="D150" s="707">
        <v>-352.61406599999998</v>
      </c>
      <c r="E150" s="708">
        <v>0</v>
      </c>
      <c r="F150" s="706">
        <v>370.68214520000004</v>
      </c>
      <c r="G150" s="707">
        <v>216.23125136666667</v>
      </c>
      <c r="H150" s="707">
        <v>0</v>
      </c>
      <c r="I150" s="707">
        <v>0</v>
      </c>
      <c r="J150" s="707">
        <v>-216.23125136666667</v>
      </c>
      <c r="K150" s="709">
        <v>0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1684.45</v>
      </c>
      <c r="C151" s="707">
        <v>1679.6560300000001</v>
      </c>
      <c r="D151" s="707">
        <v>-4.7939699999999448</v>
      </c>
      <c r="E151" s="708">
        <v>0.99715398498026064</v>
      </c>
      <c r="F151" s="706">
        <v>1786.5627923000002</v>
      </c>
      <c r="G151" s="707">
        <v>1042.1616288416669</v>
      </c>
      <c r="H151" s="707">
        <v>191.49985999999998</v>
      </c>
      <c r="I151" s="707">
        <v>994.65300999999999</v>
      </c>
      <c r="J151" s="707">
        <v>-47.50861884166693</v>
      </c>
      <c r="K151" s="709">
        <v>0.55674114242550365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1684.45</v>
      </c>
      <c r="C152" s="707">
        <v>1679.6560300000001</v>
      </c>
      <c r="D152" s="707">
        <v>-4.7939699999999448</v>
      </c>
      <c r="E152" s="708">
        <v>0.99715398498026064</v>
      </c>
      <c r="F152" s="706">
        <v>1786.5627923000002</v>
      </c>
      <c r="G152" s="707">
        <v>1042.1616288416669</v>
      </c>
      <c r="H152" s="707">
        <v>191.49985999999998</v>
      </c>
      <c r="I152" s="707">
        <v>994.65300999999999</v>
      </c>
      <c r="J152" s="707">
        <v>-47.50861884166693</v>
      </c>
      <c r="K152" s="709">
        <v>0.55674114242550365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1684.45</v>
      </c>
      <c r="C153" s="707">
        <v>1679.6560300000001</v>
      </c>
      <c r="D153" s="707">
        <v>-4.7939699999999448</v>
      </c>
      <c r="E153" s="708">
        <v>0.99715398498026064</v>
      </c>
      <c r="F153" s="706">
        <v>1786.5627923000002</v>
      </c>
      <c r="G153" s="707">
        <v>1042.1616288416669</v>
      </c>
      <c r="H153" s="707">
        <v>191.49985999999998</v>
      </c>
      <c r="I153" s="707">
        <v>994.65300999999999</v>
      </c>
      <c r="J153" s="707">
        <v>-47.50861884166693</v>
      </c>
      <c r="K153" s="709">
        <v>0.55674114242550365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154.00049999999999</v>
      </c>
      <c r="D154" s="707">
        <v>154.00049999999999</v>
      </c>
      <c r="E154" s="708">
        <v>0</v>
      </c>
      <c r="F154" s="706">
        <v>134.9925648</v>
      </c>
      <c r="G154" s="707">
        <v>78.745662799999991</v>
      </c>
      <c r="H154" s="707">
        <v>0.45900000000000002</v>
      </c>
      <c r="I154" s="707">
        <v>10.3565</v>
      </c>
      <c r="J154" s="707">
        <v>-68.389162799999994</v>
      </c>
      <c r="K154" s="709">
        <v>7.671904015857324E-2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0</v>
      </c>
      <c r="C155" s="707">
        <v>154.00049999999999</v>
      </c>
      <c r="D155" s="707">
        <v>154.00049999999999</v>
      </c>
      <c r="E155" s="708">
        <v>0</v>
      </c>
      <c r="F155" s="706">
        <v>134.9925648</v>
      </c>
      <c r="G155" s="707">
        <v>78.745662799999991</v>
      </c>
      <c r="H155" s="707">
        <v>0.45900000000000002</v>
      </c>
      <c r="I155" s="707">
        <v>10.3565</v>
      </c>
      <c r="J155" s="707">
        <v>-68.389162799999994</v>
      </c>
      <c r="K155" s="709">
        <v>7.671904015857324E-2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16.295500000000001</v>
      </c>
      <c r="D156" s="707">
        <v>16.295500000000001</v>
      </c>
      <c r="E156" s="708">
        <v>0</v>
      </c>
      <c r="F156" s="706">
        <v>17.876775600000002</v>
      </c>
      <c r="G156" s="707">
        <v>10.4281191</v>
      </c>
      <c r="H156" s="707">
        <v>0.45900000000000002</v>
      </c>
      <c r="I156" s="707">
        <v>7.6944999999999997</v>
      </c>
      <c r="J156" s="707">
        <v>-2.7336191000000003</v>
      </c>
      <c r="K156" s="709">
        <v>0.43041878312775816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2.1793499999999999</v>
      </c>
      <c r="D157" s="707">
        <v>2.1793499999999999</v>
      </c>
      <c r="E157" s="708">
        <v>0</v>
      </c>
      <c r="F157" s="706">
        <v>2.32437</v>
      </c>
      <c r="G157" s="707">
        <v>1.3558824999999999</v>
      </c>
      <c r="H157" s="707">
        <v>0.45900000000000002</v>
      </c>
      <c r="I157" s="707">
        <v>2.6945000000000001</v>
      </c>
      <c r="J157" s="707">
        <v>1.3386175000000002</v>
      </c>
      <c r="K157" s="709">
        <v>1.159238847515671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0</v>
      </c>
      <c r="C158" s="707">
        <v>0</v>
      </c>
      <c r="D158" s="707">
        <v>0</v>
      </c>
      <c r="E158" s="708">
        <v>0</v>
      </c>
      <c r="F158" s="706">
        <v>0</v>
      </c>
      <c r="G158" s="707">
        <v>0</v>
      </c>
      <c r="H158" s="707">
        <v>0</v>
      </c>
      <c r="I158" s="707">
        <v>5</v>
      </c>
      <c r="J158" s="707">
        <v>5</v>
      </c>
      <c r="K158" s="709">
        <v>0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0</v>
      </c>
      <c r="C159" s="707">
        <v>6</v>
      </c>
      <c r="D159" s="707">
        <v>6</v>
      </c>
      <c r="E159" s="708">
        <v>0</v>
      </c>
      <c r="F159" s="706">
        <v>6.6599147999999992</v>
      </c>
      <c r="G159" s="707">
        <v>3.8849502999999994</v>
      </c>
      <c r="H159" s="707">
        <v>0</v>
      </c>
      <c r="I159" s="707">
        <v>0</v>
      </c>
      <c r="J159" s="707">
        <v>-3.8849502999999994</v>
      </c>
      <c r="K159" s="709">
        <v>0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0</v>
      </c>
      <c r="C160" s="707">
        <v>8.1161499999999993</v>
      </c>
      <c r="D160" s="707">
        <v>8.1161499999999993</v>
      </c>
      <c r="E160" s="708">
        <v>0</v>
      </c>
      <c r="F160" s="706">
        <v>8.8924907999999991</v>
      </c>
      <c r="G160" s="707">
        <v>5.1872862999999994</v>
      </c>
      <c r="H160" s="707">
        <v>0</v>
      </c>
      <c r="I160" s="707">
        <v>0</v>
      </c>
      <c r="J160" s="707">
        <v>-5.1872862999999994</v>
      </c>
      <c r="K160" s="709">
        <v>0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0</v>
      </c>
      <c r="C161" s="707">
        <v>3.871</v>
      </c>
      <c r="D161" s="707">
        <v>3.871</v>
      </c>
      <c r="E161" s="708">
        <v>0</v>
      </c>
      <c r="F161" s="706">
        <v>0</v>
      </c>
      <c r="G161" s="707">
        <v>0</v>
      </c>
      <c r="H161" s="707">
        <v>0</v>
      </c>
      <c r="I161" s="707">
        <v>0</v>
      </c>
      <c r="J161" s="707">
        <v>0</v>
      </c>
      <c r="K161" s="709">
        <v>0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0</v>
      </c>
      <c r="C162" s="707">
        <v>3.871</v>
      </c>
      <c r="D162" s="707">
        <v>3.871</v>
      </c>
      <c r="E162" s="708">
        <v>0</v>
      </c>
      <c r="F162" s="706">
        <v>0</v>
      </c>
      <c r="G162" s="707">
        <v>0</v>
      </c>
      <c r="H162" s="707">
        <v>0</v>
      </c>
      <c r="I162" s="707">
        <v>0</v>
      </c>
      <c r="J162" s="707">
        <v>0</v>
      </c>
      <c r="K162" s="709">
        <v>0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0</v>
      </c>
      <c r="C163" s="707">
        <v>48.000999999999998</v>
      </c>
      <c r="D163" s="707">
        <v>48.000999999999998</v>
      </c>
      <c r="E163" s="708">
        <v>0</v>
      </c>
      <c r="F163" s="706">
        <v>37.7661984</v>
      </c>
      <c r="G163" s="707">
        <v>22.030282400000001</v>
      </c>
      <c r="H163" s="707">
        <v>0</v>
      </c>
      <c r="I163" s="707">
        <v>2.6619999999999999</v>
      </c>
      <c r="J163" s="707">
        <v>-19.368282400000002</v>
      </c>
      <c r="K163" s="709">
        <v>7.0486310848803885E-2</v>
      </c>
      <c r="L163" s="270"/>
      <c r="M163" s="705" t="str">
        <f t="shared" si="2"/>
        <v>X</v>
      </c>
    </row>
    <row r="164" spans="1:13" ht="14.45" customHeight="1" x14ac:dyDescent="0.2">
      <c r="A164" s="710" t="s">
        <v>488</v>
      </c>
      <c r="B164" s="706">
        <v>0</v>
      </c>
      <c r="C164" s="707">
        <v>48.000999999999998</v>
      </c>
      <c r="D164" s="707">
        <v>48.000999999999998</v>
      </c>
      <c r="E164" s="708">
        <v>0</v>
      </c>
      <c r="F164" s="706">
        <v>37.7661984</v>
      </c>
      <c r="G164" s="707">
        <v>22.030282400000001</v>
      </c>
      <c r="H164" s="707">
        <v>0</v>
      </c>
      <c r="I164" s="707">
        <v>2.6619999999999999</v>
      </c>
      <c r="J164" s="707">
        <v>-19.368282400000002</v>
      </c>
      <c r="K164" s="709">
        <v>7.0486310848803885E-2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0</v>
      </c>
      <c r="C165" s="707">
        <v>85.832999999999998</v>
      </c>
      <c r="D165" s="707">
        <v>85.832999999999998</v>
      </c>
      <c r="E165" s="708">
        <v>0</v>
      </c>
      <c r="F165" s="706">
        <v>79.349590800000001</v>
      </c>
      <c r="G165" s="707">
        <v>46.287261299999997</v>
      </c>
      <c r="H165" s="707">
        <v>0</v>
      </c>
      <c r="I165" s="707">
        <v>0</v>
      </c>
      <c r="J165" s="707">
        <v>-46.287261299999997</v>
      </c>
      <c r="K165" s="709">
        <v>0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0</v>
      </c>
      <c r="C166" s="707">
        <v>85.832999999999998</v>
      </c>
      <c r="D166" s="707">
        <v>85.832999999999998</v>
      </c>
      <c r="E166" s="708">
        <v>0</v>
      </c>
      <c r="F166" s="706">
        <v>79.349590800000001</v>
      </c>
      <c r="G166" s="707">
        <v>46.287261299999997</v>
      </c>
      <c r="H166" s="707">
        <v>0</v>
      </c>
      <c r="I166" s="707">
        <v>0</v>
      </c>
      <c r="J166" s="707">
        <v>-46.287261299999997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2488.99998400001</v>
      </c>
      <c r="C167" s="707">
        <v>2937.0587999999998</v>
      </c>
      <c r="D167" s="707">
        <v>448.05881599998975</v>
      </c>
      <c r="E167" s="708">
        <v>1.1800155961752661</v>
      </c>
      <c r="F167" s="706">
        <v>2818.3457154000002</v>
      </c>
      <c r="G167" s="707">
        <v>1644.0350006500003</v>
      </c>
      <c r="H167" s="707">
        <v>264.53467999999998</v>
      </c>
      <c r="I167" s="707">
        <v>1830.7897399999999</v>
      </c>
      <c r="J167" s="707">
        <v>186.75473934999968</v>
      </c>
      <c r="K167" s="709">
        <v>0.64959729035235159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2397.99998400001</v>
      </c>
      <c r="C168" s="707">
        <v>2612.0295499999997</v>
      </c>
      <c r="D168" s="707">
        <v>214.0295659999897</v>
      </c>
      <c r="E168" s="708">
        <v>1.0892533642318776</v>
      </c>
      <c r="F168" s="706">
        <v>2797.354887</v>
      </c>
      <c r="G168" s="707">
        <v>1631.79035075</v>
      </c>
      <c r="H168" s="707">
        <v>249.4847</v>
      </c>
      <c r="I168" s="707">
        <v>1788.9466699999998</v>
      </c>
      <c r="J168" s="707">
        <v>157.1563192499998</v>
      </c>
      <c r="K168" s="709">
        <v>0.63951366282257482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2397.99998400001</v>
      </c>
      <c r="C169" s="707">
        <v>2607.2975499999998</v>
      </c>
      <c r="D169" s="707">
        <v>209.29756599998973</v>
      </c>
      <c r="E169" s="708">
        <v>1.0872800531261342</v>
      </c>
      <c r="F169" s="706">
        <v>2797.354887</v>
      </c>
      <c r="G169" s="707">
        <v>1631.79035075</v>
      </c>
      <c r="H169" s="707">
        <v>249.4847</v>
      </c>
      <c r="I169" s="707">
        <v>1787.3186699999999</v>
      </c>
      <c r="J169" s="707">
        <v>155.52831924999987</v>
      </c>
      <c r="K169" s="709">
        <v>0.63893168446596171</v>
      </c>
      <c r="L169" s="270"/>
      <c r="M169" s="705" t="str">
        <f t="shared" si="2"/>
        <v>X</v>
      </c>
    </row>
    <row r="170" spans="1:13" ht="14.45" customHeight="1" x14ac:dyDescent="0.2">
      <c r="A170" s="710" t="s">
        <v>494</v>
      </c>
      <c r="B170" s="706">
        <v>409.999991999999</v>
      </c>
      <c r="C170" s="707">
        <v>533.46855000000005</v>
      </c>
      <c r="D170" s="707">
        <v>123.46855800000105</v>
      </c>
      <c r="E170" s="708">
        <v>1.3011428302662049</v>
      </c>
      <c r="F170" s="706">
        <v>628.91516100000001</v>
      </c>
      <c r="G170" s="707">
        <v>366.86717725</v>
      </c>
      <c r="H170" s="707">
        <v>67.79204</v>
      </c>
      <c r="I170" s="707">
        <v>505.22730999999999</v>
      </c>
      <c r="J170" s="707">
        <v>138.36013274999999</v>
      </c>
      <c r="K170" s="709">
        <v>0.80333142104042865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405</v>
      </c>
      <c r="C171" s="707">
        <v>449.00799999999998</v>
      </c>
      <c r="D171" s="707">
        <v>44.007999999999981</v>
      </c>
      <c r="E171" s="708">
        <v>1.1086617283950617</v>
      </c>
      <c r="F171" s="706">
        <v>421.48359600000003</v>
      </c>
      <c r="G171" s="707">
        <v>245.86543100000003</v>
      </c>
      <c r="H171" s="707">
        <v>38.302</v>
      </c>
      <c r="I171" s="707">
        <v>268.11399999999998</v>
      </c>
      <c r="J171" s="707">
        <v>22.248568999999947</v>
      </c>
      <c r="K171" s="709">
        <v>0.63611965576947382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148.00000800000001</v>
      </c>
      <c r="C172" s="707">
        <v>195.81100000000001</v>
      </c>
      <c r="D172" s="707">
        <v>47.810991999999999</v>
      </c>
      <c r="E172" s="708">
        <v>1.3230472257812309</v>
      </c>
      <c r="F172" s="706">
        <v>229.90799999999999</v>
      </c>
      <c r="G172" s="707">
        <v>134.113</v>
      </c>
      <c r="H172" s="707">
        <v>19.158999999999999</v>
      </c>
      <c r="I172" s="707">
        <v>134.113</v>
      </c>
      <c r="J172" s="707">
        <v>0</v>
      </c>
      <c r="K172" s="709">
        <v>0.58333333333333337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1209.999996</v>
      </c>
      <c r="C173" s="707">
        <v>1203.6309199999998</v>
      </c>
      <c r="D173" s="707">
        <v>-6.3690760000001774</v>
      </c>
      <c r="E173" s="708">
        <v>0.99473630080904551</v>
      </c>
      <c r="F173" s="706">
        <v>1291.67073</v>
      </c>
      <c r="G173" s="707">
        <v>753.47459249999997</v>
      </c>
      <c r="H173" s="707">
        <v>105.45021000000001</v>
      </c>
      <c r="I173" s="707">
        <v>748.39420999999993</v>
      </c>
      <c r="J173" s="707">
        <v>-5.0803825000000415</v>
      </c>
      <c r="K173" s="709">
        <v>0.57940014635153958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204.99999600000001</v>
      </c>
      <c r="C174" s="707">
        <v>205.12799999999999</v>
      </c>
      <c r="D174" s="707">
        <v>0.1280039999999758</v>
      </c>
      <c r="E174" s="708">
        <v>1.000624409768281</v>
      </c>
      <c r="F174" s="706">
        <v>205.12799999999999</v>
      </c>
      <c r="G174" s="707">
        <v>119.65799999999999</v>
      </c>
      <c r="H174" s="707">
        <v>17.094000000000001</v>
      </c>
      <c r="I174" s="707">
        <v>119.658</v>
      </c>
      <c r="J174" s="707">
        <v>1.4210854715202004E-14</v>
      </c>
      <c r="K174" s="709">
        <v>0.58333333333333337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19.999991999999999</v>
      </c>
      <c r="C175" s="707">
        <v>20.251080000000002</v>
      </c>
      <c r="D175" s="707">
        <v>0.25108800000000286</v>
      </c>
      <c r="E175" s="708">
        <v>1.0125544050217621</v>
      </c>
      <c r="F175" s="706">
        <v>20.249400000000001</v>
      </c>
      <c r="G175" s="707">
        <v>11.812150000000001</v>
      </c>
      <c r="H175" s="707">
        <v>1.6874500000000001</v>
      </c>
      <c r="I175" s="707">
        <v>11.812149999999999</v>
      </c>
      <c r="J175" s="707">
        <v>-1.7763568394002505E-15</v>
      </c>
      <c r="K175" s="709">
        <v>0.58333333333333326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0</v>
      </c>
      <c r="C176" s="707">
        <v>4.7320000000000002</v>
      </c>
      <c r="D176" s="707">
        <v>4.7320000000000002</v>
      </c>
      <c r="E176" s="708">
        <v>0</v>
      </c>
      <c r="F176" s="706">
        <v>0</v>
      </c>
      <c r="G176" s="707">
        <v>0</v>
      </c>
      <c r="H176" s="707">
        <v>0</v>
      </c>
      <c r="I176" s="707">
        <v>1.6279999999999999</v>
      </c>
      <c r="J176" s="707">
        <v>1.6279999999999999</v>
      </c>
      <c r="K176" s="709">
        <v>0</v>
      </c>
      <c r="L176" s="270"/>
      <c r="M176" s="705" t="str">
        <f t="shared" si="2"/>
        <v>X</v>
      </c>
    </row>
    <row r="177" spans="1:13" ht="14.45" customHeight="1" x14ac:dyDescent="0.2">
      <c r="A177" s="710" t="s">
        <v>501</v>
      </c>
      <c r="B177" s="706">
        <v>0</v>
      </c>
      <c r="C177" s="707">
        <v>4.7320000000000002</v>
      </c>
      <c r="D177" s="707">
        <v>4.7320000000000002</v>
      </c>
      <c r="E177" s="708">
        <v>0</v>
      </c>
      <c r="F177" s="706">
        <v>0</v>
      </c>
      <c r="G177" s="707">
        <v>0</v>
      </c>
      <c r="H177" s="707">
        <v>0</v>
      </c>
      <c r="I177" s="707">
        <v>1.6279999999999999</v>
      </c>
      <c r="J177" s="707">
        <v>1.6279999999999999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91</v>
      </c>
      <c r="C178" s="707">
        <v>325.02924999999999</v>
      </c>
      <c r="D178" s="707">
        <v>234.02924999999999</v>
      </c>
      <c r="E178" s="708">
        <v>3.5717499999999998</v>
      </c>
      <c r="F178" s="706">
        <v>20.990828399999998</v>
      </c>
      <c r="G178" s="707">
        <v>12.244649899999999</v>
      </c>
      <c r="H178" s="707">
        <v>15.04998</v>
      </c>
      <c r="I178" s="707">
        <v>41.843069999999997</v>
      </c>
      <c r="J178" s="707">
        <v>29.598420099999998</v>
      </c>
      <c r="K178" s="709">
        <v>1.993397745083753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91</v>
      </c>
      <c r="C179" s="707">
        <v>96.261929999999992</v>
      </c>
      <c r="D179" s="707">
        <v>5.2619299999999924</v>
      </c>
      <c r="E179" s="708">
        <v>1.0578234065934065</v>
      </c>
      <c r="F179" s="706">
        <v>0</v>
      </c>
      <c r="G179" s="707">
        <v>0</v>
      </c>
      <c r="H179" s="707">
        <v>0</v>
      </c>
      <c r="I179" s="707">
        <v>3.7679999999999998</v>
      </c>
      <c r="J179" s="707">
        <v>3.7679999999999998</v>
      </c>
      <c r="K179" s="709">
        <v>0</v>
      </c>
      <c r="L179" s="270"/>
      <c r="M179" s="705" t="str">
        <f t="shared" si="2"/>
        <v>X</v>
      </c>
    </row>
    <row r="180" spans="1:13" ht="14.45" customHeight="1" x14ac:dyDescent="0.2">
      <c r="A180" s="710" t="s">
        <v>504</v>
      </c>
      <c r="B180" s="706">
        <v>91</v>
      </c>
      <c r="C180" s="707">
        <v>96.261929999999992</v>
      </c>
      <c r="D180" s="707">
        <v>5.2619299999999924</v>
      </c>
      <c r="E180" s="708">
        <v>1.0578234065934065</v>
      </c>
      <c r="F180" s="706">
        <v>0</v>
      </c>
      <c r="G180" s="707">
        <v>0</v>
      </c>
      <c r="H180" s="707">
        <v>0</v>
      </c>
      <c r="I180" s="707">
        <v>0</v>
      </c>
      <c r="J180" s="707">
        <v>0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0</v>
      </c>
      <c r="D181" s="707">
        <v>0</v>
      </c>
      <c r="E181" s="708">
        <v>0</v>
      </c>
      <c r="F181" s="706">
        <v>0</v>
      </c>
      <c r="G181" s="707">
        <v>0</v>
      </c>
      <c r="H181" s="707">
        <v>0</v>
      </c>
      <c r="I181" s="707">
        <v>3.7679999999999998</v>
      </c>
      <c r="J181" s="707">
        <v>3.7679999999999998</v>
      </c>
      <c r="K181" s="709">
        <v>0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0</v>
      </c>
      <c r="C182" s="707">
        <v>8.99</v>
      </c>
      <c r="D182" s="707">
        <v>8.99</v>
      </c>
      <c r="E182" s="708">
        <v>0</v>
      </c>
      <c r="F182" s="706">
        <v>0</v>
      </c>
      <c r="G182" s="707">
        <v>0</v>
      </c>
      <c r="H182" s="707">
        <v>0</v>
      </c>
      <c r="I182" s="707">
        <v>10.86459</v>
      </c>
      <c r="J182" s="707">
        <v>10.86459</v>
      </c>
      <c r="K182" s="709">
        <v>0</v>
      </c>
      <c r="L182" s="270"/>
      <c r="M182" s="705" t="str">
        <f t="shared" si="2"/>
        <v>X</v>
      </c>
    </row>
    <row r="183" spans="1:13" ht="14.45" customHeight="1" x14ac:dyDescent="0.2">
      <c r="A183" s="710" t="s">
        <v>507</v>
      </c>
      <c r="B183" s="706">
        <v>0</v>
      </c>
      <c r="C183" s="707">
        <v>8.99</v>
      </c>
      <c r="D183" s="707">
        <v>8.99</v>
      </c>
      <c r="E183" s="708">
        <v>0</v>
      </c>
      <c r="F183" s="706">
        <v>0</v>
      </c>
      <c r="G183" s="707">
        <v>0</v>
      </c>
      <c r="H183" s="707">
        <v>0</v>
      </c>
      <c r="I183" s="707">
        <v>5.9531999999999998</v>
      </c>
      <c r="J183" s="707">
        <v>5.9531999999999998</v>
      </c>
      <c r="K183" s="709">
        <v>0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0</v>
      </c>
      <c r="C184" s="707">
        <v>0</v>
      </c>
      <c r="D184" s="707">
        <v>0</v>
      </c>
      <c r="E184" s="708">
        <v>0</v>
      </c>
      <c r="F184" s="706">
        <v>0</v>
      </c>
      <c r="G184" s="707">
        <v>0</v>
      </c>
      <c r="H184" s="707">
        <v>0</v>
      </c>
      <c r="I184" s="707">
        <v>4.9113899999999999</v>
      </c>
      <c r="J184" s="707">
        <v>4.9113899999999999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0</v>
      </c>
      <c r="C185" s="707">
        <v>8.9540000000000006</v>
      </c>
      <c r="D185" s="707">
        <v>8.9540000000000006</v>
      </c>
      <c r="E185" s="708">
        <v>0</v>
      </c>
      <c r="F185" s="706">
        <v>20.990828399999998</v>
      </c>
      <c r="G185" s="707">
        <v>12.244649899999999</v>
      </c>
      <c r="H185" s="707">
        <v>4.4165000000000001</v>
      </c>
      <c r="I185" s="707">
        <v>16.577000000000002</v>
      </c>
      <c r="J185" s="707">
        <v>4.3323501000000029</v>
      </c>
      <c r="K185" s="709">
        <v>0.78972585950919416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0</v>
      </c>
      <c r="C186" s="707">
        <v>8.9540000000000006</v>
      </c>
      <c r="D186" s="707">
        <v>8.9540000000000006</v>
      </c>
      <c r="E186" s="708">
        <v>0</v>
      </c>
      <c r="F186" s="706">
        <v>20.990828399999998</v>
      </c>
      <c r="G186" s="707">
        <v>12.244649899999999</v>
      </c>
      <c r="H186" s="707">
        <v>4.4165000000000001</v>
      </c>
      <c r="I186" s="707">
        <v>16.577000000000002</v>
      </c>
      <c r="J186" s="707">
        <v>4.3323501000000029</v>
      </c>
      <c r="K186" s="709">
        <v>0.78972585950919416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0</v>
      </c>
      <c r="C187" s="707">
        <v>210.82332</v>
      </c>
      <c r="D187" s="707">
        <v>210.82332</v>
      </c>
      <c r="E187" s="708">
        <v>0</v>
      </c>
      <c r="F187" s="706">
        <v>0</v>
      </c>
      <c r="G187" s="707">
        <v>0</v>
      </c>
      <c r="H187" s="707">
        <v>10.633479999999999</v>
      </c>
      <c r="I187" s="707">
        <v>10.633479999999999</v>
      </c>
      <c r="J187" s="707">
        <v>10.633479999999999</v>
      </c>
      <c r="K187" s="709">
        <v>0</v>
      </c>
      <c r="L187" s="270"/>
      <c r="M187" s="705" t="str">
        <f t="shared" si="2"/>
        <v>X</v>
      </c>
    </row>
    <row r="188" spans="1:13" ht="14.45" customHeight="1" x14ac:dyDescent="0.2">
      <c r="A188" s="710" t="s">
        <v>512</v>
      </c>
      <c r="B188" s="706">
        <v>0</v>
      </c>
      <c r="C188" s="707">
        <v>185.39132000000001</v>
      </c>
      <c r="D188" s="707">
        <v>185.39132000000001</v>
      </c>
      <c r="E188" s="708">
        <v>0</v>
      </c>
      <c r="F188" s="706">
        <v>0</v>
      </c>
      <c r="G188" s="707">
        <v>0</v>
      </c>
      <c r="H188" s="707">
        <v>10.633479999999999</v>
      </c>
      <c r="I188" s="707">
        <v>10.633479999999999</v>
      </c>
      <c r="J188" s="707">
        <v>10.633479999999999</v>
      </c>
      <c r="K188" s="709">
        <v>0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0</v>
      </c>
      <c r="C189" s="707">
        <v>25.431999999999999</v>
      </c>
      <c r="D189" s="707">
        <v>25.431999999999999</v>
      </c>
      <c r="E189" s="708">
        <v>0</v>
      </c>
      <c r="F189" s="706">
        <v>0</v>
      </c>
      <c r="G189" s="707">
        <v>0</v>
      </c>
      <c r="H189" s="707">
        <v>0</v>
      </c>
      <c r="I189" s="707">
        <v>0</v>
      </c>
      <c r="J189" s="707">
        <v>0</v>
      </c>
      <c r="K189" s="709">
        <v>0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137959.18171500001</v>
      </c>
      <c r="C190" s="707">
        <v>126590.00124</v>
      </c>
      <c r="D190" s="707">
        <v>-11369.180475000016</v>
      </c>
      <c r="E190" s="708">
        <v>0.9175902587006729</v>
      </c>
      <c r="F190" s="706">
        <v>553.36377179999999</v>
      </c>
      <c r="G190" s="707">
        <v>322.79553354999996</v>
      </c>
      <c r="H190" s="707">
        <v>9675.2417499999992</v>
      </c>
      <c r="I190" s="707">
        <v>74737.803750000108</v>
      </c>
      <c r="J190" s="707">
        <v>74415.008216450107</v>
      </c>
      <c r="K190" s="709">
        <v>135.0608904281726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137955.571761</v>
      </c>
      <c r="C191" s="707">
        <v>126285.26106</v>
      </c>
      <c r="D191" s="707">
        <v>-11670.310700999995</v>
      </c>
      <c r="E191" s="708">
        <v>0.91540529641515223</v>
      </c>
      <c r="F191" s="706">
        <v>400.56510580000003</v>
      </c>
      <c r="G191" s="707">
        <v>233.66297838333332</v>
      </c>
      <c r="H191" s="707">
        <v>9649.7274499999985</v>
      </c>
      <c r="I191" s="707">
        <v>74647.202050000094</v>
      </c>
      <c r="J191" s="707">
        <v>74413.53907161676</v>
      </c>
      <c r="K191" s="709">
        <v>186.35472977836227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137955.571761</v>
      </c>
      <c r="C192" s="707">
        <v>126285.26106</v>
      </c>
      <c r="D192" s="707">
        <v>-11670.310700999995</v>
      </c>
      <c r="E192" s="708">
        <v>0.91540529641515223</v>
      </c>
      <c r="F192" s="706">
        <v>400.56510580000003</v>
      </c>
      <c r="G192" s="707">
        <v>233.66297838333332</v>
      </c>
      <c r="H192" s="707">
        <v>9649.7274499999985</v>
      </c>
      <c r="I192" s="707">
        <v>74647.202050000094</v>
      </c>
      <c r="J192" s="707">
        <v>74413.53907161676</v>
      </c>
      <c r="K192" s="709">
        <v>186.35472977836227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162.430961</v>
      </c>
      <c r="C193" s="707">
        <v>410.93382000000003</v>
      </c>
      <c r="D193" s="707">
        <v>248.50285900000003</v>
      </c>
      <c r="E193" s="708">
        <v>2.5298983486282522</v>
      </c>
      <c r="F193" s="706">
        <v>400.56510580000003</v>
      </c>
      <c r="G193" s="707">
        <v>233.66297838333332</v>
      </c>
      <c r="H193" s="707">
        <v>8.5619800000000001</v>
      </c>
      <c r="I193" s="707">
        <v>14.332990000000001</v>
      </c>
      <c r="J193" s="707">
        <v>-219.32998838333333</v>
      </c>
      <c r="K193" s="709">
        <v>3.578192356864051E-2</v>
      </c>
      <c r="L193" s="270"/>
      <c r="M193" s="705" t="str">
        <f t="shared" si="2"/>
        <v>X</v>
      </c>
    </row>
    <row r="194" spans="1:13" ht="14.45" customHeight="1" x14ac:dyDescent="0.2">
      <c r="A194" s="710" t="s">
        <v>518</v>
      </c>
      <c r="B194" s="706">
        <v>0.27188000000000001</v>
      </c>
      <c r="C194" s="707">
        <v>0.1124</v>
      </c>
      <c r="D194" s="707">
        <v>-0.15948000000000001</v>
      </c>
      <c r="E194" s="708">
        <v>0.41341768427247311</v>
      </c>
      <c r="F194" s="706">
        <v>0.11034629999999999</v>
      </c>
      <c r="G194" s="707">
        <v>6.4368675E-2</v>
      </c>
      <c r="H194" s="707">
        <v>0</v>
      </c>
      <c r="I194" s="707">
        <v>4.9590000000000002E-2</v>
      </c>
      <c r="J194" s="707">
        <v>-1.4778674999999998E-2</v>
      </c>
      <c r="K194" s="709">
        <v>0.44940337827367122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0.280194</v>
      </c>
      <c r="C195" s="707">
        <v>0</v>
      </c>
      <c r="D195" s="707">
        <v>-0.280194</v>
      </c>
      <c r="E195" s="708">
        <v>0</v>
      </c>
      <c r="F195" s="706">
        <v>0</v>
      </c>
      <c r="G195" s="707">
        <v>0</v>
      </c>
      <c r="H195" s="707">
        <v>0</v>
      </c>
      <c r="I195" s="707">
        <v>0</v>
      </c>
      <c r="J195" s="707">
        <v>0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109.834225</v>
      </c>
      <c r="C196" s="707">
        <v>348.15595000000002</v>
      </c>
      <c r="D196" s="707">
        <v>238.32172500000001</v>
      </c>
      <c r="E196" s="708">
        <v>3.1698311705663693</v>
      </c>
      <c r="F196" s="706">
        <v>336.25602370000001</v>
      </c>
      <c r="G196" s="707">
        <v>196.14934715833334</v>
      </c>
      <c r="H196" s="707">
        <v>8.5619800000000001</v>
      </c>
      <c r="I196" s="707">
        <v>9.2656600000000005</v>
      </c>
      <c r="J196" s="707">
        <v>-186.88368715833334</v>
      </c>
      <c r="K196" s="709">
        <v>2.7555372534431122E-2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52.044661999999995</v>
      </c>
      <c r="C197" s="707">
        <v>62.665469999999999</v>
      </c>
      <c r="D197" s="707">
        <v>10.620808000000004</v>
      </c>
      <c r="E197" s="708">
        <v>1.20407103422057</v>
      </c>
      <c r="F197" s="706">
        <v>64.198735800000009</v>
      </c>
      <c r="G197" s="707">
        <v>37.44926255</v>
      </c>
      <c r="H197" s="707">
        <v>0</v>
      </c>
      <c r="I197" s="707">
        <v>5.0177399999999999</v>
      </c>
      <c r="J197" s="707">
        <v>-32.431522549999997</v>
      </c>
      <c r="K197" s="709">
        <v>7.8159483009632713E-2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375.72570400000001</v>
      </c>
      <c r="C198" s="707">
        <v>710.50674000000004</v>
      </c>
      <c r="D198" s="707">
        <v>334.78103600000003</v>
      </c>
      <c r="E198" s="708">
        <v>1.8910251080399867</v>
      </c>
      <c r="F198" s="706">
        <v>0</v>
      </c>
      <c r="G198" s="707">
        <v>0</v>
      </c>
      <c r="H198" s="707">
        <v>72.964169999999996</v>
      </c>
      <c r="I198" s="707">
        <v>311.36093</v>
      </c>
      <c r="J198" s="707">
        <v>311.36093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338.57781900000003</v>
      </c>
      <c r="C199" s="707">
        <v>99.163539999999998</v>
      </c>
      <c r="D199" s="707">
        <v>-239.41427900000002</v>
      </c>
      <c r="E199" s="708">
        <v>0.29288256476127866</v>
      </c>
      <c r="F199" s="706">
        <v>0</v>
      </c>
      <c r="G199" s="707">
        <v>0</v>
      </c>
      <c r="H199" s="707">
        <v>1.5349999999999999E-2</v>
      </c>
      <c r="I199" s="707">
        <v>0.75697999999999999</v>
      </c>
      <c r="J199" s="707">
        <v>0.75697999999999999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37.147885000000002</v>
      </c>
      <c r="C200" s="707">
        <v>611.34319999999991</v>
      </c>
      <c r="D200" s="707">
        <v>574.19531499999994</v>
      </c>
      <c r="E200" s="708">
        <v>16.457012290201714</v>
      </c>
      <c r="F200" s="706">
        <v>0</v>
      </c>
      <c r="G200" s="707">
        <v>0</v>
      </c>
      <c r="H200" s="707">
        <v>72.948820000000012</v>
      </c>
      <c r="I200" s="707">
        <v>310.60395</v>
      </c>
      <c r="J200" s="707">
        <v>310.60395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-4.2747000000000002</v>
      </c>
      <c r="D201" s="707">
        <v>-4.2747000000000002</v>
      </c>
      <c r="E201" s="708">
        <v>0</v>
      </c>
      <c r="F201" s="706">
        <v>0</v>
      </c>
      <c r="G201" s="707">
        <v>0</v>
      </c>
      <c r="H201" s="707">
        <v>0</v>
      </c>
      <c r="I201" s="707">
        <v>-16.8355</v>
      </c>
      <c r="J201" s="707">
        <v>-16.8355</v>
      </c>
      <c r="K201" s="709">
        <v>0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0</v>
      </c>
      <c r="C202" s="707">
        <v>-4.2747000000000002</v>
      </c>
      <c r="D202" s="707">
        <v>-4.2747000000000002</v>
      </c>
      <c r="E202" s="708">
        <v>0</v>
      </c>
      <c r="F202" s="706">
        <v>0</v>
      </c>
      <c r="G202" s="707">
        <v>0</v>
      </c>
      <c r="H202" s="707">
        <v>0</v>
      </c>
      <c r="I202" s="707">
        <v>-16.8355</v>
      </c>
      <c r="J202" s="707">
        <v>-16.8355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137417.41509599998</v>
      </c>
      <c r="C203" s="707">
        <v>119804.37895</v>
      </c>
      <c r="D203" s="707">
        <v>-17613.036145999984</v>
      </c>
      <c r="E203" s="708">
        <v>0.87182820944713957</v>
      </c>
      <c r="F203" s="706">
        <v>0</v>
      </c>
      <c r="G203" s="707">
        <v>0</v>
      </c>
      <c r="H203" s="707">
        <v>9564.81358</v>
      </c>
      <c r="I203" s="707">
        <v>72573.324440000099</v>
      </c>
      <c r="J203" s="707">
        <v>72573.324440000099</v>
      </c>
      <c r="K203" s="709">
        <v>0</v>
      </c>
      <c r="L203" s="270"/>
      <c r="M203" s="705" t="str">
        <f t="shared" si="3"/>
        <v>X</v>
      </c>
    </row>
    <row r="204" spans="1:13" ht="14.45" customHeight="1" x14ac:dyDescent="0.2">
      <c r="A204" s="710" t="s">
        <v>528</v>
      </c>
      <c r="B204" s="706">
        <v>137417.41509599998</v>
      </c>
      <c r="C204" s="707">
        <v>119804.37895</v>
      </c>
      <c r="D204" s="707">
        <v>-17613.036145999984</v>
      </c>
      <c r="E204" s="708">
        <v>0.87182820944713957</v>
      </c>
      <c r="F204" s="706">
        <v>0</v>
      </c>
      <c r="G204" s="707">
        <v>0</v>
      </c>
      <c r="H204" s="707">
        <v>9564.81358</v>
      </c>
      <c r="I204" s="707">
        <v>72573.324440000099</v>
      </c>
      <c r="J204" s="707">
        <v>72573.324440000099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5363.7162500000004</v>
      </c>
      <c r="D205" s="707">
        <v>5363.7162500000004</v>
      </c>
      <c r="E205" s="708">
        <v>0</v>
      </c>
      <c r="F205" s="706">
        <v>0</v>
      </c>
      <c r="G205" s="707">
        <v>0</v>
      </c>
      <c r="H205" s="707">
        <v>3.3877199999999998</v>
      </c>
      <c r="I205" s="707">
        <v>1765.01919</v>
      </c>
      <c r="J205" s="707">
        <v>1765.01919</v>
      </c>
      <c r="K205" s="709">
        <v>0</v>
      </c>
      <c r="L205" s="270"/>
      <c r="M205" s="705" t="str">
        <f t="shared" si="3"/>
        <v>X</v>
      </c>
    </row>
    <row r="206" spans="1:13" ht="14.45" customHeight="1" x14ac:dyDescent="0.2">
      <c r="A206" s="710" t="s">
        <v>530</v>
      </c>
      <c r="B206" s="706">
        <v>0</v>
      </c>
      <c r="C206" s="707">
        <v>5363.7162500000004</v>
      </c>
      <c r="D206" s="707">
        <v>5363.7162500000004</v>
      </c>
      <c r="E206" s="708">
        <v>0</v>
      </c>
      <c r="F206" s="706">
        <v>0</v>
      </c>
      <c r="G206" s="707">
        <v>0</v>
      </c>
      <c r="H206" s="707">
        <v>3.3877199999999998</v>
      </c>
      <c r="I206" s="707">
        <v>1765.01919</v>
      </c>
      <c r="J206" s="707">
        <v>1765.01919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304.0043</v>
      </c>
      <c r="D207" s="707">
        <v>304.0043</v>
      </c>
      <c r="E207" s="708">
        <v>0</v>
      </c>
      <c r="F207" s="706">
        <v>152.12571679999999</v>
      </c>
      <c r="G207" s="707">
        <v>88.740001466666655</v>
      </c>
      <c r="H207" s="707">
        <v>25.514299999999999</v>
      </c>
      <c r="I207" s="707">
        <v>90.601699999999994</v>
      </c>
      <c r="J207" s="707">
        <v>1.8616985333333389</v>
      </c>
      <c r="K207" s="709">
        <v>0.59557122823036057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66.25</v>
      </c>
      <c r="D208" s="707">
        <v>66.25</v>
      </c>
      <c r="E208" s="708">
        <v>0</v>
      </c>
      <c r="F208" s="706">
        <v>0</v>
      </c>
      <c r="G208" s="707">
        <v>0</v>
      </c>
      <c r="H208" s="707">
        <v>17.25</v>
      </c>
      <c r="I208" s="707">
        <v>18</v>
      </c>
      <c r="J208" s="707">
        <v>18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66.25</v>
      </c>
      <c r="D209" s="707">
        <v>66.25</v>
      </c>
      <c r="E209" s="708">
        <v>0</v>
      </c>
      <c r="F209" s="706">
        <v>0</v>
      </c>
      <c r="G209" s="707">
        <v>0</v>
      </c>
      <c r="H209" s="707">
        <v>17.25</v>
      </c>
      <c r="I209" s="707">
        <v>18</v>
      </c>
      <c r="J209" s="707">
        <v>18</v>
      </c>
      <c r="K209" s="709">
        <v>0</v>
      </c>
      <c r="L209" s="270"/>
      <c r="M209" s="705" t="str">
        <f t="shared" si="3"/>
        <v>X</v>
      </c>
    </row>
    <row r="210" spans="1:13" ht="14.45" customHeight="1" x14ac:dyDescent="0.2">
      <c r="A210" s="710" t="s">
        <v>534</v>
      </c>
      <c r="B210" s="706">
        <v>0</v>
      </c>
      <c r="C210" s="707">
        <v>66.25</v>
      </c>
      <c r="D210" s="707">
        <v>66.25</v>
      </c>
      <c r="E210" s="708">
        <v>0</v>
      </c>
      <c r="F210" s="706">
        <v>0</v>
      </c>
      <c r="G210" s="707">
        <v>0</v>
      </c>
      <c r="H210" s="707">
        <v>17.25</v>
      </c>
      <c r="I210" s="707">
        <v>18</v>
      </c>
      <c r="J210" s="707">
        <v>18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237.7543</v>
      </c>
      <c r="D211" s="707">
        <v>237.7543</v>
      </c>
      <c r="E211" s="708">
        <v>0</v>
      </c>
      <c r="F211" s="706">
        <v>152.12571679999999</v>
      </c>
      <c r="G211" s="707">
        <v>88.740001466666655</v>
      </c>
      <c r="H211" s="707">
        <v>8.2642999999999986</v>
      </c>
      <c r="I211" s="707">
        <v>72.601699999999994</v>
      </c>
      <c r="J211" s="707">
        <v>-16.138301466666661</v>
      </c>
      <c r="K211" s="709">
        <v>0.47724803884046513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20.000779999999999</v>
      </c>
      <c r="D212" s="707">
        <v>20.000779999999999</v>
      </c>
      <c r="E212" s="708">
        <v>0</v>
      </c>
      <c r="F212" s="706">
        <v>0</v>
      </c>
      <c r="G212" s="707">
        <v>0</v>
      </c>
      <c r="H212" s="707">
        <v>-1.6000000000000001E-4</v>
      </c>
      <c r="I212" s="707">
        <v>-5.0000000000000002E-5</v>
      </c>
      <c r="J212" s="707">
        <v>-5.0000000000000002E-5</v>
      </c>
      <c r="K212" s="709">
        <v>0</v>
      </c>
      <c r="L212" s="270"/>
      <c r="M212" s="705" t="str">
        <f t="shared" si="3"/>
        <v>X</v>
      </c>
    </row>
    <row r="213" spans="1:13" ht="14.45" customHeight="1" x14ac:dyDescent="0.2">
      <c r="A213" s="710" t="s">
        <v>537</v>
      </c>
      <c r="B213" s="706">
        <v>0</v>
      </c>
      <c r="C213" s="707">
        <v>7.7999999999999999E-4</v>
      </c>
      <c r="D213" s="707">
        <v>7.7999999999999999E-4</v>
      </c>
      <c r="E213" s="708">
        <v>0</v>
      </c>
      <c r="F213" s="706">
        <v>0</v>
      </c>
      <c r="G213" s="707">
        <v>0</v>
      </c>
      <c r="H213" s="707">
        <v>-1.6000000000000001E-4</v>
      </c>
      <c r="I213" s="707">
        <v>-5.0000000000000002E-5</v>
      </c>
      <c r="J213" s="707">
        <v>-5.0000000000000002E-5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0</v>
      </c>
      <c r="C214" s="707">
        <v>20</v>
      </c>
      <c r="D214" s="707">
        <v>20</v>
      </c>
      <c r="E214" s="708">
        <v>0</v>
      </c>
      <c r="F214" s="706">
        <v>0</v>
      </c>
      <c r="G214" s="707">
        <v>0</v>
      </c>
      <c r="H214" s="707">
        <v>0</v>
      </c>
      <c r="I214" s="707">
        <v>0</v>
      </c>
      <c r="J214" s="707">
        <v>0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192.32151999999999</v>
      </c>
      <c r="D215" s="707">
        <v>192.32151999999999</v>
      </c>
      <c r="E215" s="708">
        <v>0</v>
      </c>
      <c r="F215" s="706">
        <v>152.12571679999999</v>
      </c>
      <c r="G215" s="707">
        <v>88.740001466666655</v>
      </c>
      <c r="H215" s="707">
        <v>8.2644599999999997</v>
      </c>
      <c r="I215" s="707">
        <v>68.833749999999995</v>
      </c>
      <c r="J215" s="707">
        <v>-19.90625146666666</v>
      </c>
      <c r="K215" s="709">
        <v>0.45247937987037312</v>
      </c>
      <c r="L215" s="270"/>
      <c r="M215" s="705" t="str">
        <f t="shared" si="3"/>
        <v>X</v>
      </c>
    </row>
    <row r="216" spans="1:13" ht="14.45" customHeight="1" x14ac:dyDescent="0.2">
      <c r="A216" s="710" t="s">
        <v>540</v>
      </c>
      <c r="B216" s="706">
        <v>0</v>
      </c>
      <c r="C216" s="707">
        <v>3.7999999999999999E-2</v>
      </c>
      <c r="D216" s="707">
        <v>3.7999999999999999E-2</v>
      </c>
      <c r="E216" s="708">
        <v>0</v>
      </c>
      <c r="F216" s="706">
        <v>2.3257300000000002E-2</v>
      </c>
      <c r="G216" s="707">
        <v>1.3566758333333333E-2</v>
      </c>
      <c r="H216" s="707">
        <v>0</v>
      </c>
      <c r="I216" s="707">
        <v>0.28000000000000003</v>
      </c>
      <c r="J216" s="707">
        <v>0.26643324166666671</v>
      </c>
      <c r="K216" s="709">
        <v>12.039230693158707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0</v>
      </c>
      <c r="C217" s="707">
        <v>5.21E-2</v>
      </c>
      <c r="D217" s="707">
        <v>5.21E-2</v>
      </c>
      <c r="E217" s="708">
        <v>0</v>
      </c>
      <c r="F217" s="706">
        <v>0</v>
      </c>
      <c r="G217" s="707">
        <v>0</v>
      </c>
      <c r="H217" s="707">
        <v>0</v>
      </c>
      <c r="I217" s="707">
        <v>0</v>
      </c>
      <c r="J217" s="707">
        <v>0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192.23142000000001</v>
      </c>
      <c r="D218" s="707">
        <v>192.23142000000001</v>
      </c>
      <c r="E218" s="708">
        <v>0</v>
      </c>
      <c r="F218" s="706">
        <v>152.10245950000001</v>
      </c>
      <c r="G218" s="707">
        <v>88.726434708333329</v>
      </c>
      <c r="H218" s="707">
        <v>8.2644599999999997</v>
      </c>
      <c r="I218" s="707">
        <v>68.553749999999994</v>
      </c>
      <c r="J218" s="707">
        <v>-20.172684708333335</v>
      </c>
      <c r="K218" s="709">
        <v>0.45070770206710559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25.431999999999999</v>
      </c>
      <c r="D219" s="707">
        <v>25.431999999999999</v>
      </c>
      <c r="E219" s="708">
        <v>0</v>
      </c>
      <c r="F219" s="706">
        <v>0</v>
      </c>
      <c r="G219" s="707">
        <v>0</v>
      </c>
      <c r="H219" s="707">
        <v>0</v>
      </c>
      <c r="I219" s="707">
        <v>3.7679999999999998</v>
      </c>
      <c r="J219" s="707">
        <v>3.7679999999999998</v>
      </c>
      <c r="K219" s="709">
        <v>0</v>
      </c>
      <c r="L219" s="270"/>
      <c r="M219" s="705" t="str">
        <f t="shared" si="3"/>
        <v>X</v>
      </c>
    </row>
    <row r="220" spans="1:13" ht="14.45" customHeight="1" x14ac:dyDescent="0.2">
      <c r="A220" s="710" t="s">
        <v>544</v>
      </c>
      <c r="B220" s="706">
        <v>0</v>
      </c>
      <c r="C220" s="707">
        <v>25.431999999999999</v>
      </c>
      <c r="D220" s="707">
        <v>25.431999999999999</v>
      </c>
      <c r="E220" s="708">
        <v>0</v>
      </c>
      <c r="F220" s="706">
        <v>0</v>
      </c>
      <c r="G220" s="707">
        <v>0</v>
      </c>
      <c r="H220" s="707">
        <v>0</v>
      </c>
      <c r="I220" s="707">
        <v>3.7679999999999998</v>
      </c>
      <c r="J220" s="707">
        <v>3.7679999999999998</v>
      </c>
      <c r="K220" s="709">
        <v>0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0</v>
      </c>
      <c r="C221" s="707">
        <v>0.73587999999999998</v>
      </c>
      <c r="D221" s="707">
        <v>0.73587999999999998</v>
      </c>
      <c r="E221" s="708">
        <v>0</v>
      </c>
      <c r="F221" s="706">
        <v>0.67294920000000003</v>
      </c>
      <c r="G221" s="707">
        <v>0.39255370000000001</v>
      </c>
      <c r="H221" s="707">
        <v>0</v>
      </c>
      <c r="I221" s="707">
        <v>0</v>
      </c>
      <c r="J221" s="707">
        <v>-0.39255370000000001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0.73587999999999998</v>
      </c>
      <c r="D222" s="707">
        <v>0.73587999999999998</v>
      </c>
      <c r="E222" s="708">
        <v>0</v>
      </c>
      <c r="F222" s="706">
        <v>0.67294920000000003</v>
      </c>
      <c r="G222" s="707">
        <v>0.39255370000000001</v>
      </c>
      <c r="H222" s="707">
        <v>0</v>
      </c>
      <c r="I222" s="707">
        <v>0</v>
      </c>
      <c r="J222" s="707">
        <v>-0.39255370000000001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0.73587999999999998</v>
      </c>
      <c r="D223" s="707">
        <v>0.73587999999999998</v>
      </c>
      <c r="E223" s="708">
        <v>0</v>
      </c>
      <c r="F223" s="706">
        <v>0.67294920000000003</v>
      </c>
      <c r="G223" s="707">
        <v>0.39255370000000001</v>
      </c>
      <c r="H223" s="707">
        <v>0</v>
      </c>
      <c r="I223" s="707">
        <v>0</v>
      </c>
      <c r="J223" s="707">
        <v>-0.39255370000000001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0.73587999999999998</v>
      </c>
      <c r="D224" s="707">
        <v>0.73587999999999998</v>
      </c>
      <c r="E224" s="708">
        <v>0</v>
      </c>
      <c r="F224" s="706">
        <v>0.67294920000000003</v>
      </c>
      <c r="G224" s="707">
        <v>0.39255370000000001</v>
      </c>
      <c r="H224" s="707">
        <v>0</v>
      </c>
      <c r="I224" s="707">
        <v>0</v>
      </c>
      <c r="J224" s="707">
        <v>-0.39255370000000001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3.6099540000000001</v>
      </c>
      <c r="C225" s="707">
        <v>0</v>
      </c>
      <c r="D225" s="707">
        <v>-3.6099540000000001</v>
      </c>
      <c r="E225" s="708">
        <v>0</v>
      </c>
      <c r="F225" s="706">
        <v>0</v>
      </c>
      <c r="G225" s="707">
        <v>0</v>
      </c>
      <c r="H225" s="707">
        <v>0</v>
      </c>
      <c r="I225" s="707">
        <v>0</v>
      </c>
      <c r="J225" s="707">
        <v>0</v>
      </c>
      <c r="K225" s="709">
        <v>0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3.6099540000000001</v>
      </c>
      <c r="C226" s="707">
        <v>0</v>
      </c>
      <c r="D226" s="707">
        <v>-3.6099540000000001</v>
      </c>
      <c r="E226" s="708">
        <v>0</v>
      </c>
      <c r="F226" s="706">
        <v>0</v>
      </c>
      <c r="G226" s="707">
        <v>0</v>
      </c>
      <c r="H226" s="707">
        <v>0</v>
      </c>
      <c r="I226" s="707">
        <v>0</v>
      </c>
      <c r="J226" s="707">
        <v>0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3.6099540000000001</v>
      </c>
      <c r="C227" s="707">
        <v>0</v>
      </c>
      <c r="D227" s="707">
        <v>-3.6099540000000001</v>
      </c>
      <c r="E227" s="708">
        <v>0</v>
      </c>
      <c r="F227" s="706">
        <v>0</v>
      </c>
      <c r="G227" s="707">
        <v>0</v>
      </c>
      <c r="H227" s="707">
        <v>0</v>
      </c>
      <c r="I227" s="707">
        <v>0</v>
      </c>
      <c r="J227" s="707">
        <v>0</v>
      </c>
      <c r="K227" s="709">
        <v>0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3.6099540000000001</v>
      </c>
      <c r="C228" s="707">
        <v>0</v>
      </c>
      <c r="D228" s="707">
        <v>-3.6099540000000001</v>
      </c>
      <c r="E228" s="708">
        <v>0</v>
      </c>
      <c r="F228" s="706">
        <v>0</v>
      </c>
      <c r="G228" s="707">
        <v>0</v>
      </c>
      <c r="H228" s="707">
        <v>0</v>
      </c>
      <c r="I228" s="707">
        <v>0</v>
      </c>
      <c r="J228" s="707">
        <v>0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17386.613600000001</v>
      </c>
      <c r="D229" s="707">
        <v>17386.613600000001</v>
      </c>
      <c r="E229" s="708">
        <v>0</v>
      </c>
      <c r="F229" s="706">
        <v>0</v>
      </c>
      <c r="G229" s="707">
        <v>0</v>
      </c>
      <c r="H229" s="707">
        <v>1482.47172</v>
      </c>
      <c r="I229" s="707">
        <v>10612.502390000001</v>
      </c>
      <c r="J229" s="707">
        <v>10612.502390000001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17386.613600000001</v>
      </c>
      <c r="D230" s="707">
        <v>17386.613600000001</v>
      </c>
      <c r="E230" s="708">
        <v>0</v>
      </c>
      <c r="F230" s="706">
        <v>0</v>
      </c>
      <c r="G230" s="707">
        <v>0</v>
      </c>
      <c r="H230" s="707">
        <v>1482.47172</v>
      </c>
      <c r="I230" s="707">
        <v>10612.502390000001</v>
      </c>
      <c r="J230" s="707">
        <v>10612.502390000001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17386.613600000001</v>
      </c>
      <c r="D231" s="707">
        <v>17386.613600000001</v>
      </c>
      <c r="E231" s="708">
        <v>0</v>
      </c>
      <c r="F231" s="706">
        <v>0</v>
      </c>
      <c r="G231" s="707">
        <v>0</v>
      </c>
      <c r="H231" s="707">
        <v>1482.47172</v>
      </c>
      <c r="I231" s="707">
        <v>10612.502390000001</v>
      </c>
      <c r="J231" s="707">
        <v>10612.502390000001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584.90127000000007</v>
      </c>
      <c r="D232" s="707">
        <v>584.90127000000007</v>
      </c>
      <c r="E232" s="708">
        <v>0</v>
      </c>
      <c r="F232" s="706">
        <v>0</v>
      </c>
      <c r="G232" s="707">
        <v>0</v>
      </c>
      <c r="H232" s="707">
        <v>42.556660000000001</v>
      </c>
      <c r="I232" s="707">
        <v>305.77024999999998</v>
      </c>
      <c r="J232" s="707">
        <v>305.77024999999998</v>
      </c>
      <c r="K232" s="709">
        <v>0</v>
      </c>
      <c r="L232" s="270"/>
      <c r="M232" s="705" t="str">
        <f t="shared" si="3"/>
        <v>X</v>
      </c>
    </row>
    <row r="233" spans="1:13" ht="14.45" customHeight="1" x14ac:dyDescent="0.2">
      <c r="A233" s="710" t="s">
        <v>557</v>
      </c>
      <c r="B233" s="706">
        <v>0</v>
      </c>
      <c r="C233" s="707">
        <v>584.90127000000007</v>
      </c>
      <c r="D233" s="707">
        <v>584.90127000000007</v>
      </c>
      <c r="E233" s="708">
        <v>0</v>
      </c>
      <c r="F233" s="706">
        <v>0</v>
      </c>
      <c r="G233" s="707">
        <v>0</v>
      </c>
      <c r="H233" s="707">
        <v>42.556660000000001</v>
      </c>
      <c r="I233" s="707">
        <v>305.77024999999998</v>
      </c>
      <c r="J233" s="707">
        <v>305.77024999999998</v>
      </c>
      <c r="K233" s="709">
        <v>0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104.56100000000001</v>
      </c>
      <c r="D234" s="707">
        <v>104.56100000000001</v>
      </c>
      <c r="E234" s="708">
        <v>0</v>
      </c>
      <c r="F234" s="706">
        <v>0</v>
      </c>
      <c r="G234" s="707">
        <v>0</v>
      </c>
      <c r="H234" s="707">
        <v>5.0999999999999996</v>
      </c>
      <c r="I234" s="707">
        <v>43.26</v>
      </c>
      <c r="J234" s="707">
        <v>43.26</v>
      </c>
      <c r="K234" s="709">
        <v>0</v>
      </c>
      <c r="L234" s="270"/>
      <c r="M234" s="705" t="str">
        <f t="shared" si="3"/>
        <v>X</v>
      </c>
    </row>
    <row r="235" spans="1:13" ht="14.45" customHeight="1" x14ac:dyDescent="0.2">
      <c r="A235" s="710" t="s">
        <v>559</v>
      </c>
      <c r="B235" s="706">
        <v>0</v>
      </c>
      <c r="C235" s="707">
        <v>104.56100000000001</v>
      </c>
      <c r="D235" s="707">
        <v>104.56100000000001</v>
      </c>
      <c r="E235" s="708">
        <v>0</v>
      </c>
      <c r="F235" s="706">
        <v>0</v>
      </c>
      <c r="G235" s="707">
        <v>0</v>
      </c>
      <c r="H235" s="707">
        <v>5.0999999999999996</v>
      </c>
      <c r="I235" s="707">
        <v>43.26</v>
      </c>
      <c r="J235" s="707">
        <v>43.26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107.96567999999999</v>
      </c>
      <c r="D236" s="707">
        <v>107.96567999999999</v>
      </c>
      <c r="E236" s="708">
        <v>0</v>
      </c>
      <c r="F236" s="706">
        <v>0</v>
      </c>
      <c r="G236" s="707">
        <v>0</v>
      </c>
      <c r="H236" s="707">
        <v>4.7198799999999999</v>
      </c>
      <c r="I236" s="707">
        <v>44.6569</v>
      </c>
      <c r="J236" s="707">
        <v>44.6569</v>
      </c>
      <c r="K236" s="709">
        <v>0</v>
      </c>
      <c r="L236" s="270"/>
      <c r="M236" s="705" t="str">
        <f t="shared" si="3"/>
        <v>X</v>
      </c>
    </row>
    <row r="237" spans="1:13" ht="14.45" customHeight="1" x14ac:dyDescent="0.2">
      <c r="A237" s="710" t="s">
        <v>561</v>
      </c>
      <c r="B237" s="706">
        <v>0</v>
      </c>
      <c r="C237" s="707">
        <v>68.819999999999993</v>
      </c>
      <c r="D237" s="707">
        <v>68.819999999999993</v>
      </c>
      <c r="E237" s="708">
        <v>0</v>
      </c>
      <c r="F237" s="706">
        <v>0</v>
      </c>
      <c r="G237" s="707">
        <v>0</v>
      </c>
      <c r="H237" s="707">
        <v>1.48</v>
      </c>
      <c r="I237" s="707">
        <v>23.68</v>
      </c>
      <c r="J237" s="707">
        <v>23.68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0.46410000000000001</v>
      </c>
      <c r="D238" s="707">
        <v>0.46410000000000001</v>
      </c>
      <c r="E238" s="708">
        <v>0</v>
      </c>
      <c r="F238" s="706">
        <v>0</v>
      </c>
      <c r="G238" s="707">
        <v>0</v>
      </c>
      <c r="H238" s="707">
        <v>0</v>
      </c>
      <c r="I238" s="707">
        <v>0</v>
      </c>
      <c r="J238" s="707">
        <v>0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38.681580000000004</v>
      </c>
      <c r="D239" s="707">
        <v>38.681580000000004</v>
      </c>
      <c r="E239" s="708">
        <v>0</v>
      </c>
      <c r="F239" s="706">
        <v>0</v>
      </c>
      <c r="G239" s="707">
        <v>0</v>
      </c>
      <c r="H239" s="707">
        <v>3.2398800000000003</v>
      </c>
      <c r="I239" s="707">
        <v>20.976900000000001</v>
      </c>
      <c r="J239" s="707">
        <v>20.976900000000001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97.271749999999997</v>
      </c>
      <c r="D240" s="707">
        <v>97.271749999999997</v>
      </c>
      <c r="E240" s="708">
        <v>0</v>
      </c>
      <c r="F240" s="706">
        <v>0</v>
      </c>
      <c r="G240" s="707">
        <v>0</v>
      </c>
      <c r="H240" s="707">
        <v>13.429030000000001</v>
      </c>
      <c r="I240" s="707">
        <v>75.493710000000007</v>
      </c>
      <c r="J240" s="707">
        <v>75.493710000000007</v>
      </c>
      <c r="K240" s="709">
        <v>0</v>
      </c>
      <c r="L240" s="270"/>
      <c r="M240" s="705" t="str">
        <f t="shared" si="3"/>
        <v>X</v>
      </c>
    </row>
    <row r="241" spans="1:13" ht="14.45" customHeight="1" x14ac:dyDescent="0.2">
      <c r="A241" s="710" t="s">
        <v>565</v>
      </c>
      <c r="B241" s="706">
        <v>0</v>
      </c>
      <c r="C241" s="707">
        <v>97.271749999999997</v>
      </c>
      <c r="D241" s="707">
        <v>97.271749999999997</v>
      </c>
      <c r="E241" s="708">
        <v>0</v>
      </c>
      <c r="F241" s="706">
        <v>0</v>
      </c>
      <c r="G241" s="707">
        <v>0</v>
      </c>
      <c r="H241" s="707">
        <v>13.429030000000001</v>
      </c>
      <c r="I241" s="707">
        <v>75.493710000000007</v>
      </c>
      <c r="J241" s="707">
        <v>75.493710000000007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590.73293999999999</v>
      </c>
      <c r="D242" s="707">
        <v>590.73293999999999</v>
      </c>
      <c r="E242" s="708">
        <v>0</v>
      </c>
      <c r="F242" s="706">
        <v>0</v>
      </c>
      <c r="G242" s="707">
        <v>0</v>
      </c>
      <c r="H242" s="707">
        <v>0</v>
      </c>
      <c r="I242" s="707">
        <v>0</v>
      </c>
      <c r="J242" s="707">
        <v>0</v>
      </c>
      <c r="K242" s="709">
        <v>0</v>
      </c>
      <c r="L242" s="270"/>
      <c r="M242" s="705" t="str">
        <f t="shared" si="3"/>
        <v>X</v>
      </c>
    </row>
    <row r="243" spans="1:13" ht="14.45" customHeight="1" x14ac:dyDescent="0.2">
      <c r="A243" s="710" t="s">
        <v>567</v>
      </c>
      <c r="B243" s="706">
        <v>0</v>
      </c>
      <c r="C243" s="707">
        <v>590.73293999999999</v>
      </c>
      <c r="D243" s="707">
        <v>590.73293999999999</v>
      </c>
      <c r="E243" s="708">
        <v>0</v>
      </c>
      <c r="F243" s="706">
        <v>0</v>
      </c>
      <c r="G243" s="707">
        <v>0</v>
      </c>
      <c r="H243" s="707">
        <v>0</v>
      </c>
      <c r="I243" s="707">
        <v>0</v>
      </c>
      <c r="J243" s="707">
        <v>0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14.896000000000001</v>
      </c>
      <c r="D244" s="707">
        <v>14.896000000000001</v>
      </c>
      <c r="E244" s="708">
        <v>0</v>
      </c>
      <c r="F244" s="706">
        <v>0</v>
      </c>
      <c r="G244" s="707">
        <v>0</v>
      </c>
      <c r="H244" s="707">
        <v>1.206</v>
      </c>
      <c r="I244" s="707">
        <v>7.0979999999999999</v>
      </c>
      <c r="J244" s="707">
        <v>7.0979999999999999</v>
      </c>
      <c r="K244" s="709">
        <v>0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0</v>
      </c>
      <c r="C245" s="707">
        <v>14.896000000000001</v>
      </c>
      <c r="D245" s="707">
        <v>14.896000000000001</v>
      </c>
      <c r="E245" s="708">
        <v>0</v>
      </c>
      <c r="F245" s="706">
        <v>0</v>
      </c>
      <c r="G245" s="707">
        <v>0</v>
      </c>
      <c r="H245" s="707">
        <v>1.206</v>
      </c>
      <c r="I245" s="707">
        <v>7.0979999999999999</v>
      </c>
      <c r="J245" s="707">
        <v>7.0979999999999999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1552.41545</v>
      </c>
      <c r="D246" s="707">
        <v>1552.41545</v>
      </c>
      <c r="E246" s="708">
        <v>0</v>
      </c>
      <c r="F246" s="706">
        <v>0</v>
      </c>
      <c r="G246" s="707">
        <v>0</v>
      </c>
      <c r="H246" s="707">
        <v>183.70895000000002</v>
      </c>
      <c r="I246" s="707">
        <v>1767.85258</v>
      </c>
      <c r="J246" s="707">
        <v>1767.85258</v>
      </c>
      <c r="K246" s="709">
        <v>0</v>
      </c>
      <c r="L246" s="270"/>
      <c r="M246" s="705" t="str">
        <f t="shared" si="3"/>
        <v>X</v>
      </c>
    </row>
    <row r="247" spans="1:13" ht="14.45" customHeight="1" x14ac:dyDescent="0.2">
      <c r="A247" s="710" t="s">
        <v>571</v>
      </c>
      <c r="B247" s="706">
        <v>0</v>
      </c>
      <c r="C247" s="707">
        <v>1552.41545</v>
      </c>
      <c r="D247" s="707">
        <v>1552.41545</v>
      </c>
      <c r="E247" s="708">
        <v>0</v>
      </c>
      <c r="F247" s="706">
        <v>0</v>
      </c>
      <c r="G247" s="707">
        <v>0</v>
      </c>
      <c r="H247" s="707">
        <v>183.70895000000002</v>
      </c>
      <c r="I247" s="707">
        <v>1767.85258</v>
      </c>
      <c r="J247" s="707">
        <v>1767.85258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2749.0663999999997</v>
      </c>
      <c r="D248" s="707">
        <v>2749.0663999999997</v>
      </c>
      <c r="E248" s="708">
        <v>0</v>
      </c>
      <c r="F248" s="706">
        <v>0</v>
      </c>
      <c r="G248" s="707">
        <v>0</v>
      </c>
      <c r="H248" s="707">
        <v>218.86232000000001</v>
      </c>
      <c r="I248" s="707">
        <v>1716.0186000000001</v>
      </c>
      <c r="J248" s="707">
        <v>1716.0186000000001</v>
      </c>
      <c r="K248" s="709">
        <v>0</v>
      </c>
      <c r="L248" s="270"/>
      <c r="M248" s="705" t="str">
        <f t="shared" si="3"/>
        <v>X</v>
      </c>
    </row>
    <row r="249" spans="1:13" ht="14.45" customHeight="1" x14ac:dyDescent="0.2">
      <c r="A249" s="710" t="s">
        <v>573</v>
      </c>
      <c r="B249" s="706">
        <v>0</v>
      </c>
      <c r="C249" s="707">
        <v>2749.0663999999997</v>
      </c>
      <c r="D249" s="707">
        <v>2749.0663999999997</v>
      </c>
      <c r="E249" s="708">
        <v>0</v>
      </c>
      <c r="F249" s="706">
        <v>0</v>
      </c>
      <c r="G249" s="707">
        <v>0</v>
      </c>
      <c r="H249" s="707">
        <v>218.86232000000001</v>
      </c>
      <c r="I249" s="707">
        <v>1716.0186000000001</v>
      </c>
      <c r="J249" s="707">
        <v>1716.0186000000001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11584.803109999999</v>
      </c>
      <c r="D250" s="707">
        <v>11584.803109999999</v>
      </c>
      <c r="E250" s="708">
        <v>0</v>
      </c>
      <c r="F250" s="706">
        <v>0</v>
      </c>
      <c r="G250" s="707">
        <v>0</v>
      </c>
      <c r="H250" s="707">
        <v>1012.88888</v>
      </c>
      <c r="I250" s="707">
        <v>6652.3523499999992</v>
      </c>
      <c r="J250" s="707">
        <v>6652.3523499999992</v>
      </c>
      <c r="K250" s="709">
        <v>0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0</v>
      </c>
      <c r="C251" s="707">
        <v>11584.803109999999</v>
      </c>
      <c r="D251" s="707">
        <v>11584.803109999999</v>
      </c>
      <c r="E251" s="708">
        <v>0</v>
      </c>
      <c r="F251" s="706">
        <v>0</v>
      </c>
      <c r="G251" s="707">
        <v>0</v>
      </c>
      <c r="H251" s="707">
        <v>1012.88888</v>
      </c>
      <c r="I251" s="707">
        <v>6652.3523499999992</v>
      </c>
      <c r="J251" s="707">
        <v>6652.3523499999992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12.771330000000001</v>
      </c>
      <c r="D252" s="707">
        <v>12.771330000000001</v>
      </c>
      <c r="E252" s="708">
        <v>0</v>
      </c>
      <c r="F252" s="706">
        <v>0</v>
      </c>
      <c r="G252" s="707">
        <v>0</v>
      </c>
      <c r="H252" s="707">
        <v>2.67618</v>
      </c>
      <c r="I252" s="707">
        <v>11.449249999999999</v>
      </c>
      <c r="J252" s="707">
        <v>11.449249999999999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12.771330000000001</v>
      </c>
      <c r="D253" s="707">
        <v>12.771330000000001</v>
      </c>
      <c r="E253" s="708">
        <v>0</v>
      </c>
      <c r="F253" s="706">
        <v>0</v>
      </c>
      <c r="G253" s="707">
        <v>0</v>
      </c>
      <c r="H253" s="707">
        <v>2.67618</v>
      </c>
      <c r="I253" s="707">
        <v>11.449249999999999</v>
      </c>
      <c r="J253" s="707">
        <v>11.449249999999999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12.771330000000001</v>
      </c>
      <c r="D254" s="707">
        <v>12.771330000000001</v>
      </c>
      <c r="E254" s="708">
        <v>0</v>
      </c>
      <c r="F254" s="706">
        <v>0</v>
      </c>
      <c r="G254" s="707">
        <v>0</v>
      </c>
      <c r="H254" s="707">
        <v>2.67618</v>
      </c>
      <c r="I254" s="707">
        <v>11.449249999999999</v>
      </c>
      <c r="J254" s="707">
        <v>11.449249999999999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12.771330000000001</v>
      </c>
      <c r="D255" s="707">
        <v>12.771330000000001</v>
      </c>
      <c r="E255" s="708">
        <v>0</v>
      </c>
      <c r="F255" s="706">
        <v>0</v>
      </c>
      <c r="G255" s="707">
        <v>0</v>
      </c>
      <c r="H255" s="707">
        <v>2.67618</v>
      </c>
      <c r="I255" s="707">
        <v>11.449249999999999</v>
      </c>
      <c r="J255" s="707">
        <v>11.449249999999999</v>
      </c>
      <c r="K255" s="709">
        <v>0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12.771330000000001</v>
      </c>
      <c r="D256" s="707">
        <v>12.771330000000001</v>
      </c>
      <c r="E256" s="708">
        <v>0</v>
      </c>
      <c r="F256" s="706">
        <v>0</v>
      </c>
      <c r="G256" s="707">
        <v>0</v>
      </c>
      <c r="H256" s="707">
        <v>2.67618</v>
      </c>
      <c r="I256" s="707">
        <v>11.449249999999999</v>
      </c>
      <c r="J256" s="707">
        <v>11.449249999999999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/>
      <c r="B257" s="706"/>
      <c r="C257" s="707"/>
      <c r="D257" s="707"/>
      <c r="E257" s="708"/>
      <c r="F257" s="706"/>
      <c r="G257" s="707"/>
      <c r="H257" s="707"/>
      <c r="I257" s="707"/>
      <c r="J257" s="707"/>
      <c r="K257" s="709"/>
      <c r="L257" s="270"/>
      <c r="M257" s="705" t="str">
        <f t="shared" si="3"/>
        <v/>
      </c>
    </row>
    <row r="258" spans="1:13" ht="14.45" customHeight="1" x14ac:dyDescent="0.2">
      <c r="A258" s="710"/>
      <c r="B258" s="706"/>
      <c r="C258" s="707"/>
      <c r="D258" s="707"/>
      <c r="E258" s="708"/>
      <c r="F258" s="706"/>
      <c r="G258" s="707"/>
      <c r="H258" s="707"/>
      <c r="I258" s="707"/>
      <c r="J258" s="707"/>
      <c r="K258" s="709"/>
      <c r="L258" s="270"/>
      <c r="M258" s="705" t="str">
        <f t="shared" si="3"/>
        <v/>
      </c>
    </row>
    <row r="259" spans="1:13" ht="14.45" customHeight="1" x14ac:dyDescent="0.2">
      <c r="A259" s="710"/>
      <c r="B259" s="706"/>
      <c r="C259" s="707"/>
      <c r="D259" s="707"/>
      <c r="E259" s="708"/>
      <c r="F259" s="706"/>
      <c r="G259" s="707"/>
      <c r="H259" s="707"/>
      <c r="I259" s="707"/>
      <c r="J259" s="707"/>
      <c r="K259" s="709"/>
      <c r="L259" s="270"/>
      <c r="M259" s="705" t="str">
        <f t="shared" si="3"/>
        <v/>
      </c>
    </row>
    <row r="260" spans="1:13" ht="14.45" customHeight="1" x14ac:dyDescent="0.2">
      <c r="A260" s="710"/>
      <c r="B260" s="706"/>
      <c r="C260" s="707"/>
      <c r="D260" s="707"/>
      <c r="E260" s="708"/>
      <c r="F260" s="706"/>
      <c r="G260" s="707"/>
      <c r="H260" s="707"/>
      <c r="I260" s="707"/>
      <c r="J260" s="707"/>
      <c r="K260" s="709"/>
      <c r="L260" s="270"/>
      <c r="M260" s="705" t="str">
        <f t="shared" si="3"/>
        <v/>
      </c>
    </row>
    <row r="261" spans="1:13" ht="14.45" customHeight="1" x14ac:dyDescent="0.2">
      <c r="A261" s="710"/>
      <c r="B261" s="706"/>
      <c r="C261" s="707"/>
      <c r="D261" s="707"/>
      <c r="E261" s="708"/>
      <c r="F261" s="706"/>
      <c r="G261" s="707"/>
      <c r="H261" s="707"/>
      <c r="I261" s="707"/>
      <c r="J261" s="707"/>
      <c r="K261" s="709"/>
      <c r="L261" s="270"/>
      <c r="M261" s="705" t="str">
        <f t="shared" si="3"/>
        <v/>
      </c>
    </row>
    <row r="262" spans="1:13" ht="14.45" customHeight="1" x14ac:dyDescent="0.2">
      <c r="A262" s="710"/>
      <c r="B262" s="706"/>
      <c r="C262" s="707"/>
      <c r="D262" s="707"/>
      <c r="E262" s="708"/>
      <c r="F262" s="706"/>
      <c r="G262" s="707"/>
      <c r="H262" s="707"/>
      <c r="I262" s="707"/>
      <c r="J262" s="707"/>
      <c r="K262" s="709"/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/>
      <c r="B263" s="706"/>
      <c r="C263" s="707"/>
      <c r="D263" s="707"/>
      <c r="E263" s="708"/>
      <c r="F263" s="706"/>
      <c r="G263" s="707"/>
      <c r="H263" s="707"/>
      <c r="I263" s="707"/>
      <c r="J263" s="707"/>
      <c r="K263" s="709"/>
      <c r="L263" s="270"/>
      <c r="M263" s="705" t="str">
        <f t="shared" si="4"/>
        <v/>
      </c>
    </row>
    <row r="264" spans="1:13" ht="14.45" customHeight="1" x14ac:dyDescent="0.2">
      <c r="A264" s="710"/>
      <c r="B264" s="706"/>
      <c r="C264" s="707"/>
      <c r="D264" s="707"/>
      <c r="E264" s="708"/>
      <c r="F264" s="706"/>
      <c r="G264" s="707"/>
      <c r="H264" s="707"/>
      <c r="I264" s="707"/>
      <c r="J264" s="707"/>
      <c r="K264" s="709"/>
      <c r="L264" s="270"/>
      <c r="M264" s="705" t="str">
        <f t="shared" si="4"/>
        <v/>
      </c>
    </row>
    <row r="265" spans="1:13" ht="14.45" customHeight="1" x14ac:dyDescent="0.2">
      <c r="A265" s="710"/>
      <c r="B265" s="706"/>
      <c r="C265" s="707"/>
      <c r="D265" s="707"/>
      <c r="E265" s="708"/>
      <c r="F265" s="706"/>
      <c r="G265" s="707"/>
      <c r="H265" s="707"/>
      <c r="I265" s="707"/>
      <c r="J265" s="707"/>
      <c r="K265" s="709"/>
      <c r="L265" s="270"/>
      <c r="M265" s="705" t="str">
        <f t="shared" si="4"/>
        <v/>
      </c>
    </row>
    <row r="266" spans="1:13" ht="14.45" customHeight="1" x14ac:dyDescent="0.2">
      <c r="A266" s="710"/>
      <c r="B266" s="706"/>
      <c r="C266" s="707"/>
      <c r="D266" s="707"/>
      <c r="E266" s="708"/>
      <c r="F266" s="706"/>
      <c r="G266" s="707"/>
      <c r="H266" s="707"/>
      <c r="I266" s="707"/>
      <c r="J266" s="707"/>
      <c r="K266" s="709"/>
      <c r="L266" s="270"/>
      <c r="M266" s="705" t="str">
        <f t="shared" si="4"/>
        <v/>
      </c>
    </row>
    <row r="267" spans="1:13" ht="14.45" customHeight="1" x14ac:dyDescent="0.2">
      <c r="A267" s="710"/>
      <c r="B267" s="706"/>
      <c r="C267" s="707"/>
      <c r="D267" s="707"/>
      <c r="E267" s="708"/>
      <c r="F267" s="706"/>
      <c r="G267" s="707"/>
      <c r="H267" s="707"/>
      <c r="I267" s="707"/>
      <c r="J267" s="707"/>
      <c r="K267" s="709"/>
      <c r="L267" s="270"/>
      <c r="M267" s="705" t="str">
        <f t="shared" si="4"/>
        <v/>
      </c>
    </row>
    <row r="268" spans="1:13" ht="14.45" customHeight="1" x14ac:dyDescent="0.2">
      <c r="A268" s="710"/>
      <c r="B268" s="706"/>
      <c r="C268" s="707"/>
      <c r="D268" s="707"/>
      <c r="E268" s="708"/>
      <c r="F268" s="706"/>
      <c r="G268" s="707"/>
      <c r="H268" s="707"/>
      <c r="I268" s="707"/>
      <c r="J268" s="707"/>
      <c r="K268" s="709"/>
      <c r="L268" s="270"/>
      <c r="M268" s="705" t="str">
        <f t="shared" si="4"/>
        <v/>
      </c>
    </row>
    <row r="269" spans="1:13" ht="14.45" customHeight="1" x14ac:dyDescent="0.2">
      <c r="A269" s="710"/>
      <c r="B269" s="706"/>
      <c r="C269" s="707"/>
      <c r="D269" s="707"/>
      <c r="E269" s="708"/>
      <c r="F269" s="706"/>
      <c r="G269" s="707"/>
      <c r="H269" s="707"/>
      <c r="I269" s="707"/>
      <c r="J269" s="707"/>
      <c r="K269" s="709"/>
      <c r="L269" s="270"/>
      <c r="M269" s="705" t="str">
        <f t="shared" si="4"/>
        <v/>
      </c>
    </row>
    <row r="270" spans="1:13" ht="14.45" customHeight="1" x14ac:dyDescent="0.2">
      <c r="A270" s="710"/>
      <c r="B270" s="706"/>
      <c r="C270" s="707"/>
      <c r="D270" s="707"/>
      <c r="E270" s="708"/>
      <c r="F270" s="706"/>
      <c r="G270" s="707"/>
      <c r="H270" s="707"/>
      <c r="I270" s="707"/>
      <c r="J270" s="707"/>
      <c r="K270" s="709"/>
      <c r="L270" s="270"/>
      <c r="M270" s="705" t="str">
        <f t="shared" si="4"/>
        <v/>
      </c>
    </row>
    <row r="271" spans="1:13" ht="14.45" customHeight="1" x14ac:dyDescent="0.2">
      <c r="A271" s="710"/>
      <c r="B271" s="706"/>
      <c r="C271" s="707"/>
      <c r="D271" s="707"/>
      <c r="E271" s="708"/>
      <c r="F271" s="706"/>
      <c r="G271" s="707"/>
      <c r="H271" s="707"/>
      <c r="I271" s="707"/>
      <c r="J271" s="707"/>
      <c r="K271" s="709"/>
      <c r="L271" s="270"/>
      <c r="M271" s="705" t="str">
        <f t="shared" si="4"/>
        <v/>
      </c>
    </row>
    <row r="272" spans="1:13" ht="14.45" customHeight="1" x14ac:dyDescent="0.2">
      <c r="A272" s="710"/>
      <c r="B272" s="706"/>
      <c r="C272" s="707"/>
      <c r="D272" s="707"/>
      <c r="E272" s="708"/>
      <c r="F272" s="706"/>
      <c r="G272" s="707"/>
      <c r="H272" s="707"/>
      <c r="I272" s="707"/>
      <c r="J272" s="707"/>
      <c r="K272" s="709"/>
      <c r="L272" s="270"/>
      <c r="M272" s="705" t="str">
        <f t="shared" si="4"/>
        <v/>
      </c>
    </row>
    <row r="273" spans="1:13" ht="14.45" customHeight="1" x14ac:dyDescent="0.2">
      <c r="A273" s="710"/>
      <c r="B273" s="706"/>
      <c r="C273" s="707"/>
      <c r="D273" s="707"/>
      <c r="E273" s="708"/>
      <c r="F273" s="706"/>
      <c r="G273" s="707"/>
      <c r="H273" s="707"/>
      <c r="I273" s="707"/>
      <c r="J273" s="707"/>
      <c r="K273" s="709"/>
      <c r="L273" s="270"/>
      <c r="M273" s="705" t="str">
        <f t="shared" si="4"/>
        <v/>
      </c>
    </row>
    <row r="274" spans="1:13" ht="14.45" customHeight="1" x14ac:dyDescent="0.2">
      <c r="A274" s="710"/>
      <c r="B274" s="706"/>
      <c r="C274" s="707"/>
      <c r="D274" s="707"/>
      <c r="E274" s="708"/>
      <c r="F274" s="706"/>
      <c r="G274" s="707"/>
      <c r="H274" s="707"/>
      <c r="I274" s="707"/>
      <c r="J274" s="707"/>
      <c r="K274" s="709"/>
      <c r="L274" s="270"/>
      <c r="M274" s="705" t="str">
        <f t="shared" si="4"/>
        <v/>
      </c>
    </row>
    <row r="275" spans="1:13" ht="14.45" customHeight="1" x14ac:dyDescent="0.2">
      <c r="A275" s="710"/>
      <c r="B275" s="706"/>
      <c r="C275" s="707"/>
      <c r="D275" s="707"/>
      <c r="E275" s="708"/>
      <c r="F275" s="706"/>
      <c r="G275" s="707"/>
      <c r="H275" s="707"/>
      <c r="I275" s="707"/>
      <c r="J275" s="707"/>
      <c r="K275" s="709"/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8A2BE4C1-0738-4D6B-B5DD-43E7B28C692E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581</v>
      </c>
      <c r="B5" s="712" t="s">
        <v>582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581</v>
      </c>
      <c r="B6" s="712" t="s">
        <v>583</v>
      </c>
      <c r="C6" s="713">
        <v>2028.6725299999998</v>
      </c>
      <c r="D6" s="713">
        <v>2266.5202100000006</v>
      </c>
      <c r="E6" s="713"/>
      <c r="F6" s="713">
        <v>2285.143860000001</v>
      </c>
      <c r="G6" s="713">
        <v>0</v>
      </c>
      <c r="H6" s="713">
        <v>2285.143860000001</v>
      </c>
      <c r="I6" s="714" t="s">
        <v>329</v>
      </c>
      <c r="J6" s="715" t="s">
        <v>1</v>
      </c>
    </row>
    <row r="7" spans="1:10" ht="14.45" customHeight="1" x14ac:dyDescent="0.2">
      <c r="A7" s="711" t="s">
        <v>581</v>
      </c>
      <c r="B7" s="712" t="s">
        <v>584</v>
      </c>
      <c r="C7" s="713">
        <v>810.88207000000011</v>
      </c>
      <c r="D7" s="713">
        <v>1091.9754499999999</v>
      </c>
      <c r="E7" s="713"/>
      <c r="F7" s="713">
        <v>745.5098099999999</v>
      </c>
      <c r="G7" s="713">
        <v>0</v>
      </c>
      <c r="H7" s="713">
        <v>745.5098099999999</v>
      </c>
      <c r="I7" s="714" t="s">
        <v>329</v>
      </c>
      <c r="J7" s="715" t="s">
        <v>1</v>
      </c>
    </row>
    <row r="8" spans="1:10" ht="14.45" customHeight="1" x14ac:dyDescent="0.2">
      <c r="A8" s="711" t="s">
        <v>581</v>
      </c>
      <c r="B8" s="712" t="s">
        <v>585</v>
      </c>
      <c r="C8" s="713">
        <v>46.279029999999999</v>
      </c>
      <c r="D8" s="713">
        <v>95.435900000000018</v>
      </c>
      <c r="E8" s="713"/>
      <c r="F8" s="713">
        <v>144.60476</v>
      </c>
      <c r="G8" s="713">
        <v>0</v>
      </c>
      <c r="H8" s="713">
        <v>144.60476</v>
      </c>
      <c r="I8" s="714" t="s">
        <v>329</v>
      </c>
      <c r="J8" s="715" t="s">
        <v>1</v>
      </c>
    </row>
    <row r="9" spans="1:10" ht="14.45" customHeight="1" x14ac:dyDescent="0.2">
      <c r="A9" s="711" t="s">
        <v>581</v>
      </c>
      <c r="B9" s="712" t="s">
        <v>586</v>
      </c>
      <c r="C9" s="713">
        <v>200.44029999999998</v>
      </c>
      <c r="D9" s="713">
        <v>239.70638999999997</v>
      </c>
      <c r="E9" s="713"/>
      <c r="F9" s="713">
        <v>230.92516999999998</v>
      </c>
      <c r="G9" s="713">
        <v>0</v>
      </c>
      <c r="H9" s="713">
        <v>230.92516999999998</v>
      </c>
      <c r="I9" s="714" t="s">
        <v>329</v>
      </c>
      <c r="J9" s="715" t="s">
        <v>1</v>
      </c>
    </row>
    <row r="10" spans="1:10" ht="14.45" customHeight="1" x14ac:dyDescent="0.2">
      <c r="A10" s="711" t="s">
        <v>581</v>
      </c>
      <c r="B10" s="712" t="s">
        <v>587</v>
      </c>
      <c r="C10" s="713">
        <v>148.84429</v>
      </c>
      <c r="D10" s="713">
        <v>362.31814999999989</v>
      </c>
      <c r="E10" s="713"/>
      <c r="F10" s="713">
        <v>52.953420000000001</v>
      </c>
      <c r="G10" s="713">
        <v>0</v>
      </c>
      <c r="H10" s="713">
        <v>52.953420000000001</v>
      </c>
      <c r="I10" s="714" t="s">
        <v>329</v>
      </c>
      <c r="J10" s="715" t="s">
        <v>1</v>
      </c>
    </row>
    <row r="11" spans="1:10" ht="14.45" customHeight="1" x14ac:dyDescent="0.2">
      <c r="A11" s="711" t="s">
        <v>581</v>
      </c>
      <c r="B11" s="712" t="s">
        <v>588</v>
      </c>
      <c r="C11" s="713">
        <v>1276.7895200000003</v>
      </c>
      <c r="D11" s="713">
        <v>1146.1669300000001</v>
      </c>
      <c r="E11" s="713"/>
      <c r="F11" s="713">
        <v>1077.0378999999998</v>
      </c>
      <c r="G11" s="713">
        <v>0</v>
      </c>
      <c r="H11" s="713">
        <v>1077.0378999999998</v>
      </c>
      <c r="I11" s="714" t="s">
        <v>329</v>
      </c>
      <c r="J11" s="715" t="s">
        <v>1</v>
      </c>
    </row>
    <row r="12" spans="1:10" ht="14.45" customHeight="1" x14ac:dyDescent="0.2">
      <c r="A12" s="711" t="s">
        <v>581</v>
      </c>
      <c r="B12" s="712" t="s">
        <v>589</v>
      </c>
      <c r="C12" s="713">
        <v>103.50797</v>
      </c>
      <c r="D12" s="713">
        <v>234.33884000000003</v>
      </c>
      <c r="E12" s="713"/>
      <c r="F12" s="713">
        <v>194.16904999999997</v>
      </c>
      <c r="G12" s="713">
        <v>0</v>
      </c>
      <c r="H12" s="713">
        <v>194.16904999999997</v>
      </c>
      <c r="I12" s="714" t="s">
        <v>329</v>
      </c>
      <c r="J12" s="715" t="s">
        <v>1</v>
      </c>
    </row>
    <row r="13" spans="1:10" ht="14.45" customHeight="1" x14ac:dyDescent="0.2">
      <c r="A13" s="711" t="s">
        <v>581</v>
      </c>
      <c r="B13" s="712" t="s">
        <v>590</v>
      </c>
      <c r="C13" s="713">
        <v>0</v>
      </c>
      <c r="D13" s="713">
        <v>0</v>
      </c>
      <c r="E13" s="713"/>
      <c r="F13" s="713">
        <v>0</v>
      </c>
      <c r="G13" s="713">
        <v>0</v>
      </c>
      <c r="H13" s="713">
        <v>0</v>
      </c>
      <c r="I13" s="714" t="s">
        <v>329</v>
      </c>
      <c r="J13" s="715" t="s">
        <v>1</v>
      </c>
    </row>
    <row r="14" spans="1:10" ht="14.45" customHeight="1" x14ac:dyDescent="0.2">
      <c r="A14" s="711" t="s">
        <v>581</v>
      </c>
      <c r="B14" s="712" t="s">
        <v>591</v>
      </c>
      <c r="C14" s="713">
        <v>130.71567999999999</v>
      </c>
      <c r="D14" s="713">
        <v>121.30186</v>
      </c>
      <c r="E14" s="713"/>
      <c r="F14" s="713">
        <v>79.694040000000001</v>
      </c>
      <c r="G14" s="713">
        <v>0</v>
      </c>
      <c r="H14" s="713">
        <v>79.694040000000001</v>
      </c>
      <c r="I14" s="714" t="s">
        <v>329</v>
      </c>
      <c r="J14" s="715" t="s">
        <v>1</v>
      </c>
    </row>
    <row r="15" spans="1:10" ht="14.45" customHeight="1" x14ac:dyDescent="0.2">
      <c r="A15" s="711" t="s">
        <v>581</v>
      </c>
      <c r="B15" s="712" t="s">
        <v>592</v>
      </c>
      <c r="C15" s="713">
        <v>4746.1313900000005</v>
      </c>
      <c r="D15" s="713">
        <v>5557.7637300000006</v>
      </c>
      <c r="E15" s="713"/>
      <c r="F15" s="713">
        <v>4810.038010000002</v>
      </c>
      <c r="G15" s="713">
        <v>0</v>
      </c>
      <c r="H15" s="713">
        <v>4810.038010000002</v>
      </c>
      <c r="I15" s="714" t="s">
        <v>329</v>
      </c>
      <c r="J15" s="715" t="s">
        <v>593</v>
      </c>
    </row>
    <row r="17" spans="1:10" ht="14.45" customHeight="1" x14ac:dyDescent="0.2">
      <c r="A17" s="711" t="s">
        <v>581</v>
      </c>
      <c r="B17" s="712" t="s">
        <v>582</v>
      </c>
      <c r="C17" s="713" t="s">
        <v>329</v>
      </c>
      <c r="D17" s="713" t="s">
        <v>329</v>
      </c>
      <c r="E17" s="713"/>
      <c r="F17" s="713" t="s">
        <v>329</v>
      </c>
      <c r="G17" s="713" t="s">
        <v>329</v>
      </c>
      <c r="H17" s="713" t="s">
        <v>329</v>
      </c>
      <c r="I17" s="714" t="s">
        <v>329</v>
      </c>
      <c r="J17" s="715" t="s">
        <v>73</v>
      </c>
    </row>
    <row r="18" spans="1:10" ht="14.45" customHeight="1" x14ac:dyDescent="0.2">
      <c r="A18" s="711" t="s">
        <v>594</v>
      </c>
      <c r="B18" s="712" t="s">
        <v>595</v>
      </c>
      <c r="C18" s="713" t="s">
        <v>329</v>
      </c>
      <c r="D18" s="713" t="s">
        <v>329</v>
      </c>
      <c r="E18" s="713"/>
      <c r="F18" s="713" t="s">
        <v>329</v>
      </c>
      <c r="G18" s="713" t="s">
        <v>329</v>
      </c>
      <c r="H18" s="713" t="s">
        <v>329</v>
      </c>
      <c r="I18" s="714" t="s">
        <v>329</v>
      </c>
      <c r="J18" s="715" t="s">
        <v>0</v>
      </c>
    </row>
    <row r="19" spans="1:10" ht="14.45" customHeight="1" x14ac:dyDescent="0.2">
      <c r="A19" s="711" t="s">
        <v>594</v>
      </c>
      <c r="B19" s="712" t="s">
        <v>583</v>
      </c>
      <c r="C19" s="713">
        <v>351.31959999999998</v>
      </c>
      <c r="D19" s="713">
        <v>419.77846000000005</v>
      </c>
      <c r="E19" s="713"/>
      <c r="F19" s="713">
        <v>497.7056799999998</v>
      </c>
      <c r="G19" s="713">
        <v>0</v>
      </c>
      <c r="H19" s="713">
        <v>497.7056799999998</v>
      </c>
      <c r="I19" s="714" t="s">
        <v>329</v>
      </c>
      <c r="J19" s="715" t="s">
        <v>1</v>
      </c>
    </row>
    <row r="20" spans="1:10" ht="14.45" customHeight="1" x14ac:dyDescent="0.2">
      <c r="A20" s="711" t="s">
        <v>594</v>
      </c>
      <c r="B20" s="712" t="s">
        <v>584</v>
      </c>
      <c r="C20" s="713">
        <v>133.31489000000002</v>
      </c>
      <c r="D20" s="713">
        <v>234.68021000000002</v>
      </c>
      <c r="E20" s="713"/>
      <c r="F20" s="713">
        <v>195.69238999999999</v>
      </c>
      <c r="G20" s="713">
        <v>0</v>
      </c>
      <c r="H20" s="713">
        <v>195.69238999999999</v>
      </c>
      <c r="I20" s="714" t="s">
        <v>329</v>
      </c>
      <c r="J20" s="715" t="s">
        <v>1</v>
      </c>
    </row>
    <row r="21" spans="1:10" ht="14.45" customHeight="1" x14ac:dyDescent="0.2">
      <c r="A21" s="711" t="s">
        <v>594</v>
      </c>
      <c r="B21" s="712" t="s">
        <v>585</v>
      </c>
      <c r="C21" s="713">
        <v>12.122589999999997</v>
      </c>
      <c r="D21" s="713">
        <v>12.328719999999999</v>
      </c>
      <c r="E21" s="713"/>
      <c r="F21" s="713">
        <v>50.995800000000003</v>
      </c>
      <c r="G21" s="713">
        <v>0</v>
      </c>
      <c r="H21" s="713">
        <v>50.995800000000003</v>
      </c>
      <c r="I21" s="714" t="s">
        <v>329</v>
      </c>
      <c r="J21" s="715" t="s">
        <v>1</v>
      </c>
    </row>
    <row r="22" spans="1:10" ht="14.45" customHeight="1" x14ac:dyDescent="0.2">
      <c r="A22" s="711" t="s">
        <v>594</v>
      </c>
      <c r="B22" s="712" t="s">
        <v>586</v>
      </c>
      <c r="C22" s="713">
        <v>0</v>
      </c>
      <c r="D22" s="713">
        <v>36.414619999999992</v>
      </c>
      <c r="E22" s="713"/>
      <c r="F22" s="713">
        <v>107.63499999999999</v>
      </c>
      <c r="G22" s="713">
        <v>0</v>
      </c>
      <c r="H22" s="713">
        <v>107.63499999999999</v>
      </c>
      <c r="I22" s="714" t="s">
        <v>329</v>
      </c>
      <c r="J22" s="715" t="s">
        <v>1</v>
      </c>
    </row>
    <row r="23" spans="1:10" ht="14.45" customHeight="1" x14ac:dyDescent="0.2">
      <c r="A23" s="711" t="s">
        <v>594</v>
      </c>
      <c r="B23" s="712" t="s">
        <v>587</v>
      </c>
      <c r="C23" s="713">
        <v>0</v>
      </c>
      <c r="D23" s="713">
        <v>5.4779399999999994</v>
      </c>
      <c r="E23" s="713"/>
      <c r="F23" s="713">
        <v>6.39093</v>
      </c>
      <c r="G23" s="713">
        <v>0</v>
      </c>
      <c r="H23" s="713">
        <v>6.39093</v>
      </c>
      <c r="I23" s="714" t="s">
        <v>329</v>
      </c>
      <c r="J23" s="715" t="s">
        <v>1</v>
      </c>
    </row>
    <row r="24" spans="1:10" ht="14.45" customHeight="1" x14ac:dyDescent="0.2">
      <c r="A24" s="711" t="s">
        <v>594</v>
      </c>
      <c r="B24" s="712" t="s">
        <v>588</v>
      </c>
      <c r="C24" s="713">
        <v>173.05130999999997</v>
      </c>
      <c r="D24" s="713">
        <v>211.01163000000005</v>
      </c>
      <c r="E24" s="713"/>
      <c r="F24" s="713">
        <v>293.15057999999993</v>
      </c>
      <c r="G24" s="713">
        <v>0</v>
      </c>
      <c r="H24" s="713">
        <v>293.15057999999993</v>
      </c>
      <c r="I24" s="714" t="s">
        <v>329</v>
      </c>
      <c r="J24" s="715" t="s">
        <v>1</v>
      </c>
    </row>
    <row r="25" spans="1:10" ht="14.45" customHeight="1" x14ac:dyDescent="0.2">
      <c r="A25" s="711" t="s">
        <v>594</v>
      </c>
      <c r="B25" s="712" t="s">
        <v>589</v>
      </c>
      <c r="C25" s="713">
        <v>41.068390000000008</v>
      </c>
      <c r="D25" s="713">
        <v>71.434400000000011</v>
      </c>
      <c r="E25" s="713"/>
      <c r="F25" s="713">
        <v>43.717740000000006</v>
      </c>
      <c r="G25" s="713">
        <v>0</v>
      </c>
      <c r="H25" s="713">
        <v>43.717740000000006</v>
      </c>
      <c r="I25" s="714" t="s">
        <v>329</v>
      </c>
      <c r="J25" s="715" t="s">
        <v>1</v>
      </c>
    </row>
    <row r="26" spans="1:10" ht="14.45" customHeight="1" x14ac:dyDescent="0.2">
      <c r="A26" s="711" t="s">
        <v>594</v>
      </c>
      <c r="B26" s="712" t="s">
        <v>591</v>
      </c>
      <c r="C26" s="713">
        <v>40.186390000000003</v>
      </c>
      <c r="D26" s="713">
        <v>38.174190000000003</v>
      </c>
      <c r="E26" s="713"/>
      <c r="F26" s="713">
        <v>16.697760000000002</v>
      </c>
      <c r="G26" s="713">
        <v>0</v>
      </c>
      <c r="H26" s="713">
        <v>16.697760000000002</v>
      </c>
      <c r="I26" s="714" t="s">
        <v>329</v>
      </c>
      <c r="J26" s="715" t="s">
        <v>1</v>
      </c>
    </row>
    <row r="27" spans="1:10" ht="14.45" customHeight="1" x14ac:dyDescent="0.2">
      <c r="A27" s="711" t="s">
        <v>594</v>
      </c>
      <c r="B27" s="712" t="s">
        <v>596</v>
      </c>
      <c r="C27" s="713">
        <v>751.06317000000001</v>
      </c>
      <c r="D27" s="713">
        <v>1029.3001700000002</v>
      </c>
      <c r="E27" s="713"/>
      <c r="F27" s="713">
        <v>1211.9858799999997</v>
      </c>
      <c r="G27" s="713">
        <v>0</v>
      </c>
      <c r="H27" s="713">
        <v>1211.9858799999997</v>
      </c>
      <c r="I27" s="714" t="s">
        <v>329</v>
      </c>
      <c r="J27" s="715" t="s">
        <v>597</v>
      </c>
    </row>
    <row r="28" spans="1:10" ht="14.45" customHeight="1" x14ac:dyDescent="0.2">
      <c r="A28" s="711" t="s">
        <v>329</v>
      </c>
      <c r="B28" s="712" t="s">
        <v>329</v>
      </c>
      <c r="C28" s="713" t="s">
        <v>329</v>
      </c>
      <c r="D28" s="713" t="s">
        <v>329</v>
      </c>
      <c r="E28" s="713"/>
      <c r="F28" s="713" t="s">
        <v>329</v>
      </c>
      <c r="G28" s="713" t="s">
        <v>329</v>
      </c>
      <c r="H28" s="713" t="s">
        <v>329</v>
      </c>
      <c r="I28" s="714" t="s">
        <v>329</v>
      </c>
      <c r="J28" s="715" t="s">
        <v>598</v>
      </c>
    </row>
    <row r="29" spans="1:10" ht="14.45" customHeight="1" x14ac:dyDescent="0.2">
      <c r="A29" s="711" t="s">
        <v>599</v>
      </c>
      <c r="B29" s="712" t="s">
        <v>600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0</v>
      </c>
    </row>
    <row r="30" spans="1:10" ht="14.45" customHeight="1" x14ac:dyDescent="0.2">
      <c r="A30" s="711" t="s">
        <v>599</v>
      </c>
      <c r="B30" s="712" t="s">
        <v>583</v>
      </c>
      <c r="C30" s="713">
        <v>352.40608999999984</v>
      </c>
      <c r="D30" s="713">
        <v>543.3137700000002</v>
      </c>
      <c r="E30" s="713"/>
      <c r="F30" s="713">
        <v>587.94933999999989</v>
      </c>
      <c r="G30" s="713">
        <v>0</v>
      </c>
      <c r="H30" s="713">
        <v>587.94933999999989</v>
      </c>
      <c r="I30" s="714" t="s">
        <v>329</v>
      </c>
      <c r="J30" s="715" t="s">
        <v>1</v>
      </c>
    </row>
    <row r="31" spans="1:10" ht="14.45" customHeight="1" x14ac:dyDescent="0.2">
      <c r="A31" s="711" t="s">
        <v>599</v>
      </c>
      <c r="B31" s="712" t="s">
        <v>584</v>
      </c>
      <c r="C31" s="713">
        <v>75.864580000000018</v>
      </c>
      <c r="D31" s="713">
        <v>174.01691000000002</v>
      </c>
      <c r="E31" s="713"/>
      <c r="F31" s="713">
        <v>157.66565000000003</v>
      </c>
      <c r="G31" s="713">
        <v>0</v>
      </c>
      <c r="H31" s="713">
        <v>157.66565000000003</v>
      </c>
      <c r="I31" s="714" t="s">
        <v>329</v>
      </c>
      <c r="J31" s="715" t="s">
        <v>1</v>
      </c>
    </row>
    <row r="32" spans="1:10" ht="14.45" customHeight="1" x14ac:dyDescent="0.2">
      <c r="A32" s="711" t="s">
        <v>599</v>
      </c>
      <c r="B32" s="712" t="s">
        <v>585</v>
      </c>
      <c r="C32" s="713">
        <v>7.9206199999999995</v>
      </c>
      <c r="D32" s="713">
        <v>13.004</v>
      </c>
      <c r="E32" s="713"/>
      <c r="F32" s="713">
        <v>28.922840000000004</v>
      </c>
      <c r="G32" s="713">
        <v>0</v>
      </c>
      <c r="H32" s="713">
        <v>28.922840000000004</v>
      </c>
      <c r="I32" s="714" t="s">
        <v>329</v>
      </c>
      <c r="J32" s="715" t="s">
        <v>1</v>
      </c>
    </row>
    <row r="33" spans="1:10" ht="14.45" customHeight="1" x14ac:dyDescent="0.2">
      <c r="A33" s="711" t="s">
        <v>599</v>
      </c>
      <c r="B33" s="712" t="s">
        <v>586</v>
      </c>
      <c r="C33" s="713">
        <v>63.646630000000002</v>
      </c>
      <c r="D33" s="713">
        <v>53.736100000000008</v>
      </c>
      <c r="E33" s="713"/>
      <c r="F33" s="713">
        <v>43.054000000000002</v>
      </c>
      <c r="G33" s="713">
        <v>0</v>
      </c>
      <c r="H33" s="713">
        <v>43.054000000000002</v>
      </c>
      <c r="I33" s="714" t="s">
        <v>329</v>
      </c>
      <c r="J33" s="715" t="s">
        <v>1</v>
      </c>
    </row>
    <row r="34" spans="1:10" ht="14.45" customHeight="1" x14ac:dyDescent="0.2">
      <c r="A34" s="711" t="s">
        <v>599</v>
      </c>
      <c r="B34" s="712" t="s">
        <v>587</v>
      </c>
      <c r="C34" s="713">
        <v>148.84429</v>
      </c>
      <c r="D34" s="713">
        <v>19.172789999999996</v>
      </c>
      <c r="E34" s="713"/>
      <c r="F34" s="713">
        <v>21.911760000000001</v>
      </c>
      <c r="G34" s="713">
        <v>0</v>
      </c>
      <c r="H34" s="713">
        <v>21.911760000000001</v>
      </c>
      <c r="I34" s="714" t="s">
        <v>329</v>
      </c>
      <c r="J34" s="715" t="s">
        <v>1</v>
      </c>
    </row>
    <row r="35" spans="1:10" ht="14.45" customHeight="1" x14ac:dyDescent="0.2">
      <c r="A35" s="711" t="s">
        <v>599</v>
      </c>
      <c r="B35" s="712" t="s">
        <v>588</v>
      </c>
      <c r="C35" s="713">
        <v>257.48419999999999</v>
      </c>
      <c r="D35" s="713">
        <v>376.50660000000011</v>
      </c>
      <c r="E35" s="713"/>
      <c r="F35" s="713">
        <v>391.82193999999987</v>
      </c>
      <c r="G35" s="713">
        <v>0</v>
      </c>
      <c r="H35" s="713">
        <v>391.82193999999987</v>
      </c>
      <c r="I35" s="714" t="s">
        <v>329</v>
      </c>
      <c r="J35" s="715" t="s">
        <v>1</v>
      </c>
    </row>
    <row r="36" spans="1:10" ht="14.45" customHeight="1" x14ac:dyDescent="0.2">
      <c r="A36" s="711" t="s">
        <v>599</v>
      </c>
      <c r="B36" s="712" t="s">
        <v>589</v>
      </c>
      <c r="C36" s="713">
        <v>4.7414199999999997</v>
      </c>
      <c r="D36" s="713">
        <v>64.229320000000001</v>
      </c>
      <c r="E36" s="713"/>
      <c r="F36" s="713">
        <v>5.2062100000000004</v>
      </c>
      <c r="G36" s="713">
        <v>0</v>
      </c>
      <c r="H36" s="713">
        <v>5.2062100000000004</v>
      </c>
      <c r="I36" s="714" t="s">
        <v>329</v>
      </c>
      <c r="J36" s="715" t="s">
        <v>1</v>
      </c>
    </row>
    <row r="37" spans="1:10" ht="14.45" customHeight="1" x14ac:dyDescent="0.2">
      <c r="A37" s="711" t="s">
        <v>599</v>
      </c>
      <c r="B37" s="712" t="s">
        <v>591</v>
      </c>
      <c r="C37" s="713">
        <v>0.55200000000000005</v>
      </c>
      <c r="D37" s="713">
        <v>1.1040000000000001</v>
      </c>
      <c r="E37" s="713"/>
      <c r="F37" s="713">
        <v>17.284260000000003</v>
      </c>
      <c r="G37" s="713">
        <v>0</v>
      </c>
      <c r="H37" s="713">
        <v>17.284260000000003</v>
      </c>
      <c r="I37" s="714" t="s">
        <v>329</v>
      </c>
      <c r="J37" s="715" t="s">
        <v>1</v>
      </c>
    </row>
    <row r="38" spans="1:10" ht="14.45" customHeight="1" x14ac:dyDescent="0.2">
      <c r="A38" s="711" t="s">
        <v>599</v>
      </c>
      <c r="B38" s="712" t="s">
        <v>601</v>
      </c>
      <c r="C38" s="713">
        <v>911.4598299999999</v>
      </c>
      <c r="D38" s="713">
        <v>1245.0834900000002</v>
      </c>
      <c r="E38" s="713"/>
      <c r="F38" s="713">
        <v>1253.8159999999996</v>
      </c>
      <c r="G38" s="713">
        <v>0</v>
      </c>
      <c r="H38" s="713">
        <v>1253.8159999999996</v>
      </c>
      <c r="I38" s="714" t="s">
        <v>329</v>
      </c>
      <c r="J38" s="715" t="s">
        <v>597</v>
      </c>
    </row>
    <row r="39" spans="1:10" ht="14.45" customHeight="1" x14ac:dyDescent="0.2">
      <c r="A39" s="711" t="s">
        <v>329</v>
      </c>
      <c r="B39" s="712" t="s">
        <v>329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598</v>
      </c>
    </row>
    <row r="40" spans="1:10" ht="14.45" customHeight="1" x14ac:dyDescent="0.2">
      <c r="A40" s="711" t="s">
        <v>602</v>
      </c>
      <c r="B40" s="712" t="s">
        <v>603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602</v>
      </c>
      <c r="B41" s="712" t="s">
        <v>583</v>
      </c>
      <c r="C41" s="713">
        <v>540.7747599999999</v>
      </c>
      <c r="D41" s="713">
        <v>567.41620000000023</v>
      </c>
      <c r="E41" s="713"/>
      <c r="F41" s="713">
        <v>432.1651200000004</v>
      </c>
      <c r="G41" s="713">
        <v>0</v>
      </c>
      <c r="H41" s="713">
        <v>432.1651200000004</v>
      </c>
      <c r="I41" s="714" t="s">
        <v>329</v>
      </c>
      <c r="J41" s="715" t="s">
        <v>1</v>
      </c>
    </row>
    <row r="42" spans="1:10" ht="14.45" customHeight="1" x14ac:dyDescent="0.2">
      <c r="A42" s="711" t="s">
        <v>602</v>
      </c>
      <c r="B42" s="712" t="s">
        <v>584</v>
      </c>
      <c r="C42" s="713">
        <v>192.29928000000007</v>
      </c>
      <c r="D42" s="713">
        <v>225.61179000000004</v>
      </c>
      <c r="E42" s="713"/>
      <c r="F42" s="713">
        <v>65.256079999999997</v>
      </c>
      <c r="G42" s="713">
        <v>0</v>
      </c>
      <c r="H42" s="713">
        <v>65.256079999999997</v>
      </c>
      <c r="I42" s="714" t="s">
        <v>329</v>
      </c>
      <c r="J42" s="715" t="s">
        <v>1</v>
      </c>
    </row>
    <row r="43" spans="1:10" ht="14.45" customHeight="1" x14ac:dyDescent="0.2">
      <c r="A43" s="711" t="s">
        <v>602</v>
      </c>
      <c r="B43" s="712" t="s">
        <v>585</v>
      </c>
      <c r="C43" s="713">
        <v>13.68975</v>
      </c>
      <c r="D43" s="713">
        <v>58.271220000000007</v>
      </c>
      <c r="E43" s="713"/>
      <c r="F43" s="713">
        <v>45.569120000000012</v>
      </c>
      <c r="G43" s="713">
        <v>0</v>
      </c>
      <c r="H43" s="713">
        <v>45.569120000000012</v>
      </c>
      <c r="I43" s="714" t="s">
        <v>329</v>
      </c>
      <c r="J43" s="715" t="s">
        <v>1</v>
      </c>
    </row>
    <row r="44" spans="1:10" ht="14.45" customHeight="1" x14ac:dyDescent="0.2">
      <c r="A44" s="711" t="s">
        <v>602</v>
      </c>
      <c r="B44" s="712" t="s">
        <v>586</v>
      </c>
      <c r="C44" s="713">
        <v>95.960319999999996</v>
      </c>
      <c r="D44" s="713">
        <v>109.77141999999998</v>
      </c>
      <c r="E44" s="713"/>
      <c r="F44" s="713">
        <v>64.581000000000003</v>
      </c>
      <c r="G44" s="713">
        <v>0</v>
      </c>
      <c r="H44" s="713">
        <v>64.581000000000003</v>
      </c>
      <c r="I44" s="714" t="s">
        <v>329</v>
      </c>
      <c r="J44" s="715" t="s">
        <v>1</v>
      </c>
    </row>
    <row r="45" spans="1:10" ht="14.45" customHeight="1" x14ac:dyDescent="0.2">
      <c r="A45" s="711" t="s">
        <v>602</v>
      </c>
      <c r="B45" s="712" t="s">
        <v>587</v>
      </c>
      <c r="C45" s="713">
        <v>0</v>
      </c>
      <c r="D45" s="713">
        <v>283.35816999999986</v>
      </c>
      <c r="E45" s="713"/>
      <c r="F45" s="713">
        <v>5.4779399999999994</v>
      </c>
      <c r="G45" s="713">
        <v>0</v>
      </c>
      <c r="H45" s="713">
        <v>5.4779399999999994</v>
      </c>
      <c r="I45" s="714" t="s">
        <v>329</v>
      </c>
      <c r="J45" s="715" t="s">
        <v>1</v>
      </c>
    </row>
    <row r="46" spans="1:10" ht="14.45" customHeight="1" x14ac:dyDescent="0.2">
      <c r="A46" s="711" t="s">
        <v>602</v>
      </c>
      <c r="B46" s="712" t="s">
        <v>588</v>
      </c>
      <c r="C46" s="713">
        <v>451.15671000000015</v>
      </c>
      <c r="D46" s="713">
        <v>364.19073000000009</v>
      </c>
      <c r="E46" s="713"/>
      <c r="F46" s="713">
        <v>212.86231999999993</v>
      </c>
      <c r="G46" s="713">
        <v>0</v>
      </c>
      <c r="H46" s="713">
        <v>212.86231999999993</v>
      </c>
      <c r="I46" s="714" t="s">
        <v>329</v>
      </c>
      <c r="J46" s="715" t="s">
        <v>1</v>
      </c>
    </row>
    <row r="47" spans="1:10" ht="14.45" customHeight="1" x14ac:dyDescent="0.2">
      <c r="A47" s="711" t="s">
        <v>602</v>
      </c>
      <c r="B47" s="712" t="s">
        <v>589</v>
      </c>
      <c r="C47" s="713">
        <v>52.315029999999993</v>
      </c>
      <c r="D47" s="713">
        <v>35.601639999999996</v>
      </c>
      <c r="E47" s="713"/>
      <c r="F47" s="713">
        <v>124.79829999999998</v>
      </c>
      <c r="G47" s="713">
        <v>0</v>
      </c>
      <c r="H47" s="713">
        <v>124.79829999999998</v>
      </c>
      <c r="I47" s="714" t="s">
        <v>329</v>
      </c>
      <c r="J47" s="715" t="s">
        <v>1</v>
      </c>
    </row>
    <row r="48" spans="1:10" ht="14.45" customHeight="1" x14ac:dyDescent="0.2">
      <c r="A48" s="711" t="s">
        <v>602</v>
      </c>
      <c r="B48" s="712" t="s">
        <v>591</v>
      </c>
      <c r="C48" s="713">
        <v>1.6559999999999999</v>
      </c>
      <c r="D48" s="713">
        <v>1.1040000000000001</v>
      </c>
      <c r="E48" s="713"/>
      <c r="F48" s="713">
        <v>14.93826</v>
      </c>
      <c r="G48" s="713">
        <v>0</v>
      </c>
      <c r="H48" s="713">
        <v>14.93826</v>
      </c>
      <c r="I48" s="714" t="s">
        <v>329</v>
      </c>
      <c r="J48" s="715" t="s">
        <v>1</v>
      </c>
    </row>
    <row r="49" spans="1:10" ht="14.45" customHeight="1" x14ac:dyDescent="0.2">
      <c r="A49" s="711" t="s">
        <v>602</v>
      </c>
      <c r="B49" s="712" t="s">
        <v>604</v>
      </c>
      <c r="C49" s="713">
        <v>1347.85185</v>
      </c>
      <c r="D49" s="713">
        <v>1645.3251700000003</v>
      </c>
      <c r="E49" s="713"/>
      <c r="F49" s="713">
        <v>965.64814000000035</v>
      </c>
      <c r="G49" s="713">
        <v>0</v>
      </c>
      <c r="H49" s="713">
        <v>965.64814000000035</v>
      </c>
      <c r="I49" s="714" t="s">
        <v>329</v>
      </c>
      <c r="J49" s="715" t="s">
        <v>597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598</v>
      </c>
    </row>
    <row r="51" spans="1:10" ht="14.45" customHeight="1" x14ac:dyDescent="0.2">
      <c r="A51" s="711" t="s">
        <v>605</v>
      </c>
      <c r="B51" s="712" t="s">
        <v>606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605</v>
      </c>
      <c r="B52" s="712" t="s">
        <v>583</v>
      </c>
      <c r="C52" s="713">
        <v>17.789290000000001</v>
      </c>
      <c r="D52" s="713">
        <v>20.529439999999997</v>
      </c>
      <c r="E52" s="713"/>
      <c r="F52" s="713">
        <v>23.229220000000002</v>
      </c>
      <c r="G52" s="713">
        <v>0</v>
      </c>
      <c r="H52" s="713">
        <v>23.229220000000002</v>
      </c>
      <c r="I52" s="714" t="s">
        <v>329</v>
      </c>
      <c r="J52" s="715" t="s">
        <v>1</v>
      </c>
    </row>
    <row r="53" spans="1:10" ht="14.45" customHeight="1" x14ac:dyDescent="0.2">
      <c r="A53" s="711" t="s">
        <v>605</v>
      </c>
      <c r="B53" s="712" t="s">
        <v>590</v>
      </c>
      <c r="C53" s="713">
        <v>0</v>
      </c>
      <c r="D53" s="713">
        <v>0</v>
      </c>
      <c r="E53" s="713"/>
      <c r="F53" s="713">
        <v>0</v>
      </c>
      <c r="G53" s="713">
        <v>0</v>
      </c>
      <c r="H53" s="713">
        <v>0</v>
      </c>
      <c r="I53" s="714" t="s">
        <v>329</v>
      </c>
      <c r="J53" s="715" t="s">
        <v>1</v>
      </c>
    </row>
    <row r="54" spans="1:10" ht="14.45" customHeight="1" x14ac:dyDescent="0.2">
      <c r="A54" s="711" t="s">
        <v>605</v>
      </c>
      <c r="B54" s="712" t="s">
        <v>591</v>
      </c>
      <c r="C54" s="713">
        <v>13.027460000000001</v>
      </c>
      <c r="D54" s="713">
        <v>12.540739999999998</v>
      </c>
      <c r="E54" s="713"/>
      <c r="F54" s="713">
        <v>0</v>
      </c>
      <c r="G54" s="713">
        <v>0</v>
      </c>
      <c r="H54" s="713">
        <v>0</v>
      </c>
      <c r="I54" s="714" t="s">
        <v>329</v>
      </c>
      <c r="J54" s="715" t="s">
        <v>1</v>
      </c>
    </row>
    <row r="55" spans="1:10" ht="14.45" customHeight="1" x14ac:dyDescent="0.2">
      <c r="A55" s="711" t="s">
        <v>605</v>
      </c>
      <c r="B55" s="712" t="s">
        <v>607</v>
      </c>
      <c r="C55" s="713">
        <v>30.816750000000003</v>
      </c>
      <c r="D55" s="713">
        <v>33.070179999999993</v>
      </c>
      <c r="E55" s="713"/>
      <c r="F55" s="713">
        <v>23.229220000000002</v>
      </c>
      <c r="G55" s="713">
        <v>0</v>
      </c>
      <c r="H55" s="713">
        <v>23.229220000000002</v>
      </c>
      <c r="I55" s="714" t="s">
        <v>329</v>
      </c>
      <c r="J55" s="715" t="s">
        <v>597</v>
      </c>
    </row>
    <row r="56" spans="1:10" ht="14.45" customHeight="1" x14ac:dyDescent="0.2">
      <c r="A56" s="711" t="s">
        <v>329</v>
      </c>
      <c r="B56" s="712" t="s">
        <v>329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598</v>
      </c>
    </row>
    <row r="57" spans="1:10" ht="14.45" customHeight="1" x14ac:dyDescent="0.2">
      <c r="A57" s="711" t="s">
        <v>608</v>
      </c>
      <c r="B57" s="712" t="s">
        <v>609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0</v>
      </c>
    </row>
    <row r="58" spans="1:10" ht="14.45" customHeight="1" x14ac:dyDescent="0.2">
      <c r="A58" s="711" t="s">
        <v>608</v>
      </c>
      <c r="B58" s="712" t="s">
        <v>583</v>
      </c>
      <c r="C58" s="713">
        <v>714.11257000000023</v>
      </c>
      <c r="D58" s="713">
        <v>681.43078000000003</v>
      </c>
      <c r="E58" s="713"/>
      <c r="F58" s="713">
        <v>710.7722700000005</v>
      </c>
      <c r="G58" s="713">
        <v>0</v>
      </c>
      <c r="H58" s="713">
        <v>710.7722700000005</v>
      </c>
      <c r="I58" s="714" t="s">
        <v>329</v>
      </c>
      <c r="J58" s="715" t="s">
        <v>1</v>
      </c>
    </row>
    <row r="59" spans="1:10" ht="14.45" customHeight="1" x14ac:dyDescent="0.2">
      <c r="A59" s="711" t="s">
        <v>608</v>
      </c>
      <c r="B59" s="712" t="s">
        <v>584</v>
      </c>
      <c r="C59" s="713">
        <v>409.40332000000006</v>
      </c>
      <c r="D59" s="713">
        <v>457.66653999999988</v>
      </c>
      <c r="E59" s="713"/>
      <c r="F59" s="713">
        <v>326.89568999999995</v>
      </c>
      <c r="G59" s="713">
        <v>0</v>
      </c>
      <c r="H59" s="713">
        <v>326.89568999999995</v>
      </c>
      <c r="I59" s="714" t="s">
        <v>329</v>
      </c>
      <c r="J59" s="715" t="s">
        <v>1</v>
      </c>
    </row>
    <row r="60" spans="1:10" ht="14.45" customHeight="1" x14ac:dyDescent="0.2">
      <c r="A60" s="711" t="s">
        <v>608</v>
      </c>
      <c r="B60" s="712" t="s">
        <v>585</v>
      </c>
      <c r="C60" s="713">
        <v>12.54607</v>
      </c>
      <c r="D60" s="713">
        <v>11.83196</v>
      </c>
      <c r="E60" s="713"/>
      <c r="F60" s="713">
        <v>19.116999999999997</v>
      </c>
      <c r="G60" s="713">
        <v>0</v>
      </c>
      <c r="H60" s="713">
        <v>19.116999999999997</v>
      </c>
      <c r="I60" s="714" t="s">
        <v>329</v>
      </c>
      <c r="J60" s="715" t="s">
        <v>1</v>
      </c>
    </row>
    <row r="61" spans="1:10" ht="14.45" customHeight="1" x14ac:dyDescent="0.2">
      <c r="A61" s="711" t="s">
        <v>608</v>
      </c>
      <c r="B61" s="712" t="s">
        <v>586</v>
      </c>
      <c r="C61" s="713">
        <v>40.833349999999982</v>
      </c>
      <c r="D61" s="713">
        <v>39.784249999999993</v>
      </c>
      <c r="E61" s="713"/>
      <c r="F61" s="713">
        <v>15.65517</v>
      </c>
      <c r="G61" s="713">
        <v>0</v>
      </c>
      <c r="H61" s="713">
        <v>15.65517</v>
      </c>
      <c r="I61" s="714" t="s">
        <v>329</v>
      </c>
      <c r="J61" s="715" t="s">
        <v>1</v>
      </c>
    </row>
    <row r="62" spans="1:10" ht="14.45" customHeight="1" x14ac:dyDescent="0.2">
      <c r="A62" s="711" t="s">
        <v>608</v>
      </c>
      <c r="B62" s="712" t="s">
        <v>587</v>
      </c>
      <c r="C62" s="713">
        <v>0</v>
      </c>
      <c r="D62" s="713">
        <v>54.309250000000013</v>
      </c>
      <c r="E62" s="713"/>
      <c r="F62" s="713">
        <v>19.172789999999999</v>
      </c>
      <c r="G62" s="713">
        <v>0</v>
      </c>
      <c r="H62" s="713">
        <v>19.172789999999999</v>
      </c>
      <c r="I62" s="714" t="s">
        <v>329</v>
      </c>
      <c r="J62" s="715" t="s">
        <v>1</v>
      </c>
    </row>
    <row r="63" spans="1:10" ht="14.45" customHeight="1" x14ac:dyDescent="0.2">
      <c r="A63" s="711" t="s">
        <v>608</v>
      </c>
      <c r="B63" s="712" t="s">
        <v>588</v>
      </c>
      <c r="C63" s="713">
        <v>395.09730000000013</v>
      </c>
      <c r="D63" s="713">
        <v>194.45796999999996</v>
      </c>
      <c r="E63" s="713"/>
      <c r="F63" s="713">
        <v>179.20305999999997</v>
      </c>
      <c r="G63" s="713">
        <v>0</v>
      </c>
      <c r="H63" s="713">
        <v>179.20305999999997</v>
      </c>
      <c r="I63" s="714" t="s">
        <v>329</v>
      </c>
      <c r="J63" s="715" t="s">
        <v>1</v>
      </c>
    </row>
    <row r="64" spans="1:10" ht="14.45" customHeight="1" x14ac:dyDescent="0.2">
      <c r="A64" s="711" t="s">
        <v>608</v>
      </c>
      <c r="B64" s="712" t="s">
        <v>589</v>
      </c>
      <c r="C64" s="713">
        <v>5.3831299999999995</v>
      </c>
      <c r="D64" s="713">
        <v>63.073480000000004</v>
      </c>
      <c r="E64" s="713"/>
      <c r="F64" s="713">
        <v>20.4468</v>
      </c>
      <c r="G64" s="713">
        <v>0</v>
      </c>
      <c r="H64" s="713">
        <v>20.4468</v>
      </c>
      <c r="I64" s="714" t="s">
        <v>329</v>
      </c>
      <c r="J64" s="715" t="s">
        <v>1</v>
      </c>
    </row>
    <row r="65" spans="1:10" ht="14.45" customHeight="1" x14ac:dyDescent="0.2">
      <c r="A65" s="711" t="s">
        <v>608</v>
      </c>
      <c r="B65" s="712" t="s">
        <v>591</v>
      </c>
      <c r="C65" s="713">
        <v>75.29383</v>
      </c>
      <c r="D65" s="713">
        <v>68.378929999999997</v>
      </c>
      <c r="E65" s="713"/>
      <c r="F65" s="713">
        <v>30.773759999999996</v>
      </c>
      <c r="G65" s="713">
        <v>0</v>
      </c>
      <c r="H65" s="713">
        <v>30.773759999999996</v>
      </c>
      <c r="I65" s="714" t="s">
        <v>329</v>
      </c>
      <c r="J65" s="715" t="s">
        <v>1</v>
      </c>
    </row>
    <row r="66" spans="1:10" ht="14.45" customHeight="1" x14ac:dyDescent="0.2">
      <c r="A66" s="711" t="s">
        <v>608</v>
      </c>
      <c r="B66" s="712" t="s">
        <v>610</v>
      </c>
      <c r="C66" s="713">
        <v>1652.6695700000005</v>
      </c>
      <c r="D66" s="713">
        <v>1570.9331599999998</v>
      </c>
      <c r="E66" s="713"/>
      <c r="F66" s="713">
        <v>1322.0365400000005</v>
      </c>
      <c r="G66" s="713">
        <v>0</v>
      </c>
      <c r="H66" s="713">
        <v>1322.0365400000005</v>
      </c>
      <c r="I66" s="714" t="s">
        <v>329</v>
      </c>
      <c r="J66" s="715" t="s">
        <v>597</v>
      </c>
    </row>
    <row r="67" spans="1:10" ht="14.45" customHeight="1" x14ac:dyDescent="0.2">
      <c r="A67" s="711" t="s">
        <v>329</v>
      </c>
      <c r="B67" s="712" t="s">
        <v>329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598</v>
      </c>
    </row>
    <row r="68" spans="1:10" ht="14.45" customHeight="1" x14ac:dyDescent="0.2">
      <c r="A68" s="711" t="s">
        <v>611</v>
      </c>
      <c r="B68" s="712" t="s">
        <v>612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0</v>
      </c>
    </row>
    <row r="69" spans="1:10" ht="14.45" customHeight="1" x14ac:dyDescent="0.2">
      <c r="A69" s="711" t="s">
        <v>611</v>
      </c>
      <c r="B69" s="712" t="s">
        <v>583</v>
      </c>
      <c r="C69" s="713">
        <v>38.387509999999999</v>
      </c>
      <c r="D69" s="713">
        <v>34.051559999999995</v>
      </c>
      <c r="E69" s="713"/>
      <c r="F69" s="713">
        <v>32.488399999999999</v>
      </c>
      <c r="G69" s="713">
        <v>0</v>
      </c>
      <c r="H69" s="713">
        <v>32.488399999999999</v>
      </c>
      <c r="I69" s="714" t="s">
        <v>329</v>
      </c>
      <c r="J69" s="715" t="s">
        <v>1</v>
      </c>
    </row>
    <row r="70" spans="1:10" ht="14.45" customHeight="1" x14ac:dyDescent="0.2">
      <c r="A70" s="711" t="s">
        <v>611</v>
      </c>
      <c r="B70" s="712" t="s">
        <v>613</v>
      </c>
      <c r="C70" s="713">
        <v>38.387509999999999</v>
      </c>
      <c r="D70" s="713">
        <v>34.051559999999995</v>
      </c>
      <c r="E70" s="713"/>
      <c r="F70" s="713">
        <v>32.488399999999999</v>
      </c>
      <c r="G70" s="713">
        <v>0</v>
      </c>
      <c r="H70" s="713">
        <v>32.488399999999999</v>
      </c>
      <c r="I70" s="714" t="s">
        <v>329</v>
      </c>
      <c r="J70" s="715" t="s">
        <v>597</v>
      </c>
    </row>
    <row r="71" spans="1:10" ht="14.45" customHeight="1" x14ac:dyDescent="0.2">
      <c r="A71" s="711" t="s">
        <v>329</v>
      </c>
      <c r="B71" s="712" t="s">
        <v>329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598</v>
      </c>
    </row>
    <row r="72" spans="1:10" ht="14.45" customHeight="1" x14ac:dyDescent="0.2">
      <c r="A72" s="711" t="s">
        <v>614</v>
      </c>
      <c r="B72" s="712" t="s">
        <v>615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0</v>
      </c>
    </row>
    <row r="73" spans="1:10" ht="14.45" customHeight="1" x14ac:dyDescent="0.2">
      <c r="A73" s="711" t="s">
        <v>614</v>
      </c>
      <c r="B73" s="712" t="s">
        <v>583</v>
      </c>
      <c r="C73" s="713">
        <v>13.882710000000001</v>
      </c>
      <c r="D73" s="713">
        <v>0</v>
      </c>
      <c r="E73" s="713"/>
      <c r="F73" s="713">
        <v>0.83383000000000007</v>
      </c>
      <c r="G73" s="713">
        <v>0</v>
      </c>
      <c r="H73" s="713">
        <v>0.83383000000000007</v>
      </c>
      <c r="I73" s="714" t="s">
        <v>329</v>
      </c>
      <c r="J73" s="715" t="s">
        <v>1</v>
      </c>
    </row>
    <row r="74" spans="1:10" ht="14.45" customHeight="1" x14ac:dyDescent="0.2">
      <c r="A74" s="711" t="s">
        <v>614</v>
      </c>
      <c r="B74" s="712" t="s">
        <v>616</v>
      </c>
      <c r="C74" s="713">
        <v>13.882710000000001</v>
      </c>
      <c r="D74" s="713">
        <v>0</v>
      </c>
      <c r="E74" s="713"/>
      <c r="F74" s="713">
        <v>0.83383000000000007</v>
      </c>
      <c r="G74" s="713">
        <v>0</v>
      </c>
      <c r="H74" s="713">
        <v>0.83383000000000007</v>
      </c>
      <c r="I74" s="714" t="s">
        <v>329</v>
      </c>
      <c r="J74" s="715" t="s">
        <v>597</v>
      </c>
    </row>
    <row r="75" spans="1:10" ht="14.45" customHeight="1" x14ac:dyDescent="0.2">
      <c r="A75" s="711" t="s">
        <v>329</v>
      </c>
      <c r="B75" s="712" t="s">
        <v>329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598</v>
      </c>
    </row>
    <row r="76" spans="1:10" ht="14.45" customHeight="1" x14ac:dyDescent="0.2">
      <c r="A76" s="711" t="s">
        <v>581</v>
      </c>
      <c r="B76" s="712" t="s">
        <v>592</v>
      </c>
      <c r="C76" s="713">
        <v>4746.1313900000005</v>
      </c>
      <c r="D76" s="713">
        <v>5557.7637300000006</v>
      </c>
      <c r="E76" s="713"/>
      <c r="F76" s="713">
        <v>4810.0380100000002</v>
      </c>
      <c r="G76" s="713">
        <v>0</v>
      </c>
      <c r="H76" s="713">
        <v>4810.0380100000002</v>
      </c>
      <c r="I76" s="714" t="s">
        <v>329</v>
      </c>
      <c r="J76" s="715" t="s">
        <v>593</v>
      </c>
    </row>
  </sheetData>
  <mergeCells count="3">
    <mergeCell ref="F3:I3"/>
    <mergeCell ref="C4:D4"/>
    <mergeCell ref="A1:I1"/>
  </mergeCells>
  <conditionalFormatting sqref="F16 F77:F65537">
    <cfRule type="cellIs" dxfId="75" priority="18" stopIfTrue="1" operator="greaterThan">
      <formula>1</formula>
    </cfRule>
  </conditionalFormatting>
  <conditionalFormatting sqref="H5:H15">
    <cfRule type="expression" dxfId="74" priority="14">
      <formula>$H5&gt;0</formula>
    </cfRule>
  </conditionalFormatting>
  <conditionalFormatting sqref="I5:I15">
    <cfRule type="expression" dxfId="73" priority="15">
      <formula>$I5&gt;1</formula>
    </cfRule>
  </conditionalFormatting>
  <conditionalFormatting sqref="B5:B15">
    <cfRule type="expression" dxfId="72" priority="11">
      <formula>OR($J5="NS",$J5="SumaNS",$J5="Účet")</formula>
    </cfRule>
  </conditionalFormatting>
  <conditionalFormatting sqref="B5:D15 F5:I15">
    <cfRule type="expression" dxfId="71" priority="17">
      <formula>AND($J5&lt;&gt;"",$J5&lt;&gt;"mezeraKL")</formula>
    </cfRule>
  </conditionalFormatting>
  <conditionalFormatting sqref="B5:D15 F5:I15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5 B5:D15">
    <cfRule type="expression" dxfId="69" priority="13">
      <formula>OR($J5="SumaNS",$J5="NS")</formula>
    </cfRule>
  </conditionalFormatting>
  <conditionalFormatting sqref="A5:A15">
    <cfRule type="expression" dxfId="68" priority="9">
      <formula>AND($J5&lt;&gt;"mezeraKL",$J5&lt;&gt;"")</formula>
    </cfRule>
  </conditionalFormatting>
  <conditionalFormatting sqref="A5:A15">
    <cfRule type="expression" dxfId="67" priority="10">
      <formula>AND($J5&lt;&gt;"",$J5&lt;&gt;"mezeraKL")</formula>
    </cfRule>
  </conditionalFormatting>
  <conditionalFormatting sqref="H17:H76">
    <cfRule type="expression" dxfId="66" priority="5">
      <formula>$H17&gt;0</formula>
    </cfRule>
  </conditionalFormatting>
  <conditionalFormatting sqref="A17:A76">
    <cfRule type="expression" dxfId="65" priority="2">
      <formula>AND($J17&lt;&gt;"mezeraKL",$J17&lt;&gt;"")</formula>
    </cfRule>
  </conditionalFormatting>
  <conditionalFormatting sqref="I17:I76">
    <cfRule type="expression" dxfId="64" priority="6">
      <formula>$I17&gt;1</formula>
    </cfRule>
  </conditionalFormatting>
  <conditionalFormatting sqref="B17:B76">
    <cfRule type="expression" dxfId="63" priority="1">
      <formula>OR($J17="NS",$J17="SumaNS",$J17="Účet")</formula>
    </cfRule>
  </conditionalFormatting>
  <conditionalFormatting sqref="A17:D76 F17:I76">
    <cfRule type="expression" dxfId="62" priority="8">
      <formula>AND($J17&lt;&gt;"",$J17&lt;&gt;"mezeraKL")</formula>
    </cfRule>
  </conditionalFormatting>
  <conditionalFormatting sqref="B17:D76 F17:I76">
    <cfRule type="expression" dxfId="61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76 F17:I76">
    <cfRule type="expression" dxfId="60" priority="4">
      <formula>OR($J17="SumaNS",$J17="NS")</formula>
    </cfRule>
  </conditionalFormatting>
  <hyperlinks>
    <hyperlink ref="A2" location="Obsah!A1" display="Zpět na Obsah  KL 01  1.-4.měsíc" xr:uid="{CF3DB079-82FA-4618-BC5F-5690FAA71B7A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21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244.65803386450639</v>
      </c>
      <c r="M3" s="203">
        <f>SUBTOTAL(9,M5:M1048576)</f>
        <v>19820.130000000008</v>
      </c>
      <c r="N3" s="204">
        <f>SUBTOTAL(9,N5:N1048576)</f>
        <v>4849154.036738921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581</v>
      </c>
      <c r="B5" s="723" t="s">
        <v>582</v>
      </c>
      <c r="C5" s="724" t="s">
        <v>594</v>
      </c>
      <c r="D5" s="725" t="s">
        <v>595</v>
      </c>
      <c r="E5" s="726">
        <v>50113001</v>
      </c>
      <c r="F5" s="725" t="s">
        <v>617</v>
      </c>
      <c r="G5" s="724" t="s">
        <v>618</v>
      </c>
      <c r="H5" s="724">
        <v>846758</v>
      </c>
      <c r="I5" s="724">
        <v>103387</v>
      </c>
      <c r="J5" s="724" t="s">
        <v>619</v>
      </c>
      <c r="K5" s="724" t="s">
        <v>620</v>
      </c>
      <c r="L5" s="727">
        <v>76.03947368421052</v>
      </c>
      <c r="M5" s="727">
        <v>38</v>
      </c>
      <c r="N5" s="728">
        <v>2889.4999999999995</v>
      </c>
    </row>
    <row r="6" spans="1:14" ht="14.45" customHeight="1" x14ac:dyDescent="0.2">
      <c r="A6" s="729" t="s">
        <v>581</v>
      </c>
      <c r="B6" s="730" t="s">
        <v>582</v>
      </c>
      <c r="C6" s="731" t="s">
        <v>594</v>
      </c>
      <c r="D6" s="732" t="s">
        <v>595</v>
      </c>
      <c r="E6" s="733">
        <v>50113001</v>
      </c>
      <c r="F6" s="732" t="s">
        <v>617</v>
      </c>
      <c r="G6" s="731" t="s">
        <v>618</v>
      </c>
      <c r="H6" s="731">
        <v>176064</v>
      </c>
      <c r="I6" s="731">
        <v>76064</v>
      </c>
      <c r="J6" s="731" t="s">
        <v>621</v>
      </c>
      <c r="K6" s="731" t="s">
        <v>622</v>
      </c>
      <c r="L6" s="734">
        <v>83.139999999999972</v>
      </c>
      <c r="M6" s="734">
        <v>1</v>
      </c>
      <c r="N6" s="735">
        <v>83.139999999999972</v>
      </c>
    </row>
    <row r="7" spans="1:14" ht="14.45" customHeight="1" x14ac:dyDescent="0.2">
      <c r="A7" s="729" t="s">
        <v>581</v>
      </c>
      <c r="B7" s="730" t="s">
        <v>582</v>
      </c>
      <c r="C7" s="731" t="s">
        <v>594</v>
      </c>
      <c r="D7" s="732" t="s">
        <v>595</v>
      </c>
      <c r="E7" s="733">
        <v>50113001</v>
      </c>
      <c r="F7" s="732" t="s">
        <v>617</v>
      </c>
      <c r="G7" s="731" t="s">
        <v>618</v>
      </c>
      <c r="H7" s="731">
        <v>100362</v>
      </c>
      <c r="I7" s="731">
        <v>362</v>
      </c>
      <c r="J7" s="731" t="s">
        <v>623</v>
      </c>
      <c r="K7" s="731" t="s">
        <v>624</v>
      </c>
      <c r="L7" s="734">
        <v>72.569999999999993</v>
      </c>
      <c r="M7" s="734">
        <v>2</v>
      </c>
      <c r="N7" s="735">
        <v>145.13999999999999</v>
      </c>
    </row>
    <row r="8" spans="1:14" ht="14.45" customHeight="1" x14ac:dyDescent="0.2">
      <c r="A8" s="729" t="s">
        <v>581</v>
      </c>
      <c r="B8" s="730" t="s">
        <v>582</v>
      </c>
      <c r="C8" s="731" t="s">
        <v>594</v>
      </c>
      <c r="D8" s="732" t="s">
        <v>595</v>
      </c>
      <c r="E8" s="733">
        <v>50113001</v>
      </c>
      <c r="F8" s="732" t="s">
        <v>617</v>
      </c>
      <c r="G8" s="731" t="s">
        <v>618</v>
      </c>
      <c r="H8" s="731">
        <v>845008</v>
      </c>
      <c r="I8" s="731">
        <v>107806</v>
      </c>
      <c r="J8" s="731" t="s">
        <v>625</v>
      </c>
      <c r="K8" s="731" t="s">
        <v>626</v>
      </c>
      <c r="L8" s="734">
        <v>68.309999999999974</v>
      </c>
      <c r="M8" s="734">
        <v>1</v>
      </c>
      <c r="N8" s="735">
        <v>68.309999999999974</v>
      </c>
    </row>
    <row r="9" spans="1:14" ht="14.45" customHeight="1" x14ac:dyDescent="0.2">
      <c r="A9" s="729" t="s">
        <v>581</v>
      </c>
      <c r="B9" s="730" t="s">
        <v>582</v>
      </c>
      <c r="C9" s="731" t="s">
        <v>594</v>
      </c>
      <c r="D9" s="732" t="s">
        <v>595</v>
      </c>
      <c r="E9" s="733">
        <v>50113001</v>
      </c>
      <c r="F9" s="732" t="s">
        <v>617</v>
      </c>
      <c r="G9" s="731" t="s">
        <v>618</v>
      </c>
      <c r="H9" s="731">
        <v>202701</v>
      </c>
      <c r="I9" s="731">
        <v>202701</v>
      </c>
      <c r="J9" s="731" t="s">
        <v>625</v>
      </c>
      <c r="K9" s="731" t="s">
        <v>627</v>
      </c>
      <c r="L9" s="734">
        <v>137.13714285714286</v>
      </c>
      <c r="M9" s="734">
        <v>7</v>
      </c>
      <c r="N9" s="735">
        <v>959.96</v>
      </c>
    </row>
    <row r="10" spans="1:14" ht="14.45" customHeight="1" x14ac:dyDescent="0.2">
      <c r="A10" s="729" t="s">
        <v>581</v>
      </c>
      <c r="B10" s="730" t="s">
        <v>582</v>
      </c>
      <c r="C10" s="731" t="s">
        <v>594</v>
      </c>
      <c r="D10" s="732" t="s">
        <v>595</v>
      </c>
      <c r="E10" s="733">
        <v>50113001</v>
      </c>
      <c r="F10" s="732" t="s">
        <v>617</v>
      </c>
      <c r="G10" s="731" t="s">
        <v>628</v>
      </c>
      <c r="H10" s="731">
        <v>102954</v>
      </c>
      <c r="I10" s="731">
        <v>2954</v>
      </c>
      <c r="J10" s="731" t="s">
        <v>629</v>
      </c>
      <c r="K10" s="731" t="s">
        <v>630</v>
      </c>
      <c r="L10" s="734">
        <v>14.93</v>
      </c>
      <c r="M10" s="734">
        <v>1</v>
      </c>
      <c r="N10" s="735">
        <v>14.93</v>
      </c>
    </row>
    <row r="11" spans="1:14" ht="14.45" customHeight="1" x14ac:dyDescent="0.2">
      <c r="A11" s="729" t="s">
        <v>581</v>
      </c>
      <c r="B11" s="730" t="s">
        <v>582</v>
      </c>
      <c r="C11" s="731" t="s">
        <v>594</v>
      </c>
      <c r="D11" s="732" t="s">
        <v>595</v>
      </c>
      <c r="E11" s="733">
        <v>50113001</v>
      </c>
      <c r="F11" s="732" t="s">
        <v>617</v>
      </c>
      <c r="G11" s="731" t="s">
        <v>628</v>
      </c>
      <c r="H11" s="731">
        <v>102945</v>
      </c>
      <c r="I11" s="731">
        <v>2945</v>
      </c>
      <c r="J11" s="731" t="s">
        <v>631</v>
      </c>
      <c r="K11" s="731" t="s">
        <v>632</v>
      </c>
      <c r="L11" s="734">
        <v>8.6599999999999984</v>
      </c>
      <c r="M11" s="734">
        <v>5</v>
      </c>
      <c r="N11" s="735">
        <v>43.29999999999999</v>
      </c>
    </row>
    <row r="12" spans="1:14" ht="14.45" customHeight="1" x14ac:dyDescent="0.2">
      <c r="A12" s="729" t="s">
        <v>581</v>
      </c>
      <c r="B12" s="730" t="s">
        <v>582</v>
      </c>
      <c r="C12" s="731" t="s">
        <v>594</v>
      </c>
      <c r="D12" s="732" t="s">
        <v>595</v>
      </c>
      <c r="E12" s="733">
        <v>50113001</v>
      </c>
      <c r="F12" s="732" t="s">
        <v>617</v>
      </c>
      <c r="G12" s="731" t="s">
        <v>618</v>
      </c>
      <c r="H12" s="731">
        <v>176954</v>
      </c>
      <c r="I12" s="731">
        <v>176954</v>
      </c>
      <c r="J12" s="731" t="s">
        <v>633</v>
      </c>
      <c r="K12" s="731" t="s">
        <v>634</v>
      </c>
      <c r="L12" s="734">
        <v>94.70999999999998</v>
      </c>
      <c r="M12" s="734">
        <v>4</v>
      </c>
      <c r="N12" s="735">
        <v>378.83999999999992</v>
      </c>
    </row>
    <row r="13" spans="1:14" ht="14.45" customHeight="1" x14ac:dyDescent="0.2">
      <c r="A13" s="729" t="s">
        <v>581</v>
      </c>
      <c r="B13" s="730" t="s">
        <v>582</v>
      </c>
      <c r="C13" s="731" t="s">
        <v>594</v>
      </c>
      <c r="D13" s="732" t="s">
        <v>595</v>
      </c>
      <c r="E13" s="733">
        <v>50113001</v>
      </c>
      <c r="F13" s="732" t="s">
        <v>617</v>
      </c>
      <c r="G13" s="731" t="s">
        <v>618</v>
      </c>
      <c r="H13" s="731">
        <v>136505</v>
      </c>
      <c r="I13" s="731">
        <v>136505</v>
      </c>
      <c r="J13" s="731" t="s">
        <v>635</v>
      </c>
      <c r="K13" s="731" t="s">
        <v>636</v>
      </c>
      <c r="L13" s="734">
        <v>50.72</v>
      </c>
      <c r="M13" s="734">
        <v>1</v>
      </c>
      <c r="N13" s="735">
        <v>50.72</v>
      </c>
    </row>
    <row r="14" spans="1:14" ht="14.45" customHeight="1" x14ac:dyDescent="0.2">
      <c r="A14" s="729" t="s">
        <v>581</v>
      </c>
      <c r="B14" s="730" t="s">
        <v>582</v>
      </c>
      <c r="C14" s="731" t="s">
        <v>594</v>
      </c>
      <c r="D14" s="732" t="s">
        <v>595</v>
      </c>
      <c r="E14" s="733">
        <v>50113001</v>
      </c>
      <c r="F14" s="732" t="s">
        <v>617</v>
      </c>
      <c r="G14" s="731" t="s">
        <v>628</v>
      </c>
      <c r="H14" s="731">
        <v>127260</v>
      </c>
      <c r="I14" s="731">
        <v>127260</v>
      </c>
      <c r="J14" s="731" t="s">
        <v>637</v>
      </c>
      <c r="K14" s="731" t="s">
        <v>638</v>
      </c>
      <c r="L14" s="734">
        <v>16.179999999999996</v>
      </c>
      <c r="M14" s="734">
        <v>1</v>
      </c>
      <c r="N14" s="735">
        <v>16.179999999999996</v>
      </c>
    </row>
    <row r="15" spans="1:14" ht="14.45" customHeight="1" x14ac:dyDescent="0.2">
      <c r="A15" s="729" t="s">
        <v>581</v>
      </c>
      <c r="B15" s="730" t="s">
        <v>582</v>
      </c>
      <c r="C15" s="731" t="s">
        <v>594</v>
      </c>
      <c r="D15" s="732" t="s">
        <v>595</v>
      </c>
      <c r="E15" s="733">
        <v>50113001</v>
      </c>
      <c r="F15" s="732" t="s">
        <v>617</v>
      </c>
      <c r="G15" s="731" t="s">
        <v>618</v>
      </c>
      <c r="H15" s="731">
        <v>194920</v>
      </c>
      <c r="I15" s="731">
        <v>94920</v>
      </c>
      <c r="J15" s="731" t="s">
        <v>639</v>
      </c>
      <c r="K15" s="731" t="s">
        <v>640</v>
      </c>
      <c r="L15" s="734">
        <v>72.435714285714283</v>
      </c>
      <c r="M15" s="734">
        <v>14</v>
      </c>
      <c r="N15" s="735">
        <v>1014.0999999999999</v>
      </c>
    </row>
    <row r="16" spans="1:14" ht="14.45" customHeight="1" x14ac:dyDescent="0.2">
      <c r="A16" s="729" t="s">
        <v>581</v>
      </c>
      <c r="B16" s="730" t="s">
        <v>582</v>
      </c>
      <c r="C16" s="731" t="s">
        <v>594</v>
      </c>
      <c r="D16" s="732" t="s">
        <v>595</v>
      </c>
      <c r="E16" s="733">
        <v>50113001</v>
      </c>
      <c r="F16" s="732" t="s">
        <v>617</v>
      </c>
      <c r="G16" s="731" t="s">
        <v>618</v>
      </c>
      <c r="H16" s="731">
        <v>116028</v>
      </c>
      <c r="I16" s="731">
        <v>16028</v>
      </c>
      <c r="J16" s="731" t="s">
        <v>641</v>
      </c>
      <c r="K16" s="731" t="s">
        <v>642</v>
      </c>
      <c r="L16" s="734">
        <v>62.51</v>
      </c>
      <c r="M16" s="734">
        <v>1</v>
      </c>
      <c r="N16" s="735">
        <v>62.51</v>
      </c>
    </row>
    <row r="17" spans="1:14" ht="14.45" customHeight="1" x14ac:dyDescent="0.2">
      <c r="A17" s="729" t="s">
        <v>581</v>
      </c>
      <c r="B17" s="730" t="s">
        <v>582</v>
      </c>
      <c r="C17" s="731" t="s">
        <v>594</v>
      </c>
      <c r="D17" s="732" t="s">
        <v>595</v>
      </c>
      <c r="E17" s="733">
        <v>50113001</v>
      </c>
      <c r="F17" s="732" t="s">
        <v>617</v>
      </c>
      <c r="G17" s="731" t="s">
        <v>618</v>
      </c>
      <c r="H17" s="731">
        <v>845369</v>
      </c>
      <c r="I17" s="731">
        <v>107987</v>
      </c>
      <c r="J17" s="731" t="s">
        <v>643</v>
      </c>
      <c r="K17" s="731" t="s">
        <v>644</v>
      </c>
      <c r="L17" s="734">
        <v>112.17</v>
      </c>
      <c r="M17" s="734">
        <v>3</v>
      </c>
      <c r="N17" s="735">
        <v>336.51</v>
      </c>
    </row>
    <row r="18" spans="1:14" ht="14.45" customHeight="1" x14ac:dyDescent="0.2">
      <c r="A18" s="729" t="s">
        <v>581</v>
      </c>
      <c r="B18" s="730" t="s">
        <v>582</v>
      </c>
      <c r="C18" s="731" t="s">
        <v>594</v>
      </c>
      <c r="D18" s="732" t="s">
        <v>595</v>
      </c>
      <c r="E18" s="733">
        <v>50113001</v>
      </c>
      <c r="F18" s="732" t="s">
        <v>617</v>
      </c>
      <c r="G18" s="731" t="s">
        <v>618</v>
      </c>
      <c r="H18" s="731">
        <v>207931</v>
      </c>
      <c r="I18" s="731">
        <v>207931</v>
      </c>
      <c r="J18" s="731" t="s">
        <v>645</v>
      </c>
      <c r="K18" s="731" t="s">
        <v>646</v>
      </c>
      <c r="L18" s="734">
        <v>26.619999999999994</v>
      </c>
      <c r="M18" s="734">
        <v>1</v>
      </c>
      <c r="N18" s="735">
        <v>26.619999999999994</v>
      </c>
    </row>
    <row r="19" spans="1:14" ht="14.45" customHeight="1" x14ac:dyDescent="0.2">
      <c r="A19" s="729" t="s">
        <v>581</v>
      </c>
      <c r="B19" s="730" t="s">
        <v>582</v>
      </c>
      <c r="C19" s="731" t="s">
        <v>594</v>
      </c>
      <c r="D19" s="732" t="s">
        <v>595</v>
      </c>
      <c r="E19" s="733">
        <v>50113001</v>
      </c>
      <c r="F19" s="732" t="s">
        <v>617</v>
      </c>
      <c r="G19" s="731" t="s">
        <v>618</v>
      </c>
      <c r="H19" s="731">
        <v>196610</v>
      </c>
      <c r="I19" s="731">
        <v>96610</v>
      </c>
      <c r="J19" s="731" t="s">
        <v>647</v>
      </c>
      <c r="K19" s="731" t="s">
        <v>648</v>
      </c>
      <c r="L19" s="734">
        <v>51.739999999999988</v>
      </c>
      <c r="M19" s="734">
        <v>2</v>
      </c>
      <c r="N19" s="735">
        <v>103.47999999999998</v>
      </c>
    </row>
    <row r="20" spans="1:14" ht="14.45" customHeight="1" x14ac:dyDescent="0.2">
      <c r="A20" s="729" t="s">
        <v>581</v>
      </c>
      <c r="B20" s="730" t="s">
        <v>582</v>
      </c>
      <c r="C20" s="731" t="s">
        <v>594</v>
      </c>
      <c r="D20" s="732" t="s">
        <v>595</v>
      </c>
      <c r="E20" s="733">
        <v>50113001</v>
      </c>
      <c r="F20" s="732" t="s">
        <v>617</v>
      </c>
      <c r="G20" s="731" t="s">
        <v>618</v>
      </c>
      <c r="H20" s="731">
        <v>189244</v>
      </c>
      <c r="I20" s="731">
        <v>89244</v>
      </c>
      <c r="J20" s="731" t="s">
        <v>649</v>
      </c>
      <c r="K20" s="731" t="s">
        <v>650</v>
      </c>
      <c r="L20" s="734">
        <v>20.756999569331615</v>
      </c>
      <c r="M20" s="734">
        <v>20</v>
      </c>
      <c r="N20" s="735">
        <v>415.13999138663229</v>
      </c>
    </row>
    <row r="21" spans="1:14" ht="14.45" customHeight="1" x14ac:dyDescent="0.2">
      <c r="A21" s="729" t="s">
        <v>581</v>
      </c>
      <c r="B21" s="730" t="s">
        <v>582</v>
      </c>
      <c r="C21" s="731" t="s">
        <v>594</v>
      </c>
      <c r="D21" s="732" t="s">
        <v>595</v>
      </c>
      <c r="E21" s="733">
        <v>50113001</v>
      </c>
      <c r="F21" s="732" t="s">
        <v>617</v>
      </c>
      <c r="G21" s="731" t="s">
        <v>618</v>
      </c>
      <c r="H21" s="731">
        <v>110555</v>
      </c>
      <c r="I21" s="731">
        <v>10555</v>
      </c>
      <c r="J21" s="731" t="s">
        <v>651</v>
      </c>
      <c r="K21" s="731" t="s">
        <v>652</v>
      </c>
      <c r="L21" s="734">
        <v>254.98000000000002</v>
      </c>
      <c r="M21" s="734">
        <v>3</v>
      </c>
      <c r="N21" s="735">
        <v>764.94</v>
      </c>
    </row>
    <row r="22" spans="1:14" ht="14.45" customHeight="1" x14ac:dyDescent="0.2">
      <c r="A22" s="729" t="s">
        <v>581</v>
      </c>
      <c r="B22" s="730" t="s">
        <v>582</v>
      </c>
      <c r="C22" s="731" t="s">
        <v>594</v>
      </c>
      <c r="D22" s="732" t="s">
        <v>595</v>
      </c>
      <c r="E22" s="733">
        <v>50113001</v>
      </c>
      <c r="F22" s="732" t="s">
        <v>617</v>
      </c>
      <c r="G22" s="731" t="s">
        <v>618</v>
      </c>
      <c r="H22" s="731">
        <v>208451</v>
      </c>
      <c r="I22" s="731">
        <v>208451</v>
      </c>
      <c r="J22" s="731" t="s">
        <v>653</v>
      </c>
      <c r="K22" s="731" t="s">
        <v>654</v>
      </c>
      <c r="L22" s="734">
        <v>631.4</v>
      </c>
      <c r="M22" s="734">
        <v>1</v>
      </c>
      <c r="N22" s="735">
        <v>631.4</v>
      </c>
    </row>
    <row r="23" spans="1:14" ht="14.45" customHeight="1" x14ac:dyDescent="0.2">
      <c r="A23" s="729" t="s">
        <v>581</v>
      </c>
      <c r="B23" s="730" t="s">
        <v>582</v>
      </c>
      <c r="C23" s="731" t="s">
        <v>594</v>
      </c>
      <c r="D23" s="732" t="s">
        <v>595</v>
      </c>
      <c r="E23" s="733">
        <v>50113001</v>
      </c>
      <c r="F23" s="732" t="s">
        <v>617</v>
      </c>
      <c r="G23" s="731" t="s">
        <v>618</v>
      </c>
      <c r="H23" s="731">
        <v>208456</v>
      </c>
      <c r="I23" s="731">
        <v>208456</v>
      </c>
      <c r="J23" s="731" t="s">
        <v>655</v>
      </c>
      <c r="K23" s="731" t="s">
        <v>656</v>
      </c>
      <c r="L23" s="734">
        <v>738.54</v>
      </c>
      <c r="M23" s="734">
        <v>1.1000000000000001</v>
      </c>
      <c r="N23" s="735">
        <v>812.39400000000001</v>
      </c>
    </row>
    <row r="24" spans="1:14" ht="14.45" customHeight="1" x14ac:dyDescent="0.2">
      <c r="A24" s="729" t="s">
        <v>581</v>
      </c>
      <c r="B24" s="730" t="s">
        <v>582</v>
      </c>
      <c r="C24" s="731" t="s">
        <v>594</v>
      </c>
      <c r="D24" s="732" t="s">
        <v>595</v>
      </c>
      <c r="E24" s="733">
        <v>50113001</v>
      </c>
      <c r="F24" s="732" t="s">
        <v>617</v>
      </c>
      <c r="G24" s="731" t="s">
        <v>618</v>
      </c>
      <c r="H24" s="731">
        <v>192351</v>
      </c>
      <c r="I24" s="731">
        <v>92351</v>
      </c>
      <c r="J24" s="731" t="s">
        <v>657</v>
      </c>
      <c r="K24" s="731" t="s">
        <v>658</v>
      </c>
      <c r="L24" s="734">
        <v>86.22</v>
      </c>
      <c r="M24" s="734">
        <v>1</v>
      </c>
      <c r="N24" s="735">
        <v>86.22</v>
      </c>
    </row>
    <row r="25" spans="1:14" ht="14.45" customHeight="1" x14ac:dyDescent="0.2">
      <c r="A25" s="729" t="s">
        <v>581</v>
      </c>
      <c r="B25" s="730" t="s">
        <v>582</v>
      </c>
      <c r="C25" s="731" t="s">
        <v>594</v>
      </c>
      <c r="D25" s="732" t="s">
        <v>595</v>
      </c>
      <c r="E25" s="733">
        <v>50113001</v>
      </c>
      <c r="F25" s="732" t="s">
        <v>617</v>
      </c>
      <c r="G25" s="731" t="s">
        <v>618</v>
      </c>
      <c r="H25" s="731">
        <v>176496</v>
      </c>
      <c r="I25" s="731">
        <v>76496</v>
      </c>
      <c r="J25" s="731" t="s">
        <v>659</v>
      </c>
      <c r="K25" s="731" t="s">
        <v>660</v>
      </c>
      <c r="L25" s="734">
        <v>125.43</v>
      </c>
      <c r="M25" s="734">
        <v>1</v>
      </c>
      <c r="N25" s="735">
        <v>125.43</v>
      </c>
    </row>
    <row r="26" spans="1:14" ht="14.45" customHeight="1" x14ac:dyDescent="0.2">
      <c r="A26" s="729" t="s">
        <v>581</v>
      </c>
      <c r="B26" s="730" t="s">
        <v>582</v>
      </c>
      <c r="C26" s="731" t="s">
        <v>594</v>
      </c>
      <c r="D26" s="732" t="s">
        <v>595</v>
      </c>
      <c r="E26" s="733">
        <v>50113001</v>
      </c>
      <c r="F26" s="732" t="s">
        <v>617</v>
      </c>
      <c r="G26" s="731" t="s">
        <v>618</v>
      </c>
      <c r="H26" s="731">
        <v>203323</v>
      </c>
      <c r="I26" s="731">
        <v>203323</v>
      </c>
      <c r="J26" s="731" t="s">
        <v>661</v>
      </c>
      <c r="K26" s="731" t="s">
        <v>662</v>
      </c>
      <c r="L26" s="734">
        <v>253.99</v>
      </c>
      <c r="M26" s="734">
        <v>3</v>
      </c>
      <c r="N26" s="735">
        <v>761.97</v>
      </c>
    </row>
    <row r="27" spans="1:14" ht="14.45" customHeight="1" x14ac:dyDescent="0.2">
      <c r="A27" s="729" t="s">
        <v>581</v>
      </c>
      <c r="B27" s="730" t="s">
        <v>582</v>
      </c>
      <c r="C27" s="731" t="s">
        <v>594</v>
      </c>
      <c r="D27" s="732" t="s">
        <v>595</v>
      </c>
      <c r="E27" s="733">
        <v>50113001</v>
      </c>
      <c r="F27" s="732" t="s">
        <v>617</v>
      </c>
      <c r="G27" s="731" t="s">
        <v>628</v>
      </c>
      <c r="H27" s="731">
        <v>231703</v>
      </c>
      <c r="I27" s="731">
        <v>231703</v>
      </c>
      <c r="J27" s="731" t="s">
        <v>663</v>
      </c>
      <c r="K27" s="731" t="s">
        <v>664</v>
      </c>
      <c r="L27" s="734">
        <v>92.120000000000019</v>
      </c>
      <c r="M27" s="734">
        <v>9</v>
      </c>
      <c r="N27" s="735">
        <v>829.08000000000015</v>
      </c>
    </row>
    <row r="28" spans="1:14" ht="14.45" customHeight="1" x14ac:dyDescent="0.2">
      <c r="A28" s="729" t="s">
        <v>581</v>
      </c>
      <c r="B28" s="730" t="s">
        <v>582</v>
      </c>
      <c r="C28" s="731" t="s">
        <v>594</v>
      </c>
      <c r="D28" s="732" t="s">
        <v>595</v>
      </c>
      <c r="E28" s="733">
        <v>50113001</v>
      </c>
      <c r="F28" s="732" t="s">
        <v>617</v>
      </c>
      <c r="G28" s="731" t="s">
        <v>628</v>
      </c>
      <c r="H28" s="731">
        <v>231701</v>
      </c>
      <c r="I28" s="731">
        <v>231701</v>
      </c>
      <c r="J28" s="731" t="s">
        <v>665</v>
      </c>
      <c r="K28" s="731" t="s">
        <v>666</v>
      </c>
      <c r="L28" s="734">
        <v>93.78</v>
      </c>
      <c r="M28" s="734">
        <v>1</v>
      </c>
      <c r="N28" s="735">
        <v>93.78</v>
      </c>
    </row>
    <row r="29" spans="1:14" ht="14.45" customHeight="1" x14ac:dyDescent="0.2">
      <c r="A29" s="729" t="s">
        <v>581</v>
      </c>
      <c r="B29" s="730" t="s">
        <v>582</v>
      </c>
      <c r="C29" s="731" t="s">
        <v>594</v>
      </c>
      <c r="D29" s="732" t="s">
        <v>595</v>
      </c>
      <c r="E29" s="733">
        <v>50113001</v>
      </c>
      <c r="F29" s="732" t="s">
        <v>617</v>
      </c>
      <c r="G29" s="731" t="s">
        <v>628</v>
      </c>
      <c r="H29" s="731">
        <v>231695</v>
      </c>
      <c r="I29" s="731">
        <v>231695</v>
      </c>
      <c r="J29" s="731" t="s">
        <v>665</v>
      </c>
      <c r="K29" s="731" t="s">
        <v>667</v>
      </c>
      <c r="L29" s="734">
        <v>125.7</v>
      </c>
      <c r="M29" s="734">
        <v>1</v>
      </c>
      <c r="N29" s="735">
        <v>125.7</v>
      </c>
    </row>
    <row r="30" spans="1:14" ht="14.45" customHeight="1" x14ac:dyDescent="0.2">
      <c r="A30" s="729" t="s">
        <v>581</v>
      </c>
      <c r="B30" s="730" t="s">
        <v>582</v>
      </c>
      <c r="C30" s="731" t="s">
        <v>594</v>
      </c>
      <c r="D30" s="732" t="s">
        <v>595</v>
      </c>
      <c r="E30" s="733">
        <v>50113001</v>
      </c>
      <c r="F30" s="732" t="s">
        <v>617</v>
      </c>
      <c r="G30" s="731" t="s">
        <v>628</v>
      </c>
      <c r="H30" s="731">
        <v>231696</v>
      </c>
      <c r="I30" s="731">
        <v>231696</v>
      </c>
      <c r="J30" s="731" t="s">
        <v>665</v>
      </c>
      <c r="K30" s="731" t="s">
        <v>668</v>
      </c>
      <c r="L30" s="734">
        <v>207.22999999999996</v>
      </c>
      <c r="M30" s="734">
        <v>1</v>
      </c>
      <c r="N30" s="735">
        <v>207.22999999999996</v>
      </c>
    </row>
    <row r="31" spans="1:14" ht="14.45" customHeight="1" x14ac:dyDescent="0.2">
      <c r="A31" s="729" t="s">
        <v>581</v>
      </c>
      <c r="B31" s="730" t="s">
        <v>582</v>
      </c>
      <c r="C31" s="731" t="s">
        <v>594</v>
      </c>
      <c r="D31" s="732" t="s">
        <v>595</v>
      </c>
      <c r="E31" s="733">
        <v>50113001</v>
      </c>
      <c r="F31" s="732" t="s">
        <v>617</v>
      </c>
      <c r="G31" s="731" t="s">
        <v>628</v>
      </c>
      <c r="H31" s="731">
        <v>229648</v>
      </c>
      <c r="I31" s="731">
        <v>229648</v>
      </c>
      <c r="J31" s="731" t="s">
        <v>669</v>
      </c>
      <c r="K31" s="731" t="s">
        <v>670</v>
      </c>
      <c r="L31" s="734">
        <v>95.13</v>
      </c>
      <c r="M31" s="734">
        <v>1</v>
      </c>
      <c r="N31" s="735">
        <v>95.13</v>
      </c>
    </row>
    <row r="32" spans="1:14" ht="14.45" customHeight="1" x14ac:dyDescent="0.2">
      <c r="A32" s="729" t="s">
        <v>581</v>
      </c>
      <c r="B32" s="730" t="s">
        <v>582</v>
      </c>
      <c r="C32" s="731" t="s">
        <v>594</v>
      </c>
      <c r="D32" s="732" t="s">
        <v>595</v>
      </c>
      <c r="E32" s="733">
        <v>50113001</v>
      </c>
      <c r="F32" s="732" t="s">
        <v>617</v>
      </c>
      <c r="G32" s="731" t="s">
        <v>618</v>
      </c>
      <c r="H32" s="731">
        <v>197056</v>
      </c>
      <c r="I32" s="731">
        <v>197056</v>
      </c>
      <c r="J32" s="731" t="s">
        <v>671</v>
      </c>
      <c r="K32" s="731" t="s">
        <v>672</v>
      </c>
      <c r="L32" s="734">
        <v>101.15</v>
      </c>
      <c r="M32" s="734">
        <v>1</v>
      </c>
      <c r="N32" s="735">
        <v>101.15</v>
      </c>
    </row>
    <row r="33" spans="1:14" ht="14.45" customHeight="1" x14ac:dyDescent="0.2">
      <c r="A33" s="729" t="s">
        <v>581</v>
      </c>
      <c r="B33" s="730" t="s">
        <v>582</v>
      </c>
      <c r="C33" s="731" t="s">
        <v>594</v>
      </c>
      <c r="D33" s="732" t="s">
        <v>595</v>
      </c>
      <c r="E33" s="733">
        <v>50113001</v>
      </c>
      <c r="F33" s="732" t="s">
        <v>617</v>
      </c>
      <c r="G33" s="731" t="s">
        <v>628</v>
      </c>
      <c r="H33" s="731">
        <v>233600</v>
      </c>
      <c r="I33" s="731">
        <v>233600</v>
      </c>
      <c r="J33" s="731" t="s">
        <v>673</v>
      </c>
      <c r="K33" s="731" t="s">
        <v>674</v>
      </c>
      <c r="L33" s="734">
        <v>52.228571428571435</v>
      </c>
      <c r="M33" s="734">
        <v>7</v>
      </c>
      <c r="N33" s="735">
        <v>365.6</v>
      </c>
    </row>
    <row r="34" spans="1:14" ht="14.45" customHeight="1" x14ac:dyDescent="0.2">
      <c r="A34" s="729" t="s">
        <v>581</v>
      </c>
      <c r="B34" s="730" t="s">
        <v>582</v>
      </c>
      <c r="C34" s="731" t="s">
        <v>594</v>
      </c>
      <c r="D34" s="732" t="s">
        <v>595</v>
      </c>
      <c r="E34" s="733">
        <v>50113001</v>
      </c>
      <c r="F34" s="732" t="s">
        <v>617</v>
      </c>
      <c r="G34" s="731" t="s">
        <v>628</v>
      </c>
      <c r="H34" s="731">
        <v>233559</v>
      </c>
      <c r="I34" s="731">
        <v>233559</v>
      </c>
      <c r="J34" s="731" t="s">
        <v>675</v>
      </c>
      <c r="K34" s="731" t="s">
        <v>676</v>
      </c>
      <c r="L34" s="734">
        <v>26.43</v>
      </c>
      <c r="M34" s="734">
        <v>1</v>
      </c>
      <c r="N34" s="735">
        <v>26.43</v>
      </c>
    </row>
    <row r="35" spans="1:14" ht="14.45" customHeight="1" x14ac:dyDescent="0.2">
      <c r="A35" s="729" t="s">
        <v>581</v>
      </c>
      <c r="B35" s="730" t="s">
        <v>582</v>
      </c>
      <c r="C35" s="731" t="s">
        <v>594</v>
      </c>
      <c r="D35" s="732" t="s">
        <v>595</v>
      </c>
      <c r="E35" s="733">
        <v>50113001</v>
      </c>
      <c r="F35" s="732" t="s">
        <v>617</v>
      </c>
      <c r="G35" s="731" t="s">
        <v>618</v>
      </c>
      <c r="H35" s="731">
        <v>16321</v>
      </c>
      <c r="I35" s="731">
        <v>16321</v>
      </c>
      <c r="J35" s="731" t="s">
        <v>677</v>
      </c>
      <c r="K35" s="731" t="s">
        <v>678</v>
      </c>
      <c r="L35" s="734">
        <v>240.69</v>
      </c>
      <c r="M35" s="734">
        <v>4</v>
      </c>
      <c r="N35" s="735">
        <v>962.76</v>
      </c>
    </row>
    <row r="36" spans="1:14" ht="14.45" customHeight="1" x14ac:dyDescent="0.2">
      <c r="A36" s="729" t="s">
        <v>581</v>
      </c>
      <c r="B36" s="730" t="s">
        <v>582</v>
      </c>
      <c r="C36" s="731" t="s">
        <v>594</v>
      </c>
      <c r="D36" s="732" t="s">
        <v>595</v>
      </c>
      <c r="E36" s="733">
        <v>50113001</v>
      </c>
      <c r="F36" s="732" t="s">
        <v>617</v>
      </c>
      <c r="G36" s="731" t="s">
        <v>618</v>
      </c>
      <c r="H36" s="731">
        <v>151621</v>
      </c>
      <c r="I36" s="731">
        <v>51621</v>
      </c>
      <c r="J36" s="731" t="s">
        <v>679</v>
      </c>
      <c r="K36" s="731" t="s">
        <v>680</v>
      </c>
      <c r="L36" s="734">
        <v>46.779999999999994</v>
      </c>
      <c r="M36" s="734">
        <v>58</v>
      </c>
      <c r="N36" s="735">
        <v>2713.24</v>
      </c>
    </row>
    <row r="37" spans="1:14" ht="14.45" customHeight="1" x14ac:dyDescent="0.2">
      <c r="A37" s="729" t="s">
        <v>581</v>
      </c>
      <c r="B37" s="730" t="s">
        <v>582</v>
      </c>
      <c r="C37" s="731" t="s">
        <v>594</v>
      </c>
      <c r="D37" s="732" t="s">
        <v>595</v>
      </c>
      <c r="E37" s="733">
        <v>50113001</v>
      </c>
      <c r="F37" s="732" t="s">
        <v>617</v>
      </c>
      <c r="G37" s="731" t="s">
        <v>618</v>
      </c>
      <c r="H37" s="731">
        <v>212884</v>
      </c>
      <c r="I37" s="731">
        <v>212884</v>
      </c>
      <c r="J37" s="731" t="s">
        <v>681</v>
      </c>
      <c r="K37" s="731" t="s">
        <v>682</v>
      </c>
      <c r="L37" s="734">
        <v>47.11999999999999</v>
      </c>
      <c r="M37" s="734">
        <v>2</v>
      </c>
      <c r="N37" s="735">
        <v>94.239999999999981</v>
      </c>
    </row>
    <row r="38" spans="1:14" ht="14.45" customHeight="1" x14ac:dyDescent="0.2">
      <c r="A38" s="729" t="s">
        <v>581</v>
      </c>
      <c r="B38" s="730" t="s">
        <v>582</v>
      </c>
      <c r="C38" s="731" t="s">
        <v>594</v>
      </c>
      <c r="D38" s="732" t="s">
        <v>595</v>
      </c>
      <c r="E38" s="733">
        <v>50113001</v>
      </c>
      <c r="F38" s="732" t="s">
        <v>617</v>
      </c>
      <c r="G38" s="731" t="s">
        <v>618</v>
      </c>
      <c r="H38" s="731">
        <v>100407</v>
      </c>
      <c r="I38" s="731">
        <v>407</v>
      </c>
      <c r="J38" s="731" t="s">
        <v>683</v>
      </c>
      <c r="K38" s="731" t="s">
        <v>684</v>
      </c>
      <c r="L38" s="734">
        <v>185.04000000000008</v>
      </c>
      <c r="M38" s="734">
        <v>1</v>
      </c>
      <c r="N38" s="735">
        <v>185.04000000000008</v>
      </c>
    </row>
    <row r="39" spans="1:14" ht="14.45" customHeight="1" x14ac:dyDescent="0.2">
      <c r="A39" s="729" t="s">
        <v>581</v>
      </c>
      <c r="B39" s="730" t="s">
        <v>582</v>
      </c>
      <c r="C39" s="731" t="s">
        <v>594</v>
      </c>
      <c r="D39" s="732" t="s">
        <v>595</v>
      </c>
      <c r="E39" s="733">
        <v>50113001</v>
      </c>
      <c r="F39" s="732" t="s">
        <v>617</v>
      </c>
      <c r="G39" s="731" t="s">
        <v>618</v>
      </c>
      <c r="H39" s="731">
        <v>195484</v>
      </c>
      <c r="I39" s="731">
        <v>195484</v>
      </c>
      <c r="J39" s="731" t="s">
        <v>685</v>
      </c>
      <c r="K39" s="731" t="s">
        <v>686</v>
      </c>
      <c r="L39" s="734">
        <v>119.61</v>
      </c>
      <c r="M39" s="734">
        <v>1</v>
      </c>
      <c r="N39" s="735">
        <v>119.61</v>
      </c>
    </row>
    <row r="40" spans="1:14" ht="14.45" customHeight="1" x14ac:dyDescent="0.2">
      <c r="A40" s="729" t="s">
        <v>581</v>
      </c>
      <c r="B40" s="730" t="s">
        <v>582</v>
      </c>
      <c r="C40" s="731" t="s">
        <v>594</v>
      </c>
      <c r="D40" s="732" t="s">
        <v>595</v>
      </c>
      <c r="E40" s="733">
        <v>50113001</v>
      </c>
      <c r="F40" s="732" t="s">
        <v>617</v>
      </c>
      <c r="G40" s="731" t="s">
        <v>618</v>
      </c>
      <c r="H40" s="731">
        <v>145981</v>
      </c>
      <c r="I40" s="731">
        <v>45981</v>
      </c>
      <c r="J40" s="731" t="s">
        <v>687</v>
      </c>
      <c r="K40" s="731" t="s">
        <v>688</v>
      </c>
      <c r="L40" s="734">
        <v>1548.2280000000001</v>
      </c>
      <c r="M40" s="734">
        <v>20</v>
      </c>
      <c r="N40" s="735">
        <v>30964.560000000001</v>
      </c>
    </row>
    <row r="41" spans="1:14" ht="14.45" customHeight="1" x14ac:dyDescent="0.2">
      <c r="A41" s="729" t="s">
        <v>581</v>
      </c>
      <c r="B41" s="730" t="s">
        <v>582</v>
      </c>
      <c r="C41" s="731" t="s">
        <v>594</v>
      </c>
      <c r="D41" s="732" t="s">
        <v>595</v>
      </c>
      <c r="E41" s="733">
        <v>50113001</v>
      </c>
      <c r="F41" s="732" t="s">
        <v>617</v>
      </c>
      <c r="G41" s="731" t="s">
        <v>618</v>
      </c>
      <c r="H41" s="731">
        <v>230417</v>
      </c>
      <c r="I41" s="731">
        <v>230417</v>
      </c>
      <c r="J41" s="731" t="s">
        <v>689</v>
      </c>
      <c r="K41" s="731" t="s">
        <v>690</v>
      </c>
      <c r="L41" s="734">
        <v>54.040000000000006</v>
      </c>
      <c r="M41" s="734">
        <v>2</v>
      </c>
      <c r="N41" s="735">
        <v>108.08000000000001</v>
      </c>
    </row>
    <row r="42" spans="1:14" ht="14.45" customHeight="1" x14ac:dyDescent="0.2">
      <c r="A42" s="729" t="s">
        <v>581</v>
      </c>
      <c r="B42" s="730" t="s">
        <v>582</v>
      </c>
      <c r="C42" s="731" t="s">
        <v>594</v>
      </c>
      <c r="D42" s="732" t="s">
        <v>595</v>
      </c>
      <c r="E42" s="733">
        <v>50113001</v>
      </c>
      <c r="F42" s="732" t="s">
        <v>617</v>
      </c>
      <c r="G42" s="731" t="s">
        <v>618</v>
      </c>
      <c r="H42" s="731">
        <v>230409</v>
      </c>
      <c r="I42" s="731">
        <v>230409</v>
      </c>
      <c r="J42" s="731" t="s">
        <v>691</v>
      </c>
      <c r="K42" s="731" t="s">
        <v>674</v>
      </c>
      <c r="L42" s="734">
        <v>19.820000000000004</v>
      </c>
      <c r="M42" s="734">
        <v>3</v>
      </c>
      <c r="N42" s="735">
        <v>59.460000000000008</v>
      </c>
    </row>
    <row r="43" spans="1:14" ht="14.45" customHeight="1" x14ac:dyDescent="0.2">
      <c r="A43" s="729" t="s">
        <v>581</v>
      </c>
      <c r="B43" s="730" t="s">
        <v>582</v>
      </c>
      <c r="C43" s="731" t="s">
        <v>594</v>
      </c>
      <c r="D43" s="732" t="s">
        <v>595</v>
      </c>
      <c r="E43" s="733">
        <v>50113001</v>
      </c>
      <c r="F43" s="732" t="s">
        <v>617</v>
      </c>
      <c r="G43" s="731" t="s">
        <v>618</v>
      </c>
      <c r="H43" s="731">
        <v>230415</v>
      </c>
      <c r="I43" s="731">
        <v>230415</v>
      </c>
      <c r="J43" s="731" t="s">
        <v>692</v>
      </c>
      <c r="K43" s="731" t="s">
        <v>693</v>
      </c>
      <c r="L43" s="734">
        <v>27.1</v>
      </c>
      <c r="M43" s="734">
        <v>2</v>
      </c>
      <c r="N43" s="735">
        <v>54.2</v>
      </c>
    </row>
    <row r="44" spans="1:14" ht="14.45" customHeight="1" x14ac:dyDescent="0.2">
      <c r="A44" s="729" t="s">
        <v>581</v>
      </c>
      <c r="B44" s="730" t="s">
        <v>582</v>
      </c>
      <c r="C44" s="731" t="s">
        <v>594</v>
      </c>
      <c r="D44" s="732" t="s">
        <v>595</v>
      </c>
      <c r="E44" s="733">
        <v>50113001</v>
      </c>
      <c r="F44" s="732" t="s">
        <v>617</v>
      </c>
      <c r="G44" s="731" t="s">
        <v>618</v>
      </c>
      <c r="H44" s="731">
        <v>207939</v>
      </c>
      <c r="I44" s="731">
        <v>207939</v>
      </c>
      <c r="J44" s="731" t="s">
        <v>694</v>
      </c>
      <c r="K44" s="731" t="s">
        <v>695</v>
      </c>
      <c r="L44" s="734">
        <v>61.360000000000007</v>
      </c>
      <c r="M44" s="734">
        <v>12</v>
      </c>
      <c r="N44" s="735">
        <v>736.32</v>
      </c>
    </row>
    <row r="45" spans="1:14" ht="14.45" customHeight="1" x14ac:dyDescent="0.2">
      <c r="A45" s="729" t="s">
        <v>581</v>
      </c>
      <c r="B45" s="730" t="s">
        <v>582</v>
      </c>
      <c r="C45" s="731" t="s">
        <v>594</v>
      </c>
      <c r="D45" s="732" t="s">
        <v>595</v>
      </c>
      <c r="E45" s="733">
        <v>50113001</v>
      </c>
      <c r="F45" s="732" t="s">
        <v>617</v>
      </c>
      <c r="G45" s="731" t="s">
        <v>618</v>
      </c>
      <c r="H45" s="731">
        <v>207940</v>
      </c>
      <c r="I45" s="731">
        <v>207940</v>
      </c>
      <c r="J45" s="731" t="s">
        <v>696</v>
      </c>
      <c r="K45" s="731" t="s">
        <v>697</v>
      </c>
      <c r="L45" s="734">
        <v>72.987058823529409</v>
      </c>
      <c r="M45" s="734">
        <v>17</v>
      </c>
      <c r="N45" s="735">
        <v>1240.78</v>
      </c>
    </row>
    <row r="46" spans="1:14" ht="14.45" customHeight="1" x14ac:dyDescent="0.2">
      <c r="A46" s="729" t="s">
        <v>581</v>
      </c>
      <c r="B46" s="730" t="s">
        <v>582</v>
      </c>
      <c r="C46" s="731" t="s">
        <v>594</v>
      </c>
      <c r="D46" s="732" t="s">
        <v>595</v>
      </c>
      <c r="E46" s="733">
        <v>50113001</v>
      </c>
      <c r="F46" s="732" t="s">
        <v>617</v>
      </c>
      <c r="G46" s="731" t="s">
        <v>628</v>
      </c>
      <c r="H46" s="731">
        <v>214427</v>
      </c>
      <c r="I46" s="731">
        <v>214427</v>
      </c>
      <c r="J46" s="731" t="s">
        <v>698</v>
      </c>
      <c r="K46" s="731" t="s">
        <v>699</v>
      </c>
      <c r="L46" s="734">
        <v>16.58238888888889</v>
      </c>
      <c r="M46" s="734">
        <v>360</v>
      </c>
      <c r="N46" s="735">
        <v>5969.66</v>
      </c>
    </row>
    <row r="47" spans="1:14" ht="14.45" customHeight="1" x14ac:dyDescent="0.2">
      <c r="A47" s="729" t="s">
        <v>581</v>
      </c>
      <c r="B47" s="730" t="s">
        <v>582</v>
      </c>
      <c r="C47" s="731" t="s">
        <v>594</v>
      </c>
      <c r="D47" s="732" t="s">
        <v>595</v>
      </c>
      <c r="E47" s="733">
        <v>50113001</v>
      </c>
      <c r="F47" s="732" t="s">
        <v>617</v>
      </c>
      <c r="G47" s="731" t="s">
        <v>618</v>
      </c>
      <c r="H47" s="731">
        <v>213258</v>
      </c>
      <c r="I47" s="731">
        <v>213258</v>
      </c>
      <c r="J47" s="731" t="s">
        <v>700</v>
      </c>
      <c r="K47" s="731" t="s">
        <v>701</v>
      </c>
      <c r="L47" s="734">
        <v>161.56999999999991</v>
      </c>
      <c r="M47" s="734">
        <v>1</v>
      </c>
      <c r="N47" s="735">
        <v>161.56999999999991</v>
      </c>
    </row>
    <row r="48" spans="1:14" ht="14.45" customHeight="1" x14ac:dyDescent="0.2">
      <c r="A48" s="729" t="s">
        <v>581</v>
      </c>
      <c r="B48" s="730" t="s">
        <v>582</v>
      </c>
      <c r="C48" s="731" t="s">
        <v>594</v>
      </c>
      <c r="D48" s="732" t="s">
        <v>595</v>
      </c>
      <c r="E48" s="733">
        <v>50113001</v>
      </c>
      <c r="F48" s="732" t="s">
        <v>617</v>
      </c>
      <c r="G48" s="731" t="s">
        <v>618</v>
      </c>
      <c r="H48" s="731">
        <v>213255</v>
      </c>
      <c r="I48" s="731">
        <v>213255</v>
      </c>
      <c r="J48" s="731" t="s">
        <v>702</v>
      </c>
      <c r="K48" s="731" t="s">
        <v>701</v>
      </c>
      <c r="L48" s="734">
        <v>125.57000000000001</v>
      </c>
      <c r="M48" s="734">
        <v>1</v>
      </c>
      <c r="N48" s="735">
        <v>125.57000000000001</v>
      </c>
    </row>
    <row r="49" spans="1:14" ht="14.45" customHeight="1" x14ac:dyDescent="0.2">
      <c r="A49" s="729" t="s">
        <v>581</v>
      </c>
      <c r="B49" s="730" t="s">
        <v>582</v>
      </c>
      <c r="C49" s="731" t="s">
        <v>594</v>
      </c>
      <c r="D49" s="732" t="s">
        <v>595</v>
      </c>
      <c r="E49" s="733">
        <v>50113001</v>
      </c>
      <c r="F49" s="732" t="s">
        <v>617</v>
      </c>
      <c r="G49" s="731" t="s">
        <v>618</v>
      </c>
      <c r="H49" s="731">
        <v>193105</v>
      </c>
      <c r="I49" s="731">
        <v>93105</v>
      </c>
      <c r="J49" s="731" t="s">
        <v>703</v>
      </c>
      <c r="K49" s="731" t="s">
        <v>704</v>
      </c>
      <c r="L49" s="734">
        <v>208.23125000000002</v>
      </c>
      <c r="M49" s="734">
        <v>16</v>
      </c>
      <c r="N49" s="735">
        <v>3331.7000000000003</v>
      </c>
    </row>
    <row r="50" spans="1:14" ht="14.45" customHeight="1" x14ac:dyDescent="0.2">
      <c r="A50" s="729" t="s">
        <v>581</v>
      </c>
      <c r="B50" s="730" t="s">
        <v>582</v>
      </c>
      <c r="C50" s="731" t="s">
        <v>594</v>
      </c>
      <c r="D50" s="732" t="s">
        <v>595</v>
      </c>
      <c r="E50" s="733">
        <v>50113001</v>
      </c>
      <c r="F50" s="732" t="s">
        <v>617</v>
      </c>
      <c r="G50" s="731" t="s">
        <v>618</v>
      </c>
      <c r="H50" s="731">
        <v>193104</v>
      </c>
      <c r="I50" s="731">
        <v>93104</v>
      </c>
      <c r="J50" s="731" t="s">
        <v>703</v>
      </c>
      <c r="K50" s="731" t="s">
        <v>705</v>
      </c>
      <c r="L50" s="734">
        <v>50.875357142857141</v>
      </c>
      <c r="M50" s="734">
        <v>28</v>
      </c>
      <c r="N50" s="735">
        <v>1424.51</v>
      </c>
    </row>
    <row r="51" spans="1:14" ht="14.45" customHeight="1" x14ac:dyDescent="0.2">
      <c r="A51" s="729" t="s">
        <v>581</v>
      </c>
      <c r="B51" s="730" t="s">
        <v>582</v>
      </c>
      <c r="C51" s="731" t="s">
        <v>594</v>
      </c>
      <c r="D51" s="732" t="s">
        <v>595</v>
      </c>
      <c r="E51" s="733">
        <v>50113001</v>
      </c>
      <c r="F51" s="732" t="s">
        <v>617</v>
      </c>
      <c r="G51" s="731" t="s">
        <v>618</v>
      </c>
      <c r="H51" s="731">
        <v>221074</v>
      </c>
      <c r="I51" s="731">
        <v>221074</v>
      </c>
      <c r="J51" s="731" t="s">
        <v>706</v>
      </c>
      <c r="K51" s="731" t="s">
        <v>707</v>
      </c>
      <c r="L51" s="734">
        <v>76.33</v>
      </c>
      <c r="M51" s="734">
        <v>9</v>
      </c>
      <c r="N51" s="735">
        <v>686.97</v>
      </c>
    </row>
    <row r="52" spans="1:14" ht="14.45" customHeight="1" x14ac:dyDescent="0.2">
      <c r="A52" s="729" t="s">
        <v>581</v>
      </c>
      <c r="B52" s="730" t="s">
        <v>582</v>
      </c>
      <c r="C52" s="731" t="s">
        <v>594</v>
      </c>
      <c r="D52" s="732" t="s">
        <v>595</v>
      </c>
      <c r="E52" s="733">
        <v>50113001</v>
      </c>
      <c r="F52" s="732" t="s">
        <v>617</v>
      </c>
      <c r="G52" s="731" t="s">
        <v>618</v>
      </c>
      <c r="H52" s="731">
        <v>230420</v>
      </c>
      <c r="I52" s="731">
        <v>230420</v>
      </c>
      <c r="J52" s="731" t="s">
        <v>706</v>
      </c>
      <c r="K52" s="731" t="s">
        <v>707</v>
      </c>
      <c r="L52" s="734">
        <v>76.980000000000018</v>
      </c>
      <c r="M52" s="734">
        <v>4</v>
      </c>
      <c r="N52" s="735">
        <v>307.92000000000007</v>
      </c>
    </row>
    <row r="53" spans="1:14" ht="14.45" customHeight="1" x14ac:dyDescent="0.2">
      <c r="A53" s="729" t="s">
        <v>581</v>
      </c>
      <c r="B53" s="730" t="s">
        <v>582</v>
      </c>
      <c r="C53" s="731" t="s">
        <v>594</v>
      </c>
      <c r="D53" s="732" t="s">
        <v>595</v>
      </c>
      <c r="E53" s="733">
        <v>50113001</v>
      </c>
      <c r="F53" s="732" t="s">
        <v>617</v>
      </c>
      <c r="G53" s="731" t="s">
        <v>618</v>
      </c>
      <c r="H53" s="731">
        <v>230423</v>
      </c>
      <c r="I53" s="731">
        <v>230423</v>
      </c>
      <c r="J53" s="731" t="s">
        <v>706</v>
      </c>
      <c r="K53" s="731" t="s">
        <v>708</v>
      </c>
      <c r="L53" s="734">
        <v>39.655714285714289</v>
      </c>
      <c r="M53" s="734">
        <v>7</v>
      </c>
      <c r="N53" s="735">
        <v>277.59000000000003</v>
      </c>
    </row>
    <row r="54" spans="1:14" ht="14.45" customHeight="1" x14ac:dyDescent="0.2">
      <c r="A54" s="729" t="s">
        <v>581</v>
      </c>
      <c r="B54" s="730" t="s">
        <v>582</v>
      </c>
      <c r="C54" s="731" t="s">
        <v>594</v>
      </c>
      <c r="D54" s="732" t="s">
        <v>595</v>
      </c>
      <c r="E54" s="733">
        <v>50113001</v>
      </c>
      <c r="F54" s="732" t="s">
        <v>617</v>
      </c>
      <c r="G54" s="731" t="s">
        <v>618</v>
      </c>
      <c r="H54" s="731">
        <v>846346</v>
      </c>
      <c r="I54" s="731">
        <v>119672</v>
      </c>
      <c r="J54" s="731" t="s">
        <v>709</v>
      </c>
      <c r="K54" s="731" t="s">
        <v>710</v>
      </c>
      <c r="L54" s="734">
        <v>91.320000000000007</v>
      </c>
      <c r="M54" s="734">
        <v>2</v>
      </c>
      <c r="N54" s="735">
        <v>182.64000000000001</v>
      </c>
    </row>
    <row r="55" spans="1:14" ht="14.45" customHeight="1" x14ac:dyDescent="0.2">
      <c r="A55" s="729" t="s">
        <v>581</v>
      </c>
      <c r="B55" s="730" t="s">
        <v>582</v>
      </c>
      <c r="C55" s="731" t="s">
        <v>594</v>
      </c>
      <c r="D55" s="732" t="s">
        <v>595</v>
      </c>
      <c r="E55" s="733">
        <v>50113001</v>
      </c>
      <c r="F55" s="732" t="s">
        <v>617</v>
      </c>
      <c r="G55" s="731" t="s">
        <v>618</v>
      </c>
      <c r="H55" s="731">
        <v>117011</v>
      </c>
      <c r="I55" s="731">
        <v>17011</v>
      </c>
      <c r="J55" s="731" t="s">
        <v>711</v>
      </c>
      <c r="K55" s="731" t="s">
        <v>712</v>
      </c>
      <c r="L55" s="734">
        <v>144.88413043478258</v>
      </c>
      <c r="M55" s="734">
        <v>46</v>
      </c>
      <c r="N55" s="735">
        <v>6664.6699999999992</v>
      </c>
    </row>
    <row r="56" spans="1:14" ht="14.45" customHeight="1" x14ac:dyDescent="0.2">
      <c r="A56" s="729" t="s">
        <v>581</v>
      </c>
      <c r="B56" s="730" t="s">
        <v>582</v>
      </c>
      <c r="C56" s="731" t="s">
        <v>594</v>
      </c>
      <c r="D56" s="732" t="s">
        <v>595</v>
      </c>
      <c r="E56" s="733">
        <v>50113001</v>
      </c>
      <c r="F56" s="732" t="s">
        <v>617</v>
      </c>
      <c r="G56" s="731" t="s">
        <v>618</v>
      </c>
      <c r="H56" s="731">
        <v>241672</v>
      </c>
      <c r="I56" s="731">
        <v>241672</v>
      </c>
      <c r="J56" s="731" t="s">
        <v>713</v>
      </c>
      <c r="K56" s="731" t="s">
        <v>714</v>
      </c>
      <c r="L56" s="734">
        <v>111.40999999999998</v>
      </c>
      <c r="M56" s="734">
        <v>28</v>
      </c>
      <c r="N56" s="735">
        <v>3119.4799999999996</v>
      </c>
    </row>
    <row r="57" spans="1:14" ht="14.45" customHeight="1" x14ac:dyDescent="0.2">
      <c r="A57" s="729" t="s">
        <v>581</v>
      </c>
      <c r="B57" s="730" t="s">
        <v>582</v>
      </c>
      <c r="C57" s="731" t="s">
        <v>594</v>
      </c>
      <c r="D57" s="732" t="s">
        <v>595</v>
      </c>
      <c r="E57" s="733">
        <v>50113001</v>
      </c>
      <c r="F57" s="732" t="s">
        <v>617</v>
      </c>
      <c r="G57" s="731" t="s">
        <v>618</v>
      </c>
      <c r="H57" s="731">
        <v>153641</v>
      </c>
      <c r="I57" s="731">
        <v>53641</v>
      </c>
      <c r="J57" s="731" t="s">
        <v>715</v>
      </c>
      <c r="K57" s="731" t="s">
        <v>716</v>
      </c>
      <c r="L57" s="734">
        <v>34.52000000000001</v>
      </c>
      <c r="M57" s="734">
        <v>3</v>
      </c>
      <c r="N57" s="735">
        <v>103.56000000000003</v>
      </c>
    </row>
    <row r="58" spans="1:14" ht="14.45" customHeight="1" x14ac:dyDescent="0.2">
      <c r="A58" s="729" t="s">
        <v>581</v>
      </c>
      <c r="B58" s="730" t="s">
        <v>582</v>
      </c>
      <c r="C58" s="731" t="s">
        <v>594</v>
      </c>
      <c r="D58" s="732" t="s">
        <v>595</v>
      </c>
      <c r="E58" s="733">
        <v>50113001</v>
      </c>
      <c r="F58" s="732" t="s">
        <v>617</v>
      </c>
      <c r="G58" s="731" t="s">
        <v>618</v>
      </c>
      <c r="H58" s="731">
        <v>102479</v>
      </c>
      <c r="I58" s="731">
        <v>2479</v>
      </c>
      <c r="J58" s="731" t="s">
        <v>717</v>
      </c>
      <c r="K58" s="731" t="s">
        <v>718</v>
      </c>
      <c r="L58" s="734">
        <v>65.490000000000009</v>
      </c>
      <c r="M58" s="734">
        <v>2</v>
      </c>
      <c r="N58" s="735">
        <v>130.98000000000002</v>
      </c>
    </row>
    <row r="59" spans="1:14" ht="14.45" customHeight="1" x14ac:dyDescent="0.2">
      <c r="A59" s="729" t="s">
        <v>581</v>
      </c>
      <c r="B59" s="730" t="s">
        <v>582</v>
      </c>
      <c r="C59" s="731" t="s">
        <v>594</v>
      </c>
      <c r="D59" s="732" t="s">
        <v>595</v>
      </c>
      <c r="E59" s="733">
        <v>50113001</v>
      </c>
      <c r="F59" s="732" t="s">
        <v>617</v>
      </c>
      <c r="G59" s="731" t="s">
        <v>618</v>
      </c>
      <c r="H59" s="731">
        <v>104071</v>
      </c>
      <c r="I59" s="731">
        <v>4071</v>
      </c>
      <c r="J59" s="731" t="s">
        <v>717</v>
      </c>
      <c r="K59" s="731" t="s">
        <v>719</v>
      </c>
      <c r="L59" s="734">
        <v>224.11000000000004</v>
      </c>
      <c r="M59" s="734">
        <v>1</v>
      </c>
      <c r="N59" s="735">
        <v>224.11000000000004</v>
      </c>
    </row>
    <row r="60" spans="1:14" ht="14.45" customHeight="1" x14ac:dyDescent="0.2">
      <c r="A60" s="729" t="s">
        <v>581</v>
      </c>
      <c r="B60" s="730" t="s">
        <v>582</v>
      </c>
      <c r="C60" s="731" t="s">
        <v>594</v>
      </c>
      <c r="D60" s="732" t="s">
        <v>595</v>
      </c>
      <c r="E60" s="733">
        <v>50113001</v>
      </c>
      <c r="F60" s="732" t="s">
        <v>617</v>
      </c>
      <c r="G60" s="731" t="s">
        <v>618</v>
      </c>
      <c r="H60" s="731">
        <v>158425</v>
      </c>
      <c r="I60" s="731">
        <v>58425</v>
      </c>
      <c r="J60" s="731" t="s">
        <v>720</v>
      </c>
      <c r="K60" s="731" t="s">
        <v>721</v>
      </c>
      <c r="L60" s="734">
        <v>60.850399999999993</v>
      </c>
      <c r="M60" s="734">
        <v>25</v>
      </c>
      <c r="N60" s="735">
        <v>1521.2599999999998</v>
      </c>
    </row>
    <row r="61" spans="1:14" ht="14.45" customHeight="1" x14ac:dyDescent="0.2">
      <c r="A61" s="729" t="s">
        <v>581</v>
      </c>
      <c r="B61" s="730" t="s">
        <v>582</v>
      </c>
      <c r="C61" s="731" t="s">
        <v>594</v>
      </c>
      <c r="D61" s="732" t="s">
        <v>595</v>
      </c>
      <c r="E61" s="733">
        <v>50113001</v>
      </c>
      <c r="F61" s="732" t="s">
        <v>617</v>
      </c>
      <c r="G61" s="731" t="s">
        <v>618</v>
      </c>
      <c r="H61" s="731">
        <v>154539</v>
      </c>
      <c r="I61" s="731">
        <v>54539</v>
      </c>
      <c r="J61" s="731" t="s">
        <v>722</v>
      </c>
      <c r="K61" s="731" t="s">
        <v>723</v>
      </c>
      <c r="L61" s="734">
        <v>60.086363636363643</v>
      </c>
      <c r="M61" s="734">
        <v>110</v>
      </c>
      <c r="N61" s="735">
        <v>6609.5000000000009</v>
      </c>
    </row>
    <row r="62" spans="1:14" ht="14.45" customHeight="1" x14ac:dyDescent="0.2">
      <c r="A62" s="729" t="s">
        <v>581</v>
      </c>
      <c r="B62" s="730" t="s">
        <v>582</v>
      </c>
      <c r="C62" s="731" t="s">
        <v>594</v>
      </c>
      <c r="D62" s="732" t="s">
        <v>595</v>
      </c>
      <c r="E62" s="733">
        <v>50113001</v>
      </c>
      <c r="F62" s="732" t="s">
        <v>617</v>
      </c>
      <c r="G62" s="731" t="s">
        <v>618</v>
      </c>
      <c r="H62" s="731">
        <v>179326</v>
      </c>
      <c r="I62" s="731">
        <v>179326</v>
      </c>
      <c r="J62" s="731" t="s">
        <v>724</v>
      </c>
      <c r="K62" s="731" t="s">
        <v>725</v>
      </c>
      <c r="L62" s="734">
        <v>67.88</v>
      </c>
      <c r="M62" s="734">
        <v>1</v>
      </c>
      <c r="N62" s="735">
        <v>67.88</v>
      </c>
    </row>
    <row r="63" spans="1:14" ht="14.45" customHeight="1" x14ac:dyDescent="0.2">
      <c r="A63" s="729" t="s">
        <v>581</v>
      </c>
      <c r="B63" s="730" t="s">
        <v>582</v>
      </c>
      <c r="C63" s="731" t="s">
        <v>594</v>
      </c>
      <c r="D63" s="732" t="s">
        <v>595</v>
      </c>
      <c r="E63" s="733">
        <v>50113001</v>
      </c>
      <c r="F63" s="732" t="s">
        <v>617</v>
      </c>
      <c r="G63" s="731" t="s">
        <v>618</v>
      </c>
      <c r="H63" s="731">
        <v>226525</v>
      </c>
      <c r="I63" s="731">
        <v>226525</v>
      </c>
      <c r="J63" s="731" t="s">
        <v>726</v>
      </c>
      <c r="K63" s="731" t="s">
        <v>727</v>
      </c>
      <c r="L63" s="734">
        <v>73.99666666666667</v>
      </c>
      <c r="M63" s="734">
        <v>9</v>
      </c>
      <c r="N63" s="735">
        <v>665.97</v>
      </c>
    </row>
    <row r="64" spans="1:14" ht="14.45" customHeight="1" x14ac:dyDescent="0.2">
      <c r="A64" s="729" t="s">
        <v>581</v>
      </c>
      <c r="B64" s="730" t="s">
        <v>582</v>
      </c>
      <c r="C64" s="731" t="s">
        <v>594</v>
      </c>
      <c r="D64" s="732" t="s">
        <v>595</v>
      </c>
      <c r="E64" s="733">
        <v>50113001</v>
      </c>
      <c r="F64" s="732" t="s">
        <v>617</v>
      </c>
      <c r="G64" s="731" t="s">
        <v>628</v>
      </c>
      <c r="H64" s="731">
        <v>159448</v>
      </c>
      <c r="I64" s="731">
        <v>59448</v>
      </c>
      <c r="J64" s="731" t="s">
        <v>728</v>
      </c>
      <c r="K64" s="731" t="s">
        <v>729</v>
      </c>
      <c r="L64" s="734">
        <v>241.95000000000005</v>
      </c>
      <c r="M64" s="734">
        <v>1</v>
      </c>
      <c r="N64" s="735">
        <v>241.95000000000005</v>
      </c>
    </row>
    <row r="65" spans="1:14" ht="14.45" customHeight="1" x14ac:dyDescent="0.2">
      <c r="A65" s="729" t="s">
        <v>581</v>
      </c>
      <c r="B65" s="730" t="s">
        <v>582</v>
      </c>
      <c r="C65" s="731" t="s">
        <v>594</v>
      </c>
      <c r="D65" s="732" t="s">
        <v>595</v>
      </c>
      <c r="E65" s="733">
        <v>50113001</v>
      </c>
      <c r="F65" s="732" t="s">
        <v>617</v>
      </c>
      <c r="G65" s="731" t="s">
        <v>618</v>
      </c>
      <c r="H65" s="731">
        <v>920200</v>
      </c>
      <c r="I65" s="731">
        <v>15877</v>
      </c>
      <c r="J65" s="731" t="s">
        <v>730</v>
      </c>
      <c r="K65" s="731" t="s">
        <v>329</v>
      </c>
      <c r="L65" s="734">
        <v>252.97800000000001</v>
      </c>
      <c r="M65" s="734">
        <v>2</v>
      </c>
      <c r="N65" s="735">
        <v>505.95600000000002</v>
      </c>
    </row>
    <row r="66" spans="1:14" ht="14.45" customHeight="1" x14ac:dyDescent="0.2">
      <c r="A66" s="729" t="s">
        <v>581</v>
      </c>
      <c r="B66" s="730" t="s">
        <v>582</v>
      </c>
      <c r="C66" s="731" t="s">
        <v>594</v>
      </c>
      <c r="D66" s="732" t="s">
        <v>595</v>
      </c>
      <c r="E66" s="733">
        <v>50113001</v>
      </c>
      <c r="F66" s="732" t="s">
        <v>617</v>
      </c>
      <c r="G66" s="731" t="s">
        <v>618</v>
      </c>
      <c r="H66" s="731">
        <v>905097</v>
      </c>
      <c r="I66" s="731">
        <v>158767</v>
      </c>
      <c r="J66" s="731" t="s">
        <v>731</v>
      </c>
      <c r="K66" s="731" t="s">
        <v>732</v>
      </c>
      <c r="L66" s="734">
        <v>167.4199484854168</v>
      </c>
      <c r="M66" s="734">
        <v>1</v>
      </c>
      <c r="N66" s="735">
        <v>167.4199484854168</v>
      </c>
    </row>
    <row r="67" spans="1:14" ht="14.45" customHeight="1" x14ac:dyDescent="0.2">
      <c r="A67" s="729" t="s">
        <v>581</v>
      </c>
      <c r="B67" s="730" t="s">
        <v>582</v>
      </c>
      <c r="C67" s="731" t="s">
        <v>594</v>
      </c>
      <c r="D67" s="732" t="s">
        <v>595</v>
      </c>
      <c r="E67" s="733">
        <v>50113001</v>
      </c>
      <c r="F67" s="732" t="s">
        <v>617</v>
      </c>
      <c r="G67" s="731" t="s">
        <v>618</v>
      </c>
      <c r="H67" s="731">
        <v>500087</v>
      </c>
      <c r="I67" s="731">
        <v>0</v>
      </c>
      <c r="J67" s="731" t="s">
        <v>733</v>
      </c>
      <c r="K67" s="731" t="s">
        <v>329</v>
      </c>
      <c r="L67" s="734">
        <v>872.17</v>
      </c>
      <c r="M67" s="734">
        <v>1</v>
      </c>
      <c r="N67" s="735">
        <v>872.17</v>
      </c>
    </row>
    <row r="68" spans="1:14" ht="14.45" customHeight="1" x14ac:dyDescent="0.2">
      <c r="A68" s="729" t="s">
        <v>581</v>
      </c>
      <c r="B68" s="730" t="s">
        <v>582</v>
      </c>
      <c r="C68" s="731" t="s">
        <v>594</v>
      </c>
      <c r="D68" s="732" t="s">
        <v>595</v>
      </c>
      <c r="E68" s="733">
        <v>50113001</v>
      </c>
      <c r="F68" s="732" t="s">
        <v>617</v>
      </c>
      <c r="G68" s="731" t="s">
        <v>618</v>
      </c>
      <c r="H68" s="731">
        <v>500088</v>
      </c>
      <c r="I68" s="731">
        <v>0</v>
      </c>
      <c r="J68" s="731" t="s">
        <v>734</v>
      </c>
      <c r="K68" s="731" t="s">
        <v>329</v>
      </c>
      <c r="L68" s="734">
        <v>165.82998024609532</v>
      </c>
      <c r="M68" s="734">
        <v>1</v>
      </c>
      <c r="N68" s="735">
        <v>165.82998024609532</v>
      </c>
    </row>
    <row r="69" spans="1:14" ht="14.45" customHeight="1" x14ac:dyDescent="0.2">
      <c r="A69" s="729" t="s">
        <v>581</v>
      </c>
      <c r="B69" s="730" t="s">
        <v>582</v>
      </c>
      <c r="C69" s="731" t="s">
        <v>594</v>
      </c>
      <c r="D69" s="732" t="s">
        <v>595</v>
      </c>
      <c r="E69" s="733">
        <v>50113001</v>
      </c>
      <c r="F69" s="732" t="s">
        <v>617</v>
      </c>
      <c r="G69" s="731" t="s">
        <v>618</v>
      </c>
      <c r="H69" s="731">
        <v>900240</v>
      </c>
      <c r="I69" s="731">
        <v>0</v>
      </c>
      <c r="J69" s="731" t="s">
        <v>735</v>
      </c>
      <c r="K69" s="731" t="s">
        <v>329</v>
      </c>
      <c r="L69" s="734">
        <v>67.760000000000005</v>
      </c>
      <c r="M69" s="734">
        <v>1</v>
      </c>
      <c r="N69" s="735">
        <v>67.760000000000005</v>
      </c>
    </row>
    <row r="70" spans="1:14" ht="14.45" customHeight="1" x14ac:dyDescent="0.2">
      <c r="A70" s="729" t="s">
        <v>581</v>
      </c>
      <c r="B70" s="730" t="s">
        <v>582</v>
      </c>
      <c r="C70" s="731" t="s">
        <v>594</v>
      </c>
      <c r="D70" s="732" t="s">
        <v>595</v>
      </c>
      <c r="E70" s="733">
        <v>50113001</v>
      </c>
      <c r="F70" s="732" t="s">
        <v>617</v>
      </c>
      <c r="G70" s="731" t="s">
        <v>618</v>
      </c>
      <c r="H70" s="731">
        <v>215476</v>
      </c>
      <c r="I70" s="731">
        <v>215476</v>
      </c>
      <c r="J70" s="731" t="s">
        <v>736</v>
      </c>
      <c r="K70" s="731" t="s">
        <v>737</v>
      </c>
      <c r="L70" s="734">
        <v>122.99</v>
      </c>
      <c r="M70" s="734">
        <v>2</v>
      </c>
      <c r="N70" s="735">
        <v>245.98</v>
      </c>
    </row>
    <row r="71" spans="1:14" ht="14.45" customHeight="1" x14ac:dyDescent="0.2">
      <c r="A71" s="729" t="s">
        <v>581</v>
      </c>
      <c r="B71" s="730" t="s">
        <v>582</v>
      </c>
      <c r="C71" s="731" t="s">
        <v>594</v>
      </c>
      <c r="D71" s="732" t="s">
        <v>595</v>
      </c>
      <c r="E71" s="733">
        <v>50113001</v>
      </c>
      <c r="F71" s="732" t="s">
        <v>617</v>
      </c>
      <c r="G71" s="731" t="s">
        <v>618</v>
      </c>
      <c r="H71" s="731">
        <v>54150</v>
      </c>
      <c r="I71" s="731">
        <v>54150</v>
      </c>
      <c r="J71" s="731" t="s">
        <v>738</v>
      </c>
      <c r="K71" s="731" t="s">
        <v>739</v>
      </c>
      <c r="L71" s="734">
        <v>98.809999999999974</v>
      </c>
      <c r="M71" s="734">
        <v>1</v>
      </c>
      <c r="N71" s="735">
        <v>98.809999999999974</v>
      </c>
    </row>
    <row r="72" spans="1:14" ht="14.45" customHeight="1" x14ac:dyDescent="0.2">
      <c r="A72" s="729" t="s">
        <v>581</v>
      </c>
      <c r="B72" s="730" t="s">
        <v>582</v>
      </c>
      <c r="C72" s="731" t="s">
        <v>594</v>
      </c>
      <c r="D72" s="732" t="s">
        <v>595</v>
      </c>
      <c r="E72" s="733">
        <v>50113001</v>
      </c>
      <c r="F72" s="732" t="s">
        <v>617</v>
      </c>
      <c r="G72" s="731" t="s">
        <v>329</v>
      </c>
      <c r="H72" s="731">
        <v>847627</v>
      </c>
      <c r="I72" s="731">
        <v>134502</v>
      </c>
      <c r="J72" s="731" t="s">
        <v>740</v>
      </c>
      <c r="K72" s="731" t="s">
        <v>741</v>
      </c>
      <c r="L72" s="734">
        <v>50.240000000000016</v>
      </c>
      <c r="M72" s="734">
        <v>1</v>
      </c>
      <c r="N72" s="735">
        <v>50.240000000000016</v>
      </c>
    </row>
    <row r="73" spans="1:14" ht="14.45" customHeight="1" x14ac:dyDescent="0.2">
      <c r="A73" s="729" t="s">
        <v>581</v>
      </c>
      <c r="B73" s="730" t="s">
        <v>582</v>
      </c>
      <c r="C73" s="731" t="s">
        <v>594</v>
      </c>
      <c r="D73" s="732" t="s">
        <v>595</v>
      </c>
      <c r="E73" s="733">
        <v>50113001</v>
      </c>
      <c r="F73" s="732" t="s">
        <v>617</v>
      </c>
      <c r="G73" s="731" t="s">
        <v>618</v>
      </c>
      <c r="H73" s="731">
        <v>217078</v>
      </c>
      <c r="I73" s="731">
        <v>217078</v>
      </c>
      <c r="J73" s="731" t="s">
        <v>742</v>
      </c>
      <c r="K73" s="731" t="s">
        <v>743</v>
      </c>
      <c r="L73" s="734">
        <v>161.54999999999995</v>
      </c>
      <c r="M73" s="734">
        <v>1</v>
      </c>
      <c r="N73" s="735">
        <v>161.54999999999995</v>
      </c>
    </row>
    <row r="74" spans="1:14" ht="14.45" customHeight="1" x14ac:dyDescent="0.2">
      <c r="A74" s="729" t="s">
        <v>581</v>
      </c>
      <c r="B74" s="730" t="s">
        <v>582</v>
      </c>
      <c r="C74" s="731" t="s">
        <v>594</v>
      </c>
      <c r="D74" s="732" t="s">
        <v>595</v>
      </c>
      <c r="E74" s="733">
        <v>50113001</v>
      </c>
      <c r="F74" s="732" t="s">
        <v>617</v>
      </c>
      <c r="G74" s="731" t="s">
        <v>618</v>
      </c>
      <c r="H74" s="731">
        <v>162083</v>
      </c>
      <c r="I74" s="731">
        <v>162083</v>
      </c>
      <c r="J74" s="731" t="s">
        <v>744</v>
      </c>
      <c r="K74" s="731" t="s">
        <v>745</v>
      </c>
      <c r="L74" s="734">
        <v>503.34999999999997</v>
      </c>
      <c r="M74" s="734">
        <v>14</v>
      </c>
      <c r="N74" s="735">
        <v>7046.9</v>
      </c>
    </row>
    <row r="75" spans="1:14" ht="14.45" customHeight="1" x14ac:dyDescent="0.2">
      <c r="A75" s="729" t="s">
        <v>581</v>
      </c>
      <c r="B75" s="730" t="s">
        <v>582</v>
      </c>
      <c r="C75" s="731" t="s">
        <v>594</v>
      </c>
      <c r="D75" s="732" t="s">
        <v>595</v>
      </c>
      <c r="E75" s="733">
        <v>50113001</v>
      </c>
      <c r="F75" s="732" t="s">
        <v>617</v>
      </c>
      <c r="G75" s="731" t="s">
        <v>618</v>
      </c>
      <c r="H75" s="731">
        <v>199680</v>
      </c>
      <c r="I75" s="731">
        <v>199680</v>
      </c>
      <c r="J75" s="731" t="s">
        <v>746</v>
      </c>
      <c r="K75" s="731" t="s">
        <v>747</v>
      </c>
      <c r="L75" s="734">
        <v>362.46</v>
      </c>
      <c r="M75" s="734">
        <v>9</v>
      </c>
      <c r="N75" s="735">
        <v>3262.14</v>
      </c>
    </row>
    <row r="76" spans="1:14" ht="14.45" customHeight="1" x14ac:dyDescent="0.2">
      <c r="A76" s="729" t="s">
        <v>581</v>
      </c>
      <c r="B76" s="730" t="s">
        <v>582</v>
      </c>
      <c r="C76" s="731" t="s">
        <v>594</v>
      </c>
      <c r="D76" s="732" t="s">
        <v>595</v>
      </c>
      <c r="E76" s="733">
        <v>50113001</v>
      </c>
      <c r="F76" s="732" t="s">
        <v>617</v>
      </c>
      <c r="G76" s="731" t="s">
        <v>618</v>
      </c>
      <c r="H76" s="731">
        <v>157586</v>
      </c>
      <c r="I76" s="731">
        <v>57586</v>
      </c>
      <c r="J76" s="731" t="s">
        <v>748</v>
      </c>
      <c r="K76" s="731" t="s">
        <v>749</v>
      </c>
      <c r="L76" s="734">
        <v>73.619999999999976</v>
      </c>
      <c r="M76" s="734">
        <v>1</v>
      </c>
      <c r="N76" s="735">
        <v>73.619999999999976</v>
      </c>
    </row>
    <row r="77" spans="1:14" ht="14.45" customHeight="1" x14ac:dyDescent="0.2">
      <c r="A77" s="729" t="s">
        <v>581</v>
      </c>
      <c r="B77" s="730" t="s">
        <v>582</v>
      </c>
      <c r="C77" s="731" t="s">
        <v>594</v>
      </c>
      <c r="D77" s="732" t="s">
        <v>595</v>
      </c>
      <c r="E77" s="733">
        <v>50113001</v>
      </c>
      <c r="F77" s="732" t="s">
        <v>617</v>
      </c>
      <c r="G77" s="731" t="s">
        <v>618</v>
      </c>
      <c r="H77" s="731">
        <v>846413</v>
      </c>
      <c r="I77" s="731">
        <v>57585</v>
      </c>
      <c r="J77" s="731" t="s">
        <v>750</v>
      </c>
      <c r="K77" s="731" t="s">
        <v>751</v>
      </c>
      <c r="L77" s="734">
        <v>133.12</v>
      </c>
      <c r="M77" s="734">
        <v>2</v>
      </c>
      <c r="N77" s="735">
        <v>266.24</v>
      </c>
    </row>
    <row r="78" spans="1:14" ht="14.45" customHeight="1" x14ac:dyDescent="0.2">
      <c r="A78" s="729" t="s">
        <v>581</v>
      </c>
      <c r="B78" s="730" t="s">
        <v>582</v>
      </c>
      <c r="C78" s="731" t="s">
        <v>594</v>
      </c>
      <c r="D78" s="732" t="s">
        <v>595</v>
      </c>
      <c r="E78" s="733">
        <v>50113001</v>
      </c>
      <c r="F78" s="732" t="s">
        <v>617</v>
      </c>
      <c r="G78" s="731" t="s">
        <v>618</v>
      </c>
      <c r="H78" s="731">
        <v>225508</v>
      </c>
      <c r="I78" s="731">
        <v>225508</v>
      </c>
      <c r="J78" s="731" t="s">
        <v>752</v>
      </c>
      <c r="K78" s="731" t="s">
        <v>753</v>
      </c>
      <c r="L78" s="734">
        <v>48.88</v>
      </c>
      <c r="M78" s="734">
        <v>2</v>
      </c>
      <c r="N78" s="735">
        <v>97.76</v>
      </c>
    </row>
    <row r="79" spans="1:14" ht="14.45" customHeight="1" x14ac:dyDescent="0.2">
      <c r="A79" s="729" t="s">
        <v>581</v>
      </c>
      <c r="B79" s="730" t="s">
        <v>582</v>
      </c>
      <c r="C79" s="731" t="s">
        <v>594</v>
      </c>
      <c r="D79" s="732" t="s">
        <v>595</v>
      </c>
      <c r="E79" s="733">
        <v>50113001</v>
      </c>
      <c r="F79" s="732" t="s">
        <v>617</v>
      </c>
      <c r="G79" s="731" t="s">
        <v>618</v>
      </c>
      <c r="H79" s="731">
        <v>225510</v>
      </c>
      <c r="I79" s="731">
        <v>225510</v>
      </c>
      <c r="J79" s="731" t="s">
        <v>754</v>
      </c>
      <c r="K79" s="731" t="s">
        <v>755</v>
      </c>
      <c r="L79" s="734">
        <v>64.72</v>
      </c>
      <c r="M79" s="734">
        <v>1</v>
      </c>
      <c r="N79" s="735">
        <v>64.72</v>
      </c>
    </row>
    <row r="80" spans="1:14" ht="14.45" customHeight="1" x14ac:dyDescent="0.2">
      <c r="A80" s="729" t="s">
        <v>581</v>
      </c>
      <c r="B80" s="730" t="s">
        <v>582</v>
      </c>
      <c r="C80" s="731" t="s">
        <v>594</v>
      </c>
      <c r="D80" s="732" t="s">
        <v>595</v>
      </c>
      <c r="E80" s="733">
        <v>50113001</v>
      </c>
      <c r="F80" s="732" t="s">
        <v>617</v>
      </c>
      <c r="G80" s="731" t="s">
        <v>628</v>
      </c>
      <c r="H80" s="731">
        <v>243130</v>
      </c>
      <c r="I80" s="731">
        <v>243130</v>
      </c>
      <c r="J80" s="731" t="s">
        <v>756</v>
      </c>
      <c r="K80" s="731" t="s">
        <v>757</v>
      </c>
      <c r="L80" s="734">
        <v>78.670000000000016</v>
      </c>
      <c r="M80" s="734">
        <v>1</v>
      </c>
      <c r="N80" s="735">
        <v>78.670000000000016</v>
      </c>
    </row>
    <row r="81" spans="1:14" ht="14.45" customHeight="1" x14ac:dyDescent="0.2">
      <c r="A81" s="729" t="s">
        <v>581</v>
      </c>
      <c r="B81" s="730" t="s">
        <v>582</v>
      </c>
      <c r="C81" s="731" t="s">
        <v>594</v>
      </c>
      <c r="D81" s="732" t="s">
        <v>595</v>
      </c>
      <c r="E81" s="733">
        <v>50113001</v>
      </c>
      <c r="F81" s="732" t="s">
        <v>617</v>
      </c>
      <c r="G81" s="731" t="s">
        <v>628</v>
      </c>
      <c r="H81" s="731">
        <v>114439</v>
      </c>
      <c r="I81" s="731">
        <v>14439</v>
      </c>
      <c r="J81" s="731" t="s">
        <v>758</v>
      </c>
      <c r="K81" s="731" t="s">
        <v>759</v>
      </c>
      <c r="L81" s="734">
        <v>74.430000000000007</v>
      </c>
      <c r="M81" s="734">
        <v>1</v>
      </c>
      <c r="N81" s="735">
        <v>74.430000000000007</v>
      </c>
    </row>
    <row r="82" spans="1:14" ht="14.45" customHeight="1" x14ac:dyDescent="0.2">
      <c r="A82" s="729" t="s">
        <v>581</v>
      </c>
      <c r="B82" s="730" t="s">
        <v>582</v>
      </c>
      <c r="C82" s="731" t="s">
        <v>594</v>
      </c>
      <c r="D82" s="732" t="s">
        <v>595</v>
      </c>
      <c r="E82" s="733">
        <v>50113001</v>
      </c>
      <c r="F82" s="732" t="s">
        <v>617</v>
      </c>
      <c r="G82" s="731" t="s">
        <v>618</v>
      </c>
      <c r="H82" s="731">
        <v>158827</v>
      </c>
      <c r="I82" s="731">
        <v>58827</v>
      </c>
      <c r="J82" s="731" t="s">
        <v>760</v>
      </c>
      <c r="K82" s="731" t="s">
        <v>761</v>
      </c>
      <c r="L82" s="734">
        <v>162.32999999999998</v>
      </c>
      <c r="M82" s="734">
        <v>7</v>
      </c>
      <c r="N82" s="735">
        <v>1136.31</v>
      </c>
    </row>
    <row r="83" spans="1:14" ht="14.45" customHeight="1" x14ac:dyDescent="0.2">
      <c r="A83" s="729" t="s">
        <v>581</v>
      </c>
      <c r="B83" s="730" t="s">
        <v>582</v>
      </c>
      <c r="C83" s="731" t="s">
        <v>594</v>
      </c>
      <c r="D83" s="732" t="s">
        <v>595</v>
      </c>
      <c r="E83" s="733">
        <v>50113001</v>
      </c>
      <c r="F83" s="732" t="s">
        <v>617</v>
      </c>
      <c r="G83" s="731" t="s">
        <v>618</v>
      </c>
      <c r="H83" s="731">
        <v>243409</v>
      </c>
      <c r="I83" s="731">
        <v>243409</v>
      </c>
      <c r="J83" s="731" t="s">
        <v>760</v>
      </c>
      <c r="K83" s="731" t="s">
        <v>761</v>
      </c>
      <c r="L83" s="734">
        <v>162.33000000000001</v>
      </c>
      <c r="M83" s="734">
        <v>4</v>
      </c>
      <c r="N83" s="735">
        <v>649.32000000000005</v>
      </c>
    </row>
    <row r="84" spans="1:14" ht="14.45" customHeight="1" x14ac:dyDescent="0.2">
      <c r="A84" s="729" t="s">
        <v>581</v>
      </c>
      <c r="B84" s="730" t="s">
        <v>582</v>
      </c>
      <c r="C84" s="731" t="s">
        <v>594</v>
      </c>
      <c r="D84" s="732" t="s">
        <v>595</v>
      </c>
      <c r="E84" s="733">
        <v>50113001</v>
      </c>
      <c r="F84" s="732" t="s">
        <v>617</v>
      </c>
      <c r="G84" s="731" t="s">
        <v>628</v>
      </c>
      <c r="H84" s="731">
        <v>213477</v>
      </c>
      <c r="I84" s="731">
        <v>213477</v>
      </c>
      <c r="J84" s="731" t="s">
        <v>762</v>
      </c>
      <c r="K84" s="731" t="s">
        <v>763</v>
      </c>
      <c r="L84" s="734">
        <v>3299.9772413793103</v>
      </c>
      <c r="M84" s="734">
        <v>29</v>
      </c>
      <c r="N84" s="735">
        <v>95699.34</v>
      </c>
    </row>
    <row r="85" spans="1:14" ht="14.45" customHeight="1" x14ac:dyDescent="0.2">
      <c r="A85" s="729" t="s">
        <v>581</v>
      </c>
      <c r="B85" s="730" t="s">
        <v>582</v>
      </c>
      <c r="C85" s="731" t="s">
        <v>594</v>
      </c>
      <c r="D85" s="732" t="s">
        <v>595</v>
      </c>
      <c r="E85" s="733">
        <v>50113001</v>
      </c>
      <c r="F85" s="732" t="s">
        <v>617</v>
      </c>
      <c r="G85" s="731" t="s">
        <v>628</v>
      </c>
      <c r="H85" s="731">
        <v>213494</v>
      </c>
      <c r="I85" s="731">
        <v>213494</v>
      </c>
      <c r="J85" s="731" t="s">
        <v>764</v>
      </c>
      <c r="K85" s="731" t="s">
        <v>765</v>
      </c>
      <c r="L85" s="734">
        <v>408.95</v>
      </c>
      <c r="M85" s="734">
        <v>1</v>
      </c>
      <c r="N85" s="735">
        <v>408.95</v>
      </c>
    </row>
    <row r="86" spans="1:14" ht="14.45" customHeight="1" x14ac:dyDescent="0.2">
      <c r="A86" s="729" t="s">
        <v>581</v>
      </c>
      <c r="B86" s="730" t="s">
        <v>582</v>
      </c>
      <c r="C86" s="731" t="s">
        <v>594</v>
      </c>
      <c r="D86" s="732" t="s">
        <v>595</v>
      </c>
      <c r="E86" s="733">
        <v>50113001</v>
      </c>
      <c r="F86" s="732" t="s">
        <v>617</v>
      </c>
      <c r="G86" s="731" t="s">
        <v>618</v>
      </c>
      <c r="H86" s="731">
        <v>498429</v>
      </c>
      <c r="I86" s="731">
        <v>217208</v>
      </c>
      <c r="J86" s="731" t="s">
        <v>766</v>
      </c>
      <c r="K86" s="731" t="s">
        <v>767</v>
      </c>
      <c r="L86" s="734">
        <v>175.16876027877586</v>
      </c>
      <c r="M86" s="734">
        <v>8</v>
      </c>
      <c r="N86" s="735">
        <v>1401.3500822302069</v>
      </c>
    </row>
    <row r="87" spans="1:14" ht="14.45" customHeight="1" x14ac:dyDescent="0.2">
      <c r="A87" s="729" t="s">
        <v>581</v>
      </c>
      <c r="B87" s="730" t="s">
        <v>582</v>
      </c>
      <c r="C87" s="731" t="s">
        <v>594</v>
      </c>
      <c r="D87" s="732" t="s">
        <v>595</v>
      </c>
      <c r="E87" s="733">
        <v>50113001</v>
      </c>
      <c r="F87" s="732" t="s">
        <v>617</v>
      </c>
      <c r="G87" s="731" t="s">
        <v>618</v>
      </c>
      <c r="H87" s="731">
        <v>33781</v>
      </c>
      <c r="I87" s="731">
        <v>33781</v>
      </c>
      <c r="J87" s="731" t="s">
        <v>768</v>
      </c>
      <c r="K87" s="731" t="s">
        <v>769</v>
      </c>
      <c r="L87" s="734">
        <v>115.42857142857144</v>
      </c>
      <c r="M87" s="734">
        <v>14</v>
      </c>
      <c r="N87" s="735">
        <v>1616.0000000000002</v>
      </c>
    </row>
    <row r="88" spans="1:14" ht="14.45" customHeight="1" x14ac:dyDescent="0.2">
      <c r="A88" s="729" t="s">
        <v>581</v>
      </c>
      <c r="B88" s="730" t="s">
        <v>582</v>
      </c>
      <c r="C88" s="731" t="s">
        <v>594</v>
      </c>
      <c r="D88" s="732" t="s">
        <v>595</v>
      </c>
      <c r="E88" s="733">
        <v>50113001</v>
      </c>
      <c r="F88" s="732" t="s">
        <v>617</v>
      </c>
      <c r="G88" s="731" t="s">
        <v>628</v>
      </c>
      <c r="H88" s="731">
        <v>156804</v>
      </c>
      <c r="I88" s="731">
        <v>56804</v>
      </c>
      <c r="J88" s="731" t="s">
        <v>770</v>
      </c>
      <c r="K88" s="731" t="s">
        <v>771</v>
      </c>
      <c r="L88" s="734">
        <v>31.407499999999999</v>
      </c>
      <c r="M88" s="734">
        <v>4</v>
      </c>
      <c r="N88" s="735">
        <v>125.63</v>
      </c>
    </row>
    <row r="89" spans="1:14" ht="14.45" customHeight="1" x14ac:dyDescent="0.2">
      <c r="A89" s="729" t="s">
        <v>581</v>
      </c>
      <c r="B89" s="730" t="s">
        <v>582</v>
      </c>
      <c r="C89" s="731" t="s">
        <v>594</v>
      </c>
      <c r="D89" s="732" t="s">
        <v>595</v>
      </c>
      <c r="E89" s="733">
        <v>50113001</v>
      </c>
      <c r="F89" s="732" t="s">
        <v>617</v>
      </c>
      <c r="G89" s="731" t="s">
        <v>628</v>
      </c>
      <c r="H89" s="731">
        <v>239807</v>
      </c>
      <c r="I89" s="731">
        <v>239807</v>
      </c>
      <c r="J89" s="731" t="s">
        <v>772</v>
      </c>
      <c r="K89" s="731" t="s">
        <v>773</v>
      </c>
      <c r="L89" s="734">
        <v>40.39</v>
      </c>
      <c r="M89" s="734">
        <v>9</v>
      </c>
      <c r="N89" s="735">
        <v>363.51</v>
      </c>
    </row>
    <row r="90" spans="1:14" ht="14.45" customHeight="1" x14ac:dyDescent="0.2">
      <c r="A90" s="729" t="s">
        <v>581</v>
      </c>
      <c r="B90" s="730" t="s">
        <v>582</v>
      </c>
      <c r="C90" s="731" t="s">
        <v>594</v>
      </c>
      <c r="D90" s="732" t="s">
        <v>595</v>
      </c>
      <c r="E90" s="733">
        <v>50113001</v>
      </c>
      <c r="F90" s="732" t="s">
        <v>617</v>
      </c>
      <c r="G90" s="731" t="s">
        <v>628</v>
      </c>
      <c r="H90" s="731">
        <v>214036</v>
      </c>
      <c r="I90" s="731">
        <v>214036</v>
      </c>
      <c r="J90" s="731" t="s">
        <v>772</v>
      </c>
      <c r="K90" s="731" t="s">
        <v>773</v>
      </c>
      <c r="L90" s="734">
        <v>40.35</v>
      </c>
      <c r="M90" s="734">
        <v>3</v>
      </c>
      <c r="N90" s="735">
        <v>121.05000000000001</v>
      </c>
    </row>
    <row r="91" spans="1:14" ht="14.45" customHeight="1" x14ac:dyDescent="0.2">
      <c r="A91" s="729" t="s">
        <v>581</v>
      </c>
      <c r="B91" s="730" t="s">
        <v>582</v>
      </c>
      <c r="C91" s="731" t="s">
        <v>594</v>
      </c>
      <c r="D91" s="732" t="s">
        <v>595</v>
      </c>
      <c r="E91" s="733">
        <v>50113001</v>
      </c>
      <c r="F91" s="732" t="s">
        <v>617</v>
      </c>
      <c r="G91" s="731" t="s">
        <v>618</v>
      </c>
      <c r="H91" s="731">
        <v>198876</v>
      </c>
      <c r="I91" s="731">
        <v>98876</v>
      </c>
      <c r="J91" s="731" t="s">
        <v>774</v>
      </c>
      <c r="K91" s="731" t="s">
        <v>775</v>
      </c>
      <c r="L91" s="734">
        <v>255.2</v>
      </c>
      <c r="M91" s="734">
        <v>2</v>
      </c>
      <c r="N91" s="735">
        <v>510.4</v>
      </c>
    </row>
    <row r="92" spans="1:14" ht="14.45" customHeight="1" x14ac:dyDescent="0.2">
      <c r="A92" s="729" t="s">
        <v>581</v>
      </c>
      <c r="B92" s="730" t="s">
        <v>582</v>
      </c>
      <c r="C92" s="731" t="s">
        <v>594</v>
      </c>
      <c r="D92" s="732" t="s">
        <v>595</v>
      </c>
      <c r="E92" s="733">
        <v>50113001</v>
      </c>
      <c r="F92" s="732" t="s">
        <v>617</v>
      </c>
      <c r="G92" s="731" t="s">
        <v>618</v>
      </c>
      <c r="H92" s="731">
        <v>31915</v>
      </c>
      <c r="I92" s="731">
        <v>31915</v>
      </c>
      <c r="J92" s="731" t="s">
        <v>776</v>
      </c>
      <c r="K92" s="731" t="s">
        <v>777</v>
      </c>
      <c r="L92" s="734">
        <v>173.68999999999994</v>
      </c>
      <c r="M92" s="734">
        <v>64</v>
      </c>
      <c r="N92" s="735">
        <v>11116.159999999996</v>
      </c>
    </row>
    <row r="93" spans="1:14" ht="14.45" customHeight="1" x14ac:dyDescent="0.2">
      <c r="A93" s="729" t="s">
        <v>581</v>
      </c>
      <c r="B93" s="730" t="s">
        <v>582</v>
      </c>
      <c r="C93" s="731" t="s">
        <v>594</v>
      </c>
      <c r="D93" s="732" t="s">
        <v>595</v>
      </c>
      <c r="E93" s="733">
        <v>50113001</v>
      </c>
      <c r="F93" s="732" t="s">
        <v>617</v>
      </c>
      <c r="G93" s="731" t="s">
        <v>618</v>
      </c>
      <c r="H93" s="731">
        <v>47249</v>
      </c>
      <c r="I93" s="731">
        <v>47249</v>
      </c>
      <c r="J93" s="731" t="s">
        <v>778</v>
      </c>
      <c r="K93" s="731" t="s">
        <v>779</v>
      </c>
      <c r="L93" s="734">
        <v>126.5</v>
      </c>
      <c r="M93" s="734">
        <v>3</v>
      </c>
      <c r="N93" s="735">
        <v>379.5</v>
      </c>
    </row>
    <row r="94" spans="1:14" ht="14.45" customHeight="1" x14ac:dyDescent="0.2">
      <c r="A94" s="729" t="s">
        <v>581</v>
      </c>
      <c r="B94" s="730" t="s">
        <v>582</v>
      </c>
      <c r="C94" s="731" t="s">
        <v>594</v>
      </c>
      <c r="D94" s="732" t="s">
        <v>595</v>
      </c>
      <c r="E94" s="733">
        <v>50113001</v>
      </c>
      <c r="F94" s="732" t="s">
        <v>617</v>
      </c>
      <c r="G94" s="731" t="s">
        <v>618</v>
      </c>
      <c r="H94" s="731">
        <v>106091</v>
      </c>
      <c r="I94" s="731">
        <v>6091</v>
      </c>
      <c r="J94" s="731" t="s">
        <v>780</v>
      </c>
      <c r="K94" s="731" t="s">
        <v>781</v>
      </c>
      <c r="L94" s="734">
        <v>89.65</v>
      </c>
      <c r="M94" s="734">
        <v>1</v>
      </c>
      <c r="N94" s="735">
        <v>89.65</v>
      </c>
    </row>
    <row r="95" spans="1:14" ht="14.45" customHeight="1" x14ac:dyDescent="0.2">
      <c r="A95" s="729" t="s">
        <v>581</v>
      </c>
      <c r="B95" s="730" t="s">
        <v>582</v>
      </c>
      <c r="C95" s="731" t="s">
        <v>594</v>
      </c>
      <c r="D95" s="732" t="s">
        <v>595</v>
      </c>
      <c r="E95" s="733">
        <v>50113001</v>
      </c>
      <c r="F95" s="732" t="s">
        <v>617</v>
      </c>
      <c r="G95" s="731" t="s">
        <v>618</v>
      </c>
      <c r="H95" s="731">
        <v>102538</v>
      </c>
      <c r="I95" s="731">
        <v>2538</v>
      </c>
      <c r="J95" s="731" t="s">
        <v>782</v>
      </c>
      <c r="K95" s="731" t="s">
        <v>783</v>
      </c>
      <c r="L95" s="734">
        <v>55.440000000000019</v>
      </c>
      <c r="M95" s="734">
        <v>3</v>
      </c>
      <c r="N95" s="735">
        <v>166.32000000000005</v>
      </c>
    </row>
    <row r="96" spans="1:14" ht="14.45" customHeight="1" x14ac:dyDescent="0.2">
      <c r="A96" s="729" t="s">
        <v>581</v>
      </c>
      <c r="B96" s="730" t="s">
        <v>582</v>
      </c>
      <c r="C96" s="731" t="s">
        <v>594</v>
      </c>
      <c r="D96" s="732" t="s">
        <v>595</v>
      </c>
      <c r="E96" s="733">
        <v>50113001</v>
      </c>
      <c r="F96" s="732" t="s">
        <v>617</v>
      </c>
      <c r="G96" s="731" t="s">
        <v>618</v>
      </c>
      <c r="H96" s="731">
        <v>125366</v>
      </c>
      <c r="I96" s="731">
        <v>25366</v>
      </c>
      <c r="J96" s="731" t="s">
        <v>784</v>
      </c>
      <c r="K96" s="731" t="s">
        <v>785</v>
      </c>
      <c r="L96" s="734">
        <v>70.715999999999994</v>
      </c>
      <c r="M96" s="734">
        <v>30</v>
      </c>
      <c r="N96" s="735">
        <v>2121.48</v>
      </c>
    </row>
    <row r="97" spans="1:14" ht="14.45" customHeight="1" x14ac:dyDescent="0.2">
      <c r="A97" s="729" t="s">
        <v>581</v>
      </c>
      <c r="B97" s="730" t="s">
        <v>582</v>
      </c>
      <c r="C97" s="731" t="s">
        <v>594</v>
      </c>
      <c r="D97" s="732" t="s">
        <v>595</v>
      </c>
      <c r="E97" s="733">
        <v>50113001</v>
      </c>
      <c r="F97" s="732" t="s">
        <v>617</v>
      </c>
      <c r="G97" s="731" t="s">
        <v>618</v>
      </c>
      <c r="H97" s="731">
        <v>109139</v>
      </c>
      <c r="I97" s="731">
        <v>176129</v>
      </c>
      <c r="J97" s="731" t="s">
        <v>786</v>
      </c>
      <c r="K97" s="731" t="s">
        <v>787</v>
      </c>
      <c r="L97" s="734">
        <v>639.1400000000001</v>
      </c>
      <c r="M97" s="734">
        <v>1</v>
      </c>
      <c r="N97" s="735">
        <v>639.1400000000001</v>
      </c>
    </row>
    <row r="98" spans="1:14" ht="14.45" customHeight="1" x14ac:dyDescent="0.2">
      <c r="A98" s="729" t="s">
        <v>581</v>
      </c>
      <c r="B98" s="730" t="s">
        <v>582</v>
      </c>
      <c r="C98" s="731" t="s">
        <v>594</v>
      </c>
      <c r="D98" s="732" t="s">
        <v>595</v>
      </c>
      <c r="E98" s="733">
        <v>50113001</v>
      </c>
      <c r="F98" s="732" t="s">
        <v>617</v>
      </c>
      <c r="G98" s="731" t="s">
        <v>628</v>
      </c>
      <c r="H98" s="731">
        <v>845593</v>
      </c>
      <c r="I98" s="731">
        <v>100304</v>
      </c>
      <c r="J98" s="731" t="s">
        <v>788</v>
      </c>
      <c r="K98" s="731" t="s">
        <v>789</v>
      </c>
      <c r="L98" s="734">
        <v>40.223863636363639</v>
      </c>
      <c r="M98" s="734">
        <v>44</v>
      </c>
      <c r="N98" s="735">
        <v>1769.8500000000001</v>
      </c>
    </row>
    <row r="99" spans="1:14" ht="14.45" customHeight="1" x14ac:dyDescent="0.2">
      <c r="A99" s="729" t="s">
        <v>581</v>
      </c>
      <c r="B99" s="730" t="s">
        <v>582</v>
      </c>
      <c r="C99" s="731" t="s">
        <v>594</v>
      </c>
      <c r="D99" s="732" t="s">
        <v>595</v>
      </c>
      <c r="E99" s="733">
        <v>50113001</v>
      </c>
      <c r="F99" s="732" t="s">
        <v>617</v>
      </c>
      <c r="G99" s="731" t="s">
        <v>628</v>
      </c>
      <c r="H99" s="731">
        <v>100308</v>
      </c>
      <c r="I99" s="731">
        <v>100308</v>
      </c>
      <c r="J99" s="731" t="s">
        <v>788</v>
      </c>
      <c r="K99" s="731" t="s">
        <v>790</v>
      </c>
      <c r="L99" s="734">
        <v>38.010000000000005</v>
      </c>
      <c r="M99" s="734">
        <v>4</v>
      </c>
      <c r="N99" s="735">
        <v>152.04000000000002</v>
      </c>
    </row>
    <row r="100" spans="1:14" ht="14.45" customHeight="1" x14ac:dyDescent="0.2">
      <c r="A100" s="729" t="s">
        <v>581</v>
      </c>
      <c r="B100" s="730" t="s">
        <v>582</v>
      </c>
      <c r="C100" s="731" t="s">
        <v>594</v>
      </c>
      <c r="D100" s="732" t="s">
        <v>595</v>
      </c>
      <c r="E100" s="733">
        <v>50113001</v>
      </c>
      <c r="F100" s="732" t="s">
        <v>617</v>
      </c>
      <c r="G100" s="731" t="s">
        <v>618</v>
      </c>
      <c r="H100" s="731">
        <v>214355</v>
      </c>
      <c r="I100" s="731">
        <v>214355</v>
      </c>
      <c r="J100" s="731" t="s">
        <v>791</v>
      </c>
      <c r="K100" s="731" t="s">
        <v>792</v>
      </c>
      <c r="L100" s="734">
        <v>215.19499999999999</v>
      </c>
      <c r="M100" s="734">
        <v>2</v>
      </c>
      <c r="N100" s="735">
        <v>430.39</v>
      </c>
    </row>
    <row r="101" spans="1:14" ht="14.45" customHeight="1" x14ac:dyDescent="0.2">
      <c r="A101" s="729" t="s">
        <v>581</v>
      </c>
      <c r="B101" s="730" t="s">
        <v>582</v>
      </c>
      <c r="C101" s="731" t="s">
        <v>594</v>
      </c>
      <c r="D101" s="732" t="s">
        <v>595</v>
      </c>
      <c r="E101" s="733">
        <v>50113001</v>
      </c>
      <c r="F101" s="732" t="s">
        <v>617</v>
      </c>
      <c r="G101" s="731" t="s">
        <v>618</v>
      </c>
      <c r="H101" s="731">
        <v>216572</v>
      </c>
      <c r="I101" s="731">
        <v>216572</v>
      </c>
      <c r="J101" s="731" t="s">
        <v>793</v>
      </c>
      <c r="K101" s="731" t="s">
        <v>794</v>
      </c>
      <c r="L101" s="734">
        <v>36.386923076923075</v>
      </c>
      <c r="M101" s="734">
        <v>130</v>
      </c>
      <c r="N101" s="735">
        <v>4730.3</v>
      </c>
    </row>
    <row r="102" spans="1:14" ht="14.45" customHeight="1" x14ac:dyDescent="0.2">
      <c r="A102" s="729" t="s">
        <v>581</v>
      </c>
      <c r="B102" s="730" t="s">
        <v>582</v>
      </c>
      <c r="C102" s="731" t="s">
        <v>594</v>
      </c>
      <c r="D102" s="732" t="s">
        <v>595</v>
      </c>
      <c r="E102" s="733">
        <v>50113001</v>
      </c>
      <c r="F102" s="732" t="s">
        <v>617</v>
      </c>
      <c r="G102" s="731" t="s">
        <v>618</v>
      </c>
      <c r="H102" s="731">
        <v>223200</v>
      </c>
      <c r="I102" s="731">
        <v>223200</v>
      </c>
      <c r="J102" s="731" t="s">
        <v>795</v>
      </c>
      <c r="K102" s="731" t="s">
        <v>796</v>
      </c>
      <c r="L102" s="734">
        <v>126.21294117647061</v>
      </c>
      <c r="M102" s="734">
        <v>17</v>
      </c>
      <c r="N102" s="735">
        <v>2145.6200000000003</v>
      </c>
    </row>
    <row r="103" spans="1:14" ht="14.45" customHeight="1" x14ac:dyDescent="0.2">
      <c r="A103" s="729" t="s">
        <v>581</v>
      </c>
      <c r="B103" s="730" t="s">
        <v>582</v>
      </c>
      <c r="C103" s="731" t="s">
        <v>594</v>
      </c>
      <c r="D103" s="732" t="s">
        <v>595</v>
      </c>
      <c r="E103" s="733">
        <v>50113001</v>
      </c>
      <c r="F103" s="732" t="s">
        <v>617</v>
      </c>
      <c r="G103" s="731" t="s">
        <v>618</v>
      </c>
      <c r="H103" s="731">
        <v>51366</v>
      </c>
      <c r="I103" s="731">
        <v>51366</v>
      </c>
      <c r="J103" s="731" t="s">
        <v>797</v>
      </c>
      <c r="K103" s="731" t="s">
        <v>798</v>
      </c>
      <c r="L103" s="734">
        <v>171.60000000000002</v>
      </c>
      <c r="M103" s="734">
        <v>270</v>
      </c>
      <c r="N103" s="735">
        <v>46332.000000000007</v>
      </c>
    </row>
    <row r="104" spans="1:14" ht="14.45" customHeight="1" x14ac:dyDescent="0.2">
      <c r="A104" s="729" t="s">
        <v>581</v>
      </c>
      <c r="B104" s="730" t="s">
        <v>582</v>
      </c>
      <c r="C104" s="731" t="s">
        <v>594</v>
      </c>
      <c r="D104" s="732" t="s">
        <v>595</v>
      </c>
      <c r="E104" s="733">
        <v>50113001</v>
      </c>
      <c r="F104" s="732" t="s">
        <v>617</v>
      </c>
      <c r="G104" s="731" t="s">
        <v>618</v>
      </c>
      <c r="H104" s="731">
        <v>51367</v>
      </c>
      <c r="I104" s="731">
        <v>51367</v>
      </c>
      <c r="J104" s="731" t="s">
        <v>797</v>
      </c>
      <c r="K104" s="731" t="s">
        <v>799</v>
      </c>
      <c r="L104" s="734">
        <v>92.950000000000031</v>
      </c>
      <c r="M104" s="734">
        <v>87</v>
      </c>
      <c r="N104" s="735">
        <v>8086.6500000000024</v>
      </c>
    </row>
    <row r="105" spans="1:14" ht="14.45" customHeight="1" x14ac:dyDescent="0.2">
      <c r="A105" s="729" t="s">
        <v>581</v>
      </c>
      <c r="B105" s="730" t="s">
        <v>582</v>
      </c>
      <c r="C105" s="731" t="s">
        <v>594</v>
      </c>
      <c r="D105" s="732" t="s">
        <v>595</v>
      </c>
      <c r="E105" s="733">
        <v>50113001</v>
      </c>
      <c r="F105" s="732" t="s">
        <v>617</v>
      </c>
      <c r="G105" s="731" t="s">
        <v>618</v>
      </c>
      <c r="H105" s="731">
        <v>51383</v>
      </c>
      <c r="I105" s="731">
        <v>51383</v>
      </c>
      <c r="J105" s="731" t="s">
        <v>797</v>
      </c>
      <c r="K105" s="731" t="s">
        <v>800</v>
      </c>
      <c r="L105" s="734">
        <v>93.5</v>
      </c>
      <c r="M105" s="734">
        <v>12</v>
      </c>
      <c r="N105" s="735">
        <v>1122</v>
      </c>
    </row>
    <row r="106" spans="1:14" ht="14.45" customHeight="1" x14ac:dyDescent="0.2">
      <c r="A106" s="729" t="s">
        <v>581</v>
      </c>
      <c r="B106" s="730" t="s">
        <v>582</v>
      </c>
      <c r="C106" s="731" t="s">
        <v>594</v>
      </c>
      <c r="D106" s="732" t="s">
        <v>595</v>
      </c>
      <c r="E106" s="733">
        <v>50113001</v>
      </c>
      <c r="F106" s="732" t="s">
        <v>617</v>
      </c>
      <c r="G106" s="731" t="s">
        <v>618</v>
      </c>
      <c r="H106" s="731">
        <v>157608</v>
      </c>
      <c r="I106" s="731">
        <v>57608</v>
      </c>
      <c r="J106" s="731" t="s">
        <v>801</v>
      </c>
      <c r="K106" s="731" t="s">
        <v>802</v>
      </c>
      <c r="L106" s="734">
        <v>100.25</v>
      </c>
      <c r="M106" s="734">
        <v>1</v>
      </c>
      <c r="N106" s="735">
        <v>100.25</v>
      </c>
    </row>
    <row r="107" spans="1:14" ht="14.45" customHeight="1" x14ac:dyDescent="0.2">
      <c r="A107" s="729" t="s">
        <v>581</v>
      </c>
      <c r="B107" s="730" t="s">
        <v>582</v>
      </c>
      <c r="C107" s="731" t="s">
        <v>594</v>
      </c>
      <c r="D107" s="732" t="s">
        <v>595</v>
      </c>
      <c r="E107" s="733">
        <v>50113001</v>
      </c>
      <c r="F107" s="732" t="s">
        <v>617</v>
      </c>
      <c r="G107" s="731" t="s">
        <v>618</v>
      </c>
      <c r="H107" s="731">
        <v>224964</v>
      </c>
      <c r="I107" s="731">
        <v>224964</v>
      </c>
      <c r="J107" s="731" t="s">
        <v>803</v>
      </c>
      <c r="K107" s="731" t="s">
        <v>804</v>
      </c>
      <c r="L107" s="734">
        <v>107.75</v>
      </c>
      <c r="M107" s="734">
        <v>9</v>
      </c>
      <c r="N107" s="735">
        <v>969.75</v>
      </c>
    </row>
    <row r="108" spans="1:14" ht="14.45" customHeight="1" x14ac:dyDescent="0.2">
      <c r="A108" s="729" t="s">
        <v>581</v>
      </c>
      <c r="B108" s="730" t="s">
        <v>582</v>
      </c>
      <c r="C108" s="731" t="s">
        <v>594</v>
      </c>
      <c r="D108" s="732" t="s">
        <v>595</v>
      </c>
      <c r="E108" s="733">
        <v>50113001</v>
      </c>
      <c r="F108" s="732" t="s">
        <v>617</v>
      </c>
      <c r="G108" s="731" t="s">
        <v>329</v>
      </c>
      <c r="H108" s="731">
        <v>227475</v>
      </c>
      <c r="I108" s="731">
        <v>227475</v>
      </c>
      <c r="J108" s="731" t="s">
        <v>805</v>
      </c>
      <c r="K108" s="731" t="s">
        <v>806</v>
      </c>
      <c r="L108" s="734">
        <v>1287.0380141843975</v>
      </c>
      <c r="M108" s="734">
        <v>14.1</v>
      </c>
      <c r="N108" s="735">
        <v>18147.236000000004</v>
      </c>
    </row>
    <row r="109" spans="1:14" ht="14.45" customHeight="1" x14ac:dyDescent="0.2">
      <c r="A109" s="729" t="s">
        <v>581</v>
      </c>
      <c r="B109" s="730" t="s">
        <v>582</v>
      </c>
      <c r="C109" s="731" t="s">
        <v>594</v>
      </c>
      <c r="D109" s="732" t="s">
        <v>595</v>
      </c>
      <c r="E109" s="733">
        <v>50113001</v>
      </c>
      <c r="F109" s="732" t="s">
        <v>617</v>
      </c>
      <c r="G109" s="731" t="s">
        <v>618</v>
      </c>
      <c r="H109" s="731">
        <v>233899</v>
      </c>
      <c r="I109" s="731">
        <v>233899</v>
      </c>
      <c r="J109" s="731" t="s">
        <v>807</v>
      </c>
      <c r="K109" s="731" t="s">
        <v>808</v>
      </c>
      <c r="L109" s="734">
        <v>139.09999999999997</v>
      </c>
      <c r="M109" s="734">
        <v>15</v>
      </c>
      <c r="N109" s="735">
        <v>2086.4999999999995</v>
      </c>
    </row>
    <row r="110" spans="1:14" ht="14.45" customHeight="1" x14ac:dyDescent="0.2">
      <c r="A110" s="729" t="s">
        <v>581</v>
      </c>
      <c r="B110" s="730" t="s">
        <v>582</v>
      </c>
      <c r="C110" s="731" t="s">
        <v>594</v>
      </c>
      <c r="D110" s="732" t="s">
        <v>595</v>
      </c>
      <c r="E110" s="733">
        <v>50113001</v>
      </c>
      <c r="F110" s="732" t="s">
        <v>617</v>
      </c>
      <c r="G110" s="731" t="s">
        <v>618</v>
      </c>
      <c r="H110" s="731">
        <v>193724</v>
      </c>
      <c r="I110" s="731">
        <v>93724</v>
      </c>
      <c r="J110" s="731" t="s">
        <v>809</v>
      </c>
      <c r="K110" s="731" t="s">
        <v>810</v>
      </c>
      <c r="L110" s="734">
        <v>68.239999999999995</v>
      </c>
      <c r="M110" s="734">
        <v>2</v>
      </c>
      <c r="N110" s="735">
        <v>136.47999999999999</v>
      </c>
    </row>
    <row r="111" spans="1:14" ht="14.45" customHeight="1" x14ac:dyDescent="0.2">
      <c r="A111" s="729" t="s">
        <v>581</v>
      </c>
      <c r="B111" s="730" t="s">
        <v>582</v>
      </c>
      <c r="C111" s="731" t="s">
        <v>594</v>
      </c>
      <c r="D111" s="732" t="s">
        <v>595</v>
      </c>
      <c r="E111" s="733">
        <v>50113001</v>
      </c>
      <c r="F111" s="732" t="s">
        <v>617</v>
      </c>
      <c r="G111" s="731" t="s">
        <v>618</v>
      </c>
      <c r="H111" s="731">
        <v>193723</v>
      </c>
      <c r="I111" s="731">
        <v>93723</v>
      </c>
      <c r="J111" s="731" t="s">
        <v>811</v>
      </c>
      <c r="K111" s="731" t="s">
        <v>812</v>
      </c>
      <c r="L111" s="734">
        <v>40.22999999999999</v>
      </c>
      <c r="M111" s="734">
        <v>3</v>
      </c>
      <c r="N111" s="735">
        <v>120.68999999999997</v>
      </c>
    </row>
    <row r="112" spans="1:14" ht="14.45" customHeight="1" x14ac:dyDescent="0.2">
      <c r="A112" s="729" t="s">
        <v>581</v>
      </c>
      <c r="B112" s="730" t="s">
        <v>582</v>
      </c>
      <c r="C112" s="731" t="s">
        <v>594</v>
      </c>
      <c r="D112" s="732" t="s">
        <v>595</v>
      </c>
      <c r="E112" s="733">
        <v>50113001</v>
      </c>
      <c r="F112" s="732" t="s">
        <v>617</v>
      </c>
      <c r="G112" s="731" t="s">
        <v>618</v>
      </c>
      <c r="H112" s="731">
        <v>114934</v>
      </c>
      <c r="I112" s="731">
        <v>14934</v>
      </c>
      <c r="J112" s="731" t="s">
        <v>813</v>
      </c>
      <c r="K112" s="731" t="s">
        <v>814</v>
      </c>
      <c r="L112" s="734">
        <v>410.44</v>
      </c>
      <c r="M112" s="734">
        <v>1</v>
      </c>
      <c r="N112" s="735">
        <v>410.44</v>
      </c>
    </row>
    <row r="113" spans="1:14" ht="14.45" customHeight="1" x14ac:dyDescent="0.2">
      <c r="A113" s="729" t="s">
        <v>581</v>
      </c>
      <c r="B113" s="730" t="s">
        <v>582</v>
      </c>
      <c r="C113" s="731" t="s">
        <v>594</v>
      </c>
      <c r="D113" s="732" t="s">
        <v>595</v>
      </c>
      <c r="E113" s="733">
        <v>50113001</v>
      </c>
      <c r="F113" s="732" t="s">
        <v>617</v>
      </c>
      <c r="G113" s="731" t="s">
        <v>618</v>
      </c>
      <c r="H113" s="731">
        <v>208465</v>
      </c>
      <c r="I113" s="731">
        <v>208465</v>
      </c>
      <c r="J113" s="731" t="s">
        <v>815</v>
      </c>
      <c r="K113" s="731" t="s">
        <v>816</v>
      </c>
      <c r="L113" s="734">
        <v>2234.6499999999996</v>
      </c>
      <c r="M113" s="734">
        <v>4</v>
      </c>
      <c r="N113" s="735">
        <v>8938.5999999999985</v>
      </c>
    </row>
    <row r="114" spans="1:14" ht="14.45" customHeight="1" x14ac:dyDescent="0.2">
      <c r="A114" s="729" t="s">
        <v>581</v>
      </c>
      <c r="B114" s="730" t="s">
        <v>582</v>
      </c>
      <c r="C114" s="731" t="s">
        <v>594</v>
      </c>
      <c r="D114" s="732" t="s">
        <v>595</v>
      </c>
      <c r="E114" s="733">
        <v>50113001</v>
      </c>
      <c r="F114" s="732" t="s">
        <v>617</v>
      </c>
      <c r="G114" s="731" t="s">
        <v>618</v>
      </c>
      <c r="H114" s="731">
        <v>134824</v>
      </c>
      <c r="I114" s="731">
        <v>134824</v>
      </c>
      <c r="J114" s="731" t="s">
        <v>817</v>
      </c>
      <c r="K114" s="731" t="s">
        <v>818</v>
      </c>
      <c r="L114" s="734">
        <v>326.47065573770493</v>
      </c>
      <c r="M114" s="734">
        <v>61</v>
      </c>
      <c r="N114" s="735">
        <v>19914.71</v>
      </c>
    </row>
    <row r="115" spans="1:14" ht="14.45" customHeight="1" x14ac:dyDescent="0.2">
      <c r="A115" s="729" t="s">
        <v>581</v>
      </c>
      <c r="B115" s="730" t="s">
        <v>582</v>
      </c>
      <c r="C115" s="731" t="s">
        <v>594</v>
      </c>
      <c r="D115" s="732" t="s">
        <v>595</v>
      </c>
      <c r="E115" s="733">
        <v>50113001</v>
      </c>
      <c r="F115" s="732" t="s">
        <v>617</v>
      </c>
      <c r="G115" s="731" t="s">
        <v>618</v>
      </c>
      <c r="H115" s="731">
        <v>847767</v>
      </c>
      <c r="I115" s="731">
        <v>500140</v>
      </c>
      <c r="J115" s="731" t="s">
        <v>819</v>
      </c>
      <c r="K115" s="731" t="s">
        <v>820</v>
      </c>
      <c r="L115" s="734">
        <v>699.01</v>
      </c>
      <c r="M115" s="734">
        <v>1</v>
      </c>
      <c r="N115" s="735">
        <v>699.01</v>
      </c>
    </row>
    <row r="116" spans="1:14" ht="14.45" customHeight="1" x14ac:dyDescent="0.2">
      <c r="A116" s="729" t="s">
        <v>581</v>
      </c>
      <c r="B116" s="730" t="s">
        <v>582</v>
      </c>
      <c r="C116" s="731" t="s">
        <v>594</v>
      </c>
      <c r="D116" s="732" t="s">
        <v>595</v>
      </c>
      <c r="E116" s="733">
        <v>50113001</v>
      </c>
      <c r="F116" s="732" t="s">
        <v>617</v>
      </c>
      <c r="G116" s="731" t="s">
        <v>618</v>
      </c>
      <c r="H116" s="731">
        <v>117189</v>
      </c>
      <c r="I116" s="731">
        <v>17189</v>
      </c>
      <c r="J116" s="731" t="s">
        <v>821</v>
      </c>
      <c r="K116" s="731" t="s">
        <v>822</v>
      </c>
      <c r="L116" s="734">
        <v>66.425999999999974</v>
      </c>
      <c r="M116" s="734">
        <v>5</v>
      </c>
      <c r="N116" s="735">
        <v>332.12999999999988</v>
      </c>
    </row>
    <row r="117" spans="1:14" ht="14.45" customHeight="1" x14ac:dyDescent="0.2">
      <c r="A117" s="729" t="s">
        <v>581</v>
      </c>
      <c r="B117" s="730" t="s">
        <v>582</v>
      </c>
      <c r="C117" s="731" t="s">
        <v>594</v>
      </c>
      <c r="D117" s="732" t="s">
        <v>595</v>
      </c>
      <c r="E117" s="733">
        <v>50113001</v>
      </c>
      <c r="F117" s="732" t="s">
        <v>617</v>
      </c>
      <c r="G117" s="731" t="s">
        <v>618</v>
      </c>
      <c r="H117" s="731">
        <v>848725</v>
      </c>
      <c r="I117" s="731">
        <v>107677</v>
      </c>
      <c r="J117" s="731" t="s">
        <v>823</v>
      </c>
      <c r="K117" s="731" t="s">
        <v>824</v>
      </c>
      <c r="L117" s="734">
        <v>382.11</v>
      </c>
      <c r="M117" s="734">
        <v>4</v>
      </c>
      <c r="N117" s="735">
        <v>1528.44</v>
      </c>
    </row>
    <row r="118" spans="1:14" ht="14.45" customHeight="1" x14ac:dyDescent="0.2">
      <c r="A118" s="729" t="s">
        <v>581</v>
      </c>
      <c r="B118" s="730" t="s">
        <v>582</v>
      </c>
      <c r="C118" s="731" t="s">
        <v>594</v>
      </c>
      <c r="D118" s="732" t="s">
        <v>595</v>
      </c>
      <c r="E118" s="733">
        <v>50113001</v>
      </c>
      <c r="F118" s="732" t="s">
        <v>617</v>
      </c>
      <c r="G118" s="731" t="s">
        <v>618</v>
      </c>
      <c r="H118" s="731">
        <v>845697</v>
      </c>
      <c r="I118" s="731">
        <v>200935</v>
      </c>
      <c r="J118" s="731" t="s">
        <v>825</v>
      </c>
      <c r="K118" s="731" t="s">
        <v>826</v>
      </c>
      <c r="L118" s="734">
        <v>44.789999999999992</v>
      </c>
      <c r="M118" s="734">
        <v>3</v>
      </c>
      <c r="N118" s="735">
        <v>134.36999999999998</v>
      </c>
    </row>
    <row r="119" spans="1:14" ht="14.45" customHeight="1" x14ac:dyDescent="0.2">
      <c r="A119" s="729" t="s">
        <v>581</v>
      </c>
      <c r="B119" s="730" t="s">
        <v>582</v>
      </c>
      <c r="C119" s="731" t="s">
        <v>594</v>
      </c>
      <c r="D119" s="732" t="s">
        <v>595</v>
      </c>
      <c r="E119" s="733">
        <v>50113001</v>
      </c>
      <c r="F119" s="732" t="s">
        <v>617</v>
      </c>
      <c r="G119" s="731" t="s">
        <v>618</v>
      </c>
      <c r="H119" s="731">
        <v>230426</v>
      </c>
      <c r="I119" s="731">
        <v>230426</v>
      </c>
      <c r="J119" s="731" t="s">
        <v>827</v>
      </c>
      <c r="K119" s="731" t="s">
        <v>828</v>
      </c>
      <c r="L119" s="734">
        <v>78.539999999999992</v>
      </c>
      <c r="M119" s="734">
        <v>3</v>
      </c>
      <c r="N119" s="735">
        <v>235.61999999999998</v>
      </c>
    </row>
    <row r="120" spans="1:14" ht="14.45" customHeight="1" x14ac:dyDescent="0.2">
      <c r="A120" s="729" t="s">
        <v>581</v>
      </c>
      <c r="B120" s="730" t="s">
        <v>582</v>
      </c>
      <c r="C120" s="731" t="s">
        <v>594</v>
      </c>
      <c r="D120" s="732" t="s">
        <v>595</v>
      </c>
      <c r="E120" s="733">
        <v>50113001</v>
      </c>
      <c r="F120" s="732" t="s">
        <v>617</v>
      </c>
      <c r="G120" s="731" t="s">
        <v>618</v>
      </c>
      <c r="H120" s="731">
        <v>100489</v>
      </c>
      <c r="I120" s="731">
        <v>489</v>
      </c>
      <c r="J120" s="731" t="s">
        <v>827</v>
      </c>
      <c r="K120" s="731" t="s">
        <v>829</v>
      </c>
      <c r="L120" s="734">
        <v>47.289999999999992</v>
      </c>
      <c r="M120" s="734">
        <v>65</v>
      </c>
      <c r="N120" s="735">
        <v>3073.8499999999995</v>
      </c>
    </row>
    <row r="121" spans="1:14" ht="14.45" customHeight="1" x14ac:dyDescent="0.2">
      <c r="A121" s="729" t="s">
        <v>581</v>
      </c>
      <c r="B121" s="730" t="s">
        <v>582</v>
      </c>
      <c r="C121" s="731" t="s">
        <v>594</v>
      </c>
      <c r="D121" s="732" t="s">
        <v>595</v>
      </c>
      <c r="E121" s="733">
        <v>50113001</v>
      </c>
      <c r="F121" s="732" t="s">
        <v>617</v>
      </c>
      <c r="G121" s="731" t="s">
        <v>329</v>
      </c>
      <c r="H121" s="731">
        <v>237596</v>
      </c>
      <c r="I121" s="731">
        <v>237596</v>
      </c>
      <c r="J121" s="731" t="s">
        <v>830</v>
      </c>
      <c r="K121" s="731" t="s">
        <v>831</v>
      </c>
      <c r="L121" s="734">
        <v>314.096</v>
      </c>
      <c r="M121" s="734">
        <v>5</v>
      </c>
      <c r="N121" s="735">
        <v>1570.48</v>
      </c>
    </row>
    <row r="122" spans="1:14" ht="14.45" customHeight="1" x14ac:dyDescent="0.2">
      <c r="A122" s="729" t="s">
        <v>581</v>
      </c>
      <c r="B122" s="730" t="s">
        <v>582</v>
      </c>
      <c r="C122" s="731" t="s">
        <v>594</v>
      </c>
      <c r="D122" s="732" t="s">
        <v>595</v>
      </c>
      <c r="E122" s="733">
        <v>50113001</v>
      </c>
      <c r="F122" s="732" t="s">
        <v>617</v>
      </c>
      <c r="G122" s="731" t="s">
        <v>618</v>
      </c>
      <c r="H122" s="731">
        <v>930661</v>
      </c>
      <c r="I122" s="731">
        <v>0</v>
      </c>
      <c r="J122" s="731" t="s">
        <v>832</v>
      </c>
      <c r="K122" s="731" t="s">
        <v>329</v>
      </c>
      <c r="L122" s="734">
        <v>359.38269251742986</v>
      </c>
      <c r="M122" s="734">
        <v>3</v>
      </c>
      <c r="N122" s="735">
        <v>1078.1480775522896</v>
      </c>
    </row>
    <row r="123" spans="1:14" ht="14.45" customHeight="1" x14ac:dyDescent="0.2">
      <c r="A123" s="729" t="s">
        <v>581</v>
      </c>
      <c r="B123" s="730" t="s">
        <v>582</v>
      </c>
      <c r="C123" s="731" t="s">
        <v>594</v>
      </c>
      <c r="D123" s="732" t="s">
        <v>595</v>
      </c>
      <c r="E123" s="733">
        <v>50113001</v>
      </c>
      <c r="F123" s="732" t="s">
        <v>617</v>
      </c>
      <c r="G123" s="731" t="s">
        <v>618</v>
      </c>
      <c r="H123" s="731">
        <v>994910</v>
      </c>
      <c r="I123" s="731">
        <v>0</v>
      </c>
      <c r="J123" s="731" t="s">
        <v>833</v>
      </c>
      <c r="K123" s="731" t="s">
        <v>329</v>
      </c>
      <c r="L123" s="734">
        <v>137.471</v>
      </c>
      <c r="M123" s="734">
        <v>3</v>
      </c>
      <c r="N123" s="735">
        <v>412.41300000000001</v>
      </c>
    </row>
    <row r="124" spans="1:14" ht="14.45" customHeight="1" x14ac:dyDescent="0.2">
      <c r="A124" s="729" t="s">
        <v>581</v>
      </c>
      <c r="B124" s="730" t="s">
        <v>582</v>
      </c>
      <c r="C124" s="731" t="s">
        <v>594</v>
      </c>
      <c r="D124" s="732" t="s">
        <v>595</v>
      </c>
      <c r="E124" s="733">
        <v>50113001</v>
      </c>
      <c r="F124" s="732" t="s">
        <v>617</v>
      </c>
      <c r="G124" s="731" t="s">
        <v>618</v>
      </c>
      <c r="H124" s="731">
        <v>900881</v>
      </c>
      <c r="I124" s="731">
        <v>0</v>
      </c>
      <c r="J124" s="731" t="s">
        <v>834</v>
      </c>
      <c r="K124" s="731" t="s">
        <v>329</v>
      </c>
      <c r="L124" s="734">
        <v>155.44230910750335</v>
      </c>
      <c r="M124" s="734">
        <v>1</v>
      </c>
      <c r="N124" s="735">
        <v>155.44230910750335</v>
      </c>
    </row>
    <row r="125" spans="1:14" ht="14.45" customHeight="1" x14ac:dyDescent="0.2">
      <c r="A125" s="729" t="s">
        <v>581</v>
      </c>
      <c r="B125" s="730" t="s">
        <v>582</v>
      </c>
      <c r="C125" s="731" t="s">
        <v>594</v>
      </c>
      <c r="D125" s="732" t="s">
        <v>595</v>
      </c>
      <c r="E125" s="733">
        <v>50113001</v>
      </c>
      <c r="F125" s="732" t="s">
        <v>617</v>
      </c>
      <c r="G125" s="731" t="s">
        <v>618</v>
      </c>
      <c r="H125" s="731">
        <v>921281</v>
      </c>
      <c r="I125" s="731">
        <v>0</v>
      </c>
      <c r="J125" s="731" t="s">
        <v>835</v>
      </c>
      <c r="K125" s="731" t="s">
        <v>329</v>
      </c>
      <c r="L125" s="734">
        <v>97.009982081128456</v>
      </c>
      <c r="M125" s="734">
        <v>2</v>
      </c>
      <c r="N125" s="735">
        <v>194.01996416225691</v>
      </c>
    </row>
    <row r="126" spans="1:14" ht="14.45" customHeight="1" x14ac:dyDescent="0.2">
      <c r="A126" s="729" t="s">
        <v>581</v>
      </c>
      <c r="B126" s="730" t="s">
        <v>582</v>
      </c>
      <c r="C126" s="731" t="s">
        <v>594</v>
      </c>
      <c r="D126" s="732" t="s">
        <v>595</v>
      </c>
      <c r="E126" s="733">
        <v>50113001</v>
      </c>
      <c r="F126" s="732" t="s">
        <v>617</v>
      </c>
      <c r="G126" s="731" t="s">
        <v>618</v>
      </c>
      <c r="H126" s="731">
        <v>900497</v>
      </c>
      <c r="I126" s="731">
        <v>0</v>
      </c>
      <c r="J126" s="731" t="s">
        <v>836</v>
      </c>
      <c r="K126" s="731" t="s">
        <v>329</v>
      </c>
      <c r="L126" s="734">
        <v>470.20681831710442</v>
      </c>
      <c r="M126" s="734">
        <v>1</v>
      </c>
      <c r="N126" s="735">
        <v>470.20681831710442</v>
      </c>
    </row>
    <row r="127" spans="1:14" ht="14.45" customHeight="1" x14ac:dyDescent="0.2">
      <c r="A127" s="729" t="s">
        <v>581</v>
      </c>
      <c r="B127" s="730" t="s">
        <v>582</v>
      </c>
      <c r="C127" s="731" t="s">
        <v>594</v>
      </c>
      <c r="D127" s="732" t="s">
        <v>595</v>
      </c>
      <c r="E127" s="733">
        <v>50113001</v>
      </c>
      <c r="F127" s="732" t="s">
        <v>617</v>
      </c>
      <c r="G127" s="731" t="s">
        <v>618</v>
      </c>
      <c r="H127" s="731">
        <v>844350</v>
      </c>
      <c r="I127" s="731">
        <v>0</v>
      </c>
      <c r="J127" s="731" t="s">
        <v>837</v>
      </c>
      <c r="K127" s="731" t="s">
        <v>329</v>
      </c>
      <c r="L127" s="734">
        <v>67.313984214042421</v>
      </c>
      <c r="M127" s="734">
        <v>2</v>
      </c>
      <c r="N127" s="735">
        <v>134.62796842808484</v>
      </c>
    </row>
    <row r="128" spans="1:14" ht="14.45" customHeight="1" x14ac:dyDescent="0.2">
      <c r="A128" s="729" t="s">
        <v>581</v>
      </c>
      <c r="B128" s="730" t="s">
        <v>582</v>
      </c>
      <c r="C128" s="731" t="s">
        <v>594</v>
      </c>
      <c r="D128" s="732" t="s">
        <v>595</v>
      </c>
      <c r="E128" s="733">
        <v>50113001</v>
      </c>
      <c r="F128" s="732" t="s">
        <v>617</v>
      </c>
      <c r="G128" s="731" t="s">
        <v>618</v>
      </c>
      <c r="H128" s="731">
        <v>911928</v>
      </c>
      <c r="I128" s="731">
        <v>0</v>
      </c>
      <c r="J128" s="731" t="s">
        <v>838</v>
      </c>
      <c r="K128" s="731" t="s">
        <v>329</v>
      </c>
      <c r="L128" s="734">
        <v>71.785002797857217</v>
      </c>
      <c r="M128" s="734">
        <v>2</v>
      </c>
      <c r="N128" s="735">
        <v>143.57000559571443</v>
      </c>
    </row>
    <row r="129" spans="1:14" ht="14.45" customHeight="1" x14ac:dyDescent="0.2">
      <c r="A129" s="729" t="s">
        <v>581</v>
      </c>
      <c r="B129" s="730" t="s">
        <v>582</v>
      </c>
      <c r="C129" s="731" t="s">
        <v>594</v>
      </c>
      <c r="D129" s="732" t="s">
        <v>595</v>
      </c>
      <c r="E129" s="733">
        <v>50113001</v>
      </c>
      <c r="F129" s="732" t="s">
        <v>617</v>
      </c>
      <c r="G129" s="731" t="s">
        <v>618</v>
      </c>
      <c r="H129" s="731">
        <v>397238</v>
      </c>
      <c r="I129" s="731">
        <v>0</v>
      </c>
      <c r="J129" s="731" t="s">
        <v>839</v>
      </c>
      <c r="K129" s="731" t="s">
        <v>329</v>
      </c>
      <c r="L129" s="734">
        <v>142.84249917424123</v>
      </c>
      <c r="M129" s="734">
        <v>2</v>
      </c>
      <c r="N129" s="735">
        <v>285.68499834848245</v>
      </c>
    </row>
    <row r="130" spans="1:14" ht="14.45" customHeight="1" x14ac:dyDescent="0.2">
      <c r="A130" s="729" t="s">
        <v>581</v>
      </c>
      <c r="B130" s="730" t="s">
        <v>582</v>
      </c>
      <c r="C130" s="731" t="s">
        <v>594</v>
      </c>
      <c r="D130" s="732" t="s">
        <v>595</v>
      </c>
      <c r="E130" s="733">
        <v>50113001</v>
      </c>
      <c r="F130" s="732" t="s">
        <v>617</v>
      </c>
      <c r="G130" s="731" t="s">
        <v>618</v>
      </c>
      <c r="H130" s="731">
        <v>395019</v>
      </c>
      <c r="I130" s="731">
        <v>0</v>
      </c>
      <c r="J130" s="731" t="s">
        <v>840</v>
      </c>
      <c r="K130" s="731" t="s">
        <v>841</v>
      </c>
      <c r="L130" s="734">
        <v>173.49594543959878</v>
      </c>
      <c r="M130" s="734">
        <v>6</v>
      </c>
      <c r="N130" s="735">
        <v>1040.9756726375927</v>
      </c>
    </row>
    <row r="131" spans="1:14" ht="14.45" customHeight="1" x14ac:dyDescent="0.2">
      <c r="A131" s="729" t="s">
        <v>581</v>
      </c>
      <c r="B131" s="730" t="s">
        <v>582</v>
      </c>
      <c r="C131" s="731" t="s">
        <v>594</v>
      </c>
      <c r="D131" s="732" t="s">
        <v>595</v>
      </c>
      <c r="E131" s="733">
        <v>50113001</v>
      </c>
      <c r="F131" s="732" t="s">
        <v>617</v>
      </c>
      <c r="G131" s="731" t="s">
        <v>618</v>
      </c>
      <c r="H131" s="731">
        <v>498367</v>
      </c>
      <c r="I131" s="731">
        <v>0</v>
      </c>
      <c r="J131" s="731" t="s">
        <v>842</v>
      </c>
      <c r="K131" s="731" t="s">
        <v>329</v>
      </c>
      <c r="L131" s="734">
        <v>177.52055405978592</v>
      </c>
      <c r="M131" s="734">
        <v>8</v>
      </c>
      <c r="N131" s="735">
        <v>1420.1644324782874</v>
      </c>
    </row>
    <row r="132" spans="1:14" ht="14.45" customHeight="1" x14ac:dyDescent="0.2">
      <c r="A132" s="729" t="s">
        <v>581</v>
      </c>
      <c r="B132" s="730" t="s">
        <v>582</v>
      </c>
      <c r="C132" s="731" t="s">
        <v>594</v>
      </c>
      <c r="D132" s="732" t="s">
        <v>595</v>
      </c>
      <c r="E132" s="733">
        <v>50113001</v>
      </c>
      <c r="F132" s="732" t="s">
        <v>617</v>
      </c>
      <c r="G132" s="731" t="s">
        <v>618</v>
      </c>
      <c r="H132" s="731">
        <v>921394</v>
      </c>
      <c r="I132" s="731">
        <v>0</v>
      </c>
      <c r="J132" s="731" t="s">
        <v>843</v>
      </c>
      <c r="K132" s="731" t="s">
        <v>329</v>
      </c>
      <c r="L132" s="734">
        <v>457.90008888665767</v>
      </c>
      <c r="M132" s="734">
        <v>8</v>
      </c>
      <c r="N132" s="735">
        <v>3663.2007110932614</v>
      </c>
    </row>
    <row r="133" spans="1:14" ht="14.45" customHeight="1" x14ac:dyDescent="0.2">
      <c r="A133" s="729" t="s">
        <v>581</v>
      </c>
      <c r="B133" s="730" t="s">
        <v>582</v>
      </c>
      <c r="C133" s="731" t="s">
        <v>594</v>
      </c>
      <c r="D133" s="732" t="s">
        <v>595</v>
      </c>
      <c r="E133" s="733">
        <v>50113001</v>
      </c>
      <c r="F133" s="732" t="s">
        <v>617</v>
      </c>
      <c r="G133" s="731" t="s">
        <v>618</v>
      </c>
      <c r="H133" s="731">
        <v>921417</v>
      </c>
      <c r="I133" s="731">
        <v>0</v>
      </c>
      <c r="J133" s="731" t="s">
        <v>844</v>
      </c>
      <c r="K133" s="731" t="s">
        <v>329</v>
      </c>
      <c r="L133" s="734">
        <v>1073.0892596095227</v>
      </c>
      <c r="M133" s="734">
        <v>1</v>
      </c>
      <c r="N133" s="735">
        <v>1073.0892596095227</v>
      </c>
    </row>
    <row r="134" spans="1:14" ht="14.45" customHeight="1" x14ac:dyDescent="0.2">
      <c r="A134" s="729" t="s">
        <v>581</v>
      </c>
      <c r="B134" s="730" t="s">
        <v>582</v>
      </c>
      <c r="C134" s="731" t="s">
        <v>594</v>
      </c>
      <c r="D134" s="732" t="s">
        <v>595</v>
      </c>
      <c r="E134" s="733">
        <v>50113001</v>
      </c>
      <c r="F134" s="732" t="s">
        <v>617</v>
      </c>
      <c r="G134" s="731" t="s">
        <v>618</v>
      </c>
      <c r="H134" s="731">
        <v>921230</v>
      </c>
      <c r="I134" s="731">
        <v>0</v>
      </c>
      <c r="J134" s="731" t="s">
        <v>845</v>
      </c>
      <c r="K134" s="731" t="s">
        <v>329</v>
      </c>
      <c r="L134" s="734">
        <v>46.512555477136324</v>
      </c>
      <c r="M134" s="734">
        <v>18</v>
      </c>
      <c r="N134" s="735">
        <v>837.22599858845388</v>
      </c>
    </row>
    <row r="135" spans="1:14" ht="14.45" customHeight="1" x14ac:dyDescent="0.2">
      <c r="A135" s="729" t="s">
        <v>581</v>
      </c>
      <c r="B135" s="730" t="s">
        <v>582</v>
      </c>
      <c r="C135" s="731" t="s">
        <v>594</v>
      </c>
      <c r="D135" s="732" t="s">
        <v>595</v>
      </c>
      <c r="E135" s="733">
        <v>50113001</v>
      </c>
      <c r="F135" s="732" t="s">
        <v>617</v>
      </c>
      <c r="G135" s="731" t="s">
        <v>618</v>
      </c>
      <c r="H135" s="731">
        <v>990947</v>
      </c>
      <c r="I135" s="731">
        <v>0</v>
      </c>
      <c r="J135" s="731" t="s">
        <v>846</v>
      </c>
      <c r="K135" s="731" t="s">
        <v>329</v>
      </c>
      <c r="L135" s="734">
        <v>1400.67</v>
      </c>
      <c r="M135" s="734">
        <v>4</v>
      </c>
      <c r="N135" s="735">
        <v>5602.68</v>
      </c>
    </row>
    <row r="136" spans="1:14" ht="14.45" customHeight="1" x14ac:dyDescent="0.2">
      <c r="A136" s="729" t="s">
        <v>581</v>
      </c>
      <c r="B136" s="730" t="s">
        <v>582</v>
      </c>
      <c r="C136" s="731" t="s">
        <v>594</v>
      </c>
      <c r="D136" s="732" t="s">
        <v>595</v>
      </c>
      <c r="E136" s="733">
        <v>50113001</v>
      </c>
      <c r="F136" s="732" t="s">
        <v>617</v>
      </c>
      <c r="G136" s="731" t="s">
        <v>628</v>
      </c>
      <c r="H136" s="731">
        <v>237787</v>
      </c>
      <c r="I136" s="731">
        <v>237787</v>
      </c>
      <c r="J136" s="731" t="s">
        <v>847</v>
      </c>
      <c r="K136" s="731" t="s">
        <v>848</v>
      </c>
      <c r="L136" s="734">
        <v>172.92</v>
      </c>
      <c r="M136" s="734">
        <v>1</v>
      </c>
      <c r="N136" s="735">
        <v>172.92</v>
      </c>
    </row>
    <row r="137" spans="1:14" ht="14.45" customHeight="1" x14ac:dyDescent="0.2">
      <c r="A137" s="729" t="s">
        <v>581</v>
      </c>
      <c r="B137" s="730" t="s">
        <v>582</v>
      </c>
      <c r="C137" s="731" t="s">
        <v>594</v>
      </c>
      <c r="D137" s="732" t="s">
        <v>595</v>
      </c>
      <c r="E137" s="733">
        <v>50113001</v>
      </c>
      <c r="F137" s="732" t="s">
        <v>617</v>
      </c>
      <c r="G137" s="731" t="s">
        <v>628</v>
      </c>
      <c r="H137" s="731">
        <v>187427</v>
      </c>
      <c r="I137" s="731">
        <v>187427</v>
      </c>
      <c r="J137" s="731" t="s">
        <v>849</v>
      </c>
      <c r="K137" s="731" t="s">
        <v>850</v>
      </c>
      <c r="L137" s="734">
        <v>62.61</v>
      </c>
      <c r="M137" s="734">
        <v>1</v>
      </c>
      <c r="N137" s="735">
        <v>62.61</v>
      </c>
    </row>
    <row r="138" spans="1:14" ht="14.45" customHeight="1" x14ac:dyDescent="0.2">
      <c r="A138" s="729" t="s">
        <v>581</v>
      </c>
      <c r="B138" s="730" t="s">
        <v>582</v>
      </c>
      <c r="C138" s="731" t="s">
        <v>594</v>
      </c>
      <c r="D138" s="732" t="s">
        <v>595</v>
      </c>
      <c r="E138" s="733">
        <v>50113001</v>
      </c>
      <c r="F138" s="732" t="s">
        <v>617</v>
      </c>
      <c r="G138" s="731" t="s">
        <v>628</v>
      </c>
      <c r="H138" s="731">
        <v>169714</v>
      </c>
      <c r="I138" s="731">
        <v>169714</v>
      </c>
      <c r="J138" s="731" t="s">
        <v>851</v>
      </c>
      <c r="K138" s="731" t="s">
        <v>852</v>
      </c>
      <c r="L138" s="734">
        <v>112.17</v>
      </c>
      <c r="M138" s="734">
        <v>1</v>
      </c>
      <c r="N138" s="735">
        <v>112.17</v>
      </c>
    </row>
    <row r="139" spans="1:14" ht="14.45" customHeight="1" x14ac:dyDescent="0.2">
      <c r="A139" s="729" t="s">
        <v>581</v>
      </c>
      <c r="B139" s="730" t="s">
        <v>582</v>
      </c>
      <c r="C139" s="731" t="s">
        <v>594</v>
      </c>
      <c r="D139" s="732" t="s">
        <v>595</v>
      </c>
      <c r="E139" s="733">
        <v>50113001</v>
      </c>
      <c r="F139" s="732" t="s">
        <v>617</v>
      </c>
      <c r="G139" s="731" t="s">
        <v>628</v>
      </c>
      <c r="H139" s="731">
        <v>187425</v>
      </c>
      <c r="I139" s="731">
        <v>187425</v>
      </c>
      <c r="J139" s="731" t="s">
        <v>853</v>
      </c>
      <c r="K139" s="731" t="s">
        <v>854</v>
      </c>
      <c r="L139" s="734">
        <v>49.309999999999988</v>
      </c>
      <c r="M139" s="734">
        <v>1</v>
      </c>
      <c r="N139" s="735">
        <v>49.309999999999988</v>
      </c>
    </row>
    <row r="140" spans="1:14" ht="14.45" customHeight="1" x14ac:dyDescent="0.2">
      <c r="A140" s="729" t="s">
        <v>581</v>
      </c>
      <c r="B140" s="730" t="s">
        <v>582</v>
      </c>
      <c r="C140" s="731" t="s">
        <v>594</v>
      </c>
      <c r="D140" s="732" t="s">
        <v>595</v>
      </c>
      <c r="E140" s="733">
        <v>50113001</v>
      </c>
      <c r="F140" s="732" t="s">
        <v>617</v>
      </c>
      <c r="G140" s="731" t="s">
        <v>618</v>
      </c>
      <c r="H140" s="731">
        <v>188217</v>
      </c>
      <c r="I140" s="731">
        <v>88217</v>
      </c>
      <c r="J140" s="731" t="s">
        <v>855</v>
      </c>
      <c r="K140" s="731" t="s">
        <v>856</v>
      </c>
      <c r="L140" s="734">
        <v>126.38666666666667</v>
      </c>
      <c r="M140" s="734">
        <v>12</v>
      </c>
      <c r="N140" s="735">
        <v>1516.64</v>
      </c>
    </row>
    <row r="141" spans="1:14" ht="14.45" customHeight="1" x14ac:dyDescent="0.2">
      <c r="A141" s="729" t="s">
        <v>581</v>
      </c>
      <c r="B141" s="730" t="s">
        <v>582</v>
      </c>
      <c r="C141" s="731" t="s">
        <v>594</v>
      </c>
      <c r="D141" s="732" t="s">
        <v>595</v>
      </c>
      <c r="E141" s="733">
        <v>50113001</v>
      </c>
      <c r="F141" s="732" t="s">
        <v>617</v>
      </c>
      <c r="G141" s="731" t="s">
        <v>618</v>
      </c>
      <c r="H141" s="731">
        <v>216146</v>
      </c>
      <c r="I141" s="731">
        <v>216146</v>
      </c>
      <c r="J141" s="731" t="s">
        <v>857</v>
      </c>
      <c r="K141" s="731" t="s">
        <v>858</v>
      </c>
      <c r="L141" s="734">
        <v>130.66</v>
      </c>
      <c r="M141" s="734">
        <v>4</v>
      </c>
      <c r="N141" s="735">
        <v>522.64</v>
      </c>
    </row>
    <row r="142" spans="1:14" ht="14.45" customHeight="1" x14ac:dyDescent="0.2">
      <c r="A142" s="729" t="s">
        <v>581</v>
      </c>
      <c r="B142" s="730" t="s">
        <v>582</v>
      </c>
      <c r="C142" s="731" t="s">
        <v>594</v>
      </c>
      <c r="D142" s="732" t="s">
        <v>595</v>
      </c>
      <c r="E142" s="733">
        <v>50113001</v>
      </c>
      <c r="F142" s="732" t="s">
        <v>617</v>
      </c>
      <c r="G142" s="731" t="s">
        <v>618</v>
      </c>
      <c r="H142" s="731">
        <v>188219</v>
      </c>
      <c r="I142" s="731">
        <v>88219</v>
      </c>
      <c r="J142" s="731" t="s">
        <v>857</v>
      </c>
      <c r="K142" s="731" t="s">
        <v>859</v>
      </c>
      <c r="L142" s="734">
        <v>141.28</v>
      </c>
      <c r="M142" s="734">
        <v>4</v>
      </c>
      <c r="N142" s="735">
        <v>565.12</v>
      </c>
    </row>
    <row r="143" spans="1:14" ht="14.45" customHeight="1" x14ac:dyDescent="0.2">
      <c r="A143" s="729" t="s">
        <v>581</v>
      </c>
      <c r="B143" s="730" t="s">
        <v>582</v>
      </c>
      <c r="C143" s="731" t="s">
        <v>594</v>
      </c>
      <c r="D143" s="732" t="s">
        <v>595</v>
      </c>
      <c r="E143" s="733">
        <v>50113001</v>
      </c>
      <c r="F143" s="732" t="s">
        <v>617</v>
      </c>
      <c r="G143" s="731" t="s">
        <v>628</v>
      </c>
      <c r="H143" s="731">
        <v>149909</v>
      </c>
      <c r="I143" s="731">
        <v>49909</v>
      </c>
      <c r="J143" s="731" t="s">
        <v>860</v>
      </c>
      <c r="K143" s="731" t="s">
        <v>861</v>
      </c>
      <c r="L143" s="734">
        <v>27.9</v>
      </c>
      <c r="M143" s="734">
        <v>1</v>
      </c>
      <c r="N143" s="735">
        <v>27.9</v>
      </c>
    </row>
    <row r="144" spans="1:14" ht="14.45" customHeight="1" x14ac:dyDescent="0.2">
      <c r="A144" s="729" t="s">
        <v>581</v>
      </c>
      <c r="B144" s="730" t="s">
        <v>582</v>
      </c>
      <c r="C144" s="731" t="s">
        <v>594</v>
      </c>
      <c r="D144" s="732" t="s">
        <v>595</v>
      </c>
      <c r="E144" s="733">
        <v>50113001</v>
      </c>
      <c r="F144" s="732" t="s">
        <v>617</v>
      </c>
      <c r="G144" s="731" t="s">
        <v>628</v>
      </c>
      <c r="H144" s="731">
        <v>844554</v>
      </c>
      <c r="I144" s="731">
        <v>114065</v>
      </c>
      <c r="J144" s="731" t="s">
        <v>862</v>
      </c>
      <c r="K144" s="731" t="s">
        <v>863</v>
      </c>
      <c r="L144" s="734">
        <v>18.290000000000003</v>
      </c>
      <c r="M144" s="734">
        <v>1</v>
      </c>
      <c r="N144" s="735">
        <v>18.290000000000003</v>
      </c>
    </row>
    <row r="145" spans="1:14" ht="14.45" customHeight="1" x14ac:dyDescent="0.2">
      <c r="A145" s="729" t="s">
        <v>581</v>
      </c>
      <c r="B145" s="730" t="s">
        <v>582</v>
      </c>
      <c r="C145" s="731" t="s">
        <v>594</v>
      </c>
      <c r="D145" s="732" t="s">
        <v>595</v>
      </c>
      <c r="E145" s="733">
        <v>50113001</v>
      </c>
      <c r="F145" s="732" t="s">
        <v>617</v>
      </c>
      <c r="G145" s="731" t="s">
        <v>618</v>
      </c>
      <c r="H145" s="731">
        <v>128216</v>
      </c>
      <c r="I145" s="731">
        <v>28216</v>
      </c>
      <c r="J145" s="731" t="s">
        <v>864</v>
      </c>
      <c r="K145" s="731" t="s">
        <v>865</v>
      </c>
      <c r="L145" s="734">
        <v>41.174999999999997</v>
      </c>
      <c r="M145" s="734">
        <v>2</v>
      </c>
      <c r="N145" s="735">
        <v>82.35</v>
      </c>
    </row>
    <row r="146" spans="1:14" ht="14.45" customHeight="1" x14ac:dyDescent="0.2">
      <c r="A146" s="729" t="s">
        <v>581</v>
      </c>
      <c r="B146" s="730" t="s">
        <v>582</v>
      </c>
      <c r="C146" s="731" t="s">
        <v>594</v>
      </c>
      <c r="D146" s="732" t="s">
        <v>595</v>
      </c>
      <c r="E146" s="733">
        <v>50113001</v>
      </c>
      <c r="F146" s="732" t="s">
        <v>617</v>
      </c>
      <c r="G146" s="731" t="s">
        <v>618</v>
      </c>
      <c r="H146" s="731">
        <v>117992</v>
      </c>
      <c r="I146" s="731">
        <v>17992</v>
      </c>
      <c r="J146" s="731" t="s">
        <v>866</v>
      </c>
      <c r="K146" s="731" t="s">
        <v>867</v>
      </c>
      <c r="L146" s="734">
        <v>83.61636363636363</v>
      </c>
      <c r="M146" s="734">
        <v>11</v>
      </c>
      <c r="N146" s="735">
        <v>919.78</v>
      </c>
    </row>
    <row r="147" spans="1:14" ht="14.45" customHeight="1" x14ac:dyDescent="0.2">
      <c r="A147" s="729" t="s">
        <v>581</v>
      </c>
      <c r="B147" s="730" t="s">
        <v>582</v>
      </c>
      <c r="C147" s="731" t="s">
        <v>594</v>
      </c>
      <c r="D147" s="732" t="s">
        <v>595</v>
      </c>
      <c r="E147" s="733">
        <v>50113001</v>
      </c>
      <c r="F147" s="732" t="s">
        <v>617</v>
      </c>
      <c r="G147" s="731" t="s">
        <v>618</v>
      </c>
      <c r="H147" s="731">
        <v>237329</v>
      </c>
      <c r="I147" s="731">
        <v>237329</v>
      </c>
      <c r="J147" s="731" t="s">
        <v>868</v>
      </c>
      <c r="K147" s="731" t="s">
        <v>869</v>
      </c>
      <c r="L147" s="734">
        <v>109.11500000000001</v>
      </c>
      <c r="M147" s="734">
        <v>14</v>
      </c>
      <c r="N147" s="735">
        <v>1527.6100000000001</v>
      </c>
    </row>
    <row r="148" spans="1:14" ht="14.45" customHeight="1" x14ac:dyDescent="0.2">
      <c r="A148" s="729" t="s">
        <v>581</v>
      </c>
      <c r="B148" s="730" t="s">
        <v>582</v>
      </c>
      <c r="C148" s="731" t="s">
        <v>594</v>
      </c>
      <c r="D148" s="732" t="s">
        <v>595</v>
      </c>
      <c r="E148" s="733">
        <v>50113001</v>
      </c>
      <c r="F148" s="732" t="s">
        <v>617</v>
      </c>
      <c r="G148" s="731" t="s">
        <v>618</v>
      </c>
      <c r="H148" s="731">
        <v>237330</v>
      </c>
      <c r="I148" s="731">
        <v>237330</v>
      </c>
      <c r="J148" s="731" t="s">
        <v>870</v>
      </c>
      <c r="K148" s="731" t="s">
        <v>871</v>
      </c>
      <c r="L148" s="734">
        <v>106.99250000000001</v>
      </c>
      <c r="M148" s="734">
        <v>8</v>
      </c>
      <c r="N148" s="735">
        <v>855.94</v>
      </c>
    </row>
    <row r="149" spans="1:14" ht="14.45" customHeight="1" x14ac:dyDescent="0.2">
      <c r="A149" s="729" t="s">
        <v>581</v>
      </c>
      <c r="B149" s="730" t="s">
        <v>582</v>
      </c>
      <c r="C149" s="731" t="s">
        <v>594</v>
      </c>
      <c r="D149" s="732" t="s">
        <v>595</v>
      </c>
      <c r="E149" s="733">
        <v>50113001</v>
      </c>
      <c r="F149" s="732" t="s">
        <v>617</v>
      </c>
      <c r="G149" s="731" t="s">
        <v>618</v>
      </c>
      <c r="H149" s="731">
        <v>116593</v>
      </c>
      <c r="I149" s="731">
        <v>16593</v>
      </c>
      <c r="J149" s="731" t="s">
        <v>872</v>
      </c>
      <c r="K149" s="731" t="s">
        <v>873</v>
      </c>
      <c r="L149" s="734">
        <v>140.07000000000002</v>
      </c>
      <c r="M149" s="734">
        <v>2</v>
      </c>
      <c r="N149" s="735">
        <v>280.14000000000004</v>
      </c>
    </row>
    <row r="150" spans="1:14" ht="14.45" customHeight="1" x14ac:dyDescent="0.2">
      <c r="A150" s="729" t="s">
        <v>581</v>
      </c>
      <c r="B150" s="730" t="s">
        <v>582</v>
      </c>
      <c r="C150" s="731" t="s">
        <v>594</v>
      </c>
      <c r="D150" s="732" t="s">
        <v>595</v>
      </c>
      <c r="E150" s="733">
        <v>50113001</v>
      </c>
      <c r="F150" s="732" t="s">
        <v>617</v>
      </c>
      <c r="G150" s="731" t="s">
        <v>618</v>
      </c>
      <c r="H150" s="731">
        <v>116594</v>
      </c>
      <c r="I150" s="731">
        <v>16594</v>
      </c>
      <c r="J150" s="731" t="s">
        <v>874</v>
      </c>
      <c r="K150" s="731" t="s">
        <v>875</v>
      </c>
      <c r="L150" s="734">
        <v>111.33</v>
      </c>
      <c r="M150" s="734">
        <v>6</v>
      </c>
      <c r="N150" s="735">
        <v>667.98</v>
      </c>
    </row>
    <row r="151" spans="1:14" ht="14.45" customHeight="1" x14ac:dyDescent="0.2">
      <c r="A151" s="729" t="s">
        <v>581</v>
      </c>
      <c r="B151" s="730" t="s">
        <v>582</v>
      </c>
      <c r="C151" s="731" t="s">
        <v>594</v>
      </c>
      <c r="D151" s="732" t="s">
        <v>595</v>
      </c>
      <c r="E151" s="733">
        <v>50113001</v>
      </c>
      <c r="F151" s="732" t="s">
        <v>617</v>
      </c>
      <c r="G151" s="731" t="s">
        <v>618</v>
      </c>
      <c r="H151" s="731">
        <v>225891</v>
      </c>
      <c r="I151" s="731">
        <v>225891</v>
      </c>
      <c r="J151" s="731" t="s">
        <v>876</v>
      </c>
      <c r="K151" s="731" t="s">
        <v>877</v>
      </c>
      <c r="L151" s="734">
        <v>285.08</v>
      </c>
      <c r="M151" s="734">
        <v>1</v>
      </c>
      <c r="N151" s="735">
        <v>285.08</v>
      </c>
    </row>
    <row r="152" spans="1:14" ht="14.45" customHeight="1" x14ac:dyDescent="0.2">
      <c r="A152" s="729" t="s">
        <v>581</v>
      </c>
      <c r="B152" s="730" t="s">
        <v>582</v>
      </c>
      <c r="C152" s="731" t="s">
        <v>594</v>
      </c>
      <c r="D152" s="732" t="s">
        <v>595</v>
      </c>
      <c r="E152" s="733">
        <v>50113001</v>
      </c>
      <c r="F152" s="732" t="s">
        <v>617</v>
      </c>
      <c r="G152" s="731" t="s">
        <v>618</v>
      </c>
      <c r="H152" s="731">
        <v>102684</v>
      </c>
      <c r="I152" s="731">
        <v>2684</v>
      </c>
      <c r="J152" s="731" t="s">
        <v>878</v>
      </c>
      <c r="K152" s="731" t="s">
        <v>879</v>
      </c>
      <c r="L152" s="734">
        <v>108.55999999999999</v>
      </c>
      <c r="M152" s="734">
        <v>6</v>
      </c>
      <c r="N152" s="735">
        <v>651.3599999999999</v>
      </c>
    </row>
    <row r="153" spans="1:14" ht="14.45" customHeight="1" x14ac:dyDescent="0.2">
      <c r="A153" s="729" t="s">
        <v>581</v>
      </c>
      <c r="B153" s="730" t="s">
        <v>582</v>
      </c>
      <c r="C153" s="731" t="s">
        <v>594</v>
      </c>
      <c r="D153" s="732" t="s">
        <v>595</v>
      </c>
      <c r="E153" s="733">
        <v>50113001</v>
      </c>
      <c r="F153" s="732" t="s">
        <v>617</v>
      </c>
      <c r="G153" s="731" t="s">
        <v>618</v>
      </c>
      <c r="H153" s="731">
        <v>100502</v>
      </c>
      <c r="I153" s="731">
        <v>502</v>
      </c>
      <c r="J153" s="731" t="s">
        <v>878</v>
      </c>
      <c r="K153" s="731" t="s">
        <v>880</v>
      </c>
      <c r="L153" s="734">
        <v>268.55666666666667</v>
      </c>
      <c r="M153" s="734">
        <v>6</v>
      </c>
      <c r="N153" s="735">
        <v>1611.3400000000001</v>
      </c>
    </row>
    <row r="154" spans="1:14" ht="14.45" customHeight="1" x14ac:dyDescent="0.2">
      <c r="A154" s="729" t="s">
        <v>581</v>
      </c>
      <c r="B154" s="730" t="s">
        <v>582</v>
      </c>
      <c r="C154" s="731" t="s">
        <v>594</v>
      </c>
      <c r="D154" s="732" t="s">
        <v>595</v>
      </c>
      <c r="E154" s="733">
        <v>50113001</v>
      </c>
      <c r="F154" s="732" t="s">
        <v>617</v>
      </c>
      <c r="G154" s="731" t="s">
        <v>618</v>
      </c>
      <c r="H154" s="731">
        <v>101125</v>
      </c>
      <c r="I154" s="731">
        <v>1125</v>
      </c>
      <c r="J154" s="731" t="s">
        <v>881</v>
      </c>
      <c r="K154" s="731" t="s">
        <v>882</v>
      </c>
      <c r="L154" s="734">
        <v>77.273333333333326</v>
      </c>
      <c r="M154" s="734">
        <v>9</v>
      </c>
      <c r="N154" s="735">
        <v>695.45999999999992</v>
      </c>
    </row>
    <row r="155" spans="1:14" ht="14.45" customHeight="1" x14ac:dyDescent="0.2">
      <c r="A155" s="729" t="s">
        <v>581</v>
      </c>
      <c r="B155" s="730" t="s">
        <v>582</v>
      </c>
      <c r="C155" s="731" t="s">
        <v>594</v>
      </c>
      <c r="D155" s="732" t="s">
        <v>595</v>
      </c>
      <c r="E155" s="733">
        <v>50113001</v>
      </c>
      <c r="F155" s="732" t="s">
        <v>617</v>
      </c>
      <c r="G155" s="731" t="s">
        <v>628</v>
      </c>
      <c r="H155" s="731">
        <v>850405</v>
      </c>
      <c r="I155" s="731">
        <v>100973</v>
      </c>
      <c r="J155" s="731" t="s">
        <v>883</v>
      </c>
      <c r="K155" s="731" t="s">
        <v>884</v>
      </c>
      <c r="L155" s="734">
        <v>1073.4199999999998</v>
      </c>
      <c r="M155" s="734">
        <v>1</v>
      </c>
      <c r="N155" s="735">
        <v>1073.4199999999998</v>
      </c>
    </row>
    <row r="156" spans="1:14" ht="14.45" customHeight="1" x14ac:dyDescent="0.2">
      <c r="A156" s="729" t="s">
        <v>581</v>
      </c>
      <c r="B156" s="730" t="s">
        <v>582</v>
      </c>
      <c r="C156" s="731" t="s">
        <v>594</v>
      </c>
      <c r="D156" s="732" t="s">
        <v>595</v>
      </c>
      <c r="E156" s="733">
        <v>50113001</v>
      </c>
      <c r="F156" s="732" t="s">
        <v>617</v>
      </c>
      <c r="G156" s="731" t="s">
        <v>618</v>
      </c>
      <c r="H156" s="731">
        <v>100513</v>
      </c>
      <c r="I156" s="731">
        <v>513</v>
      </c>
      <c r="J156" s="731" t="s">
        <v>885</v>
      </c>
      <c r="K156" s="731" t="s">
        <v>869</v>
      </c>
      <c r="L156" s="734">
        <v>56.730000000000011</v>
      </c>
      <c r="M156" s="734">
        <v>1</v>
      </c>
      <c r="N156" s="735">
        <v>56.730000000000011</v>
      </c>
    </row>
    <row r="157" spans="1:14" ht="14.45" customHeight="1" x14ac:dyDescent="0.2">
      <c r="A157" s="729" t="s">
        <v>581</v>
      </c>
      <c r="B157" s="730" t="s">
        <v>582</v>
      </c>
      <c r="C157" s="731" t="s">
        <v>594</v>
      </c>
      <c r="D157" s="732" t="s">
        <v>595</v>
      </c>
      <c r="E157" s="733">
        <v>50113001</v>
      </c>
      <c r="F157" s="732" t="s">
        <v>617</v>
      </c>
      <c r="G157" s="731" t="s">
        <v>618</v>
      </c>
      <c r="H157" s="731">
        <v>112572</v>
      </c>
      <c r="I157" s="731">
        <v>112572</v>
      </c>
      <c r="J157" s="731" t="s">
        <v>886</v>
      </c>
      <c r="K157" s="731" t="s">
        <v>887</v>
      </c>
      <c r="L157" s="734">
        <v>64.780000000000015</v>
      </c>
      <c r="M157" s="734">
        <v>1</v>
      </c>
      <c r="N157" s="735">
        <v>64.780000000000015</v>
      </c>
    </row>
    <row r="158" spans="1:14" ht="14.45" customHeight="1" x14ac:dyDescent="0.2">
      <c r="A158" s="729" t="s">
        <v>581</v>
      </c>
      <c r="B158" s="730" t="s">
        <v>582</v>
      </c>
      <c r="C158" s="731" t="s">
        <v>594</v>
      </c>
      <c r="D158" s="732" t="s">
        <v>595</v>
      </c>
      <c r="E158" s="733">
        <v>50113001</v>
      </c>
      <c r="F158" s="732" t="s">
        <v>617</v>
      </c>
      <c r="G158" s="731" t="s">
        <v>618</v>
      </c>
      <c r="H158" s="731">
        <v>230353</v>
      </c>
      <c r="I158" s="731">
        <v>230353</v>
      </c>
      <c r="J158" s="731" t="s">
        <v>888</v>
      </c>
      <c r="K158" s="731" t="s">
        <v>889</v>
      </c>
      <c r="L158" s="734">
        <v>1692.1179999999999</v>
      </c>
      <c r="M158" s="734">
        <v>5</v>
      </c>
      <c r="N158" s="735">
        <v>8460.59</v>
      </c>
    </row>
    <row r="159" spans="1:14" ht="14.45" customHeight="1" x14ac:dyDescent="0.2">
      <c r="A159" s="729" t="s">
        <v>581</v>
      </c>
      <c r="B159" s="730" t="s">
        <v>582</v>
      </c>
      <c r="C159" s="731" t="s">
        <v>594</v>
      </c>
      <c r="D159" s="732" t="s">
        <v>595</v>
      </c>
      <c r="E159" s="733">
        <v>50113001</v>
      </c>
      <c r="F159" s="732" t="s">
        <v>617</v>
      </c>
      <c r="G159" s="731" t="s">
        <v>628</v>
      </c>
      <c r="H159" s="731">
        <v>191788</v>
      </c>
      <c r="I159" s="731">
        <v>91788</v>
      </c>
      <c r="J159" s="731" t="s">
        <v>890</v>
      </c>
      <c r="K159" s="731" t="s">
        <v>891</v>
      </c>
      <c r="L159" s="734">
        <v>9.120000000000001</v>
      </c>
      <c r="M159" s="734">
        <v>24</v>
      </c>
      <c r="N159" s="735">
        <v>218.88000000000002</v>
      </c>
    </row>
    <row r="160" spans="1:14" ht="14.45" customHeight="1" x14ac:dyDescent="0.2">
      <c r="A160" s="729" t="s">
        <v>581</v>
      </c>
      <c r="B160" s="730" t="s">
        <v>582</v>
      </c>
      <c r="C160" s="731" t="s">
        <v>594</v>
      </c>
      <c r="D160" s="732" t="s">
        <v>595</v>
      </c>
      <c r="E160" s="733">
        <v>50113001</v>
      </c>
      <c r="F160" s="732" t="s">
        <v>617</v>
      </c>
      <c r="G160" s="731" t="s">
        <v>628</v>
      </c>
      <c r="H160" s="731">
        <v>100536</v>
      </c>
      <c r="I160" s="731">
        <v>536</v>
      </c>
      <c r="J160" s="731" t="s">
        <v>892</v>
      </c>
      <c r="K160" s="731" t="s">
        <v>624</v>
      </c>
      <c r="L160" s="734">
        <v>49.320000000000014</v>
      </c>
      <c r="M160" s="734">
        <v>2</v>
      </c>
      <c r="N160" s="735">
        <v>98.640000000000029</v>
      </c>
    </row>
    <row r="161" spans="1:14" ht="14.45" customHeight="1" x14ac:dyDescent="0.2">
      <c r="A161" s="729" t="s">
        <v>581</v>
      </c>
      <c r="B161" s="730" t="s">
        <v>582</v>
      </c>
      <c r="C161" s="731" t="s">
        <v>594</v>
      </c>
      <c r="D161" s="732" t="s">
        <v>595</v>
      </c>
      <c r="E161" s="733">
        <v>50113001</v>
      </c>
      <c r="F161" s="732" t="s">
        <v>617</v>
      </c>
      <c r="G161" s="731" t="s">
        <v>628</v>
      </c>
      <c r="H161" s="731">
        <v>155824</v>
      </c>
      <c r="I161" s="731">
        <v>55824</v>
      </c>
      <c r="J161" s="731" t="s">
        <v>893</v>
      </c>
      <c r="K161" s="731" t="s">
        <v>894</v>
      </c>
      <c r="L161" s="734">
        <v>42.734062500000022</v>
      </c>
      <c r="M161" s="734">
        <v>160</v>
      </c>
      <c r="N161" s="735">
        <v>6837.4500000000035</v>
      </c>
    </row>
    <row r="162" spans="1:14" ht="14.45" customHeight="1" x14ac:dyDescent="0.2">
      <c r="A162" s="729" t="s">
        <v>581</v>
      </c>
      <c r="B162" s="730" t="s">
        <v>582</v>
      </c>
      <c r="C162" s="731" t="s">
        <v>594</v>
      </c>
      <c r="D162" s="732" t="s">
        <v>595</v>
      </c>
      <c r="E162" s="733">
        <v>50113001</v>
      </c>
      <c r="F162" s="732" t="s">
        <v>617</v>
      </c>
      <c r="G162" s="731" t="s">
        <v>628</v>
      </c>
      <c r="H162" s="731">
        <v>155823</v>
      </c>
      <c r="I162" s="731">
        <v>55823</v>
      </c>
      <c r="J162" s="731" t="s">
        <v>893</v>
      </c>
      <c r="K162" s="731" t="s">
        <v>895</v>
      </c>
      <c r="L162" s="734">
        <v>33.274416583727444</v>
      </c>
      <c r="M162" s="734">
        <v>84</v>
      </c>
      <c r="N162" s="735">
        <v>2795.0509930331054</v>
      </c>
    </row>
    <row r="163" spans="1:14" ht="14.45" customHeight="1" x14ac:dyDescent="0.2">
      <c r="A163" s="729" t="s">
        <v>581</v>
      </c>
      <c r="B163" s="730" t="s">
        <v>582</v>
      </c>
      <c r="C163" s="731" t="s">
        <v>594</v>
      </c>
      <c r="D163" s="732" t="s">
        <v>595</v>
      </c>
      <c r="E163" s="733">
        <v>50113001</v>
      </c>
      <c r="F163" s="732" t="s">
        <v>617</v>
      </c>
      <c r="G163" s="731" t="s">
        <v>628</v>
      </c>
      <c r="H163" s="731">
        <v>126786</v>
      </c>
      <c r="I163" s="731">
        <v>26786</v>
      </c>
      <c r="J163" s="731" t="s">
        <v>896</v>
      </c>
      <c r="K163" s="731" t="s">
        <v>897</v>
      </c>
      <c r="L163" s="734">
        <v>407.86666666666662</v>
      </c>
      <c r="M163" s="734">
        <v>6</v>
      </c>
      <c r="N163" s="735">
        <v>2447.1999999999998</v>
      </c>
    </row>
    <row r="164" spans="1:14" ht="14.45" customHeight="1" x14ac:dyDescent="0.2">
      <c r="A164" s="729" t="s">
        <v>581</v>
      </c>
      <c r="B164" s="730" t="s">
        <v>582</v>
      </c>
      <c r="C164" s="731" t="s">
        <v>594</v>
      </c>
      <c r="D164" s="732" t="s">
        <v>595</v>
      </c>
      <c r="E164" s="733">
        <v>50113001</v>
      </c>
      <c r="F164" s="732" t="s">
        <v>617</v>
      </c>
      <c r="G164" s="731" t="s">
        <v>618</v>
      </c>
      <c r="H164" s="731">
        <v>217133</v>
      </c>
      <c r="I164" s="731">
        <v>217133</v>
      </c>
      <c r="J164" s="731" t="s">
        <v>898</v>
      </c>
      <c r="K164" s="731" t="s">
        <v>769</v>
      </c>
      <c r="L164" s="734">
        <v>156.96333333333334</v>
      </c>
      <c r="M164" s="734">
        <v>1</v>
      </c>
      <c r="N164" s="735">
        <v>156.96333333333334</v>
      </c>
    </row>
    <row r="165" spans="1:14" ht="14.45" customHeight="1" x14ac:dyDescent="0.2">
      <c r="A165" s="729" t="s">
        <v>581</v>
      </c>
      <c r="B165" s="730" t="s">
        <v>582</v>
      </c>
      <c r="C165" s="731" t="s">
        <v>594</v>
      </c>
      <c r="D165" s="732" t="s">
        <v>595</v>
      </c>
      <c r="E165" s="733">
        <v>50113001</v>
      </c>
      <c r="F165" s="732" t="s">
        <v>617</v>
      </c>
      <c r="G165" s="731" t="s">
        <v>618</v>
      </c>
      <c r="H165" s="731">
        <v>217135</v>
      </c>
      <c r="I165" s="731">
        <v>217135</v>
      </c>
      <c r="J165" s="731" t="s">
        <v>899</v>
      </c>
      <c r="K165" s="731" t="s">
        <v>769</v>
      </c>
      <c r="L165" s="734">
        <v>172.19</v>
      </c>
      <c r="M165" s="734">
        <v>2</v>
      </c>
      <c r="N165" s="735">
        <v>344.38</v>
      </c>
    </row>
    <row r="166" spans="1:14" ht="14.45" customHeight="1" x14ac:dyDescent="0.2">
      <c r="A166" s="729" t="s">
        <v>581</v>
      </c>
      <c r="B166" s="730" t="s">
        <v>582</v>
      </c>
      <c r="C166" s="731" t="s">
        <v>594</v>
      </c>
      <c r="D166" s="732" t="s">
        <v>595</v>
      </c>
      <c r="E166" s="733">
        <v>50113001</v>
      </c>
      <c r="F166" s="732" t="s">
        <v>617</v>
      </c>
      <c r="G166" s="731" t="s">
        <v>618</v>
      </c>
      <c r="H166" s="731">
        <v>125907</v>
      </c>
      <c r="I166" s="731">
        <v>125907</v>
      </c>
      <c r="J166" s="731" t="s">
        <v>900</v>
      </c>
      <c r="K166" s="731" t="s">
        <v>901</v>
      </c>
      <c r="L166" s="734">
        <v>682.00001983136065</v>
      </c>
      <c r="M166" s="734">
        <v>18</v>
      </c>
      <c r="N166" s="735">
        <v>12276.000356964492</v>
      </c>
    </row>
    <row r="167" spans="1:14" ht="14.45" customHeight="1" x14ac:dyDescent="0.2">
      <c r="A167" s="729" t="s">
        <v>581</v>
      </c>
      <c r="B167" s="730" t="s">
        <v>582</v>
      </c>
      <c r="C167" s="731" t="s">
        <v>594</v>
      </c>
      <c r="D167" s="732" t="s">
        <v>595</v>
      </c>
      <c r="E167" s="733">
        <v>50113001</v>
      </c>
      <c r="F167" s="732" t="s">
        <v>617</v>
      </c>
      <c r="G167" s="731" t="s">
        <v>329</v>
      </c>
      <c r="H167" s="731">
        <v>234588</v>
      </c>
      <c r="I167" s="731">
        <v>234588</v>
      </c>
      <c r="J167" s="731" t="s">
        <v>902</v>
      </c>
      <c r="K167" s="731" t="s">
        <v>903</v>
      </c>
      <c r="L167" s="734">
        <v>113.78</v>
      </c>
      <c r="M167" s="734">
        <v>1</v>
      </c>
      <c r="N167" s="735">
        <v>113.78</v>
      </c>
    </row>
    <row r="168" spans="1:14" ht="14.45" customHeight="1" x14ac:dyDescent="0.2">
      <c r="A168" s="729" t="s">
        <v>581</v>
      </c>
      <c r="B168" s="730" t="s">
        <v>582</v>
      </c>
      <c r="C168" s="731" t="s">
        <v>594</v>
      </c>
      <c r="D168" s="732" t="s">
        <v>595</v>
      </c>
      <c r="E168" s="733">
        <v>50113001</v>
      </c>
      <c r="F168" s="732" t="s">
        <v>617</v>
      </c>
      <c r="G168" s="731" t="s">
        <v>628</v>
      </c>
      <c r="H168" s="731">
        <v>187607</v>
      </c>
      <c r="I168" s="731">
        <v>187607</v>
      </c>
      <c r="J168" s="731" t="s">
        <v>904</v>
      </c>
      <c r="K168" s="731" t="s">
        <v>905</v>
      </c>
      <c r="L168" s="734">
        <v>273.8999727297774</v>
      </c>
      <c r="M168" s="734">
        <v>3</v>
      </c>
      <c r="N168" s="735">
        <v>821.69991818933227</v>
      </c>
    </row>
    <row r="169" spans="1:14" ht="14.45" customHeight="1" x14ac:dyDescent="0.2">
      <c r="A169" s="729" t="s">
        <v>581</v>
      </c>
      <c r="B169" s="730" t="s">
        <v>582</v>
      </c>
      <c r="C169" s="731" t="s">
        <v>594</v>
      </c>
      <c r="D169" s="732" t="s">
        <v>595</v>
      </c>
      <c r="E169" s="733">
        <v>50113001</v>
      </c>
      <c r="F169" s="732" t="s">
        <v>617</v>
      </c>
      <c r="G169" s="731" t="s">
        <v>618</v>
      </c>
      <c r="H169" s="731">
        <v>224053</v>
      </c>
      <c r="I169" s="731">
        <v>224053</v>
      </c>
      <c r="J169" s="731" t="s">
        <v>906</v>
      </c>
      <c r="K169" s="731" t="s">
        <v>907</v>
      </c>
      <c r="L169" s="734">
        <v>1437.57</v>
      </c>
      <c r="M169" s="734">
        <v>7</v>
      </c>
      <c r="N169" s="735">
        <v>10062.99</v>
      </c>
    </row>
    <row r="170" spans="1:14" ht="14.45" customHeight="1" x14ac:dyDescent="0.2">
      <c r="A170" s="729" t="s">
        <v>581</v>
      </c>
      <c r="B170" s="730" t="s">
        <v>582</v>
      </c>
      <c r="C170" s="731" t="s">
        <v>594</v>
      </c>
      <c r="D170" s="732" t="s">
        <v>595</v>
      </c>
      <c r="E170" s="733">
        <v>50113001</v>
      </c>
      <c r="F170" s="732" t="s">
        <v>617</v>
      </c>
      <c r="G170" s="731" t="s">
        <v>628</v>
      </c>
      <c r="H170" s="731">
        <v>850729</v>
      </c>
      <c r="I170" s="731">
        <v>157875</v>
      </c>
      <c r="J170" s="731" t="s">
        <v>908</v>
      </c>
      <c r="K170" s="731" t="s">
        <v>909</v>
      </c>
      <c r="L170" s="734">
        <v>280.23442857142857</v>
      </c>
      <c r="M170" s="734">
        <v>14</v>
      </c>
      <c r="N170" s="735">
        <v>3923.2820000000002</v>
      </c>
    </row>
    <row r="171" spans="1:14" ht="14.45" customHeight="1" x14ac:dyDescent="0.2">
      <c r="A171" s="729" t="s">
        <v>581</v>
      </c>
      <c r="B171" s="730" t="s">
        <v>582</v>
      </c>
      <c r="C171" s="731" t="s">
        <v>594</v>
      </c>
      <c r="D171" s="732" t="s">
        <v>595</v>
      </c>
      <c r="E171" s="733">
        <v>50113001</v>
      </c>
      <c r="F171" s="732" t="s">
        <v>617</v>
      </c>
      <c r="G171" s="731" t="s">
        <v>618</v>
      </c>
      <c r="H171" s="731">
        <v>207820</v>
      </c>
      <c r="I171" s="731">
        <v>207820</v>
      </c>
      <c r="J171" s="731" t="s">
        <v>910</v>
      </c>
      <c r="K171" s="731" t="s">
        <v>911</v>
      </c>
      <c r="L171" s="734">
        <v>31.31395604395604</v>
      </c>
      <c r="M171" s="734">
        <v>91</v>
      </c>
      <c r="N171" s="735">
        <v>2849.5699999999997</v>
      </c>
    </row>
    <row r="172" spans="1:14" ht="14.45" customHeight="1" x14ac:dyDescent="0.2">
      <c r="A172" s="729" t="s">
        <v>581</v>
      </c>
      <c r="B172" s="730" t="s">
        <v>582</v>
      </c>
      <c r="C172" s="731" t="s">
        <v>594</v>
      </c>
      <c r="D172" s="732" t="s">
        <v>595</v>
      </c>
      <c r="E172" s="733">
        <v>50113001</v>
      </c>
      <c r="F172" s="732" t="s">
        <v>617</v>
      </c>
      <c r="G172" s="731" t="s">
        <v>618</v>
      </c>
      <c r="H172" s="731">
        <v>207819</v>
      </c>
      <c r="I172" s="731">
        <v>207819</v>
      </c>
      <c r="J172" s="731" t="s">
        <v>912</v>
      </c>
      <c r="K172" s="731" t="s">
        <v>913</v>
      </c>
      <c r="L172" s="734">
        <v>22.3</v>
      </c>
      <c r="M172" s="734">
        <v>30</v>
      </c>
      <c r="N172" s="735">
        <v>669</v>
      </c>
    </row>
    <row r="173" spans="1:14" ht="14.45" customHeight="1" x14ac:dyDescent="0.2">
      <c r="A173" s="729" t="s">
        <v>581</v>
      </c>
      <c r="B173" s="730" t="s">
        <v>582</v>
      </c>
      <c r="C173" s="731" t="s">
        <v>594</v>
      </c>
      <c r="D173" s="732" t="s">
        <v>595</v>
      </c>
      <c r="E173" s="733">
        <v>50113001</v>
      </c>
      <c r="F173" s="732" t="s">
        <v>617</v>
      </c>
      <c r="G173" s="731" t="s">
        <v>618</v>
      </c>
      <c r="H173" s="731">
        <v>121393</v>
      </c>
      <c r="I173" s="731">
        <v>9999999</v>
      </c>
      <c r="J173" s="731" t="s">
        <v>914</v>
      </c>
      <c r="K173" s="731" t="s">
        <v>915</v>
      </c>
      <c r="L173" s="734">
        <v>6050</v>
      </c>
      <c r="M173" s="734">
        <v>1</v>
      </c>
      <c r="N173" s="735">
        <v>6050</v>
      </c>
    </row>
    <row r="174" spans="1:14" ht="14.45" customHeight="1" x14ac:dyDescent="0.2">
      <c r="A174" s="729" t="s">
        <v>581</v>
      </c>
      <c r="B174" s="730" t="s">
        <v>582</v>
      </c>
      <c r="C174" s="731" t="s">
        <v>594</v>
      </c>
      <c r="D174" s="732" t="s">
        <v>595</v>
      </c>
      <c r="E174" s="733">
        <v>50113001</v>
      </c>
      <c r="F174" s="732" t="s">
        <v>617</v>
      </c>
      <c r="G174" s="731" t="s">
        <v>618</v>
      </c>
      <c r="H174" s="731">
        <v>111696</v>
      </c>
      <c r="I174" s="731">
        <v>11696</v>
      </c>
      <c r="J174" s="731" t="s">
        <v>916</v>
      </c>
      <c r="K174" s="731" t="s">
        <v>917</v>
      </c>
      <c r="L174" s="734">
        <v>324.82999999999993</v>
      </c>
      <c r="M174" s="734">
        <v>1</v>
      </c>
      <c r="N174" s="735">
        <v>324.82999999999993</v>
      </c>
    </row>
    <row r="175" spans="1:14" ht="14.45" customHeight="1" x14ac:dyDescent="0.2">
      <c r="A175" s="729" t="s">
        <v>581</v>
      </c>
      <c r="B175" s="730" t="s">
        <v>582</v>
      </c>
      <c r="C175" s="731" t="s">
        <v>594</v>
      </c>
      <c r="D175" s="732" t="s">
        <v>595</v>
      </c>
      <c r="E175" s="733">
        <v>50113001</v>
      </c>
      <c r="F175" s="732" t="s">
        <v>617</v>
      </c>
      <c r="G175" s="731" t="s">
        <v>618</v>
      </c>
      <c r="H175" s="731">
        <v>102963</v>
      </c>
      <c r="I175" s="731">
        <v>2963</v>
      </c>
      <c r="J175" s="731" t="s">
        <v>918</v>
      </c>
      <c r="K175" s="731" t="s">
        <v>919</v>
      </c>
      <c r="L175" s="734">
        <v>120.78999999999998</v>
      </c>
      <c r="M175" s="734">
        <v>1</v>
      </c>
      <c r="N175" s="735">
        <v>120.78999999999998</v>
      </c>
    </row>
    <row r="176" spans="1:14" ht="14.45" customHeight="1" x14ac:dyDescent="0.2">
      <c r="A176" s="729" t="s">
        <v>581</v>
      </c>
      <c r="B176" s="730" t="s">
        <v>582</v>
      </c>
      <c r="C176" s="731" t="s">
        <v>594</v>
      </c>
      <c r="D176" s="732" t="s">
        <v>595</v>
      </c>
      <c r="E176" s="733">
        <v>50113001</v>
      </c>
      <c r="F176" s="732" t="s">
        <v>617</v>
      </c>
      <c r="G176" s="731" t="s">
        <v>618</v>
      </c>
      <c r="H176" s="731">
        <v>100269</v>
      </c>
      <c r="I176" s="731">
        <v>269</v>
      </c>
      <c r="J176" s="731" t="s">
        <v>920</v>
      </c>
      <c r="K176" s="731" t="s">
        <v>921</v>
      </c>
      <c r="L176" s="734">
        <v>50.75333333333333</v>
      </c>
      <c r="M176" s="734">
        <v>3</v>
      </c>
      <c r="N176" s="735">
        <v>152.26</v>
      </c>
    </row>
    <row r="177" spans="1:14" ht="14.45" customHeight="1" x14ac:dyDescent="0.2">
      <c r="A177" s="729" t="s">
        <v>581</v>
      </c>
      <c r="B177" s="730" t="s">
        <v>582</v>
      </c>
      <c r="C177" s="731" t="s">
        <v>594</v>
      </c>
      <c r="D177" s="732" t="s">
        <v>595</v>
      </c>
      <c r="E177" s="733">
        <v>50113001</v>
      </c>
      <c r="F177" s="732" t="s">
        <v>617</v>
      </c>
      <c r="G177" s="731" t="s">
        <v>628</v>
      </c>
      <c r="H177" s="731">
        <v>845220</v>
      </c>
      <c r="I177" s="731">
        <v>101211</v>
      </c>
      <c r="J177" s="731" t="s">
        <v>922</v>
      </c>
      <c r="K177" s="731" t="s">
        <v>923</v>
      </c>
      <c r="L177" s="734">
        <v>188.81999999999996</v>
      </c>
      <c r="M177" s="734">
        <v>1</v>
      </c>
      <c r="N177" s="735">
        <v>188.81999999999996</v>
      </c>
    </row>
    <row r="178" spans="1:14" ht="14.45" customHeight="1" x14ac:dyDescent="0.2">
      <c r="A178" s="729" t="s">
        <v>581</v>
      </c>
      <c r="B178" s="730" t="s">
        <v>582</v>
      </c>
      <c r="C178" s="731" t="s">
        <v>594</v>
      </c>
      <c r="D178" s="732" t="s">
        <v>595</v>
      </c>
      <c r="E178" s="733">
        <v>50113001</v>
      </c>
      <c r="F178" s="732" t="s">
        <v>617</v>
      </c>
      <c r="G178" s="731" t="s">
        <v>618</v>
      </c>
      <c r="H178" s="731">
        <v>846338</v>
      </c>
      <c r="I178" s="731">
        <v>122685</v>
      </c>
      <c r="J178" s="731" t="s">
        <v>924</v>
      </c>
      <c r="K178" s="731" t="s">
        <v>925</v>
      </c>
      <c r="L178" s="734">
        <v>115.94000000000001</v>
      </c>
      <c r="M178" s="734">
        <v>1</v>
      </c>
      <c r="N178" s="735">
        <v>115.94000000000001</v>
      </c>
    </row>
    <row r="179" spans="1:14" ht="14.45" customHeight="1" x14ac:dyDescent="0.2">
      <c r="A179" s="729" t="s">
        <v>581</v>
      </c>
      <c r="B179" s="730" t="s">
        <v>582</v>
      </c>
      <c r="C179" s="731" t="s">
        <v>594</v>
      </c>
      <c r="D179" s="732" t="s">
        <v>595</v>
      </c>
      <c r="E179" s="733">
        <v>50113001</v>
      </c>
      <c r="F179" s="732" t="s">
        <v>617</v>
      </c>
      <c r="G179" s="731" t="s">
        <v>618</v>
      </c>
      <c r="H179" s="731">
        <v>191731</v>
      </c>
      <c r="I179" s="731">
        <v>91731</v>
      </c>
      <c r="J179" s="731" t="s">
        <v>926</v>
      </c>
      <c r="K179" s="731" t="s">
        <v>927</v>
      </c>
      <c r="L179" s="734">
        <v>3886.5400000000009</v>
      </c>
      <c r="M179" s="734">
        <v>1</v>
      </c>
      <c r="N179" s="735">
        <v>3886.5400000000009</v>
      </c>
    </row>
    <row r="180" spans="1:14" ht="14.45" customHeight="1" x14ac:dyDescent="0.2">
      <c r="A180" s="729" t="s">
        <v>581</v>
      </c>
      <c r="B180" s="730" t="s">
        <v>582</v>
      </c>
      <c r="C180" s="731" t="s">
        <v>594</v>
      </c>
      <c r="D180" s="732" t="s">
        <v>595</v>
      </c>
      <c r="E180" s="733">
        <v>50113001</v>
      </c>
      <c r="F180" s="732" t="s">
        <v>617</v>
      </c>
      <c r="G180" s="731" t="s">
        <v>618</v>
      </c>
      <c r="H180" s="731">
        <v>104207</v>
      </c>
      <c r="I180" s="731">
        <v>4207</v>
      </c>
      <c r="J180" s="731" t="s">
        <v>928</v>
      </c>
      <c r="K180" s="731" t="s">
        <v>929</v>
      </c>
      <c r="L180" s="734">
        <v>39.75</v>
      </c>
      <c r="M180" s="734">
        <v>1</v>
      </c>
      <c r="N180" s="735">
        <v>39.75</v>
      </c>
    </row>
    <row r="181" spans="1:14" ht="14.45" customHeight="1" x14ac:dyDescent="0.2">
      <c r="A181" s="729" t="s">
        <v>581</v>
      </c>
      <c r="B181" s="730" t="s">
        <v>582</v>
      </c>
      <c r="C181" s="731" t="s">
        <v>594</v>
      </c>
      <c r="D181" s="732" t="s">
        <v>595</v>
      </c>
      <c r="E181" s="733">
        <v>50113001</v>
      </c>
      <c r="F181" s="732" t="s">
        <v>617</v>
      </c>
      <c r="G181" s="731" t="s">
        <v>618</v>
      </c>
      <c r="H181" s="731">
        <v>114937</v>
      </c>
      <c r="I181" s="731">
        <v>14937</v>
      </c>
      <c r="J181" s="731" t="s">
        <v>930</v>
      </c>
      <c r="K181" s="731" t="s">
        <v>931</v>
      </c>
      <c r="L181" s="734">
        <v>79.760000000000005</v>
      </c>
      <c r="M181" s="734">
        <v>1</v>
      </c>
      <c r="N181" s="735">
        <v>79.760000000000005</v>
      </c>
    </row>
    <row r="182" spans="1:14" ht="14.45" customHeight="1" x14ac:dyDescent="0.2">
      <c r="A182" s="729" t="s">
        <v>581</v>
      </c>
      <c r="B182" s="730" t="s">
        <v>582</v>
      </c>
      <c r="C182" s="731" t="s">
        <v>594</v>
      </c>
      <c r="D182" s="732" t="s">
        <v>595</v>
      </c>
      <c r="E182" s="733">
        <v>50113001</v>
      </c>
      <c r="F182" s="732" t="s">
        <v>617</v>
      </c>
      <c r="G182" s="731" t="s">
        <v>618</v>
      </c>
      <c r="H182" s="731">
        <v>145583</v>
      </c>
      <c r="I182" s="731">
        <v>145583</v>
      </c>
      <c r="J182" s="731" t="s">
        <v>932</v>
      </c>
      <c r="K182" s="731" t="s">
        <v>933</v>
      </c>
      <c r="L182" s="734">
        <v>136.88000000000002</v>
      </c>
      <c r="M182" s="734">
        <v>1</v>
      </c>
      <c r="N182" s="735">
        <v>136.88000000000002</v>
      </c>
    </row>
    <row r="183" spans="1:14" ht="14.45" customHeight="1" x14ac:dyDescent="0.2">
      <c r="A183" s="729" t="s">
        <v>581</v>
      </c>
      <c r="B183" s="730" t="s">
        <v>582</v>
      </c>
      <c r="C183" s="731" t="s">
        <v>594</v>
      </c>
      <c r="D183" s="732" t="s">
        <v>595</v>
      </c>
      <c r="E183" s="733">
        <v>50113001</v>
      </c>
      <c r="F183" s="732" t="s">
        <v>617</v>
      </c>
      <c r="G183" s="731" t="s">
        <v>618</v>
      </c>
      <c r="H183" s="731">
        <v>192086</v>
      </c>
      <c r="I183" s="731">
        <v>92086</v>
      </c>
      <c r="J183" s="731" t="s">
        <v>934</v>
      </c>
      <c r="K183" s="731" t="s">
        <v>935</v>
      </c>
      <c r="L183" s="734">
        <v>130.78999999999996</v>
      </c>
      <c r="M183" s="734">
        <v>1</v>
      </c>
      <c r="N183" s="735">
        <v>130.78999999999996</v>
      </c>
    </row>
    <row r="184" spans="1:14" ht="14.45" customHeight="1" x14ac:dyDescent="0.2">
      <c r="A184" s="729" t="s">
        <v>581</v>
      </c>
      <c r="B184" s="730" t="s">
        <v>582</v>
      </c>
      <c r="C184" s="731" t="s">
        <v>594</v>
      </c>
      <c r="D184" s="732" t="s">
        <v>595</v>
      </c>
      <c r="E184" s="733">
        <v>50113001</v>
      </c>
      <c r="F184" s="732" t="s">
        <v>617</v>
      </c>
      <c r="G184" s="731" t="s">
        <v>628</v>
      </c>
      <c r="H184" s="731">
        <v>115245</v>
      </c>
      <c r="I184" s="731">
        <v>15245</v>
      </c>
      <c r="J184" s="731" t="s">
        <v>936</v>
      </c>
      <c r="K184" s="731" t="s">
        <v>937</v>
      </c>
      <c r="L184" s="734">
        <v>1375</v>
      </c>
      <c r="M184" s="734">
        <v>7</v>
      </c>
      <c r="N184" s="735">
        <v>9625</v>
      </c>
    </row>
    <row r="185" spans="1:14" ht="14.45" customHeight="1" x14ac:dyDescent="0.2">
      <c r="A185" s="729" t="s">
        <v>581</v>
      </c>
      <c r="B185" s="730" t="s">
        <v>582</v>
      </c>
      <c r="C185" s="731" t="s">
        <v>594</v>
      </c>
      <c r="D185" s="732" t="s">
        <v>595</v>
      </c>
      <c r="E185" s="733">
        <v>50113001</v>
      </c>
      <c r="F185" s="732" t="s">
        <v>617</v>
      </c>
      <c r="G185" s="731" t="s">
        <v>618</v>
      </c>
      <c r="H185" s="731">
        <v>172564</v>
      </c>
      <c r="I185" s="731">
        <v>72564</v>
      </c>
      <c r="J185" s="731" t="s">
        <v>938</v>
      </c>
      <c r="K185" s="731" t="s">
        <v>939</v>
      </c>
      <c r="L185" s="734">
        <v>471.87750000000005</v>
      </c>
      <c r="M185" s="734">
        <v>16</v>
      </c>
      <c r="N185" s="735">
        <v>7550.0400000000009</v>
      </c>
    </row>
    <row r="186" spans="1:14" ht="14.45" customHeight="1" x14ac:dyDescent="0.2">
      <c r="A186" s="729" t="s">
        <v>581</v>
      </c>
      <c r="B186" s="730" t="s">
        <v>582</v>
      </c>
      <c r="C186" s="731" t="s">
        <v>594</v>
      </c>
      <c r="D186" s="732" t="s">
        <v>595</v>
      </c>
      <c r="E186" s="733">
        <v>50113001</v>
      </c>
      <c r="F186" s="732" t="s">
        <v>617</v>
      </c>
      <c r="G186" s="731" t="s">
        <v>628</v>
      </c>
      <c r="H186" s="731">
        <v>208204</v>
      </c>
      <c r="I186" s="731">
        <v>208204</v>
      </c>
      <c r="J186" s="731" t="s">
        <v>940</v>
      </c>
      <c r="K186" s="731" t="s">
        <v>941</v>
      </c>
      <c r="L186" s="734">
        <v>48.930000000000007</v>
      </c>
      <c r="M186" s="734">
        <v>2</v>
      </c>
      <c r="N186" s="735">
        <v>97.860000000000014</v>
      </c>
    </row>
    <row r="187" spans="1:14" ht="14.45" customHeight="1" x14ac:dyDescent="0.2">
      <c r="A187" s="729" t="s">
        <v>581</v>
      </c>
      <c r="B187" s="730" t="s">
        <v>582</v>
      </c>
      <c r="C187" s="731" t="s">
        <v>594</v>
      </c>
      <c r="D187" s="732" t="s">
        <v>595</v>
      </c>
      <c r="E187" s="733">
        <v>50113001</v>
      </c>
      <c r="F187" s="732" t="s">
        <v>617</v>
      </c>
      <c r="G187" s="731" t="s">
        <v>628</v>
      </c>
      <c r="H187" s="731">
        <v>109710</v>
      </c>
      <c r="I187" s="731">
        <v>9710</v>
      </c>
      <c r="J187" s="731" t="s">
        <v>942</v>
      </c>
      <c r="K187" s="731" t="s">
        <v>943</v>
      </c>
      <c r="L187" s="734">
        <v>71.613333333333344</v>
      </c>
      <c r="M187" s="734">
        <v>24</v>
      </c>
      <c r="N187" s="735">
        <v>1718.7200000000003</v>
      </c>
    </row>
    <row r="188" spans="1:14" ht="14.45" customHeight="1" x14ac:dyDescent="0.2">
      <c r="A188" s="729" t="s">
        <v>581</v>
      </c>
      <c r="B188" s="730" t="s">
        <v>582</v>
      </c>
      <c r="C188" s="731" t="s">
        <v>594</v>
      </c>
      <c r="D188" s="732" t="s">
        <v>595</v>
      </c>
      <c r="E188" s="733">
        <v>50113001</v>
      </c>
      <c r="F188" s="732" t="s">
        <v>617</v>
      </c>
      <c r="G188" s="731" t="s">
        <v>628</v>
      </c>
      <c r="H188" s="731">
        <v>109709</v>
      </c>
      <c r="I188" s="731">
        <v>9709</v>
      </c>
      <c r="J188" s="731" t="s">
        <v>942</v>
      </c>
      <c r="K188" s="731" t="s">
        <v>944</v>
      </c>
      <c r="L188" s="734">
        <v>64.900000000000006</v>
      </c>
      <c r="M188" s="734">
        <v>38</v>
      </c>
      <c r="N188" s="735">
        <v>2466.2000000000003</v>
      </c>
    </row>
    <row r="189" spans="1:14" ht="14.45" customHeight="1" x14ac:dyDescent="0.2">
      <c r="A189" s="729" t="s">
        <v>581</v>
      </c>
      <c r="B189" s="730" t="s">
        <v>582</v>
      </c>
      <c r="C189" s="731" t="s">
        <v>594</v>
      </c>
      <c r="D189" s="732" t="s">
        <v>595</v>
      </c>
      <c r="E189" s="733">
        <v>50113001</v>
      </c>
      <c r="F189" s="732" t="s">
        <v>617</v>
      </c>
      <c r="G189" s="731" t="s">
        <v>628</v>
      </c>
      <c r="H189" s="731">
        <v>848251</v>
      </c>
      <c r="I189" s="731">
        <v>122632</v>
      </c>
      <c r="J189" s="731" t="s">
        <v>945</v>
      </c>
      <c r="K189" s="731" t="s">
        <v>946</v>
      </c>
      <c r="L189" s="734">
        <v>97</v>
      </c>
      <c r="M189" s="734">
        <v>2</v>
      </c>
      <c r="N189" s="735">
        <v>194</v>
      </c>
    </row>
    <row r="190" spans="1:14" ht="14.45" customHeight="1" x14ac:dyDescent="0.2">
      <c r="A190" s="729" t="s">
        <v>581</v>
      </c>
      <c r="B190" s="730" t="s">
        <v>582</v>
      </c>
      <c r="C190" s="731" t="s">
        <v>594</v>
      </c>
      <c r="D190" s="732" t="s">
        <v>595</v>
      </c>
      <c r="E190" s="733">
        <v>50113001</v>
      </c>
      <c r="F190" s="732" t="s">
        <v>617</v>
      </c>
      <c r="G190" s="731" t="s">
        <v>618</v>
      </c>
      <c r="H190" s="731">
        <v>844145</v>
      </c>
      <c r="I190" s="731">
        <v>56350</v>
      </c>
      <c r="J190" s="731" t="s">
        <v>947</v>
      </c>
      <c r="K190" s="731" t="s">
        <v>948</v>
      </c>
      <c r="L190" s="734">
        <v>37.709999999999994</v>
      </c>
      <c r="M190" s="734">
        <v>4</v>
      </c>
      <c r="N190" s="735">
        <v>150.83999999999997</v>
      </c>
    </row>
    <row r="191" spans="1:14" ht="14.45" customHeight="1" x14ac:dyDescent="0.2">
      <c r="A191" s="729" t="s">
        <v>581</v>
      </c>
      <c r="B191" s="730" t="s">
        <v>582</v>
      </c>
      <c r="C191" s="731" t="s">
        <v>594</v>
      </c>
      <c r="D191" s="732" t="s">
        <v>595</v>
      </c>
      <c r="E191" s="733">
        <v>50113001</v>
      </c>
      <c r="F191" s="732" t="s">
        <v>617</v>
      </c>
      <c r="G191" s="731" t="s">
        <v>618</v>
      </c>
      <c r="H191" s="731">
        <v>100610</v>
      </c>
      <c r="I191" s="731">
        <v>610</v>
      </c>
      <c r="J191" s="731" t="s">
        <v>949</v>
      </c>
      <c r="K191" s="731" t="s">
        <v>950</v>
      </c>
      <c r="L191" s="734">
        <v>71.531999999999996</v>
      </c>
      <c r="M191" s="734">
        <v>35</v>
      </c>
      <c r="N191" s="735">
        <v>2503.62</v>
      </c>
    </row>
    <row r="192" spans="1:14" ht="14.45" customHeight="1" x14ac:dyDescent="0.2">
      <c r="A192" s="729" t="s">
        <v>581</v>
      </c>
      <c r="B192" s="730" t="s">
        <v>582</v>
      </c>
      <c r="C192" s="731" t="s">
        <v>594</v>
      </c>
      <c r="D192" s="732" t="s">
        <v>595</v>
      </c>
      <c r="E192" s="733">
        <v>50113001</v>
      </c>
      <c r="F192" s="732" t="s">
        <v>617</v>
      </c>
      <c r="G192" s="731" t="s">
        <v>618</v>
      </c>
      <c r="H192" s="731">
        <v>100612</v>
      </c>
      <c r="I192" s="731">
        <v>612</v>
      </c>
      <c r="J192" s="731" t="s">
        <v>951</v>
      </c>
      <c r="K192" s="731" t="s">
        <v>952</v>
      </c>
      <c r="L192" s="734">
        <v>67.58</v>
      </c>
      <c r="M192" s="734">
        <v>16</v>
      </c>
      <c r="N192" s="735">
        <v>1081.28</v>
      </c>
    </row>
    <row r="193" spans="1:14" ht="14.45" customHeight="1" x14ac:dyDescent="0.2">
      <c r="A193" s="729" t="s">
        <v>581</v>
      </c>
      <c r="B193" s="730" t="s">
        <v>582</v>
      </c>
      <c r="C193" s="731" t="s">
        <v>594</v>
      </c>
      <c r="D193" s="732" t="s">
        <v>595</v>
      </c>
      <c r="E193" s="733">
        <v>50113001</v>
      </c>
      <c r="F193" s="732" t="s">
        <v>617</v>
      </c>
      <c r="G193" s="731" t="s">
        <v>618</v>
      </c>
      <c r="H193" s="731">
        <v>207964</v>
      </c>
      <c r="I193" s="731">
        <v>207964</v>
      </c>
      <c r="J193" s="731" t="s">
        <v>951</v>
      </c>
      <c r="K193" s="731" t="s">
        <v>953</v>
      </c>
      <c r="L193" s="734">
        <v>65.02000000000001</v>
      </c>
      <c r="M193" s="734">
        <v>5</v>
      </c>
      <c r="N193" s="735">
        <v>325.10000000000002</v>
      </c>
    </row>
    <row r="194" spans="1:14" ht="14.45" customHeight="1" x14ac:dyDescent="0.2">
      <c r="A194" s="729" t="s">
        <v>581</v>
      </c>
      <c r="B194" s="730" t="s">
        <v>582</v>
      </c>
      <c r="C194" s="731" t="s">
        <v>594</v>
      </c>
      <c r="D194" s="732" t="s">
        <v>595</v>
      </c>
      <c r="E194" s="733">
        <v>50113001</v>
      </c>
      <c r="F194" s="732" t="s">
        <v>617</v>
      </c>
      <c r="G194" s="731" t="s">
        <v>618</v>
      </c>
      <c r="H194" s="731">
        <v>395294</v>
      </c>
      <c r="I194" s="731">
        <v>180306</v>
      </c>
      <c r="J194" s="731" t="s">
        <v>954</v>
      </c>
      <c r="K194" s="731" t="s">
        <v>955</v>
      </c>
      <c r="L194" s="734">
        <v>205.95875000000001</v>
      </c>
      <c r="M194" s="734">
        <v>8</v>
      </c>
      <c r="N194" s="735">
        <v>1647.67</v>
      </c>
    </row>
    <row r="195" spans="1:14" ht="14.45" customHeight="1" x14ac:dyDescent="0.2">
      <c r="A195" s="729" t="s">
        <v>581</v>
      </c>
      <c r="B195" s="730" t="s">
        <v>582</v>
      </c>
      <c r="C195" s="731" t="s">
        <v>594</v>
      </c>
      <c r="D195" s="732" t="s">
        <v>595</v>
      </c>
      <c r="E195" s="733">
        <v>50113001</v>
      </c>
      <c r="F195" s="732" t="s">
        <v>617</v>
      </c>
      <c r="G195" s="731" t="s">
        <v>618</v>
      </c>
      <c r="H195" s="731">
        <v>130502</v>
      </c>
      <c r="I195" s="731">
        <v>130502</v>
      </c>
      <c r="J195" s="731" t="s">
        <v>956</v>
      </c>
      <c r="K195" s="731" t="s">
        <v>957</v>
      </c>
      <c r="L195" s="734">
        <v>258.85000000000002</v>
      </c>
      <c r="M195" s="734">
        <v>1</v>
      </c>
      <c r="N195" s="735">
        <v>258.85000000000002</v>
      </c>
    </row>
    <row r="196" spans="1:14" ht="14.45" customHeight="1" x14ac:dyDescent="0.2">
      <c r="A196" s="729" t="s">
        <v>581</v>
      </c>
      <c r="B196" s="730" t="s">
        <v>582</v>
      </c>
      <c r="C196" s="731" t="s">
        <v>594</v>
      </c>
      <c r="D196" s="732" t="s">
        <v>595</v>
      </c>
      <c r="E196" s="733">
        <v>50113001</v>
      </c>
      <c r="F196" s="732" t="s">
        <v>617</v>
      </c>
      <c r="G196" s="731" t="s">
        <v>618</v>
      </c>
      <c r="H196" s="731">
        <v>131215</v>
      </c>
      <c r="I196" s="731">
        <v>31215</v>
      </c>
      <c r="J196" s="731" t="s">
        <v>958</v>
      </c>
      <c r="K196" s="731" t="s">
        <v>959</v>
      </c>
      <c r="L196" s="734">
        <v>54.79999999999999</v>
      </c>
      <c r="M196" s="734">
        <v>2</v>
      </c>
      <c r="N196" s="735">
        <v>109.59999999999998</v>
      </c>
    </row>
    <row r="197" spans="1:14" ht="14.45" customHeight="1" x14ac:dyDescent="0.2">
      <c r="A197" s="729" t="s">
        <v>581</v>
      </c>
      <c r="B197" s="730" t="s">
        <v>582</v>
      </c>
      <c r="C197" s="731" t="s">
        <v>594</v>
      </c>
      <c r="D197" s="732" t="s">
        <v>595</v>
      </c>
      <c r="E197" s="733">
        <v>50113001</v>
      </c>
      <c r="F197" s="732" t="s">
        <v>617</v>
      </c>
      <c r="G197" s="731" t="s">
        <v>618</v>
      </c>
      <c r="H197" s="731">
        <v>848632</v>
      </c>
      <c r="I197" s="731">
        <v>125315</v>
      </c>
      <c r="J197" s="731" t="s">
        <v>960</v>
      </c>
      <c r="K197" s="731" t="s">
        <v>961</v>
      </c>
      <c r="L197" s="734">
        <v>58.150000000000006</v>
      </c>
      <c r="M197" s="734">
        <v>11</v>
      </c>
      <c r="N197" s="735">
        <v>639.65000000000009</v>
      </c>
    </row>
    <row r="198" spans="1:14" ht="14.45" customHeight="1" x14ac:dyDescent="0.2">
      <c r="A198" s="729" t="s">
        <v>581</v>
      </c>
      <c r="B198" s="730" t="s">
        <v>582</v>
      </c>
      <c r="C198" s="731" t="s">
        <v>594</v>
      </c>
      <c r="D198" s="732" t="s">
        <v>595</v>
      </c>
      <c r="E198" s="733">
        <v>50113001</v>
      </c>
      <c r="F198" s="732" t="s">
        <v>617</v>
      </c>
      <c r="G198" s="731" t="s">
        <v>618</v>
      </c>
      <c r="H198" s="731">
        <v>148578</v>
      </c>
      <c r="I198" s="731">
        <v>48578</v>
      </c>
      <c r="J198" s="731" t="s">
        <v>960</v>
      </c>
      <c r="K198" s="731" t="s">
        <v>962</v>
      </c>
      <c r="L198" s="734">
        <v>54.92</v>
      </c>
      <c r="M198" s="734">
        <v>4</v>
      </c>
      <c r="N198" s="735">
        <v>219.68</v>
      </c>
    </row>
    <row r="199" spans="1:14" ht="14.45" customHeight="1" x14ac:dyDescent="0.2">
      <c r="A199" s="729" t="s">
        <v>581</v>
      </c>
      <c r="B199" s="730" t="s">
        <v>582</v>
      </c>
      <c r="C199" s="731" t="s">
        <v>594</v>
      </c>
      <c r="D199" s="732" t="s">
        <v>595</v>
      </c>
      <c r="E199" s="733">
        <v>50113001</v>
      </c>
      <c r="F199" s="732" t="s">
        <v>617</v>
      </c>
      <c r="G199" s="731" t="s">
        <v>618</v>
      </c>
      <c r="H199" s="731">
        <v>221998</v>
      </c>
      <c r="I199" s="731">
        <v>221998</v>
      </c>
      <c r="J199" s="731" t="s">
        <v>963</v>
      </c>
      <c r="K199" s="731" t="s">
        <v>964</v>
      </c>
      <c r="L199" s="734">
        <v>22.409999999999997</v>
      </c>
      <c r="M199" s="734">
        <v>8</v>
      </c>
      <c r="N199" s="735">
        <v>179.27999999999997</v>
      </c>
    </row>
    <row r="200" spans="1:14" ht="14.45" customHeight="1" x14ac:dyDescent="0.2">
      <c r="A200" s="729" t="s">
        <v>581</v>
      </c>
      <c r="B200" s="730" t="s">
        <v>582</v>
      </c>
      <c r="C200" s="731" t="s">
        <v>594</v>
      </c>
      <c r="D200" s="732" t="s">
        <v>595</v>
      </c>
      <c r="E200" s="733">
        <v>50113001</v>
      </c>
      <c r="F200" s="732" t="s">
        <v>617</v>
      </c>
      <c r="G200" s="731" t="s">
        <v>618</v>
      </c>
      <c r="H200" s="731">
        <v>502132</v>
      </c>
      <c r="I200" s="731">
        <v>9999999</v>
      </c>
      <c r="J200" s="731" t="s">
        <v>965</v>
      </c>
      <c r="K200" s="731" t="s">
        <v>966</v>
      </c>
      <c r="L200" s="734">
        <v>325.96999999999997</v>
      </c>
      <c r="M200" s="734">
        <v>2</v>
      </c>
      <c r="N200" s="735">
        <v>651.93999999999994</v>
      </c>
    </row>
    <row r="201" spans="1:14" ht="14.45" customHeight="1" x14ac:dyDescent="0.2">
      <c r="A201" s="729" t="s">
        <v>581</v>
      </c>
      <c r="B201" s="730" t="s">
        <v>582</v>
      </c>
      <c r="C201" s="731" t="s">
        <v>594</v>
      </c>
      <c r="D201" s="732" t="s">
        <v>595</v>
      </c>
      <c r="E201" s="733">
        <v>50113001</v>
      </c>
      <c r="F201" s="732" t="s">
        <v>617</v>
      </c>
      <c r="G201" s="731" t="s">
        <v>618</v>
      </c>
      <c r="H201" s="731">
        <v>154094</v>
      </c>
      <c r="I201" s="731">
        <v>54094</v>
      </c>
      <c r="J201" s="731" t="s">
        <v>967</v>
      </c>
      <c r="K201" s="731" t="s">
        <v>968</v>
      </c>
      <c r="L201" s="734">
        <v>111.24</v>
      </c>
      <c r="M201" s="734">
        <v>1</v>
      </c>
      <c r="N201" s="735">
        <v>111.24</v>
      </c>
    </row>
    <row r="202" spans="1:14" ht="14.45" customHeight="1" x14ac:dyDescent="0.2">
      <c r="A202" s="729" t="s">
        <v>581</v>
      </c>
      <c r="B202" s="730" t="s">
        <v>582</v>
      </c>
      <c r="C202" s="731" t="s">
        <v>594</v>
      </c>
      <c r="D202" s="732" t="s">
        <v>595</v>
      </c>
      <c r="E202" s="733">
        <v>50113001</v>
      </c>
      <c r="F202" s="732" t="s">
        <v>617</v>
      </c>
      <c r="G202" s="731" t="s">
        <v>628</v>
      </c>
      <c r="H202" s="731">
        <v>150311</v>
      </c>
      <c r="I202" s="731">
        <v>50311</v>
      </c>
      <c r="J202" s="731" t="s">
        <v>969</v>
      </c>
      <c r="K202" s="731" t="s">
        <v>970</v>
      </c>
      <c r="L202" s="734">
        <v>103.92999999999998</v>
      </c>
      <c r="M202" s="734">
        <v>1</v>
      </c>
      <c r="N202" s="735">
        <v>103.92999999999998</v>
      </c>
    </row>
    <row r="203" spans="1:14" ht="14.45" customHeight="1" x14ac:dyDescent="0.2">
      <c r="A203" s="729" t="s">
        <v>581</v>
      </c>
      <c r="B203" s="730" t="s">
        <v>582</v>
      </c>
      <c r="C203" s="731" t="s">
        <v>594</v>
      </c>
      <c r="D203" s="732" t="s">
        <v>595</v>
      </c>
      <c r="E203" s="733">
        <v>50113001</v>
      </c>
      <c r="F203" s="732" t="s">
        <v>617</v>
      </c>
      <c r="G203" s="731" t="s">
        <v>618</v>
      </c>
      <c r="H203" s="731">
        <v>197864</v>
      </c>
      <c r="I203" s="731">
        <v>97864</v>
      </c>
      <c r="J203" s="731" t="s">
        <v>971</v>
      </c>
      <c r="K203" s="731" t="s">
        <v>972</v>
      </c>
      <c r="L203" s="734">
        <v>300.07999999999993</v>
      </c>
      <c r="M203" s="734">
        <v>2</v>
      </c>
      <c r="N203" s="735">
        <v>600.15999999999985</v>
      </c>
    </row>
    <row r="204" spans="1:14" ht="14.45" customHeight="1" x14ac:dyDescent="0.2">
      <c r="A204" s="729" t="s">
        <v>581</v>
      </c>
      <c r="B204" s="730" t="s">
        <v>582</v>
      </c>
      <c r="C204" s="731" t="s">
        <v>594</v>
      </c>
      <c r="D204" s="732" t="s">
        <v>595</v>
      </c>
      <c r="E204" s="733">
        <v>50113001</v>
      </c>
      <c r="F204" s="732" t="s">
        <v>617</v>
      </c>
      <c r="G204" s="731" t="s">
        <v>628</v>
      </c>
      <c r="H204" s="731">
        <v>237705</v>
      </c>
      <c r="I204" s="731">
        <v>237705</v>
      </c>
      <c r="J204" s="731" t="s">
        <v>973</v>
      </c>
      <c r="K204" s="731" t="s">
        <v>974</v>
      </c>
      <c r="L204" s="734">
        <v>81.099999999999994</v>
      </c>
      <c r="M204" s="734">
        <v>3</v>
      </c>
      <c r="N204" s="735">
        <v>243.29999999999998</v>
      </c>
    </row>
    <row r="205" spans="1:14" ht="14.45" customHeight="1" x14ac:dyDescent="0.2">
      <c r="A205" s="729" t="s">
        <v>581</v>
      </c>
      <c r="B205" s="730" t="s">
        <v>582</v>
      </c>
      <c r="C205" s="731" t="s">
        <v>594</v>
      </c>
      <c r="D205" s="732" t="s">
        <v>595</v>
      </c>
      <c r="E205" s="733">
        <v>50113001</v>
      </c>
      <c r="F205" s="732" t="s">
        <v>617</v>
      </c>
      <c r="G205" s="731" t="s">
        <v>618</v>
      </c>
      <c r="H205" s="731">
        <v>130434</v>
      </c>
      <c r="I205" s="731">
        <v>30434</v>
      </c>
      <c r="J205" s="731" t="s">
        <v>975</v>
      </c>
      <c r="K205" s="731" t="s">
        <v>976</v>
      </c>
      <c r="L205" s="734">
        <v>156.43</v>
      </c>
      <c r="M205" s="734">
        <v>1</v>
      </c>
      <c r="N205" s="735">
        <v>156.43</v>
      </c>
    </row>
    <row r="206" spans="1:14" ht="14.45" customHeight="1" x14ac:dyDescent="0.2">
      <c r="A206" s="729" t="s">
        <v>581</v>
      </c>
      <c r="B206" s="730" t="s">
        <v>582</v>
      </c>
      <c r="C206" s="731" t="s">
        <v>594</v>
      </c>
      <c r="D206" s="732" t="s">
        <v>595</v>
      </c>
      <c r="E206" s="733">
        <v>50113001</v>
      </c>
      <c r="F206" s="732" t="s">
        <v>617</v>
      </c>
      <c r="G206" s="731" t="s">
        <v>618</v>
      </c>
      <c r="H206" s="731">
        <v>117926</v>
      </c>
      <c r="I206" s="731">
        <v>201609</v>
      </c>
      <c r="J206" s="731" t="s">
        <v>977</v>
      </c>
      <c r="K206" s="731" t="s">
        <v>978</v>
      </c>
      <c r="L206" s="734">
        <v>44.849999999999994</v>
      </c>
      <c r="M206" s="734">
        <v>11</v>
      </c>
      <c r="N206" s="735">
        <v>493.34999999999991</v>
      </c>
    </row>
    <row r="207" spans="1:14" ht="14.45" customHeight="1" x14ac:dyDescent="0.2">
      <c r="A207" s="729" t="s">
        <v>581</v>
      </c>
      <c r="B207" s="730" t="s">
        <v>582</v>
      </c>
      <c r="C207" s="731" t="s">
        <v>594</v>
      </c>
      <c r="D207" s="732" t="s">
        <v>595</v>
      </c>
      <c r="E207" s="733">
        <v>50113001</v>
      </c>
      <c r="F207" s="732" t="s">
        <v>617</v>
      </c>
      <c r="G207" s="731" t="s">
        <v>628</v>
      </c>
      <c r="H207" s="731">
        <v>166030</v>
      </c>
      <c r="I207" s="731">
        <v>66030</v>
      </c>
      <c r="J207" s="731" t="s">
        <v>979</v>
      </c>
      <c r="K207" s="731" t="s">
        <v>980</v>
      </c>
      <c r="L207" s="734">
        <v>29.794999999999998</v>
      </c>
      <c r="M207" s="734">
        <v>2</v>
      </c>
      <c r="N207" s="735">
        <v>59.589999999999996</v>
      </c>
    </row>
    <row r="208" spans="1:14" ht="14.45" customHeight="1" x14ac:dyDescent="0.2">
      <c r="A208" s="729" t="s">
        <v>581</v>
      </c>
      <c r="B208" s="730" t="s">
        <v>582</v>
      </c>
      <c r="C208" s="731" t="s">
        <v>594</v>
      </c>
      <c r="D208" s="732" t="s">
        <v>595</v>
      </c>
      <c r="E208" s="733">
        <v>50113001</v>
      </c>
      <c r="F208" s="732" t="s">
        <v>617</v>
      </c>
      <c r="G208" s="731" t="s">
        <v>628</v>
      </c>
      <c r="H208" s="731">
        <v>233366</v>
      </c>
      <c r="I208" s="731">
        <v>233366</v>
      </c>
      <c r="J208" s="731" t="s">
        <v>981</v>
      </c>
      <c r="K208" s="731" t="s">
        <v>982</v>
      </c>
      <c r="L208" s="734">
        <v>45.506250000000001</v>
      </c>
      <c r="M208" s="734">
        <v>16</v>
      </c>
      <c r="N208" s="735">
        <v>728.1</v>
      </c>
    </row>
    <row r="209" spans="1:14" ht="14.45" customHeight="1" x14ac:dyDescent="0.2">
      <c r="A209" s="729" t="s">
        <v>581</v>
      </c>
      <c r="B209" s="730" t="s">
        <v>582</v>
      </c>
      <c r="C209" s="731" t="s">
        <v>594</v>
      </c>
      <c r="D209" s="732" t="s">
        <v>595</v>
      </c>
      <c r="E209" s="733">
        <v>50113001</v>
      </c>
      <c r="F209" s="732" t="s">
        <v>617</v>
      </c>
      <c r="G209" s="731" t="s">
        <v>618</v>
      </c>
      <c r="H209" s="731">
        <v>242527</v>
      </c>
      <c r="I209" s="731">
        <v>242527</v>
      </c>
      <c r="J209" s="731" t="s">
        <v>983</v>
      </c>
      <c r="K209" s="731" t="s">
        <v>984</v>
      </c>
      <c r="L209" s="734">
        <v>248.46000000000004</v>
      </c>
      <c r="M209" s="734">
        <v>3</v>
      </c>
      <c r="N209" s="735">
        <v>745.38000000000011</v>
      </c>
    </row>
    <row r="210" spans="1:14" ht="14.45" customHeight="1" x14ac:dyDescent="0.2">
      <c r="A210" s="729" t="s">
        <v>581</v>
      </c>
      <c r="B210" s="730" t="s">
        <v>582</v>
      </c>
      <c r="C210" s="731" t="s">
        <v>594</v>
      </c>
      <c r="D210" s="732" t="s">
        <v>595</v>
      </c>
      <c r="E210" s="733">
        <v>50113002</v>
      </c>
      <c r="F210" s="732" t="s">
        <v>985</v>
      </c>
      <c r="G210" s="731" t="s">
        <v>618</v>
      </c>
      <c r="H210" s="731">
        <v>396920</v>
      </c>
      <c r="I210" s="731">
        <v>100152</v>
      </c>
      <c r="J210" s="731" t="s">
        <v>986</v>
      </c>
      <c r="K210" s="731" t="s">
        <v>987</v>
      </c>
      <c r="L210" s="734">
        <v>2857.6400000000003</v>
      </c>
      <c r="M210" s="734">
        <v>2</v>
      </c>
      <c r="N210" s="735">
        <v>5715.2800000000007</v>
      </c>
    </row>
    <row r="211" spans="1:14" ht="14.45" customHeight="1" x14ac:dyDescent="0.2">
      <c r="A211" s="729" t="s">
        <v>581</v>
      </c>
      <c r="B211" s="730" t="s">
        <v>582</v>
      </c>
      <c r="C211" s="731" t="s">
        <v>594</v>
      </c>
      <c r="D211" s="732" t="s">
        <v>595</v>
      </c>
      <c r="E211" s="733">
        <v>50113002</v>
      </c>
      <c r="F211" s="732" t="s">
        <v>985</v>
      </c>
      <c r="G211" s="731" t="s">
        <v>618</v>
      </c>
      <c r="H211" s="731">
        <v>149415</v>
      </c>
      <c r="I211" s="731">
        <v>49415</v>
      </c>
      <c r="J211" s="731" t="s">
        <v>988</v>
      </c>
      <c r="K211" s="731" t="s">
        <v>989</v>
      </c>
      <c r="L211" s="734">
        <v>1728.25</v>
      </c>
      <c r="M211" s="734">
        <v>3</v>
      </c>
      <c r="N211" s="735">
        <v>5184.75</v>
      </c>
    </row>
    <row r="212" spans="1:14" ht="14.45" customHeight="1" x14ac:dyDescent="0.2">
      <c r="A212" s="729" t="s">
        <v>581</v>
      </c>
      <c r="B212" s="730" t="s">
        <v>582</v>
      </c>
      <c r="C212" s="731" t="s">
        <v>594</v>
      </c>
      <c r="D212" s="732" t="s">
        <v>595</v>
      </c>
      <c r="E212" s="733">
        <v>50113002</v>
      </c>
      <c r="F212" s="732" t="s">
        <v>985</v>
      </c>
      <c r="G212" s="731" t="s">
        <v>618</v>
      </c>
      <c r="H212" s="731">
        <v>396914</v>
      </c>
      <c r="I212" s="731">
        <v>52301</v>
      </c>
      <c r="J212" s="731" t="s">
        <v>990</v>
      </c>
      <c r="K212" s="731" t="s">
        <v>987</v>
      </c>
      <c r="L212" s="734">
        <v>2221.34</v>
      </c>
      <c r="M212" s="734">
        <v>1</v>
      </c>
      <c r="N212" s="735">
        <v>2221.34</v>
      </c>
    </row>
    <row r="213" spans="1:14" ht="14.45" customHeight="1" x14ac:dyDescent="0.2">
      <c r="A213" s="729" t="s">
        <v>581</v>
      </c>
      <c r="B213" s="730" t="s">
        <v>582</v>
      </c>
      <c r="C213" s="731" t="s">
        <v>594</v>
      </c>
      <c r="D213" s="732" t="s">
        <v>595</v>
      </c>
      <c r="E213" s="733">
        <v>50113002</v>
      </c>
      <c r="F213" s="732" t="s">
        <v>985</v>
      </c>
      <c r="G213" s="731" t="s">
        <v>618</v>
      </c>
      <c r="H213" s="731">
        <v>116337</v>
      </c>
      <c r="I213" s="731">
        <v>16337</v>
      </c>
      <c r="J213" s="731" t="s">
        <v>991</v>
      </c>
      <c r="K213" s="731" t="s">
        <v>992</v>
      </c>
      <c r="L213" s="734">
        <v>2121.64</v>
      </c>
      <c r="M213" s="734">
        <v>12</v>
      </c>
      <c r="N213" s="735">
        <v>25459.679999999997</v>
      </c>
    </row>
    <row r="214" spans="1:14" ht="14.45" customHeight="1" x14ac:dyDescent="0.2">
      <c r="A214" s="729" t="s">
        <v>581</v>
      </c>
      <c r="B214" s="730" t="s">
        <v>582</v>
      </c>
      <c r="C214" s="731" t="s">
        <v>594</v>
      </c>
      <c r="D214" s="732" t="s">
        <v>595</v>
      </c>
      <c r="E214" s="733">
        <v>50113002</v>
      </c>
      <c r="F214" s="732" t="s">
        <v>985</v>
      </c>
      <c r="G214" s="731" t="s">
        <v>618</v>
      </c>
      <c r="H214" s="731">
        <v>142003</v>
      </c>
      <c r="I214" s="731">
        <v>142003</v>
      </c>
      <c r="J214" s="731" t="s">
        <v>993</v>
      </c>
      <c r="K214" s="731" t="s">
        <v>989</v>
      </c>
      <c r="L214" s="734">
        <v>3751</v>
      </c>
      <c r="M214" s="734">
        <v>1</v>
      </c>
      <c r="N214" s="735">
        <v>3751</v>
      </c>
    </row>
    <row r="215" spans="1:14" ht="14.45" customHeight="1" x14ac:dyDescent="0.2">
      <c r="A215" s="729" t="s">
        <v>581</v>
      </c>
      <c r="B215" s="730" t="s">
        <v>582</v>
      </c>
      <c r="C215" s="731" t="s">
        <v>594</v>
      </c>
      <c r="D215" s="732" t="s">
        <v>595</v>
      </c>
      <c r="E215" s="733">
        <v>50113002</v>
      </c>
      <c r="F215" s="732" t="s">
        <v>985</v>
      </c>
      <c r="G215" s="731" t="s">
        <v>618</v>
      </c>
      <c r="H215" s="731">
        <v>103513</v>
      </c>
      <c r="I215" s="731">
        <v>3513</v>
      </c>
      <c r="J215" s="731" t="s">
        <v>994</v>
      </c>
      <c r="K215" s="731" t="s">
        <v>995</v>
      </c>
      <c r="L215" s="734">
        <v>2000</v>
      </c>
      <c r="M215" s="734">
        <v>1</v>
      </c>
      <c r="N215" s="735">
        <v>2000</v>
      </c>
    </row>
    <row r="216" spans="1:14" ht="14.45" customHeight="1" x14ac:dyDescent="0.2">
      <c r="A216" s="729" t="s">
        <v>581</v>
      </c>
      <c r="B216" s="730" t="s">
        <v>582</v>
      </c>
      <c r="C216" s="731" t="s">
        <v>594</v>
      </c>
      <c r="D216" s="732" t="s">
        <v>595</v>
      </c>
      <c r="E216" s="733">
        <v>50113002</v>
      </c>
      <c r="F216" s="732" t="s">
        <v>985</v>
      </c>
      <c r="G216" s="731" t="s">
        <v>618</v>
      </c>
      <c r="H216" s="731">
        <v>213102</v>
      </c>
      <c r="I216" s="731">
        <v>213102</v>
      </c>
      <c r="J216" s="731" t="s">
        <v>996</v>
      </c>
      <c r="K216" s="731" t="s">
        <v>997</v>
      </c>
      <c r="L216" s="734">
        <v>2565.77</v>
      </c>
      <c r="M216" s="734">
        <v>3</v>
      </c>
      <c r="N216" s="735">
        <v>7697.3099999999995</v>
      </c>
    </row>
    <row r="217" spans="1:14" ht="14.45" customHeight="1" x14ac:dyDescent="0.2">
      <c r="A217" s="729" t="s">
        <v>581</v>
      </c>
      <c r="B217" s="730" t="s">
        <v>582</v>
      </c>
      <c r="C217" s="731" t="s">
        <v>594</v>
      </c>
      <c r="D217" s="732" t="s">
        <v>595</v>
      </c>
      <c r="E217" s="733">
        <v>50113002</v>
      </c>
      <c r="F217" s="732" t="s">
        <v>985</v>
      </c>
      <c r="G217" s="731" t="s">
        <v>618</v>
      </c>
      <c r="H217" s="731">
        <v>213104</v>
      </c>
      <c r="I217" s="731">
        <v>213104</v>
      </c>
      <c r="J217" s="731" t="s">
        <v>996</v>
      </c>
      <c r="K217" s="731" t="s">
        <v>998</v>
      </c>
      <c r="L217" s="734">
        <v>4350.01</v>
      </c>
      <c r="M217" s="734">
        <v>2</v>
      </c>
      <c r="N217" s="735">
        <v>8700.02</v>
      </c>
    </row>
    <row r="218" spans="1:14" ht="14.45" customHeight="1" x14ac:dyDescent="0.2">
      <c r="A218" s="729" t="s">
        <v>581</v>
      </c>
      <c r="B218" s="730" t="s">
        <v>582</v>
      </c>
      <c r="C218" s="731" t="s">
        <v>594</v>
      </c>
      <c r="D218" s="732" t="s">
        <v>595</v>
      </c>
      <c r="E218" s="733">
        <v>50113002</v>
      </c>
      <c r="F218" s="732" t="s">
        <v>985</v>
      </c>
      <c r="G218" s="731" t="s">
        <v>618</v>
      </c>
      <c r="H218" s="731">
        <v>103414</v>
      </c>
      <c r="I218" s="731">
        <v>3414</v>
      </c>
      <c r="J218" s="731" t="s">
        <v>999</v>
      </c>
      <c r="K218" s="731" t="s">
        <v>995</v>
      </c>
      <c r="L218" s="734">
        <v>2513.7400000000002</v>
      </c>
      <c r="M218" s="734">
        <v>43</v>
      </c>
      <c r="N218" s="735">
        <v>108090.82</v>
      </c>
    </row>
    <row r="219" spans="1:14" ht="14.45" customHeight="1" x14ac:dyDescent="0.2">
      <c r="A219" s="729" t="s">
        <v>581</v>
      </c>
      <c r="B219" s="730" t="s">
        <v>582</v>
      </c>
      <c r="C219" s="731" t="s">
        <v>594</v>
      </c>
      <c r="D219" s="732" t="s">
        <v>595</v>
      </c>
      <c r="E219" s="733">
        <v>50113002</v>
      </c>
      <c r="F219" s="732" t="s">
        <v>985</v>
      </c>
      <c r="G219" s="731" t="s">
        <v>618</v>
      </c>
      <c r="H219" s="731">
        <v>397302</v>
      </c>
      <c r="I219" s="731">
        <v>3290</v>
      </c>
      <c r="J219" s="731" t="s">
        <v>999</v>
      </c>
      <c r="K219" s="731" t="s">
        <v>1000</v>
      </c>
      <c r="L219" s="734">
        <v>1322.7299999999998</v>
      </c>
      <c r="M219" s="734">
        <v>3</v>
      </c>
      <c r="N219" s="735">
        <v>3968.1899999999996</v>
      </c>
    </row>
    <row r="220" spans="1:14" ht="14.45" customHeight="1" x14ac:dyDescent="0.2">
      <c r="A220" s="729" t="s">
        <v>581</v>
      </c>
      <c r="B220" s="730" t="s">
        <v>582</v>
      </c>
      <c r="C220" s="731" t="s">
        <v>594</v>
      </c>
      <c r="D220" s="732" t="s">
        <v>595</v>
      </c>
      <c r="E220" s="733">
        <v>50113002</v>
      </c>
      <c r="F220" s="732" t="s">
        <v>985</v>
      </c>
      <c r="G220" s="731" t="s">
        <v>618</v>
      </c>
      <c r="H220" s="731">
        <v>110996</v>
      </c>
      <c r="I220" s="731">
        <v>10996</v>
      </c>
      <c r="J220" s="731" t="s">
        <v>1001</v>
      </c>
      <c r="K220" s="731" t="s">
        <v>995</v>
      </c>
      <c r="L220" s="734">
        <v>2400</v>
      </c>
      <c r="M220" s="734">
        <v>1</v>
      </c>
      <c r="N220" s="735">
        <v>2400</v>
      </c>
    </row>
    <row r="221" spans="1:14" ht="14.45" customHeight="1" x14ac:dyDescent="0.2">
      <c r="A221" s="729" t="s">
        <v>581</v>
      </c>
      <c r="B221" s="730" t="s">
        <v>582</v>
      </c>
      <c r="C221" s="731" t="s">
        <v>594</v>
      </c>
      <c r="D221" s="732" t="s">
        <v>595</v>
      </c>
      <c r="E221" s="733">
        <v>50113002</v>
      </c>
      <c r="F221" s="732" t="s">
        <v>985</v>
      </c>
      <c r="G221" s="731" t="s">
        <v>618</v>
      </c>
      <c r="H221" s="731">
        <v>227400</v>
      </c>
      <c r="I221" s="731">
        <v>227400</v>
      </c>
      <c r="J221" s="731" t="s">
        <v>1002</v>
      </c>
      <c r="K221" s="731" t="s">
        <v>1003</v>
      </c>
      <c r="L221" s="734">
        <v>4708</v>
      </c>
      <c r="M221" s="734">
        <v>1</v>
      </c>
      <c r="N221" s="735">
        <v>4708</v>
      </c>
    </row>
    <row r="222" spans="1:14" ht="14.45" customHeight="1" x14ac:dyDescent="0.2">
      <c r="A222" s="729" t="s">
        <v>581</v>
      </c>
      <c r="B222" s="730" t="s">
        <v>582</v>
      </c>
      <c r="C222" s="731" t="s">
        <v>594</v>
      </c>
      <c r="D222" s="732" t="s">
        <v>595</v>
      </c>
      <c r="E222" s="733">
        <v>50113002</v>
      </c>
      <c r="F222" s="732" t="s">
        <v>985</v>
      </c>
      <c r="G222" s="731" t="s">
        <v>618</v>
      </c>
      <c r="H222" s="731">
        <v>500831</v>
      </c>
      <c r="I222" s="731">
        <v>157109</v>
      </c>
      <c r="J222" s="731" t="s">
        <v>1004</v>
      </c>
      <c r="K222" s="731" t="s">
        <v>1005</v>
      </c>
      <c r="L222" s="734">
        <v>3080</v>
      </c>
      <c r="M222" s="734">
        <v>1</v>
      </c>
      <c r="N222" s="735">
        <v>3080</v>
      </c>
    </row>
    <row r="223" spans="1:14" ht="14.45" customHeight="1" x14ac:dyDescent="0.2">
      <c r="A223" s="729" t="s">
        <v>581</v>
      </c>
      <c r="B223" s="730" t="s">
        <v>582</v>
      </c>
      <c r="C223" s="731" t="s">
        <v>594</v>
      </c>
      <c r="D223" s="732" t="s">
        <v>595</v>
      </c>
      <c r="E223" s="733">
        <v>50113002</v>
      </c>
      <c r="F223" s="732" t="s">
        <v>985</v>
      </c>
      <c r="G223" s="731" t="s">
        <v>618</v>
      </c>
      <c r="H223" s="731">
        <v>394774</v>
      </c>
      <c r="I223" s="731">
        <v>157118</v>
      </c>
      <c r="J223" s="731" t="s">
        <v>1006</v>
      </c>
      <c r="K223" s="731" t="s">
        <v>1005</v>
      </c>
      <c r="L223" s="734">
        <v>3141.6</v>
      </c>
      <c r="M223" s="734">
        <v>2</v>
      </c>
      <c r="N223" s="735">
        <v>6283.2</v>
      </c>
    </row>
    <row r="224" spans="1:14" ht="14.45" customHeight="1" x14ac:dyDescent="0.2">
      <c r="A224" s="729" t="s">
        <v>581</v>
      </c>
      <c r="B224" s="730" t="s">
        <v>582</v>
      </c>
      <c r="C224" s="731" t="s">
        <v>594</v>
      </c>
      <c r="D224" s="732" t="s">
        <v>595</v>
      </c>
      <c r="E224" s="733">
        <v>50113002</v>
      </c>
      <c r="F224" s="732" t="s">
        <v>985</v>
      </c>
      <c r="G224" s="731" t="s">
        <v>618</v>
      </c>
      <c r="H224" s="731">
        <v>500716</v>
      </c>
      <c r="I224" s="731">
        <v>157112</v>
      </c>
      <c r="J224" s="731" t="s">
        <v>1007</v>
      </c>
      <c r="K224" s="731" t="s">
        <v>1005</v>
      </c>
      <c r="L224" s="734">
        <v>3216.4</v>
      </c>
      <c r="M224" s="734">
        <v>2</v>
      </c>
      <c r="N224" s="735">
        <v>6432.8</v>
      </c>
    </row>
    <row r="225" spans="1:14" ht="14.45" customHeight="1" x14ac:dyDescent="0.2">
      <c r="A225" s="729" t="s">
        <v>581</v>
      </c>
      <c r="B225" s="730" t="s">
        <v>582</v>
      </c>
      <c r="C225" s="731" t="s">
        <v>594</v>
      </c>
      <c r="D225" s="732" t="s">
        <v>595</v>
      </c>
      <c r="E225" s="733">
        <v>50113006</v>
      </c>
      <c r="F225" s="732" t="s">
        <v>1008</v>
      </c>
      <c r="G225" s="731" t="s">
        <v>628</v>
      </c>
      <c r="H225" s="731">
        <v>33833</v>
      </c>
      <c r="I225" s="731">
        <v>33833</v>
      </c>
      <c r="J225" s="731" t="s">
        <v>1009</v>
      </c>
      <c r="K225" s="731" t="s">
        <v>769</v>
      </c>
      <c r="L225" s="734">
        <v>167.22</v>
      </c>
      <c r="M225" s="734">
        <v>2</v>
      </c>
      <c r="N225" s="735">
        <v>334.44</v>
      </c>
    </row>
    <row r="226" spans="1:14" ht="14.45" customHeight="1" x14ac:dyDescent="0.2">
      <c r="A226" s="729" t="s">
        <v>581</v>
      </c>
      <c r="B226" s="730" t="s">
        <v>582</v>
      </c>
      <c r="C226" s="731" t="s">
        <v>594</v>
      </c>
      <c r="D226" s="732" t="s">
        <v>595</v>
      </c>
      <c r="E226" s="733">
        <v>50113006</v>
      </c>
      <c r="F226" s="732" t="s">
        <v>1008</v>
      </c>
      <c r="G226" s="731" t="s">
        <v>618</v>
      </c>
      <c r="H226" s="731">
        <v>217087</v>
      </c>
      <c r="I226" s="731">
        <v>217087</v>
      </c>
      <c r="J226" s="731" t="s">
        <v>1010</v>
      </c>
      <c r="K226" s="731" t="s">
        <v>769</v>
      </c>
      <c r="L226" s="734">
        <v>167.22000000000003</v>
      </c>
      <c r="M226" s="734">
        <v>2</v>
      </c>
      <c r="N226" s="735">
        <v>334.44000000000005</v>
      </c>
    </row>
    <row r="227" spans="1:14" ht="14.45" customHeight="1" x14ac:dyDescent="0.2">
      <c r="A227" s="729" t="s">
        <v>581</v>
      </c>
      <c r="B227" s="730" t="s">
        <v>582</v>
      </c>
      <c r="C227" s="731" t="s">
        <v>594</v>
      </c>
      <c r="D227" s="732" t="s">
        <v>595</v>
      </c>
      <c r="E227" s="733">
        <v>50113006</v>
      </c>
      <c r="F227" s="732" t="s">
        <v>1008</v>
      </c>
      <c r="G227" s="731" t="s">
        <v>618</v>
      </c>
      <c r="H227" s="731">
        <v>217088</v>
      </c>
      <c r="I227" s="731">
        <v>217088</v>
      </c>
      <c r="J227" s="731" t="s">
        <v>1011</v>
      </c>
      <c r="K227" s="731" t="s">
        <v>769</v>
      </c>
      <c r="L227" s="734">
        <v>164.59000000000003</v>
      </c>
      <c r="M227" s="734">
        <v>1</v>
      </c>
      <c r="N227" s="735">
        <v>164.59000000000003</v>
      </c>
    </row>
    <row r="228" spans="1:14" ht="14.45" customHeight="1" x14ac:dyDescent="0.2">
      <c r="A228" s="729" t="s">
        <v>581</v>
      </c>
      <c r="B228" s="730" t="s">
        <v>582</v>
      </c>
      <c r="C228" s="731" t="s">
        <v>594</v>
      </c>
      <c r="D228" s="732" t="s">
        <v>595</v>
      </c>
      <c r="E228" s="733">
        <v>50113006</v>
      </c>
      <c r="F228" s="732" t="s">
        <v>1008</v>
      </c>
      <c r="G228" s="731" t="s">
        <v>628</v>
      </c>
      <c r="H228" s="731">
        <v>33915</v>
      </c>
      <c r="I228" s="731">
        <v>33915</v>
      </c>
      <c r="J228" s="731" t="s">
        <v>1012</v>
      </c>
      <c r="K228" s="731" t="s">
        <v>767</v>
      </c>
      <c r="L228" s="734">
        <v>144.22</v>
      </c>
      <c r="M228" s="734">
        <v>1</v>
      </c>
      <c r="N228" s="735">
        <v>144.22</v>
      </c>
    </row>
    <row r="229" spans="1:14" ht="14.45" customHeight="1" x14ac:dyDescent="0.2">
      <c r="A229" s="729" t="s">
        <v>581</v>
      </c>
      <c r="B229" s="730" t="s">
        <v>582</v>
      </c>
      <c r="C229" s="731" t="s">
        <v>594</v>
      </c>
      <c r="D229" s="732" t="s">
        <v>595</v>
      </c>
      <c r="E229" s="733">
        <v>50113006</v>
      </c>
      <c r="F229" s="732" t="s">
        <v>1008</v>
      </c>
      <c r="G229" s="731" t="s">
        <v>618</v>
      </c>
      <c r="H229" s="731">
        <v>33888</v>
      </c>
      <c r="I229" s="731">
        <v>33888</v>
      </c>
      <c r="J229" s="731" t="s">
        <v>1013</v>
      </c>
      <c r="K229" s="731" t="s">
        <v>1014</v>
      </c>
      <c r="L229" s="734">
        <v>115</v>
      </c>
      <c r="M229" s="734">
        <v>11</v>
      </c>
      <c r="N229" s="735">
        <v>1265</v>
      </c>
    </row>
    <row r="230" spans="1:14" ht="14.45" customHeight="1" x14ac:dyDescent="0.2">
      <c r="A230" s="729" t="s">
        <v>581</v>
      </c>
      <c r="B230" s="730" t="s">
        <v>582</v>
      </c>
      <c r="C230" s="731" t="s">
        <v>594</v>
      </c>
      <c r="D230" s="732" t="s">
        <v>595</v>
      </c>
      <c r="E230" s="733">
        <v>50113006</v>
      </c>
      <c r="F230" s="732" t="s">
        <v>1008</v>
      </c>
      <c r="G230" s="731" t="s">
        <v>618</v>
      </c>
      <c r="H230" s="731">
        <v>33580</v>
      </c>
      <c r="I230" s="731">
        <v>33580</v>
      </c>
      <c r="J230" s="731" t="s">
        <v>1015</v>
      </c>
      <c r="K230" s="731" t="s">
        <v>769</v>
      </c>
      <c r="L230" s="734">
        <v>124.2</v>
      </c>
      <c r="M230" s="734">
        <v>1</v>
      </c>
      <c r="N230" s="735">
        <v>124.2</v>
      </c>
    </row>
    <row r="231" spans="1:14" ht="14.45" customHeight="1" x14ac:dyDescent="0.2">
      <c r="A231" s="729" t="s">
        <v>581</v>
      </c>
      <c r="B231" s="730" t="s">
        <v>582</v>
      </c>
      <c r="C231" s="731" t="s">
        <v>594</v>
      </c>
      <c r="D231" s="732" t="s">
        <v>595</v>
      </c>
      <c r="E231" s="733">
        <v>50113006</v>
      </c>
      <c r="F231" s="732" t="s">
        <v>1008</v>
      </c>
      <c r="G231" s="731" t="s">
        <v>618</v>
      </c>
      <c r="H231" s="731">
        <v>217040</v>
      </c>
      <c r="I231" s="731">
        <v>217040</v>
      </c>
      <c r="J231" s="731" t="s">
        <v>1016</v>
      </c>
      <c r="K231" s="731" t="s">
        <v>769</v>
      </c>
      <c r="L231" s="734">
        <v>124.20003000291334</v>
      </c>
      <c r="M231" s="734">
        <v>2</v>
      </c>
      <c r="N231" s="735">
        <v>248.40006000582667</v>
      </c>
    </row>
    <row r="232" spans="1:14" ht="14.45" customHeight="1" x14ac:dyDescent="0.2">
      <c r="A232" s="729" t="s">
        <v>581</v>
      </c>
      <c r="B232" s="730" t="s">
        <v>582</v>
      </c>
      <c r="C232" s="731" t="s">
        <v>594</v>
      </c>
      <c r="D232" s="732" t="s">
        <v>595</v>
      </c>
      <c r="E232" s="733">
        <v>50113006</v>
      </c>
      <c r="F232" s="732" t="s">
        <v>1008</v>
      </c>
      <c r="G232" s="731" t="s">
        <v>618</v>
      </c>
      <c r="H232" s="731">
        <v>217041</v>
      </c>
      <c r="I232" s="731">
        <v>217041</v>
      </c>
      <c r="J232" s="731" t="s">
        <v>1017</v>
      </c>
      <c r="K232" s="731" t="s">
        <v>769</v>
      </c>
      <c r="L232" s="734">
        <v>124.2</v>
      </c>
      <c r="M232" s="734">
        <v>3</v>
      </c>
      <c r="N232" s="735">
        <v>372.6</v>
      </c>
    </row>
    <row r="233" spans="1:14" ht="14.45" customHeight="1" x14ac:dyDescent="0.2">
      <c r="A233" s="729" t="s">
        <v>581</v>
      </c>
      <c r="B233" s="730" t="s">
        <v>582</v>
      </c>
      <c r="C233" s="731" t="s">
        <v>594</v>
      </c>
      <c r="D233" s="732" t="s">
        <v>595</v>
      </c>
      <c r="E233" s="733">
        <v>50113006</v>
      </c>
      <c r="F233" s="732" t="s">
        <v>1008</v>
      </c>
      <c r="G233" s="731" t="s">
        <v>618</v>
      </c>
      <c r="H233" s="731">
        <v>33578</v>
      </c>
      <c r="I233" s="731">
        <v>33578</v>
      </c>
      <c r="J233" s="731" t="s">
        <v>1018</v>
      </c>
      <c r="K233" s="731" t="s">
        <v>769</v>
      </c>
      <c r="L233" s="734">
        <v>124.2</v>
      </c>
      <c r="M233" s="734">
        <v>2</v>
      </c>
      <c r="N233" s="735">
        <v>248.4</v>
      </c>
    </row>
    <row r="234" spans="1:14" ht="14.45" customHeight="1" x14ac:dyDescent="0.2">
      <c r="A234" s="729" t="s">
        <v>581</v>
      </c>
      <c r="B234" s="730" t="s">
        <v>582</v>
      </c>
      <c r="C234" s="731" t="s">
        <v>594</v>
      </c>
      <c r="D234" s="732" t="s">
        <v>595</v>
      </c>
      <c r="E234" s="733">
        <v>50113006</v>
      </c>
      <c r="F234" s="732" t="s">
        <v>1008</v>
      </c>
      <c r="G234" s="731" t="s">
        <v>618</v>
      </c>
      <c r="H234" s="731">
        <v>217162</v>
      </c>
      <c r="I234" s="731">
        <v>217162</v>
      </c>
      <c r="J234" s="731" t="s">
        <v>1019</v>
      </c>
      <c r="K234" s="731" t="s">
        <v>767</v>
      </c>
      <c r="L234" s="734">
        <v>172.85001520314722</v>
      </c>
      <c r="M234" s="734">
        <v>10</v>
      </c>
      <c r="N234" s="735">
        <v>1728.5001520314722</v>
      </c>
    </row>
    <row r="235" spans="1:14" ht="14.45" customHeight="1" x14ac:dyDescent="0.2">
      <c r="A235" s="729" t="s">
        <v>581</v>
      </c>
      <c r="B235" s="730" t="s">
        <v>582</v>
      </c>
      <c r="C235" s="731" t="s">
        <v>594</v>
      </c>
      <c r="D235" s="732" t="s">
        <v>595</v>
      </c>
      <c r="E235" s="733">
        <v>50113006</v>
      </c>
      <c r="F235" s="732" t="s">
        <v>1008</v>
      </c>
      <c r="G235" s="731" t="s">
        <v>618</v>
      </c>
      <c r="H235" s="731">
        <v>217160</v>
      </c>
      <c r="I235" s="731">
        <v>217160</v>
      </c>
      <c r="J235" s="731" t="s">
        <v>1020</v>
      </c>
      <c r="K235" s="731" t="s">
        <v>767</v>
      </c>
      <c r="L235" s="734">
        <v>173.98571428571429</v>
      </c>
      <c r="M235" s="734">
        <v>7</v>
      </c>
      <c r="N235" s="735">
        <v>1217.9000000000001</v>
      </c>
    </row>
    <row r="236" spans="1:14" ht="14.45" customHeight="1" x14ac:dyDescent="0.2">
      <c r="A236" s="729" t="s">
        <v>581</v>
      </c>
      <c r="B236" s="730" t="s">
        <v>582</v>
      </c>
      <c r="C236" s="731" t="s">
        <v>594</v>
      </c>
      <c r="D236" s="732" t="s">
        <v>595</v>
      </c>
      <c r="E236" s="733">
        <v>50113006</v>
      </c>
      <c r="F236" s="732" t="s">
        <v>1008</v>
      </c>
      <c r="G236" s="731" t="s">
        <v>618</v>
      </c>
      <c r="H236" s="731">
        <v>33036</v>
      </c>
      <c r="I236" s="731">
        <v>33036</v>
      </c>
      <c r="J236" s="731" t="s">
        <v>1021</v>
      </c>
      <c r="K236" s="731" t="s">
        <v>1022</v>
      </c>
      <c r="L236" s="734">
        <v>1226.6666666666667</v>
      </c>
      <c r="M236" s="734">
        <v>9</v>
      </c>
      <c r="N236" s="735">
        <v>11040</v>
      </c>
    </row>
    <row r="237" spans="1:14" ht="14.45" customHeight="1" x14ac:dyDescent="0.2">
      <c r="A237" s="729" t="s">
        <v>581</v>
      </c>
      <c r="B237" s="730" t="s">
        <v>582</v>
      </c>
      <c r="C237" s="731" t="s">
        <v>594</v>
      </c>
      <c r="D237" s="732" t="s">
        <v>595</v>
      </c>
      <c r="E237" s="733">
        <v>50113006</v>
      </c>
      <c r="F237" s="732" t="s">
        <v>1008</v>
      </c>
      <c r="G237" s="731" t="s">
        <v>329</v>
      </c>
      <c r="H237" s="731">
        <v>33610</v>
      </c>
      <c r="I237" s="731">
        <v>33610</v>
      </c>
      <c r="J237" s="731" t="s">
        <v>1023</v>
      </c>
      <c r="K237" s="731" t="s">
        <v>769</v>
      </c>
      <c r="L237" s="734">
        <v>157.68000000000004</v>
      </c>
      <c r="M237" s="734">
        <v>3</v>
      </c>
      <c r="N237" s="735">
        <v>473.04000000000008</v>
      </c>
    </row>
    <row r="238" spans="1:14" ht="14.45" customHeight="1" x14ac:dyDescent="0.2">
      <c r="A238" s="729" t="s">
        <v>581</v>
      </c>
      <c r="B238" s="730" t="s">
        <v>582</v>
      </c>
      <c r="C238" s="731" t="s">
        <v>594</v>
      </c>
      <c r="D238" s="732" t="s">
        <v>595</v>
      </c>
      <c r="E238" s="733">
        <v>50113006</v>
      </c>
      <c r="F238" s="732" t="s">
        <v>1008</v>
      </c>
      <c r="G238" s="731" t="s">
        <v>329</v>
      </c>
      <c r="H238" s="731">
        <v>33612</v>
      </c>
      <c r="I238" s="731">
        <v>33612</v>
      </c>
      <c r="J238" s="731" t="s">
        <v>1024</v>
      </c>
      <c r="K238" s="731" t="s">
        <v>769</v>
      </c>
      <c r="L238" s="734">
        <v>157.68</v>
      </c>
      <c r="M238" s="734">
        <v>7</v>
      </c>
      <c r="N238" s="735">
        <v>1103.76</v>
      </c>
    </row>
    <row r="239" spans="1:14" ht="14.45" customHeight="1" x14ac:dyDescent="0.2">
      <c r="A239" s="729" t="s">
        <v>581</v>
      </c>
      <c r="B239" s="730" t="s">
        <v>582</v>
      </c>
      <c r="C239" s="731" t="s">
        <v>594</v>
      </c>
      <c r="D239" s="732" t="s">
        <v>595</v>
      </c>
      <c r="E239" s="733">
        <v>50113006</v>
      </c>
      <c r="F239" s="732" t="s">
        <v>1008</v>
      </c>
      <c r="G239" s="731" t="s">
        <v>628</v>
      </c>
      <c r="H239" s="731">
        <v>217111</v>
      </c>
      <c r="I239" s="731">
        <v>217111</v>
      </c>
      <c r="J239" s="731" t="s">
        <v>1025</v>
      </c>
      <c r="K239" s="731" t="s">
        <v>1026</v>
      </c>
      <c r="L239" s="734">
        <v>282.33999999999997</v>
      </c>
      <c r="M239" s="734">
        <v>1</v>
      </c>
      <c r="N239" s="735">
        <v>282.33999999999997</v>
      </c>
    </row>
    <row r="240" spans="1:14" ht="14.45" customHeight="1" x14ac:dyDescent="0.2">
      <c r="A240" s="729" t="s">
        <v>581</v>
      </c>
      <c r="B240" s="730" t="s">
        <v>582</v>
      </c>
      <c r="C240" s="731" t="s">
        <v>594</v>
      </c>
      <c r="D240" s="732" t="s">
        <v>595</v>
      </c>
      <c r="E240" s="733">
        <v>50113006</v>
      </c>
      <c r="F240" s="732" t="s">
        <v>1008</v>
      </c>
      <c r="G240" s="731" t="s">
        <v>628</v>
      </c>
      <c r="H240" s="731">
        <v>33741</v>
      </c>
      <c r="I240" s="731">
        <v>33741</v>
      </c>
      <c r="J240" s="731" t="s">
        <v>1027</v>
      </c>
      <c r="K240" s="731" t="s">
        <v>767</v>
      </c>
      <c r="L240" s="734">
        <v>111.81</v>
      </c>
      <c r="M240" s="734">
        <v>11</v>
      </c>
      <c r="N240" s="735">
        <v>1229.9100000000001</v>
      </c>
    </row>
    <row r="241" spans="1:14" ht="14.45" customHeight="1" x14ac:dyDescent="0.2">
      <c r="A241" s="729" t="s">
        <v>581</v>
      </c>
      <c r="B241" s="730" t="s">
        <v>582</v>
      </c>
      <c r="C241" s="731" t="s">
        <v>594</v>
      </c>
      <c r="D241" s="732" t="s">
        <v>595</v>
      </c>
      <c r="E241" s="733">
        <v>50113006</v>
      </c>
      <c r="F241" s="732" t="s">
        <v>1008</v>
      </c>
      <c r="G241" s="731" t="s">
        <v>628</v>
      </c>
      <c r="H241" s="731">
        <v>33897</v>
      </c>
      <c r="I241" s="731">
        <v>33897</v>
      </c>
      <c r="J241" s="731" t="s">
        <v>1028</v>
      </c>
      <c r="K241" s="731" t="s">
        <v>767</v>
      </c>
      <c r="L241" s="734">
        <v>111.81</v>
      </c>
      <c r="M241" s="734">
        <v>17</v>
      </c>
      <c r="N241" s="735">
        <v>1900.77</v>
      </c>
    </row>
    <row r="242" spans="1:14" ht="14.45" customHeight="1" x14ac:dyDescent="0.2">
      <c r="A242" s="729" t="s">
        <v>581</v>
      </c>
      <c r="B242" s="730" t="s">
        <v>582</v>
      </c>
      <c r="C242" s="731" t="s">
        <v>594</v>
      </c>
      <c r="D242" s="732" t="s">
        <v>595</v>
      </c>
      <c r="E242" s="733">
        <v>50113006</v>
      </c>
      <c r="F242" s="732" t="s">
        <v>1008</v>
      </c>
      <c r="G242" s="731" t="s">
        <v>628</v>
      </c>
      <c r="H242" s="731">
        <v>33740</v>
      </c>
      <c r="I242" s="731">
        <v>33740</v>
      </c>
      <c r="J242" s="731" t="s">
        <v>1029</v>
      </c>
      <c r="K242" s="731" t="s">
        <v>767</v>
      </c>
      <c r="L242" s="734">
        <v>111.81</v>
      </c>
      <c r="M242" s="734">
        <v>17</v>
      </c>
      <c r="N242" s="735">
        <v>1900.77</v>
      </c>
    </row>
    <row r="243" spans="1:14" ht="14.45" customHeight="1" x14ac:dyDescent="0.2">
      <c r="A243" s="729" t="s">
        <v>581</v>
      </c>
      <c r="B243" s="730" t="s">
        <v>582</v>
      </c>
      <c r="C243" s="731" t="s">
        <v>594</v>
      </c>
      <c r="D243" s="732" t="s">
        <v>595</v>
      </c>
      <c r="E243" s="733">
        <v>50113006</v>
      </c>
      <c r="F243" s="732" t="s">
        <v>1008</v>
      </c>
      <c r="G243" s="731" t="s">
        <v>628</v>
      </c>
      <c r="H243" s="731">
        <v>846763</v>
      </c>
      <c r="I243" s="731">
        <v>33419</v>
      </c>
      <c r="J243" s="731" t="s">
        <v>1030</v>
      </c>
      <c r="K243" s="731" t="s">
        <v>767</v>
      </c>
      <c r="L243" s="734">
        <v>138.54</v>
      </c>
      <c r="M243" s="734">
        <v>8</v>
      </c>
      <c r="N243" s="735">
        <v>1108.32</v>
      </c>
    </row>
    <row r="244" spans="1:14" ht="14.45" customHeight="1" x14ac:dyDescent="0.2">
      <c r="A244" s="729" t="s">
        <v>581</v>
      </c>
      <c r="B244" s="730" t="s">
        <v>582</v>
      </c>
      <c r="C244" s="731" t="s">
        <v>594</v>
      </c>
      <c r="D244" s="732" t="s">
        <v>595</v>
      </c>
      <c r="E244" s="733">
        <v>50113006</v>
      </c>
      <c r="F244" s="732" t="s">
        <v>1008</v>
      </c>
      <c r="G244" s="731" t="s">
        <v>628</v>
      </c>
      <c r="H244" s="731">
        <v>846765</v>
      </c>
      <c r="I244" s="731">
        <v>33421</v>
      </c>
      <c r="J244" s="731" t="s">
        <v>1031</v>
      </c>
      <c r="K244" s="731" t="s">
        <v>767</v>
      </c>
      <c r="L244" s="734">
        <v>138.54000000000002</v>
      </c>
      <c r="M244" s="734">
        <v>5</v>
      </c>
      <c r="N244" s="735">
        <v>692.7</v>
      </c>
    </row>
    <row r="245" spans="1:14" ht="14.45" customHeight="1" x14ac:dyDescent="0.2">
      <c r="A245" s="729" t="s">
        <v>581</v>
      </c>
      <c r="B245" s="730" t="s">
        <v>582</v>
      </c>
      <c r="C245" s="731" t="s">
        <v>594</v>
      </c>
      <c r="D245" s="732" t="s">
        <v>595</v>
      </c>
      <c r="E245" s="733">
        <v>50113006</v>
      </c>
      <c r="F245" s="732" t="s">
        <v>1008</v>
      </c>
      <c r="G245" s="731" t="s">
        <v>628</v>
      </c>
      <c r="H245" s="731">
        <v>33865</v>
      </c>
      <c r="I245" s="731">
        <v>33865</v>
      </c>
      <c r="J245" s="731" t="s">
        <v>1032</v>
      </c>
      <c r="K245" s="731" t="s">
        <v>767</v>
      </c>
      <c r="L245" s="734">
        <v>138.54</v>
      </c>
      <c r="M245" s="734">
        <v>3</v>
      </c>
      <c r="N245" s="735">
        <v>415.61999999999995</v>
      </c>
    </row>
    <row r="246" spans="1:14" ht="14.45" customHeight="1" x14ac:dyDescent="0.2">
      <c r="A246" s="729" t="s">
        <v>581</v>
      </c>
      <c r="B246" s="730" t="s">
        <v>582</v>
      </c>
      <c r="C246" s="731" t="s">
        <v>594</v>
      </c>
      <c r="D246" s="732" t="s">
        <v>595</v>
      </c>
      <c r="E246" s="733">
        <v>50113006</v>
      </c>
      <c r="F246" s="732" t="s">
        <v>1008</v>
      </c>
      <c r="G246" s="731" t="s">
        <v>628</v>
      </c>
      <c r="H246" s="731">
        <v>33866</v>
      </c>
      <c r="I246" s="731">
        <v>33866</v>
      </c>
      <c r="J246" s="731" t="s">
        <v>1033</v>
      </c>
      <c r="K246" s="731" t="s">
        <v>767</v>
      </c>
      <c r="L246" s="734">
        <v>138.54</v>
      </c>
      <c r="M246" s="734">
        <v>8</v>
      </c>
      <c r="N246" s="735">
        <v>1108.32</v>
      </c>
    </row>
    <row r="247" spans="1:14" ht="14.45" customHeight="1" x14ac:dyDescent="0.2">
      <c r="A247" s="729" t="s">
        <v>581</v>
      </c>
      <c r="B247" s="730" t="s">
        <v>582</v>
      </c>
      <c r="C247" s="731" t="s">
        <v>594</v>
      </c>
      <c r="D247" s="732" t="s">
        <v>595</v>
      </c>
      <c r="E247" s="733">
        <v>50113006</v>
      </c>
      <c r="F247" s="732" t="s">
        <v>1008</v>
      </c>
      <c r="G247" s="731" t="s">
        <v>628</v>
      </c>
      <c r="H247" s="731">
        <v>987792</v>
      </c>
      <c r="I247" s="731">
        <v>33749</v>
      </c>
      <c r="J247" s="731" t="s">
        <v>1034</v>
      </c>
      <c r="K247" s="731" t="s">
        <v>1035</v>
      </c>
      <c r="L247" s="734">
        <v>96.55</v>
      </c>
      <c r="M247" s="734">
        <v>1</v>
      </c>
      <c r="N247" s="735">
        <v>96.55</v>
      </c>
    </row>
    <row r="248" spans="1:14" ht="14.45" customHeight="1" x14ac:dyDescent="0.2">
      <c r="A248" s="729" t="s">
        <v>581</v>
      </c>
      <c r="B248" s="730" t="s">
        <v>582</v>
      </c>
      <c r="C248" s="731" t="s">
        <v>594</v>
      </c>
      <c r="D248" s="732" t="s">
        <v>595</v>
      </c>
      <c r="E248" s="733">
        <v>50113006</v>
      </c>
      <c r="F248" s="732" t="s">
        <v>1008</v>
      </c>
      <c r="G248" s="731" t="s">
        <v>628</v>
      </c>
      <c r="H248" s="731">
        <v>395579</v>
      </c>
      <c r="I248" s="731">
        <v>33752</v>
      </c>
      <c r="J248" s="731" t="s">
        <v>1036</v>
      </c>
      <c r="K248" s="731" t="s">
        <v>1037</v>
      </c>
      <c r="L248" s="734">
        <v>96.549999999999983</v>
      </c>
      <c r="M248" s="734">
        <v>1</v>
      </c>
      <c r="N248" s="735">
        <v>96.549999999999983</v>
      </c>
    </row>
    <row r="249" spans="1:14" ht="14.45" customHeight="1" x14ac:dyDescent="0.2">
      <c r="A249" s="729" t="s">
        <v>581</v>
      </c>
      <c r="B249" s="730" t="s">
        <v>582</v>
      </c>
      <c r="C249" s="731" t="s">
        <v>594</v>
      </c>
      <c r="D249" s="732" t="s">
        <v>595</v>
      </c>
      <c r="E249" s="733">
        <v>50113006</v>
      </c>
      <c r="F249" s="732" t="s">
        <v>1008</v>
      </c>
      <c r="G249" s="731" t="s">
        <v>628</v>
      </c>
      <c r="H249" s="731">
        <v>33859</v>
      </c>
      <c r="I249" s="731">
        <v>33859</v>
      </c>
      <c r="J249" s="731" t="s">
        <v>1038</v>
      </c>
      <c r="K249" s="731" t="s">
        <v>769</v>
      </c>
      <c r="L249" s="734">
        <v>141.41999999999999</v>
      </c>
      <c r="M249" s="734">
        <v>22</v>
      </c>
      <c r="N249" s="735">
        <v>3111.24</v>
      </c>
    </row>
    <row r="250" spans="1:14" ht="14.45" customHeight="1" x14ac:dyDescent="0.2">
      <c r="A250" s="729" t="s">
        <v>581</v>
      </c>
      <c r="B250" s="730" t="s">
        <v>582</v>
      </c>
      <c r="C250" s="731" t="s">
        <v>594</v>
      </c>
      <c r="D250" s="732" t="s">
        <v>595</v>
      </c>
      <c r="E250" s="733">
        <v>50113006</v>
      </c>
      <c r="F250" s="732" t="s">
        <v>1008</v>
      </c>
      <c r="G250" s="731" t="s">
        <v>628</v>
      </c>
      <c r="H250" s="731">
        <v>33864</v>
      </c>
      <c r="I250" s="731">
        <v>33864</v>
      </c>
      <c r="J250" s="731" t="s">
        <v>1039</v>
      </c>
      <c r="K250" s="731" t="s">
        <v>769</v>
      </c>
      <c r="L250" s="734">
        <v>138.36999999999998</v>
      </c>
      <c r="M250" s="734">
        <v>2</v>
      </c>
      <c r="N250" s="735">
        <v>276.73999999999995</v>
      </c>
    </row>
    <row r="251" spans="1:14" ht="14.45" customHeight="1" x14ac:dyDescent="0.2">
      <c r="A251" s="729" t="s">
        <v>581</v>
      </c>
      <c r="B251" s="730" t="s">
        <v>582</v>
      </c>
      <c r="C251" s="731" t="s">
        <v>594</v>
      </c>
      <c r="D251" s="732" t="s">
        <v>595</v>
      </c>
      <c r="E251" s="733">
        <v>50113006</v>
      </c>
      <c r="F251" s="732" t="s">
        <v>1008</v>
      </c>
      <c r="G251" s="731" t="s">
        <v>628</v>
      </c>
      <c r="H251" s="731">
        <v>33850</v>
      </c>
      <c r="I251" s="731">
        <v>33850</v>
      </c>
      <c r="J251" s="731" t="s">
        <v>1040</v>
      </c>
      <c r="K251" s="731" t="s">
        <v>769</v>
      </c>
      <c r="L251" s="734">
        <v>148.66</v>
      </c>
      <c r="M251" s="734">
        <v>2</v>
      </c>
      <c r="N251" s="735">
        <v>297.32</v>
      </c>
    </row>
    <row r="252" spans="1:14" ht="14.45" customHeight="1" x14ac:dyDescent="0.2">
      <c r="A252" s="729" t="s">
        <v>581</v>
      </c>
      <c r="B252" s="730" t="s">
        <v>582</v>
      </c>
      <c r="C252" s="731" t="s">
        <v>594</v>
      </c>
      <c r="D252" s="732" t="s">
        <v>595</v>
      </c>
      <c r="E252" s="733">
        <v>50113006</v>
      </c>
      <c r="F252" s="732" t="s">
        <v>1008</v>
      </c>
      <c r="G252" s="731" t="s">
        <v>628</v>
      </c>
      <c r="H252" s="731">
        <v>33852</v>
      </c>
      <c r="I252" s="731">
        <v>33852</v>
      </c>
      <c r="J252" s="731" t="s">
        <v>1041</v>
      </c>
      <c r="K252" s="731" t="s">
        <v>769</v>
      </c>
      <c r="L252" s="734">
        <v>136.96</v>
      </c>
      <c r="M252" s="734">
        <v>7</v>
      </c>
      <c r="N252" s="735">
        <v>958.72</v>
      </c>
    </row>
    <row r="253" spans="1:14" ht="14.45" customHeight="1" x14ac:dyDescent="0.2">
      <c r="A253" s="729" t="s">
        <v>581</v>
      </c>
      <c r="B253" s="730" t="s">
        <v>582</v>
      </c>
      <c r="C253" s="731" t="s">
        <v>594</v>
      </c>
      <c r="D253" s="732" t="s">
        <v>595</v>
      </c>
      <c r="E253" s="733">
        <v>50113006</v>
      </c>
      <c r="F253" s="732" t="s">
        <v>1008</v>
      </c>
      <c r="G253" s="731" t="s">
        <v>628</v>
      </c>
      <c r="H253" s="731">
        <v>33848</v>
      </c>
      <c r="I253" s="731">
        <v>33848</v>
      </c>
      <c r="J253" s="731" t="s">
        <v>1042</v>
      </c>
      <c r="K253" s="731" t="s">
        <v>769</v>
      </c>
      <c r="L253" s="734">
        <v>125.36</v>
      </c>
      <c r="M253" s="734">
        <v>4</v>
      </c>
      <c r="N253" s="735">
        <v>501.44</v>
      </c>
    </row>
    <row r="254" spans="1:14" ht="14.45" customHeight="1" x14ac:dyDescent="0.2">
      <c r="A254" s="729" t="s">
        <v>581</v>
      </c>
      <c r="B254" s="730" t="s">
        <v>582</v>
      </c>
      <c r="C254" s="731" t="s">
        <v>594</v>
      </c>
      <c r="D254" s="732" t="s">
        <v>595</v>
      </c>
      <c r="E254" s="733">
        <v>50113006</v>
      </c>
      <c r="F254" s="732" t="s">
        <v>1008</v>
      </c>
      <c r="G254" s="731" t="s">
        <v>628</v>
      </c>
      <c r="H254" s="731">
        <v>33856</v>
      </c>
      <c r="I254" s="731">
        <v>33856</v>
      </c>
      <c r="J254" s="731" t="s">
        <v>1043</v>
      </c>
      <c r="K254" s="731" t="s">
        <v>769</v>
      </c>
      <c r="L254" s="734">
        <v>132.79000000000002</v>
      </c>
      <c r="M254" s="734">
        <v>2</v>
      </c>
      <c r="N254" s="735">
        <v>265.58000000000004</v>
      </c>
    </row>
    <row r="255" spans="1:14" ht="14.45" customHeight="1" x14ac:dyDescent="0.2">
      <c r="A255" s="729" t="s">
        <v>581</v>
      </c>
      <c r="B255" s="730" t="s">
        <v>582</v>
      </c>
      <c r="C255" s="731" t="s">
        <v>594</v>
      </c>
      <c r="D255" s="732" t="s">
        <v>595</v>
      </c>
      <c r="E255" s="733">
        <v>50113006</v>
      </c>
      <c r="F255" s="732" t="s">
        <v>1008</v>
      </c>
      <c r="G255" s="731" t="s">
        <v>628</v>
      </c>
      <c r="H255" s="731">
        <v>33857</v>
      </c>
      <c r="I255" s="731">
        <v>33857</v>
      </c>
      <c r="J255" s="731" t="s">
        <v>1044</v>
      </c>
      <c r="K255" s="731" t="s">
        <v>769</v>
      </c>
      <c r="L255" s="734">
        <v>132.79</v>
      </c>
      <c r="M255" s="734">
        <v>3</v>
      </c>
      <c r="N255" s="735">
        <v>398.37</v>
      </c>
    </row>
    <row r="256" spans="1:14" ht="14.45" customHeight="1" x14ac:dyDescent="0.2">
      <c r="A256" s="729" t="s">
        <v>581</v>
      </c>
      <c r="B256" s="730" t="s">
        <v>582</v>
      </c>
      <c r="C256" s="731" t="s">
        <v>594</v>
      </c>
      <c r="D256" s="732" t="s">
        <v>595</v>
      </c>
      <c r="E256" s="733">
        <v>50113006</v>
      </c>
      <c r="F256" s="732" t="s">
        <v>1008</v>
      </c>
      <c r="G256" s="731" t="s">
        <v>628</v>
      </c>
      <c r="H256" s="731">
        <v>217052</v>
      </c>
      <c r="I256" s="731">
        <v>217052</v>
      </c>
      <c r="J256" s="731" t="s">
        <v>1045</v>
      </c>
      <c r="K256" s="731" t="s">
        <v>1046</v>
      </c>
      <c r="L256" s="734">
        <v>1502.2700000000002</v>
      </c>
      <c r="M256" s="734">
        <v>2</v>
      </c>
      <c r="N256" s="735">
        <v>3004.5400000000004</v>
      </c>
    </row>
    <row r="257" spans="1:14" ht="14.45" customHeight="1" x14ac:dyDescent="0.2">
      <c r="A257" s="729" t="s">
        <v>581</v>
      </c>
      <c r="B257" s="730" t="s">
        <v>582</v>
      </c>
      <c r="C257" s="731" t="s">
        <v>594</v>
      </c>
      <c r="D257" s="732" t="s">
        <v>595</v>
      </c>
      <c r="E257" s="733">
        <v>50113006</v>
      </c>
      <c r="F257" s="732" t="s">
        <v>1008</v>
      </c>
      <c r="G257" s="731" t="s">
        <v>628</v>
      </c>
      <c r="H257" s="731">
        <v>133146</v>
      </c>
      <c r="I257" s="731">
        <v>33530</v>
      </c>
      <c r="J257" s="731" t="s">
        <v>1047</v>
      </c>
      <c r="K257" s="731" t="s">
        <v>1048</v>
      </c>
      <c r="L257" s="734">
        <v>157.36999999999998</v>
      </c>
      <c r="M257" s="734">
        <v>16</v>
      </c>
      <c r="N257" s="735">
        <v>2517.9199999999996</v>
      </c>
    </row>
    <row r="258" spans="1:14" ht="14.45" customHeight="1" x14ac:dyDescent="0.2">
      <c r="A258" s="729" t="s">
        <v>581</v>
      </c>
      <c r="B258" s="730" t="s">
        <v>582</v>
      </c>
      <c r="C258" s="731" t="s">
        <v>594</v>
      </c>
      <c r="D258" s="732" t="s">
        <v>595</v>
      </c>
      <c r="E258" s="733">
        <v>50113006</v>
      </c>
      <c r="F258" s="732" t="s">
        <v>1008</v>
      </c>
      <c r="G258" s="731" t="s">
        <v>618</v>
      </c>
      <c r="H258" s="731">
        <v>217251</v>
      </c>
      <c r="I258" s="731">
        <v>217251</v>
      </c>
      <c r="J258" s="731" t="s">
        <v>1049</v>
      </c>
      <c r="K258" s="731" t="s">
        <v>1050</v>
      </c>
      <c r="L258" s="734">
        <v>2602.9299999999998</v>
      </c>
      <c r="M258" s="734">
        <v>3</v>
      </c>
      <c r="N258" s="735">
        <v>7808.7899999999991</v>
      </c>
    </row>
    <row r="259" spans="1:14" ht="14.45" customHeight="1" x14ac:dyDescent="0.2">
      <c r="A259" s="729" t="s">
        <v>581</v>
      </c>
      <c r="B259" s="730" t="s">
        <v>582</v>
      </c>
      <c r="C259" s="731" t="s">
        <v>594</v>
      </c>
      <c r="D259" s="732" t="s">
        <v>595</v>
      </c>
      <c r="E259" s="733">
        <v>50113006</v>
      </c>
      <c r="F259" s="732" t="s">
        <v>1008</v>
      </c>
      <c r="G259" s="731" t="s">
        <v>618</v>
      </c>
      <c r="H259" s="731">
        <v>841761</v>
      </c>
      <c r="I259" s="731">
        <v>0</v>
      </c>
      <c r="J259" s="731" t="s">
        <v>1051</v>
      </c>
      <c r="K259" s="731" t="s">
        <v>329</v>
      </c>
      <c r="L259" s="734">
        <v>137.25</v>
      </c>
      <c r="M259" s="734">
        <v>26</v>
      </c>
      <c r="N259" s="735">
        <v>3568.5</v>
      </c>
    </row>
    <row r="260" spans="1:14" ht="14.45" customHeight="1" x14ac:dyDescent="0.2">
      <c r="A260" s="729" t="s">
        <v>581</v>
      </c>
      <c r="B260" s="730" t="s">
        <v>582</v>
      </c>
      <c r="C260" s="731" t="s">
        <v>594</v>
      </c>
      <c r="D260" s="732" t="s">
        <v>595</v>
      </c>
      <c r="E260" s="733">
        <v>50113006</v>
      </c>
      <c r="F260" s="732" t="s">
        <v>1008</v>
      </c>
      <c r="G260" s="731" t="s">
        <v>628</v>
      </c>
      <c r="H260" s="731">
        <v>133220</v>
      </c>
      <c r="I260" s="731">
        <v>33220</v>
      </c>
      <c r="J260" s="731" t="s">
        <v>1052</v>
      </c>
      <c r="K260" s="731" t="s">
        <v>1053</v>
      </c>
      <c r="L260" s="734">
        <v>195.75000000000006</v>
      </c>
      <c r="M260" s="734">
        <v>1</v>
      </c>
      <c r="N260" s="735">
        <v>195.75000000000006</v>
      </c>
    </row>
    <row r="261" spans="1:14" ht="14.45" customHeight="1" x14ac:dyDescent="0.2">
      <c r="A261" s="729" t="s">
        <v>581</v>
      </c>
      <c r="B261" s="730" t="s">
        <v>582</v>
      </c>
      <c r="C261" s="731" t="s">
        <v>594</v>
      </c>
      <c r="D261" s="732" t="s">
        <v>595</v>
      </c>
      <c r="E261" s="733">
        <v>50113006</v>
      </c>
      <c r="F261" s="732" t="s">
        <v>1008</v>
      </c>
      <c r="G261" s="731" t="s">
        <v>329</v>
      </c>
      <c r="H261" s="731">
        <v>217125</v>
      </c>
      <c r="I261" s="731">
        <v>217125</v>
      </c>
      <c r="J261" s="731" t="s">
        <v>1054</v>
      </c>
      <c r="K261" s="731" t="s">
        <v>1014</v>
      </c>
      <c r="L261" s="734">
        <v>91.910000000000011</v>
      </c>
      <c r="M261" s="734">
        <v>3</v>
      </c>
      <c r="N261" s="735">
        <v>275.73</v>
      </c>
    </row>
    <row r="262" spans="1:14" ht="14.45" customHeight="1" x14ac:dyDescent="0.2">
      <c r="A262" s="729" t="s">
        <v>581</v>
      </c>
      <c r="B262" s="730" t="s">
        <v>582</v>
      </c>
      <c r="C262" s="731" t="s">
        <v>594</v>
      </c>
      <c r="D262" s="732" t="s">
        <v>595</v>
      </c>
      <c r="E262" s="733">
        <v>50113006</v>
      </c>
      <c r="F262" s="732" t="s">
        <v>1008</v>
      </c>
      <c r="G262" s="731" t="s">
        <v>329</v>
      </c>
      <c r="H262" s="731">
        <v>217131</v>
      </c>
      <c r="I262" s="731">
        <v>217131</v>
      </c>
      <c r="J262" s="731" t="s">
        <v>1055</v>
      </c>
      <c r="K262" s="731" t="s">
        <v>1014</v>
      </c>
      <c r="L262" s="734">
        <v>91.91</v>
      </c>
      <c r="M262" s="734">
        <v>2</v>
      </c>
      <c r="N262" s="735">
        <v>183.82</v>
      </c>
    </row>
    <row r="263" spans="1:14" ht="14.45" customHeight="1" x14ac:dyDescent="0.2">
      <c r="A263" s="729" t="s">
        <v>581</v>
      </c>
      <c r="B263" s="730" t="s">
        <v>582</v>
      </c>
      <c r="C263" s="731" t="s">
        <v>594</v>
      </c>
      <c r="D263" s="732" t="s">
        <v>595</v>
      </c>
      <c r="E263" s="733">
        <v>50113008</v>
      </c>
      <c r="F263" s="732" t="s">
        <v>1056</v>
      </c>
      <c r="G263" s="731"/>
      <c r="H263" s="731"/>
      <c r="I263" s="731">
        <v>230687</v>
      </c>
      <c r="J263" s="731" t="s">
        <v>1057</v>
      </c>
      <c r="K263" s="731" t="s">
        <v>1058</v>
      </c>
      <c r="L263" s="734">
        <v>4305.39990234375</v>
      </c>
      <c r="M263" s="734">
        <v>7</v>
      </c>
      <c r="N263" s="735">
        <v>30137.79931640625</v>
      </c>
    </row>
    <row r="264" spans="1:14" ht="14.45" customHeight="1" x14ac:dyDescent="0.2">
      <c r="A264" s="729" t="s">
        <v>581</v>
      </c>
      <c r="B264" s="730" t="s">
        <v>582</v>
      </c>
      <c r="C264" s="731" t="s">
        <v>594</v>
      </c>
      <c r="D264" s="732" t="s">
        <v>595</v>
      </c>
      <c r="E264" s="733">
        <v>50113008</v>
      </c>
      <c r="F264" s="732" t="s">
        <v>1056</v>
      </c>
      <c r="G264" s="731"/>
      <c r="H264" s="731"/>
      <c r="I264" s="731">
        <v>230686</v>
      </c>
      <c r="J264" s="731" t="s">
        <v>1057</v>
      </c>
      <c r="K264" s="731" t="s">
        <v>1059</v>
      </c>
      <c r="L264" s="734">
        <v>8610.7998046875</v>
      </c>
      <c r="M264" s="734">
        <v>16</v>
      </c>
      <c r="N264" s="735">
        <v>137772.796875</v>
      </c>
    </row>
    <row r="265" spans="1:14" ht="14.45" customHeight="1" x14ac:dyDescent="0.2">
      <c r="A265" s="729" t="s">
        <v>581</v>
      </c>
      <c r="B265" s="730" t="s">
        <v>582</v>
      </c>
      <c r="C265" s="731" t="s">
        <v>594</v>
      </c>
      <c r="D265" s="732" t="s">
        <v>595</v>
      </c>
      <c r="E265" s="733">
        <v>50113011</v>
      </c>
      <c r="F265" s="732" t="s">
        <v>1060</v>
      </c>
      <c r="G265" s="731"/>
      <c r="H265" s="731"/>
      <c r="I265" s="731">
        <v>158152</v>
      </c>
      <c r="J265" s="731" t="s">
        <v>1061</v>
      </c>
      <c r="K265" s="731" t="s">
        <v>1062</v>
      </c>
      <c r="L265" s="734">
        <v>912.989990234375</v>
      </c>
      <c r="M265" s="734">
        <v>12</v>
      </c>
      <c r="N265" s="735">
        <v>10955.8798828125</v>
      </c>
    </row>
    <row r="266" spans="1:14" ht="14.45" customHeight="1" x14ac:dyDescent="0.2">
      <c r="A266" s="729" t="s">
        <v>581</v>
      </c>
      <c r="B266" s="730" t="s">
        <v>582</v>
      </c>
      <c r="C266" s="731" t="s">
        <v>594</v>
      </c>
      <c r="D266" s="732" t="s">
        <v>595</v>
      </c>
      <c r="E266" s="733">
        <v>50113013</v>
      </c>
      <c r="F266" s="732" t="s">
        <v>1063</v>
      </c>
      <c r="G266" s="731" t="s">
        <v>329</v>
      </c>
      <c r="H266" s="731">
        <v>243369</v>
      </c>
      <c r="I266" s="731">
        <v>243369</v>
      </c>
      <c r="J266" s="731" t="s">
        <v>1064</v>
      </c>
      <c r="K266" s="731" t="s">
        <v>1065</v>
      </c>
      <c r="L266" s="734">
        <v>544.39</v>
      </c>
      <c r="M266" s="734">
        <v>2.8</v>
      </c>
      <c r="N266" s="735">
        <v>1524.2919999999999</v>
      </c>
    </row>
    <row r="267" spans="1:14" ht="14.45" customHeight="1" x14ac:dyDescent="0.2">
      <c r="A267" s="729" t="s">
        <v>581</v>
      </c>
      <c r="B267" s="730" t="s">
        <v>582</v>
      </c>
      <c r="C267" s="731" t="s">
        <v>594</v>
      </c>
      <c r="D267" s="732" t="s">
        <v>595</v>
      </c>
      <c r="E267" s="733">
        <v>50113013</v>
      </c>
      <c r="F267" s="732" t="s">
        <v>1063</v>
      </c>
      <c r="G267" s="731" t="s">
        <v>628</v>
      </c>
      <c r="H267" s="731">
        <v>185525</v>
      </c>
      <c r="I267" s="731">
        <v>85525</v>
      </c>
      <c r="J267" s="731" t="s">
        <v>1066</v>
      </c>
      <c r="K267" s="731" t="s">
        <v>1067</v>
      </c>
      <c r="L267" s="734">
        <v>110.19</v>
      </c>
      <c r="M267" s="734">
        <v>9</v>
      </c>
      <c r="N267" s="735">
        <v>991.71</v>
      </c>
    </row>
    <row r="268" spans="1:14" ht="14.45" customHeight="1" x14ac:dyDescent="0.2">
      <c r="A268" s="729" t="s">
        <v>581</v>
      </c>
      <c r="B268" s="730" t="s">
        <v>582</v>
      </c>
      <c r="C268" s="731" t="s">
        <v>594</v>
      </c>
      <c r="D268" s="732" t="s">
        <v>595</v>
      </c>
      <c r="E268" s="733">
        <v>50113013</v>
      </c>
      <c r="F268" s="732" t="s">
        <v>1063</v>
      </c>
      <c r="G268" s="731" t="s">
        <v>618</v>
      </c>
      <c r="H268" s="731">
        <v>203097</v>
      </c>
      <c r="I268" s="731">
        <v>203097</v>
      </c>
      <c r="J268" s="731" t="s">
        <v>1068</v>
      </c>
      <c r="K268" s="731" t="s">
        <v>1069</v>
      </c>
      <c r="L268" s="734">
        <v>167.34</v>
      </c>
      <c r="M268" s="734">
        <v>16</v>
      </c>
      <c r="N268" s="735">
        <v>2677.44</v>
      </c>
    </row>
    <row r="269" spans="1:14" ht="14.45" customHeight="1" x14ac:dyDescent="0.2">
      <c r="A269" s="729" t="s">
        <v>581</v>
      </c>
      <c r="B269" s="730" t="s">
        <v>582</v>
      </c>
      <c r="C269" s="731" t="s">
        <v>594</v>
      </c>
      <c r="D269" s="732" t="s">
        <v>595</v>
      </c>
      <c r="E269" s="733">
        <v>50113013</v>
      </c>
      <c r="F269" s="732" t="s">
        <v>1063</v>
      </c>
      <c r="G269" s="731" t="s">
        <v>618</v>
      </c>
      <c r="H269" s="731">
        <v>172972</v>
      </c>
      <c r="I269" s="731">
        <v>72972</v>
      </c>
      <c r="J269" s="731" t="s">
        <v>1070</v>
      </c>
      <c r="K269" s="731" t="s">
        <v>1071</v>
      </c>
      <c r="L269" s="734">
        <v>203.72000000000139</v>
      </c>
      <c r="M269" s="734">
        <v>264.3999999999993</v>
      </c>
      <c r="N269" s="735">
        <v>53863.568000000225</v>
      </c>
    </row>
    <row r="270" spans="1:14" ht="14.45" customHeight="1" x14ac:dyDescent="0.2">
      <c r="A270" s="729" t="s">
        <v>581</v>
      </c>
      <c r="B270" s="730" t="s">
        <v>582</v>
      </c>
      <c r="C270" s="731" t="s">
        <v>594</v>
      </c>
      <c r="D270" s="732" t="s">
        <v>595</v>
      </c>
      <c r="E270" s="733">
        <v>50113013</v>
      </c>
      <c r="F270" s="732" t="s">
        <v>1063</v>
      </c>
      <c r="G270" s="731" t="s">
        <v>628</v>
      </c>
      <c r="H270" s="731">
        <v>105951</v>
      </c>
      <c r="I270" s="731">
        <v>5951</v>
      </c>
      <c r="J270" s="731" t="s">
        <v>1072</v>
      </c>
      <c r="K270" s="731" t="s">
        <v>1073</v>
      </c>
      <c r="L270" s="734">
        <v>114.09666666666668</v>
      </c>
      <c r="M270" s="734">
        <v>3</v>
      </c>
      <c r="N270" s="735">
        <v>342.29</v>
      </c>
    </row>
    <row r="271" spans="1:14" ht="14.45" customHeight="1" x14ac:dyDescent="0.2">
      <c r="A271" s="729" t="s">
        <v>581</v>
      </c>
      <c r="B271" s="730" t="s">
        <v>582</v>
      </c>
      <c r="C271" s="731" t="s">
        <v>594</v>
      </c>
      <c r="D271" s="732" t="s">
        <v>595</v>
      </c>
      <c r="E271" s="733">
        <v>50113013</v>
      </c>
      <c r="F271" s="732" t="s">
        <v>1063</v>
      </c>
      <c r="G271" s="731" t="s">
        <v>618</v>
      </c>
      <c r="H271" s="731">
        <v>136083</v>
      </c>
      <c r="I271" s="731">
        <v>136083</v>
      </c>
      <c r="J271" s="731" t="s">
        <v>1074</v>
      </c>
      <c r="K271" s="731" t="s">
        <v>1075</v>
      </c>
      <c r="L271" s="734">
        <v>475.21285714285705</v>
      </c>
      <c r="M271" s="734">
        <v>12.6</v>
      </c>
      <c r="N271" s="735">
        <v>5987.6819999999989</v>
      </c>
    </row>
    <row r="272" spans="1:14" ht="14.45" customHeight="1" x14ac:dyDescent="0.2">
      <c r="A272" s="729" t="s">
        <v>581</v>
      </c>
      <c r="B272" s="730" t="s">
        <v>582</v>
      </c>
      <c r="C272" s="731" t="s">
        <v>594</v>
      </c>
      <c r="D272" s="732" t="s">
        <v>595</v>
      </c>
      <c r="E272" s="733">
        <v>50113013</v>
      </c>
      <c r="F272" s="732" t="s">
        <v>1063</v>
      </c>
      <c r="G272" s="731" t="s">
        <v>618</v>
      </c>
      <c r="H272" s="731">
        <v>498791</v>
      </c>
      <c r="I272" s="731">
        <v>9999999</v>
      </c>
      <c r="J272" s="731" t="s">
        <v>1076</v>
      </c>
      <c r="K272" s="731" t="s">
        <v>1077</v>
      </c>
      <c r="L272" s="734">
        <v>1316.865</v>
      </c>
      <c r="M272" s="734">
        <v>2.68</v>
      </c>
      <c r="N272" s="735">
        <v>3529.1982000000003</v>
      </c>
    </row>
    <row r="273" spans="1:14" ht="14.45" customHeight="1" x14ac:dyDescent="0.2">
      <c r="A273" s="729" t="s">
        <v>581</v>
      </c>
      <c r="B273" s="730" t="s">
        <v>582</v>
      </c>
      <c r="C273" s="731" t="s">
        <v>594</v>
      </c>
      <c r="D273" s="732" t="s">
        <v>595</v>
      </c>
      <c r="E273" s="733">
        <v>50113013</v>
      </c>
      <c r="F273" s="732" t="s">
        <v>1063</v>
      </c>
      <c r="G273" s="731" t="s">
        <v>628</v>
      </c>
      <c r="H273" s="731">
        <v>164831</v>
      </c>
      <c r="I273" s="731">
        <v>64831</v>
      </c>
      <c r="J273" s="731" t="s">
        <v>1078</v>
      </c>
      <c r="K273" s="731" t="s">
        <v>1079</v>
      </c>
      <c r="L273" s="734">
        <v>196.01999999999984</v>
      </c>
      <c r="M273" s="734">
        <v>23.100000000000012</v>
      </c>
      <c r="N273" s="735">
        <v>4528.061999999999</v>
      </c>
    </row>
    <row r="274" spans="1:14" ht="14.45" customHeight="1" x14ac:dyDescent="0.2">
      <c r="A274" s="729" t="s">
        <v>581</v>
      </c>
      <c r="B274" s="730" t="s">
        <v>582</v>
      </c>
      <c r="C274" s="731" t="s">
        <v>594</v>
      </c>
      <c r="D274" s="732" t="s">
        <v>595</v>
      </c>
      <c r="E274" s="733">
        <v>50113013</v>
      </c>
      <c r="F274" s="732" t="s">
        <v>1063</v>
      </c>
      <c r="G274" s="731" t="s">
        <v>618</v>
      </c>
      <c r="H274" s="731">
        <v>183926</v>
      </c>
      <c r="I274" s="731">
        <v>183926</v>
      </c>
      <c r="J274" s="731" t="s">
        <v>1080</v>
      </c>
      <c r="K274" s="731" t="s">
        <v>1081</v>
      </c>
      <c r="L274" s="734">
        <v>128.81000000000009</v>
      </c>
      <c r="M274" s="734">
        <v>36.699999999999989</v>
      </c>
      <c r="N274" s="735">
        <v>4727.327000000002</v>
      </c>
    </row>
    <row r="275" spans="1:14" ht="14.45" customHeight="1" x14ac:dyDescent="0.2">
      <c r="A275" s="729" t="s">
        <v>581</v>
      </c>
      <c r="B275" s="730" t="s">
        <v>582</v>
      </c>
      <c r="C275" s="731" t="s">
        <v>594</v>
      </c>
      <c r="D275" s="732" t="s">
        <v>595</v>
      </c>
      <c r="E275" s="733">
        <v>50113013</v>
      </c>
      <c r="F275" s="732" t="s">
        <v>1063</v>
      </c>
      <c r="G275" s="731" t="s">
        <v>618</v>
      </c>
      <c r="H275" s="731">
        <v>111706</v>
      </c>
      <c r="I275" s="731">
        <v>11706</v>
      </c>
      <c r="J275" s="731" t="s">
        <v>1082</v>
      </c>
      <c r="K275" s="731" t="s">
        <v>1083</v>
      </c>
      <c r="L275" s="734">
        <v>531.39</v>
      </c>
      <c r="M275" s="734">
        <v>5</v>
      </c>
      <c r="N275" s="735">
        <v>2656.95</v>
      </c>
    </row>
    <row r="276" spans="1:14" ht="14.45" customHeight="1" x14ac:dyDescent="0.2">
      <c r="A276" s="729" t="s">
        <v>581</v>
      </c>
      <c r="B276" s="730" t="s">
        <v>582</v>
      </c>
      <c r="C276" s="731" t="s">
        <v>594</v>
      </c>
      <c r="D276" s="732" t="s">
        <v>595</v>
      </c>
      <c r="E276" s="733">
        <v>50113013</v>
      </c>
      <c r="F276" s="732" t="s">
        <v>1063</v>
      </c>
      <c r="G276" s="731" t="s">
        <v>618</v>
      </c>
      <c r="H276" s="731">
        <v>131654</v>
      </c>
      <c r="I276" s="731">
        <v>131654</v>
      </c>
      <c r="J276" s="731" t="s">
        <v>1084</v>
      </c>
      <c r="K276" s="731" t="s">
        <v>1085</v>
      </c>
      <c r="L276" s="734">
        <v>263.99999999999994</v>
      </c>
      <c r="M276" s="734">
        <v>3.9000000000000004</v>
      </c>
      <c r="N276" s="735">
        <v>1029.5999999999999</v>
      </c>
    </row>
    <row r="277" spans="1:14" ht="14.45" customHeight="1" x14ac:dyDescent="0.2">
      <c r="A277" s="729" t="s">
        <v>581</v>
      </c>
      <c r="B277" s="730" t="s">
        <v>582</v>
      </c>
      <c r="C277" s="731" t="s">
        <v>594</v>
      </c>
      <c r="D277" s="732" t="s">
        <v>595</v>
      </c>
      <c r="E277" s="733">
        <v>50113013</v>
      </c>
      <c r="F277" s="732" t="s">
        <v>1063</v>
      </c>
      <c r="G277" s="731" t="s">
        <v>618</v>
      </c>
      <c r="H277" s="731">
        <v>131656</v>
      </c>
      <c r="I277" s="731">
        <v>131656</v>
      </c>
      <c r="J277" s="731" t="s">
        <v>1086</v>
      </c>
      <c r="K277" s="731" t="s">
        <v>1087</v>
      </c>
      <c r="L277" s="734">
        <v>517</v>
      </c>
      <c r="M277" s="734">
        <v>4.0999999999999996</v>
      </c>
      <c r="N277" s="735">
        <v>2119.6999999999998</v>
      </c>
    </row>
    <row r="278" spans="1:14" ht="14.45" customHeight="1" x14ac:dyDescent="0.2">
      <c r="A278" s="729" t="s">
        <v>581</v>
      </c>
      <c r="B278" s="730" t="s">
        <v>582</v>
      </c>
      <c r="C278" s="731" t="s">
        <v>594</v>
      </c>
      <c r="D278" s="732" t="s">
        <v>595</v>
      </c>
      <c r="E278" s="733">
        <v>50113013</v>
      </c>
      <c r="F278" s="732" t="s">
        <v>1063</v>
      </c>
      <c r="G278" s="731" t="s">
        <v>618</v>
      </c>
      <c r="H278" s="731">
        <v>162180</v>
      </c>
      <c r="I278" s="731">
        <v>162180</v>
      </c>
      <c r="J278" s="731" t="s">
        <v>1088</v>
      </c>
      <c r="K278" s="731" t="s">
        <v>1089</v>
      </c>
      <c r="L278" s="734">
        <v>341</v>
      </c>
      <c r="M278" s="734">
        <v>2</v>
      </c>
      <c r="N278" s="735">
        <v>682</v>
      </c>
    </row>
    <row r="279" spans="1:14" ht="14.45" customHeight="1" x14ac:dyDescent="0.2">
      <c r="A279" s="729" t="s">
        <v>581</v>
      </c>
      <c r="B279" s="730" t="s">
        <v>582</v>
      </c>
      <c r="C279" s="731" t="s">
        <v>594</v>
      </c>
      <c r="D279" s="732" t="s">
        <v>595</v>
      </c>
      <c r="E279" s="733">
        <v>50113013</v>
      </c>
      <c r="F279" s="732" t="s">
        <v>1063</v>
      </c>
      <c r="G279" s="731" t="s">
        <v>618</v>
      </c>
      <c r="H279" s="731">
        <v>162187</v>
      </c>
      <c r="I279" s="731">
        <v>162187</v>
      </c>
      <c r="J279" s="731" t="s">
        <v>1090</v>
      </c>
      <c r="K279" s="731" t="s">
        <v>1091</v>
      </c>
      <c r="L279" s="734">
        <v>698.85481481481486</v>
      </c>
      <c r="M279" s="734">
        <v>5.4</v>
      </c>
      <c r="N279" s="735">
        <v>3773.8160000000003</v>
      </c>
    </row>
    <row r="280" spans="1:14" ht="14.45" customHeight="1" x14ac:dyDescent="0.2">
      <c r="A280" s="729" t="s">
        <v>581</v>
      </c>
      <c r="B280" s="730" t="s">
        <v>582</v>
      </c>
      <c r="C280" s="731" t="s">
        <v>594</v>
      </c>
      <c r="D280" s="732" t="s">
        <v>595</v>
      </c>
      <c r="E280" s="733">
        <v>50113013</v>
      </c>
      <c r="F280" s="732" t="s">
        <v>1063</v>
      </c>
      <c r="G280" s="731" t="s">
        <v>628</v>
      </c>
      <c r="H280" s="731">
        <v>849887</v>
      </c>
      <c r="I280" s="731">
        <v>129834</v>
      </c>
      <c r="J280" s="731" t="s">
        <v>1092</v>
      </c>
      <c r="K280" s="731" t="s">
        <v>1093</v>
      </c>
      <c r="L280" s="734">
        <v>150.69999999999999</v>
      </c>
      <c r="M280" s="734">
        <v>4.2</v>
      </c>
      <c r="N280" s="735">
        <v>632.93999999999994</v>
      </c>
    </row>
    <row r="281" spans="1:14" ht="14.45" customHeight="1" x14ac:dyDescent="0.2">
      <c r="A281" s="729" t="s">
        <v>581</v>
      </c>
      <c r="B281" s="730" t="s">
        <v>582</v>
      </c>
      <c r="C281" s="731" t="s">
        <v>594</v>
      </c>
      <c r="D281" s="732" t="s">
        <v>595</v>
      </c>
      <c r="E281" s="733">
        <v>50113013</v>
      </c>
      <c r="F281" s="732" t="s">
        <v>1063</v>
      </c>
      <c r="G281" s="731" t="s">
        <v>628</v>
      </c>
      <c r="H281" s="731">
        <v>849655</v>
      </c>
      <c r="I281" s="731">
        <v>129836</v>
      </c>
      <c r="J281" s="731" t="s">
        <v>1094</v>
      </c>
      <c r="K281" s="731" t="s">
        <v>1093</v>
      </c>
      <c r="L281" s="734">
        <v>263.99999999999989</v>
      </c>
      <c r="M281" s="734">
        <v>9.0000000000000018</v>
      </c>
      <c r="N281" s="735">
        <v>2375.9999999999995</v>
      </c>
    </row>
    <row r="282" spans="1:14" ht="14.45" customHeight="1" x14ac:dyDescent="0.2">
      <c r="A282" s="729" t="s">
        <v>581</v>
      </c>
      <c r="B282" s="730" t="s">
        <v>582</v>
      </c>
      <c r="C282" s="731" t="s">
        <v>594</v>
      </c>
      <c r="D282" s="732" t="s">
        <v>595</v>
      </c>
      <c r="E282" s="733">
        <v>50113013</v>
      </c>
      <c r="F282" s="732" t="s">
        <v>1063</v>
      </c>
      <c r="G282" s="731" t="s">
        <v>618</v>
      </c>
      <c r="H282" s="731">
        <v>218400</v>
      </c>
      <c r="I282" s="731">
        <v>218400</v>
      </c>
      <c r="J282" s="731" t="s">
        <v>1095</v>
      </c>
      <c r="K282" s="731" t="s">
        <v>1096</v>
      </c>
      <c r="L282" s="734">
        <v>683.28059701492555</v>
      </c>
      <c r="M282" s="734">
        <v>6.6999999999999993</v>
      </c>
      <c r="N282" s="735">
        <v>4577.9800000000005</v>
      </c>
    </row>
    <row r="283" spans="1:14" ht="14.45" customHeight="1" x14ac:dyDescent="0.2">
      <c r="A283" s="729" t="s">
        <v>581</v>
      </c>
      <c r="B283" s="730" t="s">
        <v>582</v>
      </c>
      <c r="C283" s="731" t="s">
        <v>594</v>
      </c>
      <c r="D283" s="732" t="s">
        <v>595</v>
      </c>
      <c r="E283" s="733">
        <v>50113013</v>
      </c>
      <c r="F283" s="732" t="s">
        <v>1063</v>
      </c>
      <c r="G283" s="731" t="s">
        <v>618</v>
      </c>
      <c r="H283" s="731">
        <v>101066</v>
      </c>
      <c r="I283" s="731">
        <v>1066</v>
      </c>
      <c r="J283" s="731" t="s">
        <v>1097</v>
      </c>
      <c r="K283" s="731" t="s">
        <v>1098</v>
      </c>
      <c r="L283" s="734">
        <v>57.105000000000018</v>
      </c>
      <c r="M283" s="734">
        <v>10</v>
      </c>
      <c r="N283" s="735">
        <v>571.05000000000018</v>
      </c>
    </row>
    <row r="284" spans="1:14" ht="14.45" customHeight="1" x14ac:dyDescent="0.2">
      <c r="A284" s="729" t="s">
        <v>581</v>
      </c>
      <c r="B284" s="730" t="s">
        <v>582</v>
      </c>
      <c r="C284" s="731" t="s">
        <v>594</v>
      </c>
      <c r="D284" s="732" t="s">
        <v>595</v>
      </c>
      <c r="E284" s="733">
        <v>50113013</v>
      </c>
      <c r="F284" s="732" t="s">
        <v>1063</v>
      </c>
      <c r="G284" s="731" t="s">
        <v>618</v>
      </c>
      <c r="H284" s="731">
        <v>847476</v>
      </c>
      <c r="I284" s="731">
        <v>112782</v>
      </c>
      <c r="J284" s="731" t="s">
        <v>1099</v>
      </c>
      <c r="K284" s="731" t="s">
        <v>1100</v>
      </c>
      <c r="L284" s="734">
        <v>721.7598265895956</v>
      </c>
      <c r="M284" s="734">
        <v>8.6499999999999968</v>
      </c>
      <c r="N284" s="735">
        <v>6243.2224999999999</v>
      </c>
    </row>
    <row r="285" spans="1:14" ht="14.45" customHeight="1" x14ac:dyDescent="0.2">
      <c r="A285" s="729" t="s">
        <v>581</v>
      </c>
      <c r="B285" s="730" t="s">
        <v>582</v>
      </c>
      <c r="C285" s="731" t="s">
        <v>594</v>
      </c>
      <c r="D285" s="732" t="s">
        <v>595</v>
      </c>
      <c r="E285" s="733">
        <v>50113013</v>
      </c>
      <c r="F285" s="732" t="s">
        <v>1063</v>
      </c>
      <c r="G285" s="731" t="s">
        <v>618</v>
      </c>
      <c r="H285" s="731">
        <v>394618</v>
      </c>
      <c r="I285" s="731">
        <v>112786</v>
      </c>
      <c r="J285" s="731" t="s">
        <v>1101</v>
      </c>
      <c r="K285" s="731" t="s">
        <v>1102</v>
      </c>
      <c r="L285" s="734">
        <v>332.20340540540548</v>
      </c>
      <c r="M285" s="734">
        <v>1.8499999999999999</v>
      </c>
      <c r="N285" s="735">
        <v>614.57630000000006</v>
      </c>
    </row>
    <row r="286" spans="1:14" ht="14.45" customHeight="1" x14ac:dyDescent="0.2">
      <c r="A286" s="729" t="s">
        <v>581</v>
      </c>
      <c r="B286" s="730" t="s">
        <v>582</v>
      </c>
      <c r="C286" s="731" t="s">
        <v>594</v>
      </c>
      <c r="D286" s="732" t="s">
        <v>595</v>
      </c>
      <c r="E286" s="733">
        <v>50113013</v>
      </c>
      <c r="F286" s="732" t="s">
        <v>1063</v>
      </c>
      <c r="G286" s="731" t="s">
        <v>618</v>
      </c>
      <c r="H286" s="731">
        <v>235812</v>
      </c>
      <c r="I286" s="731">
        <v>235812</v>
      </c>
      <c r="J286" s="731" t="s">
        <v>1103</v>
      </c>
      <c r="K286" s="731" t="s">
        <v>1104</v>
      </c>
      <c r="L286" s="734">
        <v>247.75166666666664</v>
      </c>
      <c r="M286" s="734">
        <v>24</v>
      </c>
      <c r="N286" s="735">
        <v>5946.0399999999991</v>
      </c>
    </row>
    <row r="287" spans="1:14" ht="14.45" customHeight="1" x14ac:dyDescent="0.2">
      <c r="A287" s="729" t="s">
        <v>581</v>
      </c>
      <c r="B287" s="730" t="s">
        <v>582</v>
      </c>
      <c r="C287" s="731" t="s">
        <v>594</v>
      </c>
      <c r="D287" s="732" t="s">
        <v>595</v>
      </c>
      <c r="E287" s="733">
        <v>50113013</v>
      </c>
      <c r="F287" s="732" t="s">
        <v>1063</v>
      </c>
      <c r="G287" s="731" t="s">
        <v>618</v>
      </c>
      <c r="H287" s="731">
        <v>216199</v>
      </c>
      <c r="I287" s="731">
        <v>216199</v>
      </c>
      <c r="J287" s="731" t="s">
        <v>1105</v>
      </c>
      <c r="K287" s="731" t="s">
        <v>1106</v>
      </c>
      <c r="L287" s="734">
        <v>86.66</v>
      </c>
      <c r="M287" s="734">
        <v>1</v>
      </c>
      <c r="N287" s="735">
        <v>86.66</v>
      </c>
    </row>
    <row r="288" spans="1:14" ht="14.45" customHeight="1" x14ac:dyDescent="0.2">
      <c r="A288" s="729" t="s">
        <v>581</v>
      </c>
      <c r="B288" s="730" t="s">
        <v>582</v>
      </c>
      <c r="C288" s="731" t="s">
        <v>594</v>
      </c>
      <c r="D288" s="732" t="s">
        <v>595</v>
      </c>
      <c r="E288" s="733">
        <v>50113013</v>
      </c>
      <c r="F288" s="732" t="s">
        <v>1063</v>
      </c>
      <c r="G288" s="731" t="s">
        <v>295</v>
      </c>
      <c r="H288" s="731">
        <v>134595</v>
      </c>
      <c r="I288" s="731">
        <v>134595</v>
      </c>
      <c r="J288" s="731" t="s">
        <v>1107</v>
      </c>
      <c r="K288" s="731" t="s">
        <v>1108</v>
      </c>
      <c r="L288" s="734">
        <v>416.78</v>
      </c>
      <c r="M288" s="734">
        <v>47.699999999999974</v>
      </c>
      <c r="N288" s="735">
        <v>19880.405999999988</v>
      </c>
    </row>
    <row r="289" spans="1:14" ht="14.45" customHeight="1" x14ac:dyDescent="0.2">
      <c r="A289" s="729" t="s">
        <v>581</v>
      </c>
      <c r="B289" s="730" t="s">
        <v>582</v>
      </c>
      <c r="C289" s="731" t="s">
        <v>594</v>
      </c>
      <c r="D289" s="732" t="s">
        <v>595</v>
      </c>
      <c r="E289" s="733">
        <v>50113013</v>
      </c>
      <c r="F289" s="732" t="s">
        <v>1063</v>
      </c>
      <c r="G289" s="731" t="s">
        <v>628</v>
      </c>
      <c r="H289" s="731">
        <v>173750</v>
      </c>
      <c r="I289" s="731">
        <v>173750</v>
      </c>
      <c r="J289" s="731" t="s">
        <v>1109</v>
      </c>
      <c r="K289" s="731" t="s">
        <v>1110</v>
      </c>
      <c r="L289" s="734">
        <v>825.07999999999981</v>
      </c>
      <c r="M289" s="734">
        <v>34.800000000000004</v>
      </c>
      <c r="N289" s="735">
        <v>28712.783999999996</v>
      </c>
    </row>
    <row r="290" spans="1:14" ht="14.45" customHeight="1" x14ac:dyDescent="0.2">
      <c r="A290" s="729" t="s">
        <v>581</v>
      </c>
      <c r="B290" s="730" t="s">
        <v>582</v>
      </c>
      <c r="C290" s="731" t="s">
        <v>594</v>
      </c>
      <c r="D290" s="732" t="s">
        <v>595</v>
      </c>
      <c r="E290" s="733">
        <v>50113013</v>
      </c>
      <c r="F290" s="732" t="s">
        <v>1063</v>
      </c>
      <c r="G290" s="731" t="s">
        <v>329</v>
      </c>
      <c r="H290" s="731">
        <v>111592</v>
      </c>
      <c r="I290" s="731">
        <v>11592</v>
      </c>
      <c r="J290" s="731" t="s">
        <v>1111</v>
      </c>
      <c r="K290" s="731" t="s">
        <v>1112</v>
      </c>
      <c r="L290" s="734">
        <v>368.96999999999997</v>
      </c>
      <c r="M290" s="734">
        <v>0.2</v>
      </c>
      <c r="N290" s="735">
        <v>73.793999999999997</v>
      </c>
    </row>
    <row r="291" spans="1:14" ht="14.45" customHeight="1" x14ac:dyDescent="0.2">
      <c r="A291" s="729" t="s">
        <v>581</v>
      </c>
      <c r="B291" s="730" t="s">
        <v>582</v>
      </c>
      <c r="C291" s="731" t="s">
        <v>594</v>
      </c>
      <c r="D291" s="732" t="s">
        <v>595</v>
      </c>
      <c r="E291" s="733">
        <v>50113013</v>
      </c>
      <c r="F291" s="732" t="s">
        <v>1063</v>
      </c>
      <c r="G291" s="731" t="s">
        <v>628</v>
      </c>
      <c r="H291" s="731">
        <v>242332</v>
      </c>
      <c r="I291" s="731">
        <v>242332</v>
      </c>
      <c r="J291" s="731" t="s">
        <v>1113</v>
      </c>
      <c r="K291" s="731" t="s">
        <v>1114</v>
      </c>
      <c r="L291" s="734">
        <v>376.9199999999999</v>
      </c>
      <c r="M291" s="734">
        <v>2.2000000000000002</v>
      </c>
      <c r="N291" s="735">
        <v>829.22399999999982</v>
      </c>
    </row>
    <row r="292" spans="1:14" ht="14.45" customHeight="1" x14ac:dyDescent="0.2">
      <c r="A292" s="729" t="s">
        <v>581</v>
      </c>
      <c r="B292" s="730" t="s">
        <v>582</v>
      </c>
      <c r="C292" s="731" t="s">
        <v>594</v>
      </c>
      <c r="D292" s="732" t="s">
        <v>595</v>
      </c>
      <c r="E292" s="733">
        <v>50113013</v>
      </c>
      <c r="F292" s="732" t="s">
        <v>1063</v>
      </c>
      <c r="G292" s="731" t="s">
        <v>628</v>
      </c>
      <c r="H292" s="731">
        <v>224407</v>
      </c>
      <c r="I292" s="731">
        <v>224407</v>
      </c>
      <c r="J292" s="731" t="s">
        <v>1113</v>
      </c>
      <c r="K292" s="731" t="s">
        <v>1115</v>
      </c>
      <c r="L292" s="734">
        <v>188.45999999999998</v>
      </c>
      <c r="M292" s="734">
        <v>78.999999999999972</v>
      </c>
      <c r="N292" s="735">
        <v>14888.339999999993</v>
      </c>
    </row>
    <row r="293" spans="1:14" ht="14.45" customHeight="1" x14ac:dyDescent="0.2">
      <c r="A293" s="729" t="s">
        <v>581</v>
      </c>
      <c r="B293" s="730" t="s">
        <v>582</v>
      </c>
      <c r="C293" s="731" t="s">
        <v>594</v>
      </c>
      <c r="D293" s="732" t="s">
        <v>595</v>
      </c>
      <c r="E293" s="733">
        <v>50113013</v>
      </c>
      <c r="F293" s="732" t="s">
        <v>1063</v>
      </c>
      <c r="G293" s="731" t="s">
        <v>618</v>
      </c>
      <c r="H293" s="731">
        <v>207116</v>
      </c>
      <c r="I293" s="731">
        <v>207116</v>
      </c>
      <c r="J293" s="731" t="s">
        <v>1116</v>
      </c>
      <c r="K293" s="731" t="s">
        <v>1117</v>
      </c>
      <c r="L293" s="734">
        <v>419.09999999999997</v>
      </c>
      <c r="M293" s="734">
        <v>2.4</v>
      </c>
      <c r="N293" s="735">
        <v>1005.8399999999999</v>
      </c>
    </row>
    <row r="294" spans="1:14" ht="14.45" customHeight="1" x14ac:dyDescent="0.2">
      <c r="A294" s="729" t="s">
        <v>581</v>
      </c>
      <c r="B294" s="730" t="s">
        <v>582</v>
      </c>
      <c r="C294" s="731" t="s">
        <v>594</v>
      </c>
      <c r="D294" s="732" t="s">
        <v>595</v>
      </c>
      <c r="E294" s="733">
        <v>50113013</v>
      </c>
      <c r="F294" s="732" t="s">
        <v>1063</v>
      </c>
      <c r="G294" s="731" t="s">
        <v>618</v>
      </c>
      <c r="H294" s="731">
        <v>498890</v>
      </c>
      <c r="I294" s="731">
        <v>9999999</v>
      </c>
      <c r="J294" s="731" t="s">
        <v>1118</v>
      </c>
      <c r="K294" s="731" t="s">
        <v>1119</v>
      </c>
      <c r="L294" s="734">
        <v>2112</v>
      </c>
      <c r="M294" s="734">
        <v>8.83</v>
      </c>
      <c r="N294" s="735">
        <v>18648.96</v>
      </c>
    </row>
    <row r="295" spans="1:14" ht="14.45" customHeight="1" x14ac:dyDescent="0.2">
      <c r="A295" s="729" t="s">
        <v>581</v>
      </c>
      <c r="B295" s="730" t="s">
        <v>582</v>
      </c>
      <c r="C295" s="731" t="s">
        <v>594</v>
      </c>
      <c r="D295" s="732" t="s">
        <v>595</v>
      </c>
      <c r="E295" s="733">
        <v>50113013</v>
      </c>
      <c r="F295" s="732" t="s">
        <v>1063</v>
      </c>
      <c r="G295" s="731" t="s">
        <v>618</v>
      </c>
      <c r="H295" s="731">
        <v>113424</v>
      </c>
      <c r="I295" s="731">
        <v>9999999</v>
      </c>
      <c r="J295" s="731" t="s">
        <v>1120</v>
      </c>
      <c r="K295" s="731" t="s">
        <v>1121</v>
      </c>
      <c r="L295" s="734">
        <v>2334.7466483516482</v>
      </c>
      <c r="M295" s="734">
        <v>18.200000000000003</v>
      </c>
      <c r="N295" s="735">
        <v>42492.389000000003</v>
      </c>
    </row>
    <row r="296" spans="1:14" ht="14.45" customHeight="1" x14ac:dyDescent="0.2">
      <c r="A296" s="729" t="s">
        <v>581</v>
      </c>
      <c r="B296" s="730" t="s">
        <v>582</v>
      </c>
      <c r="C296" s="731" t="s">
        <v>594</v>
      </c>
      <c r="D296" s="732" t="s">
        <v>595</v>
      </c>
      <c r="E296" s="733">
        <v>50113013</v>
      </c>
      <c r="F296" s="732" t="s">
        <v>1063</v>
      </c>
      <c r="G296" s="731" t="s">
        <v>628</v>
      </c>
      <c r="H296" s="731">
        <v>113453</v>
      </c>
      <c r="I296" s="731">
        <v>113453</v>
      </c>
      <c r="J296" s="731" t="s">
        <v>1122</v>
      </c>
      <c r="K296" s="731" t="s">
        <v>1123</v>
      </c>
      <c r="L296" s="734">
        <v>2124.7394736842107</v>
      </c>
      <c r="M296" s="734">
        <v>17.099999999999998</v>
      </c>
      <c r="N296" s="735">
        <v>36333.044999999998</v>
      </c>
    </row>
    <row r="297" spans="1:14" ht="14.45" customHeight="1" x14ac:dyDescent="0.2">
      <c r="A297" s="729" t="s">
        <v>581</v>
      </c>
      <c r="B297" s="730" t="s">
        <v>582</v>
      </c>
      <c r="C297" s="731" t="s">
        <v>594</v>
      </c>
      <c r="D297" s="732" t="s">
        <v>595</v>
      </c>
      <c r="E297" s="733">
        <v>50113013</v>
      </c>
      <c r="F297" s="732" t="s">
        <v>1063</v>
      </c>
      <c r="G297" s="731" t="s">
        <v>618</v>
      </c>
      <c r="H297" s="731">
        <v>502239</v>
      </c>
      <c r="I297" s="731">
        <v>9999999</v>
      </c>
      <c r="J297" s="731" t="s">
        <v>1124</v>
      </c>
      <c r="K297" s="731" t="s">
        <v>1121</v>
      </c>
      <c r="L297" s="734">
        <v>2090</v>
      </c>
      <c r="M297" s="734">
        <v>15.8</v>
      </c>
      <c r="N297" s="735">
        <v>33022</v>
      </c>
    </row>
    <row r="298" spans="1:14" ht="14.45" customHeight="1" x14ac:dyDescent="0.2">
      <c r="A298" s="729" t="s">
        <v>581</v>
      </c>
      <c r="B298" s="730" t="s">
        <v>582</v>
      </c>
      <c r="C298" s="731" t="s">
        <v>594</v>
      </c>
      <c r="D298" s="732" t="s">
        <v>595</v>
      </c>
      <c r="E298" s="733">
        <v>50113013</v>
      </c>
      <c r="F298" s="732" t="s">
        <v>1063</v>
      </c>
      <c r="G298" s="731" t="s">
        <v>329</v>
      </c>
      <c r="H298" s="731">
        <v>201030</v>
      </c>
      <c r="I298" s="731">
        <v>201030</v>
      </c>
      <c r="J298" s="731" t="s">
        <v>1125</v>
      </c>
      <c r="K298" s="731" t="s">
        <v>1126</v>
      </c>
      <c r="L298" s="734">
        <v>33.399999999999991</v>
      </c>
      <c r="M298" s="734">
        <v>21</v>
      </c>
      <c r="N298" s="735">
        <v>701.39999999999986</v>
      </c>
    </row>
    <row r="299" spans="1:14" ht="14.45" customHeight="1" x14ac:dyDescent="0.2">
      <c r="A299" s="729" t="s">
        <v>581</v>
      </c>
      <c r="B299" s="730" t="s">
        <v>582</v>
      </c>
      <c r="C299" s="731" t="s">
        <v>594</v>
      </c>
      <c r="D299" s="732" t="s">
        <v>595</v>
      </c>
      <c r="E299" s="733">
        <v>50113013</v>
      </c>
      <c r="F299" s="732" t="s">
        <v>1063</v>
      </c>
      <c r="G299" s="731" t="s">
        <v>618</v>
      </c>
      <c r="H299" s="731">
        <v>106264</v>
      </c>
      <c r="I299" s="731">
        <v>6264</v>
      </c>
      <c r="J299" s="731" t="s">
        <v>1127</v>
      </c>
      <c r="K299" s="731" t="s">
        <v>1128</v>
      </c>
      <c r="L299" s="734">
        <v>31.65</v>
      </c>
      <c r="M299" s="734">
        <v>10</v>
      </c>
      <c r="N299" s="735">
        <v>316.5</v>
      </c>
    </row>
    <row r="300" spans="1:14" ht="14.45" customHeight="1" x14ac:dyDescent="0.2">
      <c r="A300" s="729" t="s">
        <v>581</v>
      </c>
      <c r="B300" s="730" t="s">
        <v>582</v>
      </c>
      <c r="C300" s="731" t="s">
        <v>594</v>
      </c>
      <c r="D300" s="732" t="s">
        <v>595</v>
      </c>
      <c r="E300" s="733">
        <v>50113013</v>
      </c>
      <c r="F300" s="732" t="s">
        <v>1063</v>
      </c>
      <c r="G300" s="731" t="s">
        <v>628</v>
      </c>
      <c r="H300" s="731">
        <v>126127</v>
      </c>
      <c r="I300" s="731">
        <v>26127</v>
      </c>
      <c r="J300" s="731" t="s">
        <v>1129</v>
      </c>
      <c r="K300" s="731" t="s">
        <v>1130</v>
      </c>
      <c r="L300" s="734">
        <v>2237.7299999999996</v>
      </c>
      <c r="M300" s="734">
        <v>11.5</v>
      </c>
      <c r="N300" s="735">
        <v>25733.894999999997</v>
      </c>
    </row>
    <row r="301" spans="1:14" ht="14.45" customHeight="1" x14ac:dyDescent="0.2">
      <c r="A301" s="729" t="s">
        <v>581</v>
      </c>
      <c r="B301" s="730" t="s">
        <v>582</v>
      </c>
      <c r="C301" s="731" t="s">
        <v>594</v>
      </c>
      <c r="D301" s="732" t="s">
        <v>595</v>
      </c>
      <c r="E301" s="733">
        <v>50113013</v>
      </c>
      <c r="F301" s="732" t="s">
        <v>1063</v>
      </c>
      <c r="G301" s="731" t="s">
        <v>628</v>
      </c>
      <c r="H301" s="731">
        <v>166269</v>
      </c>
      <c r="I301" s="731">
        <v>166269</v>
      </c>
      <c r="J301" s="731" t="s">
        <v>1131</v>
      </c>
      <c r="K301" s="731" t="s">
        <v>1132</v>
      </c>
      <c r="L301" s="734">
        <v>52.88</v>
      </c>
      <c r="M301" s="734">
        <v>14</v>
      </c>
      <c r="N301" s="735">
        <v>740.32</v>
      </c>
    </row>
    <row r="302" spans="1:14" ht="14.45" customHeight="1" x14ac:dyDescent="0.2">
      <c r="A302" s="729" t="s">
        <v>581</v>
      </c>
      <c r="B302" s="730" t="s">
        <v>582</v>
      </c>
      <c r="C302" s="731" t="s">
        <v>594</v>
      </c>
      <c r="D302" s="732" t="s">
        <v>595</v>
      </c>
      <c r="E302" s="733">
        <v>50113014</v>
      </c>
      <c r="F302" s="732" t="s">
        <v>1133</v>
      </c>
      <c r="G302" s="731" t="s">
        <v>628</v>
      </c>
      <c r="H302" s="731">
        <v>64942</v>
      </c>
      <c r="I302" s="731">
        <v>64942</v>
      </c>
      <c r="J302" s="731" t="s">
        <v>1134</v>
      </c>
      <c r="K302" s="731" t="s">
        <v>1135</v>
      </c>
      <c r="L302" s="734">
        <v>2111.2599999999998</v>
      </c>
      <c r="M302" s="734">
        <v>1</v>
      </c>
      <c r="N302" s="735">
        <v>2111.2599999999998</v>
      </c>
    </row>
    <row r="303" spans="1:14" ht="14.45" customHeight="1" x14ac:dyDescent="0.2">
      <c r="A303" s="729" t="s">
        <v>581</v>
      </c>
      <c r="B303" s="730" t="s">
        <v>582</v>
      </c>
      <c r="C303" s="731" t="s">
        <v>594</v>
      </c>
      <c r="D303" s="732" t="s">
        <v>595</v>
      </c>
      <c r="E303" s="733">
        <v>50113014</v>
      </c>
      <c r="F303" s="732" t="s">
        <v>1133</v>
      </c>
      <c r="G303" s="731" t="s">
        <v>628</v>
      </c>
      <c r="H303" s="731">
        <v>850734</v>
      </c>
      <c r="I303" s="731">
        <v>149384</v>
      </c>
      <c r="J303" s="731" t="s">
        <v>1136</v>
      </c>
      <c r="K303" s="731" t="s">
        <v>1137</v>
      </c>
      <c r="L303" s="734">
        <v>1101.21</v>
      </c>
      <c r="M303" s="734">
        <v>18</v>
      </c>
      <c r="N303" s="735">
        <v>19821.78</v>
      </c>
    </row>
    <row r="304" spans="1:14" ht="14.45" customHeight="1" x14ac:dyDescent="0.2">
      <c r="A304" s="729" t="s">
        <v>581</v>
      </c>
      <c r="B304" s="730" t="s">
        <v>582</v>
      </c>
      <c r="C304" s="731" t="s">
        <v>594</v>
      </c>
      <c r="D304" s="732" t="s">
        <v>595</v>
      </c>
      <c r="E304" s="733">
        <v>50113014</v>
      </c>
      <c r="F304" s="732" t="s">
        <v>1133</v>
      </c>
      <c r="G304" s="731" t="s">
        <v>628</v>
      </c>
      <c r="H304" s="731">
        <v>164407</v>
      </c>
      <c r="I304" s="731">
        <v>164407</v>
      </c>
      <c r="J304" s="731" t="s">
        <v>1138</v>
      </c>
      <c r="K304" s="731" t="s">
        <v>1139</v>
      </c>
      <c r="L304" s="734">
        <v>671.83734200854133</v>
      </c>
      <c r="M304" s="734">
        <v>7.5</v>
      </c>
      <c r="N304" s="735">
        <v>5038.7800650640602</v>
      </c>
    </row>
    <row r="305" spans="1:14" ht="14.45" customHeight="1" x14ac:dyDescent="0.2">
      <c r="A305" s="729" t="s">
        <v>581</v>
      </c>
      <c r="B305" s="730" t="s">
        <v>582</v>
      </c>
      <c r="C305" s="731" t="s">
        <v>594</v>
      </c>
      <c r="D305" s="732" t="s">
        <v>595</v>
      </c>
      <c r="E305" s="733">
        <v>50113014</v>
      </c>
      <c r="F305" s="732" t="s">
        <v>1133</v>
      </c>
      <c r="G305" s="731" t="s">
        <v>628</v>
      </c>
      <c r="H305" s="731">
        <v>164401</v>
      </c>
      <c r="I305" s="731">
        <v>164401</v>
      </c>
      <c r="J305" s="731" t="s">
        <v>1138</v>
      </c>
      <c r="K305" s="731" t="s">
        <v>1140</v>
      </c>
      <c r="L305" s="734">
        <v>319</v>
      </c>
      <c r="M305" s="734">
        <v>19</v>
      </c>
      <c r="N305" s="735">
        <v>6061</v>
      </c>
    </row>
    <row r="306" spans="1:14" ht="14.45" customHeight="1" x14ac:dyDescent="0.2">
      <c r="A306" s="729" t="s">
        <v>581</v>
      </c>
      <c r="B306" s="730" t="s">
        <v>582</v>
      </c>
      <c r="C306" s="731" t="s">
        <v>594</v>
      </c>
      <c r="D306" s="732" t="s">
        <v>595</v>
      </c>
      <c r="E306" s="733">
        <v>50113014</v>
      </c>
      <c r="F306" s="732" t="s">
        <v>1133</v>
      </c>
      <c r="G306" s="731" t="s">
        <v>618</v>
      </c>
      <c r="H306" s="731">
        <v>126902</v>
      </c>
      <c r="I306" s="731">
        <v>26902</v>
      </c>
      <c r="J306" s="731" t="s">
        <v>1141</v>
      </c>
      <c r="K306" s="731" t="s">
        <v>1142</v>
      </c>
      <c r="L306" s="734">
        <v>333.90374999999995</v>
      </c>
      <c r="M306" s="734">
        <v>32</v>
      </c>
      <c r="N306" s="735">
        <v>10684.919999999998</v>
      </c>
    </row>
    <row r="307" spans="1:14" ht="14.45" customHeight="1" x14ac:dyDescent="0.2">
      <c r="A307" s="729" t="s">
        <v>581</v>
      </c>
      <c r="B307" s="730" t="s">
        <v>582</v>
      </c>
      <c r="C307" s="731" t="s">
        <v>599</v>
      </c>
      <c r="D307" s="732" t="s">
        <v>600</v>
      </c>
      <c r="E307" s="733">
        <v>50113001</v>
      </c>
      <c r="F307" s="732" t="s">
        <v>617</v>
      </c>
      <c r="G307" s="731" t="s">
        <v>618</v>
      </c>
      <c r="H307" s="731">
        <v>846758</v>
      </c>
      <c r="I307" s="731">
        <v>103387</v>
      </c>
      <c r="J307" s="731" t="s">
        <v>619</v>
      </c>
      <c r="K307" s="731" t="s">
        <v>620</v>
      </c>
      <c r="L307" s="734">
        <v>75.36</v>
      </c>
      <c r="M307" s="734">
        <v>11</v>
      </c>
      <c r="N307" s="735">
        <v>828.96</v>
      </c>
    </row>
    <row r="308" spans="1:14" ht="14.45" customHeight="1" x14ac:dyDescent="0.2">
      <c r="A308" s="729" t="s">
        <v>581</v>
      </c>
      <c r="B308" s="730" t="s">
        <v>582</v>
      </c>
      <c r="C308" s="731" t="s">
        <v>599</v>
      </c>
      <c r="D308" s="732" t="s">
        <v>600</v>
      </c>
      <c r="E308" s="733">
        <v>50113001</v>
      </c>
      <c r="F308" s="732" t="s">
        <v>617</v>
      </c>
      <c r="G308" s="731" t="s">
        <v>618</v>
      </c>
      <c r="H308" s="731">
        <v>192729</v>
      </c>
      <c r="I308" s="731">
        <v>92729</v>
      </c>
      <c r="J308" s="731" t="s">
        <v>1143</v>
      </c>
      <c r="K308" s="731" t="s">
        <v>1144</v>
      </c>
      <c r="L308" s="734">
        <v>49.190000000000005</v>
      </c>
      <c r="M308" s="734">
        <v>2</v>
      </c>
      <c r="N308" s="735">
        <v>98.38000000000001</v>
      </c>
    </row>
    <row r="309" spans="1:14" ht="14.45" customHeight="1" x14ac:dyDescent="0.2">
      <c r="A309" s="729" t="s">
        <v>581</v>
      </c>
      <c r="B309" s="730" t="s">
        <v>582</v>
      </c>
      <c r="C309" s="731" t="s">
        <v>599</v>
      </c>
      <c r="D309" s="732" t="s">
        <v>600</v>
      </c>
      <c r="E309" s="733">
        <v>50113001</v>
      </c>
      <c r="F309" s="732" t="s">
        <v>617</v>
      </c>
      <c r="G309" s="731" t="s">
        <v>618</v>
      </c>
      <c r="H309" s="731">
        <v>243462</v>
      </c>
      <c r="I309" s="731">
        <v>243462</v>
      </c>
      <c r="J309" s="731" t="s">
        <v>1145</v>
      </c>
      <c r="K309" s="731" t="s">
        <v>1146</v>
      </c>
      <c r="L309" s="734">
        <v>48.77</v>
      </c>
      <c r="M309" s="734">
        <v>3</v>
      </c>
      <c r="N309" s="735">
        <v>146.31</v>
      </c>
    </row>
    <row r="310" spans="1:14" ht="14.45" customHeight="1" x14ac:dyDescent="0.2">
      <c r="A310" s="729" t="s">
        <v>581</v>
      </c>
      <c r="B310" s="730" t="s">
        <v>582</v>
      </c>
      <c r="C310" s="731" t="s">
        <v>599</v>
      </c>
      <c r="D310" s="732" t="s">
        <v>600</v>
      </c>
      <c r="E310" s="733">
        <v>50113001</v>
      </c>
      <c r="F310" s="732" t="s">
        <v>617</v>
      </c>
      <c r="G310" s="731" t="s">
        <v>618</v>
      </c>
      <c r="H310" s="731">
        <v>100362</v>
      </c>
      <c r="I310" s="731">
        <v>362</v>
      </c>
      <c r="J310" s="731" t="s">
        <v>623</v>
      </c>
      <c r="K310" s="731" t="s">
        <v>624</v>
      </c>
      <c r="L310" s="734">
        <v>72.570000000000007</v>
      </c>
      <c r="M310" s="734">
        <v>6</v>
      </c>
      <c r="N310" s="735">
        <v>435.42000000000007</v>
      </c>
    </row>
    <row r="311" spans="1:14" ht="14.45" customHeight="1" x14ac:dyDescent="0.2">
      <c r="A311" s="729" t="s">
        <v>581</v>
      </c>
      <c r="B311" s="730" t="s">
        <v>582</v>
      </c>
      <c r="C311" s="731" t="s">
        <v>599</v>
      </c>
      <c r="D311" s="732" t="s">
        <v>600</v>
      </c>
      <c r="E311" s="733">
        <v>50113001</v>
      </c>
      <c r="F311" s="732" t="s">
        <v>617</v>
      </c>
      <c r="G311" s="731" t="s">
        <v>618</v>
      </c>
      <c r="H311" s="731">
        <v>845008</v>
      </c>
      <c r="I311" s="731">
        <v>107806</v>
      </c>
      <c r="J311" s="731" t="s">
        <v>625</v>
      </c>
      <c r="K311" s="731" t="s">
        <v>626</v>
      </c>
      <c r="L311" s="734">
        <v>66.622727272727261</v>
      </c>
      <c r="M311" s="734">
        <v>22</v>
      </c>
      <c r="N311" s="735">
        <v>1465.6999999999998</v>
      </c>
    </row>
    <row r="312" spans="1:14" ht="14.45" customHeight="1" x14ac:dyDescent="0.2">
      <c r="A312" s="729" t="s">
        <v>581</v>
      </c>
      <c r="B312" s="730" t="s">
        <v>582</v>
      </c>
      <c r="C312" s="731" t="s">
        <v>599</v>
      </c>
      <c r="D312" s="732" t="s">
        <v>600</v>
      </c>
      <c r="E312" s="733">
        <v>50113001</v>
      </c>
      <c r="F312" s="732" t="s">
        <v>617</v>
      </c>
      <c r="G312" s="731" t="s">
        <v>618</v>
      </c>
      <c r="H312" s="731">
        <v>230398</v>
      </c>
      <c r="I312" s="731">
        <v>230398</v>
      </c>
      <c r="J312" s="731" t="s">
        <v>1147</v>
      </c>
      <c r="K312" s="731" t="s">
        <v>1148</v>
      </c>
      <c r="L312" s="734">
        <v>142.22000000000003</v>
      </c>
      <c r="M312" s="734">
        <v>2</v>
      </c>
      <c r="N312" s="735">
        <v>284.44000000000005</v>
      </c>
    </row>
    <row r="313" spans="1:14" ht="14.45" customHeight="1" x14ac:dyDescent="0.2">
      <c r="A313" s="729" t="s">
        <v>581</v>
      </c>
      <c r="B313" s="730" t="s">
        <v>582</v>
      </c>
      <c r="C313" s="731" t="s">
        <v>599</v>
      </c>
      <c r="D313" s="732" t="s">
        <v>600</v>
      </c>
      <c r="E313" s="733">
        <v>50113001</v>
      </c>
      <c r="F313" s="732" t="s">
        <v>617</v>
      </c>
      <c r="G313" s="731" t="s">
        <v>628</v>
      </c>
      <c r="H313" s="731">
        <v>102945</v>
      </c>
      <c r="I313" s="731">
        <v>2945</v>
      </c>
      <c r="J313" s="731" t="s">
        <v>631</v>
      </c>
      <c r="K313" s="731" t="s">
        <v>632</v>
      </c>
      <c r="L313" s="734">
        <v>8.6699999999999982</v>
      </c>
      <c r="M313" s="734">
        <v>2</v>
      </c>
      <c r="N313" s="735">
        <v>17.339999999999996</v>
      </c>
    </row>
    <row r="314" spans="1:14" ht="14.45" customHeight="1" x14ac:dyDescent="0.2">
      <c r="A314" s="729" t="s">
        <v>581</v>
      </c>
      <c r="B314" s="730" t="s">
        <v>582</v>
      </c>
      <c r="C314" s="731" t="s">
        <v>599</v>
      </c>
      <c r="D314" s="732" t="s">
        <v>600</v>
      </c>
      <c r="E314" s="733">
        <v>50113001</v>
      </c>
      <c r="F314" s="732" t="s">
        <v>617</v>
      </c>
      <c r="G314" s="731" t="s">
        <v>618</v>
      </c>
      <c r="H314" s="731">
        <v>176954</v>
      </c>
      <c r="I314" s="731">
        <v>176954</v>
      </c>
      <c r="J314" s="731" t="s">
        <v>633</v>
      </c>
      <c r="K314" s="731" t="s">
        <v>634</v>
      </c>
      <c r="L314" s="734">
        <v>95.12</v>
      </c>
      <c r="M314" s="734">
        <v>2</v>
      </c>
      <c r="N314" s="735">
        <v>190.24</v>
      </c>
    </row>
    <row r="315" spans="1:14" ht="14.45" customHeight="1" x14ac:dyDescent="0.2">
      <c r="A315" s="729" t="s">
        <v>581</v>
      </c>
      <c r="B315" s="730" t="s">
        <v>582</v>
      </c>
      <c r="C315" s="731" t="s">
        <v>599</v>
      </c>
      <c r="D315" s="732" t="s">
        <v>600</v>
      </c>
      <c r="E315" s="733">
        <v>50113001</v>
      </c>
      <c r="F315" s="732" t="s">
        <v>617</v>
      </c>
      <c r="G315" s="731" t="s">
        <v>618</v>
      </c>
      <c r="H315" s="731">
        <v>167547</v>
      </c>
      <c r="I315" s="731">
        <v>67547</v>
      </c>
      <c r="J315" s="731" t="s">
        <v>1149</v>
      </c>
      <c r="K315" s="731" t="s">
        <v>1150</v>
      </c>
      <c r="L315" s="734">
        <v>47.08</v>
      </c>
      <c r="M315" s="734">
        <v>4</v>
      </c>
      <c r="N315" s="735">
        <v>188.32</v>
      </c>
    </row>
    <row r="316" spans="1:14" ht="14.45" customHeight="1" x14ac:dyDescent="0.2">
      <c r="A316" s="729" t="s">
        <v>581</v>
      </c>
      <c r="B316" s="730" t="s">
        <v>582</v>
      </c>
      <c r="C316" s="731" t="s">
        <v>599</v>
      </c>
      <c r="D316" s="732" t="s">
        <v>600</v>
      </c>
      <c r="E316" s="733">
        <v>50113001</v>
      </c>
      <c r="F316" s="732" t="s">
        <v>617</v>
      </c>
      <c r="G316" s="731" t="s">
        <v>628</v>
      </c>
      <c r="H316" s="731">
        <v>849453</v>
      </c>
      <c r="I316" s="731">
        <v>163077</v>
      </c>
      <c r="J316" s="731" t="s">
        <v>1151</v>
      </c>
      <c r="K316" s="731" t="s">
        <v>1152</v>
      </c>
      <c r="L316" s="734">
        <v>15.489999999999998</v>
      </c>
      <c r="M316" s="734">
        <v>1</v>
      </c>
      <c r="N316" s="735">
        <v>15.489999999999998</v>
      </c>
    </row>
    <row r="317" spans="1:14" ht="14.45" customHeight="1" x14ac:dyDescent="0.2">
      <c r="A317" s="729" t="s">
        <v>581</v>
      </c>
      <c r="B317" s="730" t="s">
        <v>582</v>
      </c>
      <c r="C317" s="731" t="s">
        <v>599</v>
      </c>
      <c r="D317" s="732" t="s">
        <v>600</v>
      </c>
      <c r="E317" s="733">
        <v>50113001</v>
      </c>
      <c r="F317" s="732" t="s">
        <v>617</v>
      </c>
      <c r="G317" s="731" t="s">
        <v>618</v>
      </c>
      <c r="H317" s="731">
        <v>194916</v>
      </c>
      <c r="I317" s="731">
        <v>94916</v>
      </c>
      <c r="J317" s="731" t="s">
        <v>1153</v>
      </c>
      <c r="K317" s="731" t="s">
        <v>1154</v>
      </c>
      <c r="L317" s="734">
        <v>85.050000000000011</v>
      </c>
      <c r="M317" s="734">
        <v>3</v>
      </c>
      <c r="N317" s="735">
        <v>255.15000000000003</v>
      </c>
    </row>
    <row r="318" spans="1:14" ht="14.45" customHeight="1" x14ac:dyDescent="0.2">
      <c r="A318" s="729" t="s">
        <v>581</v>
      </c>
      <c r="B318" s="730" t="s">
        <v>582</v>
      </c>
      <c r="C318" s="731" t="s">
        <v>599</v>
      </c>
      <c r="D318" s="732" t="s">
        <v>600</v>
      </c>
      <c r="E318" s="733">
        <v>50113001</v>
      </c>
      <c r="F318" s="732" t="s">
        <v>617</v>
      </c>
      <c r="G318" s="731" t="s">
        <v>618</v>
      </c>
      <c r="H318" s="731">
        <v>194920</v>
      </c>
      <c r="I318" s="731">
        <v>94920</v>
      </c>
      <c r="J318" s="731" t="s">
        <v>639</v>
      </c>
      <c r="K318" s="731" t="s">
        <v>640</v>
      </c>
      <c r="L318" s="734">
        <v>70.501666666666665</v>
      </c>
      <c r="M318" s="734">
        <v>6</v>
      </c>
      <c r="N318" s="735">
        <v>423.01</v>
      </c>
    </row>
    <row r="319" spans="1:14" ht="14.45" customHeight="1" x14ac:dyDescent="0.2">
      <c r="A319" s="729" t="s">
        <v>581</v>
      </c>
      <c r="B319" s="730" t="s">
        <v>582</v>
      </c>
      <c r="C319" s="731" t="s">
        <v>599</v>
      </c>
      <c r="D319" s="732" t="s">
        <v>600</v>
      </c>
      <c r="E319" s="733">
        <v>50113001</v>
      </c>
      <c r="F319" s="732" t="s">
        <v>617</v>
      </c>
      <c r="G319" s="731" t="s">
        <v>618</v>
      </c>
      <c r="H319" s="731">
        <v>207930</v>
      </c>
      <c r="I319" s="731">
        <v>207930</v>
      </c>
      <c r="J319" s="731" t="s">
        <v>1155</v>
      </c>
      <c r="K319" s="731" t="s">
        <v>1156</v>
      </c>
      <c r="L319" s="734">
        <v>37.935000000000002</v>
      </c>
      <c r="M319" s="734">
        <v>2</v>
      </c>
      <c r="N319" s="735">
        <v>75.87</v>
      </c>
    </row>
    <row r="320" spans="1:14" ht="14.45" customHeight="1" x14ac:dyDescent="0.2">
      <c r="A320" s="729" t="s">
        <v>581</v>
      </c>
      <c r="B320" s="730" t="s">
        <v>582</v>
      </c>
      <c r="C320" s="731" t="s">
        <v>599</v>
      </c>
      <c r="D320" s="732" t="s">
        <v>600</v>
      </c>
      <c r="E320" s="733">
        <v>50113001</v>
      </c>
      <c r="F320" s="732" t="s">
        <v>617</v>
      </c>
      <c r="G320" s="731" t="s">
        <v>618</v>
      </c>
      <c r="H320" s="731">
        <v>845369</v>
      </c>
      <c r="I320" s="731">
        <v>107987</v>
      </c>
      <c r="J320" s="731" t="s">
        <v>643</v>
      </c>
      <c r="K320" s="731" t="s">
        <v>644</v>
      </c>
      <c r="L320" s="734">
        <v>112.16999999999997</v>
      </c>
      <c r="M320" s="734">
        <v>7</v>
      </c>
      <c r="N320" s="735">
        <v>785.18999999999983</v>
      </c>
    </row>
    <row r="321" spans="1:14" ht="14.45" customHeight="1" x14ac:dyDescent="0.2">
      <c r="A321" s="729" t="s">
        <v>581</v>
      </c>
      <c r="B321" s="730" t="s">
        <v>582</v>
      </c>
      <c r="C321" s="731" t="s">
        <v>599</v>
      </c>
      <c r="D321" s="732" t="s">
        <v>600</v>
      </c>
      <c r="E321" s="733">
        <v>50113001</v>
      </c>
      <c r="F321" s="732" t="s">
        <v>617</v>
      </c>
      <c r="G321" s="731" t="s">
        <v>618</v>
      </c>
      <c r="H321" s="731">
        <v>207931</v>
      </c>
      <c r="I321" s="731">
        <v>207931</v>
      </c>
      <c r="J321" s="731" t="s">
        <v>645</v>
      </c>
      <c r="K321" s="731" t="s">
        <v>646</v>
      </c>
      <c r="L321" s="734">
        <v>29.849999999999998</v>
      </c>
      <c r="M321" s="734">
        <v>2</v>
      </c>
      <c r="N321" s="735">
        <v>59.699999999999996</v>
      </c>
    </row>
    <row r="322" spans="1:14" ht="14.45" customHeight="1" x14ac:dyDescent="0.2">
      <c r="A322" s="729" t="s">
        <v>581</v>
      </c>
      <c r="B322" s="730" t="s">
        <v>582</v>
      </c>
      <c r="C322" s="731" t="s">
        <v>599</v>
      </c>
      <c r="D322" s="732" t="s">
        <v>600</v>
      </c>
      <c r="E322" s="733">
        <v>50113001</v>
      </c>
      <c r="F322" s="732" t="s">
        <v>617</v>
      </c>
      <c r="G322" s="731" t="s">
        <v>618</v>
      </c>
      <c r="H322" s="731">
        <v>196610</v>
      </c>
      <c r="I322" s="731">
        <v>96610</v>
      </c>
      <c r="J322" s="731" t="s">
        <v>647</v>
      </c>
      <c r="K322" s="731" t="s">
        <v>648</v>
      </c>
      <c r="L322" s="734">
        <v>51.745999999999995</v>
      </c>
      <c r="M322" s="734">
        <v>5</v>
      </c>
      <c r="N322" s="735">
        <v>258.72999999999996</v>
      </c>
    </row>
    <row r="323" spans="1:14" ht="14.45" customHeight="1" x14ac:dyDescent="0.2">
      <c r="A323" s="729" t="s">
        <v>581</v>
      </c>
      <c r="B323" s="730" t="s">
        <v>582</v>
      </c>
      <c r="C323" s="731" t="s">
        <v>599</v>
      </c>
      <c r="D323" s="732" t="s">
        <v>600</v>
      </c>
      <c r="E323" s="733">
        <v>50113001</v>
      </c>
      <c r="F323" s="732" t="s">
        <v>617</v>
      </c>
      <c r="G323" s="731" t="s">
        <v>618</v>
      </c>
      <c r="H323" s="731">
        <v>189244</v>
      </c>
      <c r="I323" s="731">
        <v>89244</v>
      </c>
      <c r="J323" s="731" t="s">
        <v>649</v>
      </c>
      <c r="K323" s="731" t="s">
        <v>650</v>
      </c>
      <c r="L323" s="734">
        <v>20.759999999999998</v>
      </c>
      <c r="M323" s="734">
        <v>5</v>
      </c>
      <c r="N323" s="735">
        <v>103.79999999999998</v>
      </c>
    </row>
    <row r="324" spans="1:14" ht="14.45" customHeight="1" x14ac:dyDescent="0.2">
      <c r="A324" s="729" t="s">
        <v>581</v>
      </c>
      <c r="B324" s="730" t="s">
        <v>582</v>
      </c>
      <c r="C324" s="731" t="s">
        <v>599</v>
      </c>
      <c r="D324" s="732" t="s">
        <v>600</v>
      </c>
      <c r="E324" s="733">
        <v>50113001</v>
      </c>
      <c r="F324" s="732" t="s">
        <v>617</v>
      </c>
      <c r="G324" s="731" t="s">
        <v>618</v>
      </c>
      <c r="H324" s="731">
        <v>148888</v>
      </c>
      <c r="I324" s="731">
        <v>48888</v>
      </c>
      <c r="J324" s="731" t="s">
        <v>1157</v>
      </c>
      <c r="K324" s="731" t="s">
        <v>1158</v>
      </c>
      <c r="L324" s="734">
        <v>64.44</v>
      </c>
      <c r="M324" s="734">
        <v>1</v>
      </c>
      <c r="N324" s="735">
        <v>64.44</v>
      </c>
    </row>
    <row r="325" spans="1:14" ht="14.45" customHeight="1" x14ac:dyDescent="0.2">
      <c r="A325" s="729" t="s">
        <v>581</v>
      </c>
      <c r="B325" s="730" t="s">
        <v>582</v>
      </c>
      <c r="C325" s="731" t="s">
        <v>599</v>
      </c>
      <c r="D325" s="732" t="s">
        <v>600</v>
      </c>
      <c r="E325" s="733">
        <v>50113001</v>
      </c>
      <c r="F325" s="732" t="s">
        <v>617</v>
      </c>
      <c r="G325" s="731" t="s">
        <v>618</v>
      </c>
      <c r="H325" s="731">
        <v>100394</v>
      </c>
      <c r="I325" s="731">
        <v>394</v>
      </c>
      <c r="J325" s="731" t="s">
        <v>1159</v>
      </c>
      <c r="K325" s="731" t="s">
        <v>1160</v>
      </c>
      <c r="L325" s="734">
        <v>65.65000000000002</v>
      </c>
      <c r="M325" s="734">
        <v>1</v>
      </c>
      <c r="N325" s="735">
        <v>65.65000000000002</v>
      </c>
    </row>
    <row r="326" spans="1:14" ht="14.45" customHeight="1" x14ac:dyDescent="0.2">
      <c r="A326" s="729" t="s">
        <v>581</v>
      </c>
      <c r="B326" s="730" t="s">
        <v>582</v>
      </c>
      <c r="C326" s="731" t="s">
        <v>599</v>
      </c>
      <c r="D326" s="732" t="s">
        <v>600</v>
      </c>
      <c r="E326" s="733">
        <v>50113001</v>
      </c>
      <c r="F326" s="732" t="s">
        <v>617</v>
      </c>
      <c r="G326" s="731" t="s">
        <v>618</v>
      </c>
      <c r="H326" s="731">
        <v>112892</v>
      </c>
      <c r="I326" s="731">
        <v>12892</v>
      </c>
      <c r="J326" s="731" t="s">
        <v>1161</v>
      </c>
      <c r="K326" s="731" t="s">
        <v>1162</v>
      </c>
      <c r="L326" s="734">
        <v>104.45</v>
      </c>
      <c r="M326" s="734">
        <v>1</v>
      </c>
      <c r="N326" s="735">
        <v>104.45</v>
      </c>
    </row>
    <row r="327" spans="1:14" ht="14.45" customHeight="1" x14ac:dyDescent="0.2">
      <c r="A327" s="729" t="s">
        <v>581</v>
      </c>
      <c r="B327" s="730" t="s">
        <v>582</v>
      </c>
      <c r="C327" s="731" t="s">
        <v>599</v>
      </c>
      <c r="D327" s="732" t="s">
        <v>600</v>
      </c>
      <c r="E327" s="733">
        <v>50113001</v>
      </c>
      <c r="F327" s="732" t="s">
        <v>617</v>
      </c>
      <c r="G327" s="731" t="s">
        <v>618</v>
      </c>
      <c r="H327" s="731">
        <v>112891</v>
      </c>
      <c r="I327" s="731">
        <v>12891</v>
      </c>
      <c r="J327" s="731" t="s">
        <v>1161</v>
      </c>
      <c r="K327" s="731" t="s">
        <v>1163</v>
      </c>
      <c r="L327" s="734">
        <v>58.86</v>
      </c>
      <c r="M327" s="734">
        <v>2</v>
      </c>
      <c r="N327" s="735">
        <v>117.72</v>
      </c>
    </row>
    <row r="328" spans="1:14" ht="14.45" customHeight="1" x14ac:dyDescent="0.2">
      <c r="A328" s="729" t="s">
        <v>581</v>
      </c>
      <c r="B328" s="730" t="s">
        <v>582</v>
      </c>
      <c r="C328" s="731" t="s">
        <v>599</v>
      </c>
      <c r="D328" s="732" t="s">
        <v>600</v>
      </c>
      <c r="E328" s="733">
        <v>50113001</v>
      </c>
      <c r="F328" s="732" t="s">
        <v>617</v>
      </c>
      <c r="G328" s="731" t="s">
        <v>628</v>
      </c>
      <c r="H328" s="731">
        <v>231688</v>
      </c>
      <c r="I328" s="731">
        <v>231688</v>
      </c>
      <c r="J328" s="731" t="s">
        <v>1164</v>
      </c>
      <c r="K328" s="731" t="s">
        <v>667</v>
      </c>
      <c r="L328" s="734">
        <v>97.470000000000013</v>
      </c>
      <c r="M328" s="734">
        <v>2</v>
      </c>
      <c r="N328" s="735">
        <v>194.94000000000003</v>
      </c>
    </row>
    <row r="329" spans="1:14" ht="14.45" customHeight="1" x14ac:dyDescent="0.2">
      <c r="A329" s="729" t="s">
        <v>581</v>
      </c>
      <c r="B329" s="730" t="s">
        <v>582</v>
      </c>
      <c r="C329" s="731" t="s">
        <v>599</v>
      </c>
      <c r="D329" s="732" t="s">
        <v>600</v>
      </c>
      <c r="E329" s="733">
        <v>50113001</v>
      </c>
      <c r="F329" s="732" t="s">
        <v>617</v>
      </c>
      <c r="G329" s="731" t="s">
        <v>628</v>
      </c>
      <c r="H329" s="731">
        <v>231697</v>
      </c>
      <c r="I329" s="731">
        <v>231697</v>
      </c>
      <c r="J329" s="731" t="s">
        <v>665</v>
      </c>
      <c r="K329" s="731" t="s">
        <v>1165</v>
      </c>
      <c r="L329" s="734">
        <v>72.259999999999991</v>
      </c>
      <c r="M329" s="734">
        <v>1</v>
      </c>
      <c r="N329" s="735">
        <v>72.259999999999991</v>
      </c>
    </row>
    <row r="330" spans="1:14" ht="14.45" customHeight="1" x14ac:dyDescent="0.2">
      <c r="A330" s="729" t="s">
        <v>581</v>
      </c>
      <c r="B330" s="730" t="s">
        <v>582</v>
      </c>
      <c r="C330" s="731" t="s">
        <v>599</v>
      </c>
      <c r="D330" s="732" t="s">
        <v>600</v>
      </c>
      <c r="E330" s="733">
        <v>50113001</v>
      </c>
      <c r="F330" s="732" t="s">
        <v>617</v>
      </c>
      <c r="G330" s="731" t="s">
        <v>628</v>
      </c>
      <c r="H330" s="731">
        <v>231696</v>
      </c>
      <c r="I330" s="731">
        <v>231696</v>
      </c>
      <c r="J330" s="731" t="s">
        <v>665</v>
      </c>
      <c r="K330" s="731" t="s">
        <v>668</v>
      </c>
      <c r="L330" s="734">
        <v>207.22999999999993</v>
      </c>
      <c r="M330" s="734">
        <v>1</v>
      </c>
      <c r="N330" s="735">
        <v>207.22999999999993</v>
      </c>
    </row>
    <row r="331" spans="1:14" ht="14.45" customHeight="1" x14ac:dyDescent="0.2">
      <c r="A331" s="729" t="s">
        <v>581</v>
      </c>
      <c r="B331" s="730" t="s">
        <v>582</v>
      </c>
      <c r="C331" s="731" t="s">
        <v>599</v>
      </c>
      <c r="D331" s="732" t="s">
        <v>600</v>
      </c>
      <c r="E331" s="733">
        <v>50113001</v>
      </c>
      <c r="F331" s="732" t="s">
        <v>617</v>
      </c>
      <c r="G331" s="731" t="s">
        <v>628</v>
      </c>
      <c r="H331" s="731">
        <v>229646</v>
      </c>
      <c r="I331" s="731">
        <v>229646</v>
      </c>
      <c r="J331" s="731" t="s">
        <v>1166</v>
      </c>
      <c r="K331" s="731" t="s">
        <v>1167</v>
      </c>
      <c r="L331" s="734">
        <v>77.100000000000009</v>
      </c>
      <c r="M331" s="734">
        <v>1</v>
      </c>
      <c r="N331" s="735">
        <v>77.100000000000009</v>
      </c>
    </row>
    <row r="332" spans="1:14" ht="14.45" customHeight="1" x14ac:dyDescent="0.2">
      <c r="A332" s="729" t="s">
        <v>581</v>
      </c>
      <c r="B332" s="730" t="s">
        <v>582</v>
      </c>
      <c r="C332" s="731" t="s">
        <v>599</v>
      </c>
      <c r="D332" s="732" t="s">
        <v>600</v>
      </c>
      <c r="E332" s="733">
        <v>50113001</v>
      </c>
      <c r="F332" s="732" t="s">
        <v>617</v>
      </c>
      <c r="G332" s="731" t="s">
        <v>628</v>
      </c>
      <c r="H332" s="731">
        <v>215559</v>
      </c>
      <c r="I332" s="731">
        <v>215559</v>
      </c>
      <c r="J332" s="731" t="s">
        <v>1168</v>
      </c>
      <c r="K332" s="731" t="s">
        <v>1169</v>
      </c>
      <c r="L332" s="734">
        <v>69.780000000000015</v>
      </c>
      <c r="M332" s="734">
        <v>1</v>
      </c>
      <c r="N332" s="735">
        <v>69.780000000000015</v>
      </c>
    </row>
    <row r="333" spans="1:14" ht="14.45" customHeight="1" x14ac:dyDescent="0.2">
      <c r="A333" s="729" t="s">
        <v>581</v>
      </c>
      <c r="B333" s="730" t="s">
        <v>582</v>
      </c>
      <c r="C333" s="731" t="s">
        <v>599</v>
      </c>
      <c r="D333" s="732" t="s">
        <v>600</v>
      </c>
      <c r="E333" s="733">
        <v>50113001</v>
      </c>
      <c r="F333" s="732" t="s">
        <v>617</v>
      </c>
      <c r="G333" s="731" t="s">
        <v>618</v>
      </c>
      <c r="H333" s="731">
        <v>225142</v>
      </c>
      <c r="I333" s="731">
        <v>225142</v>
      </c>
      <c r="J333" s="731" t="s">
        <v>1170</v>
      </c>
      <c r="K333" s="731" t="s">
        <v>1171</v>
      </c>
      <c r="L333" s="734">
        <v>58.059999999999995</v>
      </c>
      <c r="M333" s="734">
        <v>2</v>
      </c>
      <c r="N333" s="735">
        <v>116.11999999999999</v>
      </c>
    </row>
    <row r="334" spans="1:14" ht="14.45" customHeight="1" x14ac:dyDescent="0.2">
      <c r="A334" s="729" t="s">
        <v>581</v>
      </c>
      <c r="B334" s="730" t="s">
        <v>582</v>
      </c>
      <c r="C334" s="731" t="s">
        <v>599</v>
      </c>
      <c r="D334" s="732" t="s">
        <v>600</v>
      </c>
      <c r="E334" s="733">
        <v>50113001</v>
      </c>
      <c r="F334" s="732" t="s">
        <v>617</v>
      </c>
      <c r="G334" s="731" t="s">
        <v>618</v>
      </c>
      <c r="H334" s="731">
        <v>197056</v>
      </c>
      <c r="I334" s="731">
        <v>197056</v>
      </c>
      <c r="J334" s="731" t="s">
        <v>671</v>
      </c>
      <c r="K334" s="731" t="s">
        <v>672</v>
      </c>
      <c r="L334" s="734">
        <v>101.15</v>
      </c>
      <c r="M334" s="734">
        <v>1</v>
      </c>
      <c r="N334" s="735">
        <v>101.15</v>
      </c>
    </row>
    <row r="335" spans="1:14" ht="14.45" customHeight="1" x14ac:dyDescent="0.2">
      <c r="A335" s="729" t="s">
        <v>581</v>
      </c>
      <c r="B335" s="730" t="s">
        <v>582</v>
      </c>
      <c r="C335" s="731" t="s">
        <v>599</v>
      </c>
      <c r="D335" s="732" t="s">
        <v>600</v>
      </c>
      <c r="E335" s="733">
        <v>50113001</v>
      </c>
      <c r="F335" s="732" t="s">
        <v>617</v>
      </c>
      <c r="G335" s="731" t="s">
        <v>618</v>
      </c>
      <c r="H335" s="731">
        <v>191729</v>
      </c>
      <c r="I335" s="731">
        <v>191729</v>
      </c>
      <c r="J335" s="731" t="s">
        <v>1172</v>
      </c>
      <c r="K335" s="731" t="s">
        <v>1173</v>
      </c>
      <c r="L335" s="734">
        <v>91.84</v>
      </c>
      <c r="M335" s="734">
        <v>1</v>
      </c>
      <c r="N335" s="735">
        <v>91.84</v>
      </c>
    </row>
    <row r="336" spans="1:14" ht="14.45" customHeight="1" x14ac:dyDescent="0.2">
      <c r="A336" s="729" t="s">
        <v>581</v>
      </c>
      <c r="B336" s="730" t="s">
        <v>582</v>
      </c>
      <c r="C336" s="731" t="s">
        <v>599</v>
      </c>
      <c r="D336" s="732" t="s">
        <v>600</v>
      </c>
      <c r="E336" s="733">
        <v>50113001</v>
      </c>
      <c r="F336" s="732" t="s">
        <v>617</v>
      </c>
      <c r="G336" s="731" t="s">
        <v>618</v>
      </c>
      <c r="H336" s="731">
        <v>993603</v>
      </c>
      <c r="I336" s="731">
        <v>0</v>
      </c>
      <c r="J336" s="731" t="s">
        <v>1174</v>
      </c>
      <c r="K336" s="731" t="s">
        <v>329</v>
      </c>
      <c r="L336" s="734">
        <v>229.36666666666667</v>
      </c>
      <c r="M336" s="734">
        <v>3</v>
      </c>
      <c r="N336" s="735">
        <v>688.1</v>
      </c>
    </row>
    <row r="337" spans="1:14" ht="14.45" customHeight="1" x14ac:dyDescent="0.2">
      <c r="A337" s="729" t="s">
        <v>581</v>
      </c>
      <c r="B337" s="730" t="s">
        <v>582</v>
      </c>
      <c r="C337" s="731" t="s">
        <v>599</v>
      </c>
      <c r="D337" s="732" t="s">
        <v>600</v>
      </c>
      <c r="E337" s="733">
        <v>50113001</v>
      </c>
      <c r="F337" s="732" t="s">
        <v>617</v>
      </c>
      <c r="G337" s="731" t="s">
        <v>329</v>
      </c>
      <c r="H337" s="731">
        <v>241307</v>
      </c>
      <c r="I337" s="731">
        <v>241307</v>
      </c>
      <c r="J337" s="731" t="s">
        <v>1175</v>
      </c>
      <c r="K337" s="731" t="s">
        <v>1176</v>
      </c>
      <c r="L337" s="734">
        <v>102.58000000000003</v>
      </c>
      <c r="M337" s="734">
        <v>3</v>
      </c>
      <c r="N337" s="735">
        <v>307.74000000000007</v>
      </c>
    </row>
    <row r="338" spans="1:14" ht="14.45" customHeight="1" x14ac:dyDescent="0.2">
      <c r="A338" s="729" t="s">
        <v>581</v>
      </c>
      <c r="B338" s="730" t="s">
        <v>582</v>
      </c>
      <c r="C338" s="731" t="s">
        <v>599</v>
      </c>
      <c r="D338" s="732" t="s">
        <v>600</v>
      </c>
      <c r="E338" s="733">
        <v>50113001</v>
      </c>
      <c r="F338" s="732" t="s">
        <v>617</v>
      </c>
      <c r="G338" s="731" t="s">
        <v>628</v>
      </c>
      <c r="H338" s="731">
        <v>233600</v>
      </c>
      <c r="I338" s="731">
        <v>233600</v>
      </c>
      <c r="J338" s="731" t="s">
        <v>673</v>
      </c>
      <c r="K338" s="731" t="s">
        <v>674</v>
      </c>
      <c r="L338" s="734">
        <v>52.219999999999985</v>
      </c>
      <c r="M338" s="734">
        <v>1</v>
      </c>
      <c r="N338" s="735">
        <v>52.219999999999985</v>
      </c>
    </row>
    <row r="339" spans="1:14" ht="14.45" customHeight="1" x14ac:dyDescent="0.2">
      <c r="A339" s="729" t="s">
        <v>581</v>
      </c>
      <c r="B339" s="730" t="s">
        <v>582</v>
      </c>
      <c r="C339" s="731" t="s">
        <v>599</v>
      </c>
      <c r="D339" s="732" t="s">
        <v>600</v>
      </c>
      <c r="E339" s="733">
        <v>50113001</v>
      </c>
      <c r="F339" s="732" t="s">
        <v>617</v>
      </c>
      <c r="G339" s="731" t="s">
        <v>618</v>
      </c>
      <c r="H339" s="731">
        <v>116320</v>
      </c>
      <c r="I339" s="731">
        <v>16320</v>
      </c>
      <c r="J339" s="731" t="s">
        <v>677</v>
      </c>
      <c r="K339" s="731" t="s">
        <v>1177</v>
      </c>
      <c r="L339" s="734">
        <v>126.5175</v>
      </c>
      <c r="M339" s="734">
        <v>4</v>
      </c>
      <c r="N339" s="735">
        <v>506.07</v>
      </c>
    </row>
    <row r="340" spans="1:14" ht="14.45" customHeight="1" x14ac:dyDescent="0.2">
      <c r="A340" s="729" t="s">
        <v>581</v>
      </c>
      <c r="B340" s="730" t="s">
        <v>582</v>
      </c>
      <c r="C340" s="731" t="s">
        <v>599</v>
      </c>
      <c r="D340" s="732" t="s">
        <v>600</v>
      </c>
      <c r="E340" s="733">
        <v>50113001</v>
      </c>
      <c r="F340" s="732" t="s">
        <v>617</v>
      </c>
      <c r="G340" s="731" t="s">
        <v>618</v>
      </c>
      <c r="H340" s="731">
        <v>16321</v>
      </c>
      <c r="I340" s="731">
        <v>16321</v>
      </c>
      <c r="J340" s="731" t="s">
        <v>677</v>
      </c>
      <c r="K340" s="731" t="s">
        <v>678</v>
      </c>
      <c r="L340" s="734">
        <v>240.68999999999997</v>
      </c>
      <c r="M340" s="734">
        <v>3</v>
      </c>
      <c r="N340" s="735">
        <v>722.06999999999994</v>
      </c>
    </row>
    <row r="341" spans="1:14" ht="14.45" customHeight="1" x14ac:dyDescent="0.2">
      <c r="A341" s="729" t="s">
        <v>581</v>
      </c>
      <c r="B341" s="730" t="s">
        <v>582</v>
      </c>
      <c r="C341" s="731" t="s">
        <v>599</v>
      </c>
      <c r="D341" s="732" t="s">
        <v>600</v>
      </c>
      <c r="E341" s="733">
        <v>50113001</v>
      </c>
      <c r="F341" s="732" t="s">
        <v>617</v>
      </c>
      <c r="G341" s="731" t="s">
        <v>618</v>
      </c>
      <c r="H341" s="731">
        <v>194718</v>
      </c>
      <c r="I341" s="731">
        <v>194718</v>
      </c>
      <c r="J341" s="731" t="s">
        <v>1178</v>
      </c>
      <c r="K341" s="731" t="s">
        <v>1179</v>
      </c>
      <c r="L341" s="734">
        <v>273.25</v>
      </c>
      <c r="M341" s="734">
        <v>1</v>
      </c>
      <c r="N341" s="735">
        <v>273.25</v>
      </c>
    </row>
    <row r="342" spans="1:14" ht="14.45" customHeight="1" x14ac:dyDescent="0.2">
      <c r="A342" s="729" t="s">
        <v>581</v>
      </c>
      <c r="B342" s="730" t="s">
        <v>582</v>
      </c>
      <c r="C342" s="731" t="s">
        <v>599</v>
      </c>
      <c r="D342" s="732" t="s">
        <v>600</v>
      </c>
      <c r="E342" s="733">
        <v>50113001</v>
      </c>
      <c r="F342" s="732" t="s">
        <v>617</v>
      </c>
      <c r="G342" s="731" t="s">
        <v>618</v>
      </c>
      <c r="H342" s="731">
        <v>151621</v>
      </c>
      <c r="I342" s="731">
        <v>51621</v>
      </c>
      <c r="J342" s="731" t="s">
        <v>679</v>
      </c>
      <c r="K342" s="731" t="s">
        <v>680</v>
      </c>
      <c r="L342" s="734">
        <v>46.779999999999994</v>
      </c>
      <c r="M342" s="734">
        <v>2</v>
      </c>
      <c r="N342" s="735">
        <v>93.559999999999988</v>
      </c>
    </row>
    <row r="343" spans="1:14" ht="14.45" customHeight="1" x14ac:dyDescent="0.2">
      <c r="A343" s="729" t="s">
        <v>581</v>
      </c>
      <c r="B343" s="730" t="s">
        <v>582</v>
      </c>
      <c r="C343" s="731" t="s">
        <v>599</v>
      </c>
      <c r="D343" s="732" t="s">
        <v>600</v>
      </c>
      <c r="E343" s="733">
        <v>50113001</v>
      </c>
      <c r="F343" s="732" t="s">
        <v>617</v>
      </c>
      <c r="G343" s="731" t="s">
        <v>618</v>
      </c>
      <c r="H343" s="731">
        <v>212884</v>
      </c>
      <c r="I343" s="731">
        <v>212884</v>
      </c>
      <c r="J343" s="731" t="s">
        <v>681</v>
      </c>
      <c r="K343" s="731" t="s">
        <v>682</v>
      </c>
      <c r="L343" s="734">
        <v>0</v>
      </c>
      <c r="M343" s="734">
        <v>0</v>
      </c>
      <c r="N343" s="735">
        <v>0</v>
      </c>
    </row>
    <row r="344" spans="1:14" ht="14.45" customHeight="1" x14ac:dyDescent="0.2">
      <c r="A344" s="729" t="s">
        <v>581</v>
      </c>
      <c r="B344" s="730" t="s">
        <v>582</v>
      </c>
      <c r="C344" s="731" t="s">
        <v>599</v>
      </c>
      <c r="D344" s="732" t="s">
        <v>600</v>
      </c>
      <c r="E344" s="733">
        <v>50113001</v>
      </c>
      <c r="F344" s="732" t="s">
        <v>617</v>
      </c>
      <c r="G344" s="731" t="s">
        <v>618</v>
      </c>
      <c r="H344" s="731">
        <v>225150</v>
      </c>
      <c r="I344" s="731">
        <v>225150</v>
      </c>
      <c r="J344" s="731" t="s">
        <v>1180</v>
      </c>
      <c r="K344" s="731" t="s">
        <v>1181</v>
      </c>
      <c r="L344" s="734">
        <v>86.720000000000013</v>
      </c>
      <c r="M344" s="734">
        <v>3</v>
      </c>
      <c r="N344" s="735">
        <v>260.16000000000003</v>
      </c>
    </row>
    <row r="345" spans="1:14" ht="14.45" customHeight="1" x14ac:dyDescent="0.2">
      <c r="A345" s="729" t="s">
        <v>581</v>
      </c>
      <c r="B345" s="730" t="s">
        <v>582</v>
      </c>
      <c r="C345" s="731" t="s">
        <v>599</v>
      </c>
      <c r="D345" s="732" t="s">
        <v>600</v>
      </c>
      <c r="E345" s="733">
        <v>50113001</v>
      </c>
      <c r="F345" s="732" t="s">
        <v>617</v>
      </c>
      <c r="G345" s="731" t="s">
        <v>618</v>
      </c>
      <c r="H345" s="731">
        <v>850642</v>
      </c>
      <c r="I345" s="731">
        <v>169673</v>
      </c>
      <c r="J345" s="731" t="s">
        <v>1182</v>
      </c>
      <c r="K345" s="731" t="s">
        <v>925</v>
      </c>
      <c r="L345" s="734">
        <v>138.94999999999996</v>
      </c>
      <c r="M345" s="734">
        <v>1</v>
      </c>
      <c r="N345" s="735">
        <v>138.94999999999996</v>
      </c>
    </row>
    <row r="346" spans="1:14" ht="14.45" customHeight="1" x14ac:dyDescent="0.2">
      <c r="A346" s="729" t="s">
        <v>581</v>
      </c>
      <c r="B346" s="730" t="s">
        <v>582</v>
      </c>
      <c r="C346" s="731" t="s">
        <v>599</v>
      </c>
      <c r="D346" s="732" t="s">
        <v>600</v>
      </c>
      <c r="E346" s="733">
        <v>50113001</v>
      </c>
      <c r="F346" s="732" t="s">
        <v>617</v>
      </c>
      <c r="G346" s="731" t="s">
        <v>618</v>
      </c>
      <c r="H346" s="731">
        <v>195484</v>
      </c>
      <c r="I346" s="731">
        <v>195484</v>
      </c>
      <c r="J346" s="731" t="s">
        <v>685</v>
      </c>
      <c r="K346" s="731" t="s">
        <v>686</v>
      </c>
      <c r="L346" s="734">
        <v>119.61000000000003</v>
      </c>
      <c r="M346" s="734">
        <v>1</v>
      </c>
      <c r="N346" s="735">
        <v>119.61000000000003</v>
      </c>
    </row>
    <row r="347" spans="1:14" ht="14.45" customHeight="1" x14ac:dyDescent="0.2">
      <c r="A347" s="729" t="s">
        <v>581</v>
      </c>
      <c r="B347" s="730" t="s">
        <v>582</v>
      </c>
      <c r="C347" s="731" t="s">
        <v>599</v>
      </c>
      <c r="D347" s="732" t="s">
        <v>600</v>
      </c>
      <c r="E347" s="733">
        <v>50113001</v>
      </c>
      <c r="F347" s="732" t="s">
        <v>617</v>
      </c>
      <c r="G347" s="731" t="s">
        <v>618</v>
      </c>
      <c r="H347" s="731">
        <v>145981</v>
      </c>
      <c r="I347" s="731">
        <v>45981</v>
      </c>
      <c r="J347" s="731" t="s">
        <v>687</v>
      </c>
      <c r="K347" s="731" t="s">
        <v>688</v>
      </c>
      <c r="L347" s="734">
        <v>1540</v>
      </c>
      <c r="M347" s="734">
        <v>1</v>
      </c>
      <c r="N347" s="735">
        <v>1540</v>
      </c>
    </row>
    <row r="348" spans="1:14" ht="14.45" customHeight="1" x14ac:dyDescent="0.2">
      <c r="A348" s="729" t="s">
        <v>581</v>
      </c>
      <c r="B348" s="730" t="s">
        <v>582</v>
      </c>
      <c r="C348" s="731" t="s">
        <v>599</v>
      </c>
      <c r="D348" s="732" t="s">
        <v>600</v>
      </c>
      <c r="E348" s="733">
        <v>50113001</v>
      </c>
      <c r="F348" s="732" t="s">
        <v>617</v>
      </c>
      <c r="G348" s="731" t="s">
        <v>618</v>
      </c>
      <c r="H348" s="731">
        <v>238137</v>
      </c>
      <c r="I348" s="731">
        <v>238137</v>
      </c>
      <c r="J348" s="731" t="s">
        <v>1183</v>
      </c>
      <c r="K348" s="731" t="s">
        <v>1184</v>
      </c>
      <c r="L348" s="734">
        <v>37.269999999999996</v>
      </c>
      <c r="M348" s="734">
        <v>4</v>
      </c>
      <c r="N348" s="735">
        <v>149.07999999999998</v>
      </c>
    </row>
    <row r="349" spans="1:14" ht="14.45" customHeight="1" x14ac:dyDescent="0.2">
      <c r="A349" s="729" t="s">
        <v>581</v>
      </c>
      <c r="B349" s="730" t="s">
        <v>582</v>
      </c>
      <c r="C349" s="731" t="s">
        <v>599</v>
      </c>
      <c r="D349" s="732" t="s">
        <v>600</v>
      </c>
      <c r="E349" s="733">
        <v>50113001</v>
      </c>
      <c r="F349" s="732" t="s">
        <v>617</v>
      </c>
      <c r="G349" s="731" t="s">
        <v>618</v>
      </c>
      <c r="H349" s="731">
        <v>238142</v>
      </c>
      <c r="I349" s="731">
        <v>238142</v>
      </c>
      <c r="J349" s="731" t="s">
        <v>1185</v>
      </c>
      <c r="K349" s="731" t="s">
        <v>1186</v>
      </c>
      <c r="L349" s="734">
        <v>58.745000000000012</v>
      </c>
      <c r="M349" s="734">
        <v>6</v>
      </c>
      <c r="N349" s="735">
        <v>352.47000000000008</v>
      </c>
    </row>
    <row r="350" spans="1:14" ht="14.45" customHeight="1" x14ac:dyDescent="0.2">
      <c r="A350" s="729" t="s">
        <v>581</v>
      </c>
      <c r="B350" s="730" t="s">
        <v>582</v>
      </c>
      <c r="C350" s="731" t="s">
        <v>599</v>
      </c>
      <c r="D350" s="732" t="s">
        <v>600</v>
      </c>
      <c r="E350" s="733">
        <v>50113001</v>
      </c>
      <c r="F350" s="732" t="s">
        <v>617</v>
      </c>
      <c r="G350" s="731" t="s">
        <v>618</v>
      </c>
      <c r="H350" s="731">
        <v>230417</v>
      </c>
      <c r="I350" s="731">
        <v>230417</v>
      </c>
      <c r="J350" s="731" t="s">
        <v>689</v>
      </c>
      <c r="K350" s="731" t="s">
        <v>690</v>
      </c>
      <c r="L350" s="734">
        <v>53.93</v>
      </c>
      <c r="M350" s="734">
        <v>1</v>
      </c>
      <c r="N350" s="735">
        <v>53.93</v>
      </c>
    </row>
    <row r="351" spans="1:14" ht="14.45" customHeight="1" x14ac:dyDescent="0.2">
      <c r="A351" s="729" t="s">
        <v>581</v>
      </c>
      <c r="B351" s="730" t="s">
        <v>582</v>
      </c>
      <c r="C351" s="731" t="s">
        <v>599</v>
      </c>
      <c r="D351" s="732" t="s">
        <v>600</v>
      </c>
      <c r="E351" s="733">
        <v>50113001</v>
      </c>
      <c r="F351" s="732" t="s">
        <v>617</v>
      </c>
      <c r="G351" s="731" t="s">
        <v>618</v>
      </c>
      <c r="H351" s="731">
        <v>230409</v>
      </c>
      <c r="I351" s="731">
        <v>230409</v>
      </c>
      <c r="J351" s="731" t="s">
        <v>691</v>
      </c>
      <c r="K351" s="731" t="s">
        <v>674</v>
      </c>
      <c r="L351" s="734">
        <v>19.82</v>
      </c>
      <c r="M351" s="734">
        <v>1</v>
      </c>
      <c r="N351" s="735">
        <v>19.82</v>
      </c>
    </row>
    <row r="352" spans="1:14" ht="14.45" customHeight="1" x14ac:dyDescent="0.2">
      <c r="A352" s="729" t="s">
        <v>581</v>
      </c>
      <c r="B352" s="730" t="s">
        <v>582</v>
      </c>
      <c r="C352" s="731" t="s">
        <v>599</v>
      </c>
      <c r="D352" s="732" t="s">
        <v>600</v>
      </c>
      <c r="E352" s="733">
        <v>50113001</v>
      </c>
      <c r="F352" s="732" t="s">
        <v>617</v>
      </c>
      <c r="G352" s="731" t="s">
        <v>618</v>
      </c>
      <c r="H352" s="731">
        <v>847085</v>
      </c>
      <c r="I352" s="731">
        <v>115401</v>
      </c>
      <c r="J352" s="731" t="s">
        <v>1187</v>
      </c>
      <c r="K352" s="731" t="s">
        <v>1188</v>
      </c>
      <c r="L352" s="734">
        <v>606.69500000000005</v>
      </c>
      <c r="M352" s="734">
        <v>1</v>
      </c>
      <c r="N352" s="735">
        <v>606.69500000000005</v>
      </c>
    </row>
    <row r="353" spans="1:14" ht="14.45" customHeight="1" x14ac:dyDescent="0.2">
      <c r="A353" s="729" t="s">
        <v>581</v>
      </c>
      <c r="B353" s="730" t="s">
        <v>582</v>
      </c>
      <c r="C353" s="731" t="s">
        <v>599</v>
      </c>
      <c r="D353" s="732" t="s">
        <v>600</v>
      </c>
      <c r="E353" s="733">
        <v>50113001</v>
      </c>
      <c r="F353" s="732" t="s">
        <v>617</v>
      </c>
      <c r="G353" s="731" t="s">
        <v>618</v>
      </c>
      <c r="H353" s="731">
        <v>207939</v>
      </c>
      <c r="I353" s="731">
        <v>207939</v>
      </c>
      <c r="J353" s="731" t="s">
        <v>694</v>
      </c>
      <c r="K353" s="731" t="s">
        <v>695</v>
      </c>
      <c r="L353" s="734">
        <v>61.221333333333327</v>
      </c>
      <c r="M353" s="734">
        <v>15</v>
      </c>
      <c r="N353" s="735">
        <v>918.31999999999994</v>
      </c>
    </row>
    <row r="354" spans="1:14" ht="14.45" customHeight="1" x14ac:dyDescent="0.2">
      <c r="A354" s="729" t="s">
        <v>581</v>
      </c>
      <c r="B354" s="730" t="s">
        <v>582</v>
      </c>
      <c r="C354" s="731" t="s">
        <v>599</v>
      </c>
      <c r="D354" s="732" t="s">
        <v>600</v>
      </c>
      <c r="E354" s="733">
        <v>50113001</v>
      </c>
      <c r="F354" s="732" t="s">
        <v>617</v>
      </c>
      <c r="G354" s="731" t="s">
        <v>618</v>
      </c>
      <c r="H354" s="731">
        <v>207940</v>
      </c>
      <c r="I354" s="731">
        <v>207940</v>
      </c>
      <c r="J354" s="731" t="s">
        <v>696</v>
      </c>
      <c r="K354" s="731" t="s">
        <v>697</v>
      </c>
      <c r="L354" s="734">
        <v>72.44</v>
      </c>
      <c r="M354" s="734">
        <v>1</v>
      </c>
      <c r="N354" s="735">
        <v>72.44</v>
      </c>
    </row>
    <row r="355" spans="1:14" ht="14.45" customHeight="1" x14ac:dyDescent="0.2">
      <c r="A355" s="729" t="s">
        <v>581</v>
      </c>
      <c r="B355" s="730" t="s">
        <v>582</v>
      </c>
      <c r="C355" s="731" t="s">
        <v>599</v>
      </c>
      <c r="D355" s="732" t="s">
        <v>600</v>
      </c>
      <c r="E355" s="733">
        <v>50113001</v>
      </c>
      <c r="F355" s="732" t="s">
        <v>617</v>
      </c>
      <c r="G355" s="731" t="s">
        <v>618</v>
      </c>
      <c r="H355" s="731">
        <v>218835</v>
      </c>
      <c r="I355" s="731">
        <v>218835</v>
      </c>
      <c r="J355" s="731" t="s">
        <v>1189</v>
      </c>
      <c r="K355" s="731" t="s">
        <v>1190</v>
      </c>
      <c r="L355" s="734">
        <v>87.05</v>
      </c>
      <c r="M355" s="734">
        <v>1</v>
      </c>
      <c r="N355" s="735">
        <v>87.05</v>
      </c>
    </row>
    <row r="356" spans="1:14" ht="14.45" customHeight="1" x14ac:dyDescent="0.2">
      <c r="A356" s="729" t="s">
        <v>581</v>
      </c>
      <c r="B356" s="730" t="s">
        <v>582</v>
      </c>
      <c r="C356" s="731" t="s">
        <v>599</v>
      </c>
      <c r="D356" s="732" t="s">
        <v>600</v>
      </c>
      <c r="E356" s="733">
        <v>50113001</v>
      </c>
      <c r="F356" s="732" t="s">
        <v>617</v>
      </c>
      <c r="G356" s="731" t="s">
        <v>628</v>
      </c>
      <c r="H356" s="731">
        <v>214433</v>
      </c>
      <c r="I356" s="731">
        <v>214433</v>
      </c>
      <c r="J356" s="731" t="s">
        <v>1191</v>
      </c>
      <c r="K356" s="731" t="s">
        <v>1192</v>
      </c>
      <c r="L356" s="734">
        <v>12.2</v>
      </c>
      <c r="M356" s="734">
        <v>4</v>
      </c>
      <c r="N356" s="735">
        <v>48.8</v>
      </c>
    </row>
    <row r="357" spans="1:14" ht="14.45" customHeight="1" x14ac:dyDescent="0.2">
      <c r="A357" s="729" t="s">
        <v>581</v>
      </c>
      <c r="B357" s="730" t="s">
        <v>582</v>
      </c>
      <c r="C357" s="731" t="s">
        <v>599</v>
      </c>
      <c r="D357" s="732" t="s">
        <v>600</v>
      </c>
      <c r="E357" s="733">
        <v>50113001</v>
      </c>
      <c r="F357" s="732" t="s">
        <v>617</v>
      </c>
      <c r="G357" s="731" t="s">
        <v>628</v>
      </c>
      <c r="H357" s="731">
        <v>214435</v>
      </c>
      <c r="I357" s="731">
        <v>214435</v>
      </c>
      <c r="J357" s="731" t="s">
        <v>1191</v>
      </c>
      <c r="K357" s="731" t="s">
        <v>1193</v>
      </c>
      <c r="L357" s="734">
        <v>42.849999999999994</v>
      </c>
      <c r="M357" s="734">
        <v>1</v>
      </c>
      <c r="N357" s="735">
        <v>42.849999999999994</v>
      </c>
    </row>
    <row r="358" spans="1:14" ht="14.45" customHeight="1" x14ac:dyDescent="0.2">
      <c r="A358" s="729" t="s">
        <v>581</v>
      </c>
      <c r="B358" s="730" t="s">
        <v>582</v>
      </c>
      <c r="C358" s="731" t="s">
        <v>599</v>
      </c>
      <c r="D358" s="732" t="s">
        <v>600</v>
      </c>
      <c r="E358" s="733">
        <v>50113001</v>
      </c>
      <c r="F358" s="732" t="s">
        <v>617</v>
      </c>
      <c r="G358" s="731" t="s">
        <v>618</v>
      </c>
      <c r="H358" s="731">
        <v>214525</v>
      </c>
      <c r="I358" s="731">
        <v>214525</v>
      </c>
      <c r="J358" s="731" t="s">
        <v>1194</v>
      </c>
      <c r="K358" s="731" t="s">
        <v>1195</v>
      </c>
      <c r="L358" s="734">
        <v>26.4375</v>
      </c>
      <c r="M358" s="734">
        <v>4</v>
      </c>
      <c r="N358" s="735">
        <v>105.75</v>
      </c>
    </row>
    <row r="359" spans="1:14" ht="14.45" customHeight="1" x14ac:dyDescent="0.2">
      <c r="A359" s="729" t="s">
        <v>581</v>
      </c>
      <c r="B359" s="730" t="s">
        <v>582</v>
      </c>
      <c r="C359" s="731" t="s">
        <v>599</v>
      </c>
      <c r="D359" s="732" t="s">
        <v>600</v>
      </c>
      <c r="E359" s="733">
        <v>50113001</v>
      </c>
      <c r="F359" s="732" t="s">
        <v>617</v>
      </c>
      <c r="G359" s="731" t="s">
        <v>628</v>
      </c>
      <c r="H359" s="731">
        <v>214427</v>
      </c>
      <c r="I359" s="731">
        <v>214427</v>
      </c>
      <c r="J359" s="731" t="s">
        <v>698</v>
      </c>
      <c r="K359" s="731" t="s">
        <v>699</v>
      </c>
      <c r="L359" s="734">
        <v>16.575152542372876</v>
      </c>
      <c r="M359" s="734">
        <v>590</v>
      </c>
      <c r="N359" s="735">
        <v>9779.3399999999965</v>
      </c>
    </row>
    <row r="360" spans="1:14" ht="14.45" customHeight="1" x14ac:dyDescent="0.2">
      <c r="A360" s="729" t="s">
        <v>581</v>
      </c>
      <c r="B360" s="730" t="s">
        <v>582</v>
      </c>
      <c r="C360" s="731" t="s">
        <v>599</v>
      </c>
      <c r="D360" s="732" t="s">
        <v>600</v>
      </c>
      <c r="E360" s="733">
        <v>50113001</v>
      </c>
      <c r="F360" s="732" t="s">
        <v>617</v>
      </c>
      <c r="G360" s="731" t="s">
        <v>618</v>
      </c>
      <c r="H360" s="731">
        <v>213258</v>
      </c>
      <c r="I360" s="731">
        <v>213258</v>
      </c>
      <c r="J360" s="731" t="s">
        <v>700</v>
      </c>
      <c r="K360" s="731" t="s">
        <v>701</v>
      </c>
      <c r="L360" s="734">
        <v>161.57</v>
      </c>
      <c r="M360" s="734">
        <v>1</v>
      </c>
      <c r="N360" s="735">
        <v>161.57</v>
      </c>
    </row>
    <row r="361" spans="1:14" ht="14.45" customHeight="1" x14ac:dyDescent="0.2">
      <c r="A361" s="729" t="s">
        <v>581</v>
      </c>
      <c r="B361" s="730" t="s">
        <v>582</v>
      </c>
      <c r="C361" s="731" t="s">
        <v>599</v>
      </c>
      <c r="D361" s="732" t="s">
        <v>600</v>
      </c>
      <c r="E361" s="733">
        <v>50113001</v>
      </c>
      <c r="F361" s="732" t="s">
        <v>617</v>
      </c>
      <c r="G361" s="731" t="s">
        <v>618</v>
      </c>
      <c r="H361" s="731">
        <v>213255</v>
      </c>
      <c r="I361" s="731">
        <v>213255</v>
      </c>
      <c r="J361" s="731" t="s">
        <v>702</v>
      </c>
      <c r="K361" s="731" t="s">
        <v>701</v>
      </c>
      <c r="L361" s="734">
        <v>125.60999999999999</v>
      </c>
      <c r="M361" s="734">
        <v>1</v>
      </c>
      <c r="N361" s="735">
        <v>125.60999999999999</v>
      </c>
    </row>
    <row r="362" spans="1:14" ht="14.45" customHeight="1" x14ac:dyDescent="0.2">
      <c r="A362" s="729" t="s">
        <v>581</v>
      </c>
      <c r="B362" s="730" t="s">
        <v>582</v>
      </c>
      <c r="C362" s="731" t="s">
        <v>599</v>
      </c>
      <c r="D362" s="732" t="s">
        <v>600</v>
      </c>
      <c r="E362" s="733">
        <v>50113001</v>
      </c>
      <c r="F362" s="732" t="s">
        <v>617</v>
      </c>
      <c r="G362" s="731" t="s">
        <v>618</v>
      </c>
      <c r="H362" s="731">
        <v>193105</v>
      </c>
      <c r="I362" s="731">
        <v>93105</v>
      </c>
      <c r="J362" s="731" t="s">
        <v>703</v>
      </c>
      <c r="K362" s="731" t="s">
        <v>704</v>
      </c>
      <c r="L362" s="734">
        <v>208.33789473684209</v>
      </c>
      <c r="M362" s="734">
        <v>19</v>
      </c>
      <c r="N362" s="735">
        <v>3958.4199999999996</v>
      </c>
    </row>
    <row r="363" spans="1:14" ht="14.45" customHeight="1" x14ac:dyDescent="0.2">
      <c r="A363" s="729" t="s">
        <v>581</v>
      </c>
      <c r="B363" s="730" t="s">
        <v>582</v>
      </c>
      <c r="C363" s="731" t="s">
        <v>599</v>
      </c>
      <c r="D363" s="732" t="s">
        <v>600</v>
      </c>
      <c r="E363" s="733">
        <v>50113001</v>
      </c>
      <c r="F363" s="732" t="s">
        <v>617</v>
      </c>
      <c r="G363" s="731" t="s">
        <v>618</v>
      </c>
      <c r="H363" s="731">
        <v>193104</v>
      </c>
      <c r="I363" s="731">
        <v>93104</v>
      </c>
      <c r="J363" s="731" t="s">
        <v>703</v>
      </c>
      <c r="K363" s="731" t="s">
        <v>705</v>
      </c>
      <c r="L363" s="734">
        <v>52.069047619047623</v>
      </c>
      <c r="M363" s="734">
        <v>42</v>
      </c>
      <c r="N363" s="735">
        <v>2186.9</v>
      </c>
    </row>
    <row r="364" spans="1:14" ht="14.45" customHeight="1" x14ac:dyDescent="0.2">
      <c r="A364" s="729" t="s">
        <v>581</v>
      </c>
      <c r="B364" s="730" t="s">
        <v>582</v>
      </c>
      <c r="C364" s="731" t="s">
        <v>599</v>
      </c>
      <c r="D364" s="732" t="s">
        <v>600</v>
      </c>
      <c r="E364" s="733">
        <v>50113001</v>
      </c>
      <c r="F364" s="732" t="s">
        <v>617</v>
      </c>
      <c r="G364" s="731" t="s">
        <v>618</v>
      </c>
      <c r="H364" s="731">
        <v>197522</v>
      </c>
      <c r="I364" s="731">
        <v>97522</v>
      </c>
      <c r="J364" s="731" t="s">
        <v>1196</v>
      </c>
      <c r="K364" s="731" t="s">
        <v>1197</v>
      </c>
      <c r="L364" s="734">
        <v>159.02000000000004</v>
      </c>
      <c r="M364" s="734">
        <v>1</v>
      </c>
      <c r="N364" s="735">
        <v>159.02000000000004</v>
      </c>
    </row>
    <row r="365" spans="1:14" ht="14.45" customHeight="1" x14ac:dyDescent="0.2">
      <c r="A365" s="729" t="s">
        <v>581</v>
      </c>
      <c r="B365" s="730" t="s">
        <v>582</v>
      </c>
      <c r="C365" s="731" t="s">
        <v>599</v>
      </c>
      <c r="D365" s="732" t="s">
        <v>600</v>
      </c>
      <c r="E365" s="733">
        <v>50113001</v>
      </c>
      <c r="F365" s="732" t="s">
        <v>617</v>
      </c>
      <c r="G365" s="731" t="s">
        <v>618</v>
      </c>
      <c r="H365" s="731">
        <v>184090</v>
      </c>
      <c r="I365" s="731">
        <v>84090</v>
      </c>
      <c r="J365" s="731" t="s">
        <v>1198</v>
      </c>
      <c r="K365" s="731" t="s">
        <v>1199</v>
      </c>
      <c r="L365" s="734">
        <v>59.777142857142856</v>
      </c>
      <c r="M365" s="734">
        <v>42</v>
      </c>
      <c r="N365" s="735">
        <v>2510.64</v>
      </c>
    </row>
    <row r="366" spans="1:14" ht="14.45" customHeight="1" x14ac:dyDescent="0.2">
      <c r="A366" s="729" t="s">
        <v>581</v>
      </c>
      <c r="B366" s="730" t="s">
        <v>582</v>
      </c>
      <c r="C366" s="731" t="s">
        <v>599</v>
      </c>
      <c r="D366" s="732" t="s">
        <v>600</v>
      </c>
      <c r="E366" s="733">
        <v>50113001</v>
      </c>
      <c r="F366" s="732" t="s">
        <v>617</v>
      </c>
      <c r="G366" s="731" t="s">
        <v>618</v>
      </c>
      <c r="H366" s="731">
        <v>101290</v>
      </c>
      <c r="I366" s="731">
        <v>1290</v>
      </c>
      <c r="J366" s="731" t="s">
        <v>1200</v>
      </c>
      <c r="K366" s="731" t="s">
        <v>1201</v>
      </c>
      <c r="L366" s="734">
        <v>134.43000000000004</v>
      </c>
      <c r="M366" s="734">
        <v>1</v>
      </c>
      <c r="N366" s="735">
        <v>134.43000000000004</v>
      </c>
    </row>
    <row r="367" spans="1:14" ht="14.45" customHeight="1" x14ac:dyDescent="0.2">
      <c r="A367" s="729" t="s">
        <v>581</v>
      </c>
      <c r="B367" s="730" t="s">
        <v>582</v>
      </c>
      <c r="C367" s="731" t="s">
        <v>599</v>
      </c>
      <c r="D367" s="732" t="s">
        <v>600</v>
      </c>
      <c r="E367" s="733">
        <v>50113001</v>
      </c>
      <c r="F367" s="732" t="s">
        <v>617</v>
      </c>
      <c r="G367" s="731" t="s">
        <v>618</v>
      </c>
      <c r="H367" s="731">
        <v>221074</v>
      </c>
      <c r="I367" s="731">
        <v>221074</v>
      </c>
      <c r="J367" s="731" t="s">
        <v>706</v>
      </c>
      <c r="K367" s="731" t="s">
        <v>707</v>
      </c>
      <c r="L367" s="734">
        <v>76.330000000000013</v>
      </c>
      <c r="M367" s="734">
        <v>1</v>
      </c>
      <c r="N367" s="735">
        <v>76.330000000000013</v>
      </c>
    </row>
    <row r="368" spans="1:14" ht="14.45" customHeight="1" x14ac:dyDescent="0.2">
      <c r="A368" s="729" t="s">
        <v>581</v>
      </c>
      <c r="B368" s="730" t="s">
        <v>582</v>
      </c>
      <c r="C368" s="731" t="s">
        <v>599</v>
      </c>
      <c r="D368" s="732" t="s">
        <v>600</v>
      </c>
      <c r="E368" s="733">
        <v>50113001</v>
      </c>
      <c r="F368" s="732" t="s">
        <v>617</v>
      </c>
      <c r="G368" s="731" t="s">
        <v>618</v>
      </c>
      <c r="H368" s="731">
        <v>230420</v>
      </c>
      <c r="I368" s="731">
        <v>230420</v>
      </c>
      <c r="J368" s="731" t="s">
        <v>706</v>
      </c>
      <c r="K368" s="731" t="s">
        <v>707</v>
      </c>
      <c r="L368" s="734">
        <v>76.980000000000018</v>
      </c>
      <c r="M368" s="734">
        <v>3</v>
      </c>
      <c r="N368" s="735">
        <v>230.94000000000005</v>
      </c>
    </row>
    <row r="369" spans="1:14" ht="14.45" customHeight="1" x14ac:dyDescent="0.2">
      <c r="A369" s="729" t="s">
        <v>581</v>
      </c>
      <c r="B369" s="730" t="s">
        <v>582</v>
      </c>
      <c r="C369" s="731" t="s">
        <v>599</v>
      </c>
      <c r="D369" s="732" t="s">
        <v>600</v>
      </c>
      <c r="E369" s="733">
        <v>50113001</v>
      </c>
      <c r="F369" s="732" t="s">
        <v>617</v>
      </c>
      <c r="G369" s="731" t="s">
        <v>618</v>
      </c>
      <c r="H369" s="731">
        <v>175631</v>
      </c>
      <c r="I369" s="731">
        <v>75631</v>
      </c>
      <c r="J369" s="731" t="s">
        <v>1202</v>
      </c>
      <c r="K369" s="731" t="s">
        <v>1203</v>
      </c>
      <c r="L369" s="734">
        <v>34.939999999999991</v>
      </c>
      <c r="M369" s="734">
        <v>6</v>
      </c>
      <c r="N369" s="735">
        <v>209.63999999999993</v>
      </c>
    </row>
    <row r="370" spans="1:14" ht="14.45" customHeight="1" x14ac:dyDescent="0.2">
      <c r="A370" s="729" t="s">
        <v>581</v>
      </c>
      <c r="B370" s="730" t="s">
        <v>582</v>
      </c>
      <c r="C370" s="731" t="s">
        <v>599</v>
      </c>
      <c r="D370" s="732" t="s">
        <v>600</v>
      </c>
      <c r="E370" s="733">
        <v>50113001</v>
      </c>
      <c r="F370" s="732" t="s">
        <v>617</v>
      </c>
      <c r="G370" s="731" t="s">
        <v>618</v>
      </c>
      <c r="H370" s="731">
        <v>117011</v>
      </c>
      <c r="I370" s="731">
        <v>17011</v>
      </c>
      <c r="J370" s="731" t="s">
        <v>711</v>
      </c>
      <c r="K370" s="731" t="s">
        <v>712</v>
      </c>
      <c r="L370" s="734">
        <v>144.9312288135593</v>
      </c>
      <c r="M370" s="734">
        <v>236</v>
      </c>
      <c r="N370" s="735">
        <v>34203.769999999997</v>
      </c>
    </row>
    <row r="371" spans="1:14" ht="14.45" customHeight="1" x14ac:dyDescent="0.2">
      <c r="A371" s="729" t="s">
        <v>581</v>
      </c>
      <c r="B371" s="730" t="s">
        <v>582</v>
      </c>
      <c r="C371" s="731" t="s">
        <v>599</v>
      </c>
      <c r="D371" s="732" t="s">
        <v>600</v>
      </c>
      <c r="E371" s="733">
        <v>50113001</v>
      </c>
      <c r="F371" s="732" t="s">
        <v>617</v>
      </c>
      <c r="G371" s="731" t="s">
        <v>618</v>
      </c>
      <c r="H371" s="731">
        <v>183318</v>
      </c>
      <c r="I371" s="731">
        <v>83318</v>
      </c>
      <c r="J371" s="731" t="s">
        <v>1204</v>
      </c>
      <c r="K371" s="731" t="s">
        <v>1205</v>
      </c>
      <c r="L371" s="734">
        <v>31.489999999999991</v>
      </c>
      <c r="M371" s="734">
        <v>1</v>
      </c>
      <c r="N371" s="735">
        <v>31.489999999999991</v>
      </c>
    </row>
    <row r="372" spans="1:14" ht="14.45" customHeight="1" x14ac:dyDescent="0.2">
      <c r="A372" s="729" t="s">
        <v>581</v>
      </c>
      <c r="B372" s="730" t="s">
        <v>582</v>
      </c>
      <c r="C372" s="731" t="s">
        <v>599</v>
      </c>
      <c r="D372" s="732" t="s">
        <v>600</v>
      </c>
      <c r="E372" s="733">
        <v>50113001</v>
      </c>
      <c r="F372" s="732" t="s">
        <v>617</v>
      </c>
      <c r="G372" s="731" t="s">
        <v>618</v>
      </c>
      <c r="H372" s="731">
        <v>241672</v>
      </c>
      <c r="I372" s="731">
        <v>241672</v>
      </c>
      <c r="J372" s="731" t="s">
        <v>713</v>
      </c>
      <c r="K372" s="731" t="s">
        <v>714</v>
      </c>
      <c r="L372" s="734">
        <v>111.41000000000003</v>
      </c>
      <c r="M372" s="734">
        <v>72</v>
      </c>
      <c r="N372" s="735">
        <v>8021.5200000000013</v>
      </c>
    </row>
    <row r="373" spans="1:14" ht="14.45" customHeight="1" x14ac:dyDescent="0.2">
      <c r="A373" s="729" t="s">
        <v>581</v>
      </c>
      <c r="B373" s="730" t="s">
        <v>582</v>
      </c>
      <c r="C373" s="731" t="s">
        <v>599</v>
      </c>
      <c r="D373" s="732" t="s">
        <v>600</v>
      </c>
      <c r="E373" s="733">
        <v>50113001</v>
      </c>
      <c r="F373" s="732" t="s">
        <v>617</v>
      </c>
      <c r="G373" s="731" t="s">
        <v>618</v>
      </c>
      <c r="H373" s="731">
        <v>102479</v>
      </c>
      <c r="I373" s="731">
        <v>2479</v>
      </c>
      <c r="J373" s="731" t="s">
        <v>717</v>
      </c>
      <c r="K373" s="731" t="s">
        <v>718</v>
      </c>
      <c r="L373" s="734">
        <v>65.210000000000008</v>
      </c>
      <c r="M373" s="734">
        <v>2</v>
      </c>
      <c r="N373" s="735">
        <v>130.42000000000002</v>
      </c>
    </row>
    <row r="374" spans="1:14" ht="14.45" customHeight="1" x14ac:dyDescent="0.2">
      <c r="A374" s="729" t="s">
        <v>581</v>
      </c>
      <c r="B374" s="730" t="s">
        <v>582</v>
      </c>
      <c r="C374" s="731" t="s">
        <v>599</v>
      </c>
      <c r="D374" s="732" t="s">
        <v>600</v>
      </c>
      <c r="E374" s="733">
        <v>50113001</v>
      </c>
      <c r="F374" s="732" t="s">
        <v>617</v>
      </c>
      <c r="G374" s="731" t="s">
        <v>618</v>
      </c>
      <c r="H374" s="731">
        <v>104071</v>
      </c>
      <c r="I374" s="731">
        <v>4071</v>
      </c>
      <c r="J374" s="731" t="s">
        <v>717</v>
      </c>
      <c r="K374" s="731" t="s">
        <v>719</v>
      </c>
      <c r="L374" s="734">
        <v>224.11000000000004</v>
      </c>
      <c r="M374" s="734">
        <v>2</v>
      </c>
      <c r="N374" s="735">
        <v>448.22000000000008</v>
      </c>
    </row>
    <row r="375" spans="1:14" ht="14.45" customHeight="1" x14ac:dyDescent="0.2">
      <c r="A375" s="729" t="s">
        <v>581</v>
      </c>
      <c r="B375" s="730" t="s">
        <v>582</v>
      </c>
      <c r="C375" s="731" t="s">
        <v>599</v>
      </c>
      <c r="D375" s="732" t="s">
        <v>600</v>
      </c>
      <c r="E375" s="733">
        <v>50113001</v>
      </c>
      <c r="F375" s="732" t="s">
        <v>617</v>
      </c>
      <c r="G375" s="731" t="s">
        <v>618</v>
      </c>
      <c r="H375" s="731">
        <v>166791</v>
      </c>
      <c r="I375" s="731">
        <v>66791</v>
      </c>
      <c r="J375" s="731" t="s">
        <v>1206</v>
      </c>
      <c r="K375" s="731" t="s">
        <v>1207</v>
      </c>
      <c r="L375" s="734">
        <v>75.92000000000003</v>
      </c>
      <c r="M375" s="734">
        <v>1</v>
      </c>
      <c r="N375" s="735">
        <v>75.92000000000003</v>
      </c>
    </row>
    <row r="376" spans="1:14" ht="14.45" customHeight="1" x14ac:dyDescent="0.2">
      <c r="A376" s="729" t="s">
        <v>581</v>
      </c>
      <c r="B376" s="730" t="s">
        <v>582</v>
      </c>
      <c r="C376" s="731" t="s">
        <v>599</v>
      </c>
      <c r="D376" s="732" t="s">
        <v>600</v>
      </c>
      <c r="E376" s="733">
        <v>50113001</v>
      </c>
      <c r="F376" s="732" t="s">
        <v>617</v>
      </c>
      <c r="G376" s="731" t="s">
        <v>618</v>
      </c>
      <c r="H376" s="731">
        <v>158425</v>
      </c>
      <c r="I376" s="731">
        <v>58425</v>
      </c>
      <c r="J376" s="731" t="s">
        <v>720</v>
      </c>
      <c r="K376" s="731" t="s">
        <v>721</v>
      </c>
      <c r="L376" s="734">
        <v>61.02</v>
      </c>
      <c r="M376" s="734">
        <v>7</v>
      </c>
      <c r="N376" s="735">
        <v>427.14000000000004</v>
      </c>
    </row>
    <row r="377" spans="1:14" ht="14.45" customHeight="1" x14ac:dyDescent="0.2">
      <c r="A377" s="729" t="s">
        <v>581</v>
      </c>
      <c r="B377" s="730" t="s">
        <v>582</v>
      </c>
      <c r="C377" s="731" t="s">
        <v>599</v>
      </c>
      <c r="D377" s="732" t="s">
        <v>600</v>
      </c>
      <c r="E377" s="733">
        <v>50113001</v>
      </c>
      <c r="F377" s="732" t="s">
        <v>617</v>
      </c>
      <c r="G377" s="731" t="s">
        <v>618</v>
      </c>
      <c r="H377" s="731">
        <v>154539</v>
      </c>
      <c r="I377" s="731">
        <v>54539</v>
      </c>
      <c r="J377" s="731" t="s">
        <v>722</v>
      </c>
      <c r="K377" s="731" t="s">
        <v>723</v>
      </c>
      <c r="L377" s="734">
        <v>60.05833333333333</v>
      </c>
      <c r="M377" s="734">
        <v>72</v>
      </c>
      <c r="N377" s="735">
        <v>4324.2</v>
      </c>
    </row>
    <row r="378" spans="1:14" ht="14.45" customHeight="1" x14ac:dyDescent="0.2">
      <c r="A378" s="729" t="s">
        <v>581</v>
      </c>
      <c r="B378" s="730" t="s">
        <v>582</v>
      </c>
      <c r="C378" s="731" t="s">
        <v>599</v>
      </c>
      <c r="D378" s="732" t="s">
        <v>600</v>
      </c>
      <c r="E378" s="733">
        <v>50113001</v>
      </c>
      <c r="F378" s="732" t="s">
        <v>617</v>
      </c>
      <c r="G378" s="731" t="s">
        <v>618</v>
      </c>
      <c r="H378" s="731">
        <v>226523</v>
      </c>
      <c r="I378" s="731">
        <v>226523</v>
      </c>
      <c r="J378" s="731" t="s">
        <v>726</v>
      </c>
      <c r="K378" s="731" t="s">
        <v>1208</v>
      </c>
      <c r="L378" s="734">
        <v>51.960000000000015</v>
      </c>
      <c r="M378" s="734">
        <v>21</v>
      </c>
      <c r="N378" s="735">
        <v>1091.1600000000003</v>
      </c>
    </row>
    <row r="379" spans="1:14" ht="14.45" customHeight="1" x14ac:dyDescent="0.2">
      <c r="A379" s="729" t="s">
        <v>581</v>
      </c>
      <c r="B379" s="730" t="s">
        <v>582</v>
      </c>
      <c r="C379" s="731" t="s">
        <v>599</v>
      </c>
      <c r="D379" s="732" t="s">
        <v>600</v>
      </c>
      <c r="E379" s="733">
        <v>50113001</v>
      </c>
      <c r="F379" s="732" t="s">
        <v>617</v>
      </c>
      <c r="G379" s="731" t="s">
        <v>628</v>
      </c>
      <c r="H379" s="731">
        <v>111955</v>
      </c>
      <c r="I379" s="731">
        <v>11955</v>
      </c>
      <c r="J379" s="731" t="s">
        <v>1209</v>
      </c>
      <c r="K379" s="731" t="s">
        <v>1210</v>
      </c>
      <c r="L379" s="734">
        <v>171.69</v>
      </c>
      <c r="M379" s="734">
        <v>1</v>
      </c>
      <c r="N379" s="735">
        <v>171.69</v>
      </c>
    </row>
    <row r="380" spans="1:14" ht="14.45" customHeight="1" x14ac:dyDescent="0.2">
      <c r="A380" s="729" t="s">
        <v>581</v>
      </c>
      <c r="B380" s="730" t="s">
        <v>582</v>
      </c>
      <c r="C380" s="731" t="s">
        <v>599</v>
      </c>
      <c r="D380" s="732" t="s">
        <v>600</v>
      </c>
      <c r="E380" s="733">
        <v>50113001</v>
      </c>
      <c r="F380" s="732" t="s">
        <v>617</v>
      </c>
      <c r="G380" s="731" t="s">
        <v>628</v>
      </c>
      <c r="H380" s="731">
        <v>159448</v>
      </c>
      <c r="I380" s="731">
        <v>59448</v>
      </c>
      <c r="J380" s="731" t="s">
        <v>728</v>
      </c>
      <c r="K380" s="731" t="s">
        <v>729</v>
      </c>
      <c r="L380" s="734">
        <v>305.23500000000001</v>
      </c>
      <c r="M380" s="734">
        <v>2</v>
      </c>
      <c r="N380" s="735">
        <v>610.47</v>
      </c>
    </row>
    <row r="381" spans="1:14" ht="14.45" customHeight="1" x14ac:dyDescent="0.2">
      <c r="A381" s="729" t="s">
        <v>581</v>
      </c>
      <c r="B381" s="730" t="s">
        <v>582</v>
      </c>
      <c r="C381" s="731" t="s">
        <v>599</v>
      </c>
      <c r="D381" s="732" t="s">
        <v>600</v>
      </c>
      <c r="E381" s="733">
        <v>50113001</v>
      </c>
      <c r="F381" s="732" t="s">
        <v>617</v>
      </c>
      <c r="G381" s="731" t="s">
        <v>618</v>
      </c>
      <c r="H381" s="731">
        <v>905098</v>
      </c>
      <c r="I381" s="731">
        <v>23989</v>
      </c>
      <c r="J381" s="731" t="s">
        <v>1211</v>
      </c>
      <c r="K381" s="731" t="s">
        <v>329</v>
      </c>
      <c r="L381" s="734">
        <v>398.8610000000001</v>
      </c>
      <c r="M381" s="734">
        <v>1</v>
      </c>
      <c r="N381" s="735">
        <v>398.8610000000001</v>
      </c>
    </row>
    <row r="382" spans="1:14" ht="14.45" customHeight="1" x14ac:dyDescent="0.2">
      <c r="A382" s="729" t="s">
        <v>581</v>
      </c>
      <c r="B382" s="730" t="s">
        <v>582</v>
      </c>
      <c r="C382" s="731" t="s">
        <v>599</v>
      </c>
      <c r="D382" s="732" t="s">
        <v>600</v>
      </c>
      <c r="E382" s="733">
        <v>50113001</v>
      </c>
      <c r="F382" s="732" t="s">
        <v>617</v>
      </c>
      <c r="G382" s="731" t="s">
        <v>618</v>
      </c>
      <c r="H382" s="731">
        <v>905097</v>
      </c>
      <c r="I382" s="731">
        <v>158767</v>
      </c>
      <c r="J382" s="731" t="s">
        <v>731</v>
      </c>
      <c r="K382" s="731" t="s">
        <v>732</v>
      </c>
      <c r="L382" s="734">
        <v>167.42000000000002</v>
      </c>
      <c r="M382" s="734">
        <v>1</v>
      </c>
      <c r="N382" s="735">
        <v>167.42000000000002</v>
      </c>
    </row>
    <row r="383" spans="1:14" ht="14.45" customHeight="1" x14ac:dyDescent="0.2">
      <c r="A383" s="729" t="s">
        <v>581</v>
      </c>
      <c r="B383" s="730" t="s">
        <v>582</v>
      </c>
      <c r="C383" s="731" t="s">
        <v>599</v>
      </c>
      <c r="D383" s="732" t="s">
        <v>600</v>
      </c>
      <c r="E383" s="733">
        <v>50113001</v>
      </c>
      <c r="F383" s="732" t="s">
        <v>617</v>
      </c>
      <c r="G383" s="731" t="s">
        <v>618</v>
      </c>
      <c r="H383" s="731">
        <v>846873</v>
      </c>
      <c r="I383" s="731">
        <v>0</v>
      </c>
      <c r="J383" s="731" t="s">
        <v>1212</v>
      </c>
      <c r="K383" s="731" t="s">
        <v>329</v>
      </c>
      <c r="L383" s="734">
        <v>225.92002635726817</v>
      </c>
      <c r="M383" s="734">
        <v>5</v>
      </c>
      <c r="N383" s="735">
        <v>1129.6001317863409</v>
      </c>
    </row>
    <row r="384" spans="1:14" ht="14.45" customHeight="1" x14ac:dyDescent="0.2">
      <c r="A384" s="729" t="s">
        <v>581</v>
      </c>
      <c r="B384" s="730" t="s">
        <v>582</v>
      </c>
      <c r="C384" s="731" t="s">
        <v>599</v>
      </c>
      <c r="D384" s="732" t="s">
        <v>600</v>
      </c>
      <c r="E384" s="733">
        <v>50113001</v>
      </c>
      <c r="F384" s="732" t="s">
        <v>617</v>
      </c>
      <c r="G384" s="731" t="s">
        <v>618</v>
      </c>
      <c r="H384" s="731">
        <v>500088</v>
      </c>
      <c r="I384" s="731">
        <v>0</v>
      </c>
      <c r="J384" s="731" t="s">
        <v>734</v>
      </c>
      <c r="K384" s="731" t="s">
        <v>329</v>
      </c>
      <c r="L384" s="734">
        <v>236.5899323249559</v>
      </c>
      <c r="M384" s="734">
        <v>1</v>
      </c>
      <c r="N384" s="735">
        <v>236.5899323249559</v>
      </c>
    </row>
    <row r="385" spans="1:14" ht="14.45" customHeight="1" x14ac:dyDescent="0.2">
      <c r="A385" s="729" t="s">
        <v>581</v>
      </c>
      <c r="B385" s="730" t="s">
        <v>582</v>
      </c>
      <c r="C385" s="731" t="s">
        <v>599</v>
      </c>
      <c r="D385" s="732" t="s">
        <v>600</v>
      </c>
      <c r="E385" s="733">
        <v>50113001</v>
      </c>
      <c r="F385" s="732" t="s">
        <v>617</v>
      </c>
      <c r="G385" s="731" t="s">
        <v>618</v>
      </c>
      <c r="H385" s="731">
        <v>215476</v>
      </c>
      <c r="I385" s="731">
        <v>215476</v>
      </c>
      <c r="J385" s="731" t="s">
        <v>736</v>
      </c>
      <c r="K385" s="731" t="s">
        <v>737</v>
      </c>
      <c r="L385" s="734">
        <v>122.99</v>
      </c>
      <c r="M385" s="734">
        <v>1</v>
      </c>
      <c r="N385" s="735">
        <v>122.99</v>
      </c>
    </row>
    <row r="386" spans="1:14" ht="14.45" customHeight="1" x14ac:dyDescent="0.2">
      <c r="A386" s="729" t="s">
        <v>581</v>
      </c>
      <c r="B386" s="730" t="s">
        <v>582</v>
      </c>
      <c r="C386" s="731" t="s">
        <v>599</v>
      </c>
      <c r="D386" s="732" t="s">
        <v>600</v>
      </c>
      <c r="E386" s="733">
        <v>50113001</v>
      </c>
      <c r="F386" s="732" t="s">
        <v>617</v>
      </c>
      <c r="G386" s="731" t="s">
        <v>329</v>
      </c>
      <c r="H386" s="731">
        <v>847627</v>
      </c>
      <c r="I386" s="731">
        <v>134502</v>
      </c>
      <c r="J386" s="731" t="s">
        <v>740</v>
      </c>
      <c r="K386" s="731" t="s">
        <v>741</v>
      </c>
      <c r="L386" s="734">
        <v>50.240000000000016</v>
      </c>
      <c r="M386" s="734">
        <v>1</v>
      </c>
      <c r="N386" s="735">
        <v>50.240000000000016</v>
      </c>
    </row>
    <row r="387" spans="1:14" ht="14.45" customHeight="1" x14ac:dyDescent="0.2">
      <c r="A387" s="729" t="s">
        <v>581</v>
      </c>
      <c r="B387" s="730" t="s">
        <v>582</v>
      </c>
      <c r="C387" s="731" t="s">
        <v>599</v>
      </c>
      <c r="D387" s="732" t="s">
        <v>600</v>
      </c>
      <c r="E387" s="733">
        <v>50113001</v>
      </c>
      <c r="F387" s="732" t="s">
        <v>617</v>
      </c>
      <c r="G387" s="731" t="s">
        <v>618</v>
      </c>
      <c r="H387" s="731">
        <v>229191</v>
      </c>
      <c r="I387" s="731">
        <v>229191</v>
      </c>
      <c r="J387" s="731" t="s">
        <v>1213</v>
      </c>
      <c r="K387" s="731" t="s">
        <v>1214</v>
      </c>
      <c r="L387" s="734">
        <v>141.20999999999998</v>
      </c>
      <c r="M387" s="734">
        <v>1</v>
      </c>
      <c r="N387" s="735">
        <v>141.20999999999998</v>
      </c>
    </row>
    <row r="388" spans="1:14" ht="14.45" customHeight="1" x14ac:dyDescent="0.2">
      <c r="A388" s="729" t="s">
        <v>581</v>
      </c>
      <c r="B388" s="730" t="s">
        <v>582</v>
      </c>
      <c r="C388" s="731" t="s">
        <v>599</v>
      </c>
      <c r="D388" s="732" t="s">
        <v>600</v>
      </c>
      <c r="E388" s="733">
        <v>50113001</v>
      </c>
      <c r="F388" s="732" t="s">
        <v>617</v>
      </c>
      <c r="G388" s="731" t="s">
        <v>618</v>
      </c>
      <c r="H388" s="731">
        <v>187076</v>
      </c>
      <c r="I388" s="731">
        <v>87076</v>
      </c>
      <c r="J388" s="731" t="s">
        <v>1215</v>
      </c>
      <c r="K388" s="731" t="s">
        <v>1216</v>
      </c>
      <c r="L388" s="734">
        <v>133.35000000000002</v>
      </c>
      <c r="M388" s="734">
        <v>1</v>
      </c>
      <c r="N388" s="735">
        <v>133.35000000000002</v>
      </c>
    </row>
    <row r="389" spans="1:14" ht="14.45" customHeight="1" x14ac:dyDescent="0.2">
      <c r="A389" s="729" t="s">
        <v>581</v>
      </c>
      <c r="B389" s="730" t="s">
        <v>582</v>
      </c>
      <c r="C389" s="731" t="s">
        <v>599</v>
      </c>
      <c r="D389" s="732" t="s">
        <v>600</v>
      </c>
      <c r="E389" s="733">
        <v>50113001</v>
      </c>
      <c r="F389" s="732" t="s">
        <v>617</v>
      </c>
      <c r="G389" s="731" t="s">
        <v>618</v>
      </c>
      <c r="H389" s="731">
        <v>157586</v>
      </c>
      <c r="I389" s="731">
        <v>57586</v>
      </c>
      <c r="J389" s="731" t="s">
        <v>748</v>
      </c>
      <c r="K389" s="731" t="s">
        <v>749</v>
      </c>
      <c r="L389" s="734">
        <v>73.62</v>
      </c>
      <c r="M389" s="734">
        <v>5</v>
      </c>
      <c r="N389" s="735">
        <v>368.1</v>
      </c>
    </row>
    <row r="390" spans="1:14" ht="14.45" customHeight="1" x14ac:dyDescent="0.2">
      <c r="A390" s="729" t="s">
        <v>581</v>
      </c>
      <c r="B390" s="730" t="s">
        <v>582</v>
      </c>
      <c r="C390" s="731" t="s">
        <v>599</v>
      </c>
      <c r="D390" s="732" t="s">
        <v>600</v>
      </c>
      <c r="E390" s="733">
        <v>50113001</v>
      </c>
      <c r="F390" s="732" t="s">
        <v>617</v>
      </c>
      <c r="G390" s="731" t="s">
        <v>618</v>
      </c>
      <c r="H390" s="731">
        <v>846413</v>
      </c>
      <c r="I390" s="731">
        <v>57585</v>
      </c>
      <c r="J390" s="731" t="s">
        <v>750</v>
      </c>
      <c r="K390" s="731" t="s">
        <v>751</v>
      </c>
      <c r="L390" s="734">
        <v>133.12000000000003</v>
      </c>
      <c r="M390" s="734">
        <v>2</v>
      </c>
      <c r="N390" s="735">
        <v>266.24000000000007</v>
      </c>
    </row>
    <row r="391" spans="1:14" ht="14.45" customHeight="1" x14ac:dyDescent="0.2">
      <c r="A391" s="729" t="s">
        <v>581</v>
      </c>
      <c r="B391" s="730" t="s">
        <v>582</v>
      </c>
      <c r="C391" s="731" t="s">
        <v>599</v>
      </c>
      <c r="D391" s="732" t="s">
        <v>600</v>
      </c>
      <c r="E391" s="733">
        <v>50113001</v>
      </c>
      <c r="F391" s="732" t="s">
        <v>617</v>
      </c>
      <c r="G391" s="731" t="s">
        <v>618</v>
      </c>
      <c r="H391" s="731">
        <v>848560</v>
      </c>
      <c r="I391" s="731">
        <v>125752</v>
      </c>
      <c r="J391" s="731" t="s">
        <v>1217</v>
      </c>
      <c r="K391" s="731" t="s">
        <v>1218</v>
      </c>
      <c r="L391" s="734">
        <v>222.98999999999995</v>
      </c>
      <c r="M391" s="734">
        <v>7</v>
      </c>
      <c r="N391" s="735">
        <v>1560.9299999999996</v>
      </c>
    </row>
    <row r="392" spans="1:14" ht="14.45" customHeight="1" x14ac:dyDescent="0.2">
      <c r="A392" s="729" t="s">
        <v>581</v>
      </c>
      <c r="B392" s="730" t="s">
        <v>582</v>
      </c>
      <c r="C392" s="731" t="s">
        <v>599</v>
      </c>
      <c r="D392" s="732" t="s">
        <v>600</v>
      </c>
      <c r="E392" s="733">
        <v>50113001</v>
      </c>
      <c r="F392" s="732" t="s">
        <v>617</v>
      </c>
      <c r="G392" s="731" t="s">
        <v>618</v>
      </c>
      <c r="H392" s="731">
        <v>225510</v>
      </c>
      <c r="I392" s="731">
        <v>225510</v>
      </c>
      <c r="J392" s="731" t="s">
        <v>754</v>
      </c>
      <c r="K392" s="731" t="s">
        <v>755</v>
      </c>
      <c r="L392" s="734">
        <v>64.72</v>
      </c>
      <c r="M392" s="734">
        <v>2</v>
      </c>
      <c r="N392" s="735">
        <v>129.44</v>
      </c>
    </row>
    <row r="393" spans="1:14" ht="14.45" customHeight="1" x14ac:dyDescent="0.2">
      <c r="A393" s="729" t="s">
        <v>581</v>
      </c>
      <c r="B393" s="730" t="s">
        <v>582</v>
      </c>
      <c r="C393" s="731" t="s">
        <v>599</v>
      </c>
      <c r="D393" s="732" t="s">
        <v>600</v>
      </c>
      <c r="E393" s="733">
        <v>50113001</v>
      </c>
      <c r="F393" s="732" t="s">
        <v>617</v>
      </c>
      <c r="G393" s="731" t="s">
        <v>628</v>
      </c>
      <c r="H393" s="731">
        <v>243138</v>
      </c>
      <c r="I393" s="731">
        <v>243138</v>
      </c>
      <c r="J393" s="731" t="s">
        <v>1219</v>
      </c>
      <c r="K393" s="731" t="s">
        <v>1220</v>
      </c>
      <c r="L393" s="734">
        <v>61.04</v>
      </c>
      <c r="M393" s="734">
        <v>1</v>
      </c>
      <c r="N393" s="735">
        <v>61.04</v>
      </c>
    </row>
    <row r="394" spans="1:14" ht="14.45" customHeight="1" x14ac:dyDescent="0.2">
      <c r="A394" s="729" t="s">
        <v>581</v>
      </c>
      <c r="B394" s="730" t="s">
        <v>582</v>
      </c>
      <c r="C394" s="731" t="s">
        <v>599</v>
      </c>
      <c r="D394" s="732" t="s">
        <v>600</v>
      </c>
      <c r="E394" s="733">
        <v>50113001</v>
      </c>
      <c r="F394" s="732" t="s">
        <v>617</v>
      </c>
      <c r="G394" s="731" t="s">
        <v>618</v>
      </c>
      <c r="H394" s="731">
        <v>149990</v>
      </c>
      <c r="I394" s="731">
        <v>49990</v>
      </c>
      <c r="J394" s="731" t="s">
        <v>1221</v>
      </c>
      <c r="K394" s="731" t="s">
        <v>1222</v>
      </c>
      <c r="L394" s="734">
        <v>169.99000000000007</v>
      </c>
      <c r="M394" s="734">
        <v>3</v>
      </c>
      <c r="N394" s="735">
        <v>509.9700000000002</v>
      </c>
    </row>
    <row r="395" spans="1:14" ht="14.45" customHeight="1" x14ac:dyDescent="0.2">
      <c r="A395" s="729" t="s">
        <v>581</v>
      </c>
      <c r="B395" s="730" t="s">
        <v>582</v>
      </c>
      <c r="C395" s="731" t="s">
        <v>599</v>
      </c>
      <c r="D395" s="732" t="s">
        <v>600</v>
      </c>
      <c r="E395" s="733">
        <v>50113001</v>
      </c>
      <c r="F395" s="732" t="s">
        <v>617</v>
      </c>
      <c r="G395" s="731" t="s">
        <v>628</v>
      </c>
      <c r="H395" s="731">
        <v>114439</v>
      </c>
      <c r="I395" s="731">
        <v>14439</v>
      </c>
      <c r="J395" s="731" t="s">
        <v>758</v>
      </c>
      <c r="K395" s="731" t="s">
        <v>759</v>
      </c>
      <c r="L395" s="734">
        <v>74.430000000000007</v>
      </c>
      <c r="M395" s="734">
        <v>1</v>
      </c>
      <c r="N395" s="735">
        <v>74.430000000000007</v>
      </c>
    </row>
    <row r="396" spans="1:14" ht="14.45" customHeight="1" x14ac:dyDescent="0.2">
      <c r="A396" s="729" t="s">
        <v>581</v>
      </c>
      <c r="B396" s="730" t="s">
        <v>582</v>
      </c>
      <c r="C396" s="731" t="s">
        <v>599</v>
      </c>
      <c r="D396" s="732" t="s">
        <v>600</v>
      </c>
      <c r="E396" s="733">
        <v>50113001</v>
      </c>
      <c r="F396" s="732" t="s">
        <v>617</v>
      </c>
      <c r="G396" s="731" t="s">
        <v>618</v>
      </c>
      <c r="H396" s="731">
        <v>158827</v>
      </c>
      <c r="I396" s="731">
        <v>58827</v>
      </c>
      <c r="J396" s="731" t="s">
        <v>760</v>
      </c>
      <c r="K396" s="731" t="s">
        <v>761</v>
      </c>
      <c r="L396" s="734">
        <v>162.32999999999998</v>
      </c>
      <c r="M396" s="734">
        <v>39</v>
      </c>
      <c r="N396" s="735">
        <v>6330.869999999999</v>
      </c>
    </row>
    <row r="397" spans="1:14" ht="14.45" customHeight="1" x14ac:dyDescent="0.2">
      <c r="A397" s="729" t="s">
        <v>581</v>
      </c>
      <c r="B397" s="730" t="s">
        <v>582</v>
      </c>
      <c r="C397" s="731" t="s">
        <v>599</v>
      </c>
      <c r="D397" s="732" t="s">
        <v>600</v>
      </c>
      <c r="E397" s="733">
        <v>50113001</v>
      </c>
      <c r="F397" s="732" t="s">
        <v>617</v>
      </c>
      <c r="G397" s="731" t="s">
        <v>618</v>
      </c>
      <c r="H397" s="731">
        <v>243409</v>
      </c>
      <c r="I397" s="731">
        <v>243409</v>
      </c>
      <c r="J397" s="731" t="s">
        <v>760</v>
      </c>
      <c r="K397" s="731" t="s">
        <v>761</v>
      </c>
      <c r="L397" s="734">
        <v>162.33000000000001</v>
      </c>
      <c r="M397" s="734">
        <v>16</v>
      </c>
      <c r="N397" s="735">
        <v>2597.2800000000002</v>
      </c>
    </row>
    <row r="398" spans="1:14" ht="14.45" customHeight="1" x14ac:dyDescent="0.2">
      <c r="A398" s="729" t="s">
        <v>581</v>
      </c>
      <c r="B398" s="730" t="s">
        <v>582</v>
      </c>
      <c r="C398" s="731" t="s">
        <v>599</v>
      </c>
      <c r="D398" s="732" t="s">
        <v>600</v>
      </c>
      <c r="E398" s="733">
        <v>50113001</v>
      </c>
      <c r="F398" s="732" t="s">
        <v>617</v>
      </c>
      <c r="G398" s="731" t="s">
        <v>628</v>
      </c>
      <c r="H398" s="731">
        <v>213477</v>
      </c>
      <c r="I398" s="731">
        <v>213477</v>
      </c>
      <c r="J398" s="731" t="s">
        <v>762</v>
      </c>
      <c r="K398" s="731" t="s">
        <v>763</v>
      </c>
      <c r="L398" s="734">
        <v>3299.9751612903224</v>
      </c>
      <c r="M398" s="734">
        <v>31</v>
      </c>
      <c r="N398" s="735">
        <v>102299.23</v>
      </c>
    </row>
    <row r="399" spans="1:14" ht="14.45" customHeight="1" x14ac:dyDescent="0.2">
      <c r="A399" s="729" t="s">
        <v>581</v>
      </c>
      <c r="B399" s="730" t="s">
        <v>582</v>
      </c>
      <c r="C399" s="731" t="s">
        <v>599</v>
      </c>
      <c r="D399" s="732" t="s">
        <v>600</v>
      </c>
      <c r="E399" s="733">
        <v>50113001</v>
      </c>
      <c r="F399" s="732" t="s">
        <v>617</v>
      </c>
      <c r="G399" s="731" t="s">
        <v>628</v>
      </c>
      <c r="H399" s="731">
        <v>213482</v>
      </c>
      <c r="I399" s="731">
        <v>213482</v>
      </c>
      <c r="J399" s="731" t="s">
        <v>1223</v>
      </c>
      <c r="K399" s="731" t="s">
        <v>1224</v>
      </c>
      <c r="L399" s="734">
        <v>1501.02</v>
      </c>
      <c r="M399" s="734">
        <v>1</v>
      </c>
      <c r="N399" s="735">
        <v>1501.02</v>
      </c>
    </row>
    <row r="400" spans="1:14" ht="14.45" customHeight="1" x14ac:dyDescent="0.2">
      <c r="A400" s="729" t="s">
        <v>581</v>
      </c>
      <c r="B400" s="730" t="s">
        <v>582</v>
      </c>
      <c r="C400" s="731" t="s">
        <v>599</v>
      </c>
      <c r="D400" s="732" t="s">
        <v>600</v>
      </c>
      <c r="E400" s="733">
        <v>50113001</v>
      </c>
      <c r="F400" s="732" t="s">
        <v>617</v>
      </c>
      <c r="G400" s="731" t="s">
        <v>628</v>
      </c>
      <c r="H400" s="731">
        <v>156804</v>
      </c>
      <c r="I400" s="731">
        <v>56804</v>
      </c>
      <c r="J400" s="731" t="s">
        <v>770</v>
      </c>
      <c r="K400" s="731" t="s">
        <v>771</v>
      </c>
      <c r="L400" s="734">
        <v>31.609999999999996</v>
      </c>
      <c r="M400" s="734">
        <v>4</v>
      </c>
      <c r="N400" s="735">
        <v>126.43999999999998</v>
      </c>
    </row>
    <row r="401" spans="1:14" ht="14.45" customHeight="1" x14ac:dyDescent="0.2">
      <c r="A401" s="729" t="s">
        <v>581</v>
      </c>
      <c r="B401" s="730" t="s">
        <v>582</v>
      </c>
      <c r="C401" s="731" t="s">
        <v>599</v>
      </c>
      <c r="D401" s="732" t="s">
        <v>600</v>
      </c>
      <c r="E401" s="733">
        <v>50113001</v>
      </c>
      <c r="F401" s="732" t="s">
        <v>617</v>
      </c>
      <c r="G401" s="731" t="s">
        <v>628</v>
      </c>
      <c r="H401" s="731">
        <v>239807</v>
      </c>
      <c r="I401" s="731">
        <v>239807</v>
      </c>
      <c r="J401" s="731" t="s">
        <v>772</v>
      </c>
      <c r="K401" s="731" t="s">
        <v>773</v>
      </c>
      <c r="L401" s="734">
        <v>40.360909090909097</v>
      </c>
      <c r="M401" s="734">
        <v>11</v>
      </c>
      <c r="N401" s="735">
        <v>443.97</v>
      </c>
    </row>
    <row r="402" spans="1:14" ht="14.45" customHeight="1" x14ac:dyDescent="0.2">
      <c r="A402" s="729" t="s">
        <v>581</v>
      </c>
      <c r="B402" s="730" t="s">
        <v>582</v>
      </c>
      <c r="C402" s="731" t="s">
        <v>599</v>
      </c>
      <c r="D402" s="732" t="s">
        <v>600</v>
      </c>
      <c r="E402" s="733">
        <v>50113001</v>
      </c>
      <c r="F402" s="732" t="s">
        <v>617</v>
      </c>
      <c r="G402" s="731" t="s">
        <v>618</v>
      </c>
      <c r="H402" s="731">
        <v>221744</v>
      </c>
      <c r="I402" s="731">
        <v>221744</v>
      </c>
      <c r="J402" s="731" t="s">
        <v>1225</v>
      </c>
      <c r="K402" s="731" t="s">
        <v>1226</v>
      </c>
      <c r="L402" s="734">
        <v>50.94</v>
      </c>
      <c r="M402" s="734">
        <v>3</v>
      </c>
      <c r="N402" s="735">
        <v>152.82</v>
      </c>
    </row>
    <row r="403" spans="1:14" ht="14.45" customHeight="1" x14ac:dyDescent="0.2">
      <c r="A403" s="729" t="s">
        <v>581</v>
      </c>
      <c r="B403" s="730" t="s">
        <v>582</v>
      </c>
      <c r="C403" s="731" t="s">
        <v>599</v>
      </c>
      <c r="D403" s="732" t="s">
        <v>600</v>
      </c>
      <c r="E403" s="733">
        <v>50113001</v>
      </c>
      <c r="F403" s="732" t="s">
        <v>617</v>
      </c>
      <c r="G403" s="731" t="s">
        <v>618</v>
      </c>
      <c r="H403" s="731">
        <v>844155</v>
      </c>
      <c r="I403" s="731">
        <v>107033</v>
      </c>
      <c r="J403" s="731" t="s">
        <v>1227</v>
      </c>
      <c r="K403" s="731" t="s">
        <v>1228</v>
      </c>
      <c r="L403" s="734">
        <v>112.63</v>
      </c>
      <c r="M403" s="734">
        <v>3</v>
      </c>
      <c r="N403" s="735">
        <v>337.89</v>
      </c>
    </row>
    <row r="404" spans="1:14" ht="14.45" customHeight="1" x14ac:dyDescent="0.2">
      <c r="A404" s="729" t="s">
        <v>581</v>
      </c>
      <c r="B404" s="730" t="s">
        <v>582</v>
      </c>
      <c r="C404" s="731" t="s">
        <v>599</v>
      </c>
      <c r="D404" s="732" t="s">
        <v>600</v>
      </c>
      <c r="E404" s="733">
        <v>50113001</v>
      </c>
      <c r="F404" s="732" t="s">
        <v>617</v>
      </c>
      <c r="G404" s="731" t="s">
        <v>618</v>
      </c>
      <c r="H404" s="731">
        <v>111242</v>
      </c>
      <c r="I404" s="731">
        <v>11242</v>
      </c>
      <c r="J404" s="731" t="s">
        <v>1229</v>
      </c>
      <c r="K404" s="731" t="s">
        <v>1230</v>
      </c>
      <c r="L404" s="734">
        <v>145.84000000000006</v>
      </c>
      <c r="M404" s="734">
        <v>1</v>
      </c>
      <c r="N404" s="735">
        <v>145.84000000000006</v>
      </c>
    </row>
    <row r="405" spans="1:14" ht="14.45" customHeight="1" x14ac:dyDescent="0.2">
      <c r="A405" s="729" t="s">
        <v>581</v>
      </c>
      <c r="B405" s="730" t="s">
        <v>582</v>
      </c>
      <c r="C405" s="731" t="s">
        <v>599</v>
      </c>
      <c r="D405" s="732" t="s">
        <v>600</v>
      </c>
      <c r="E405" s="733">
        <v>50113001</v>
      </c>
      <c r="F405" s="732" t="s">
        <v>617</v>
      </c>
      <c r="G405" s="731" t="s">
        <v>618</v>
      </c>
      <c r="H405" s="731">
        <v>111337</v>
      </c>
      <c r="I405" s="731">
        <v>52421</v>
      </c>
      <c r="J405" s="731" t="s">
        <v>1231</v>
      </c>
      <c r="K405" s="731" t="s">
        <v>1232</v>
      </c>
      <c r="L405" s="734">
        <v>75.899999999999991</v>
      </c>
      <c r="M405" s="734">
        <v>3</v>
      </c>
      <c r="N405" s="735">
        <v>227.7</v>
      </c>
    </row>
    <row r="406" spans="1:14" ht="14.45" customHeight="1" x14ac:dyDescent="0.2">
      <c r="A406" s="729" t="s">
        <v>581</v>
      </c>
      <c r="B406" s="730" t="s">
        <v>582</v>
      </c>
      <c r="C406" s="731" t="s">
        <v>599</v>
      </c>
      <c r="D406" s="732" t="s">
        <v>600</v>
      </c>
      <c r="E406" s="733">
        <v>50113001</v>
      </c>
      <c r="F406" s="732" t="s">
        <v>617</v>
      </c>
      <c r="G406" s="731" t="s">
        <v>618</v>
      </c>
      <c r="H406" s="731">
        <v>31915</v>
      </c>
      <c r="I406" s="731">
        <v>31915</v>
      </c>
      <c r="J406" s="731" t="s">
        <v>776</v>
      </c>
      <c r="K406" s="731" t="s">
        <v>777</v>
      </c>
      <c r="L406" s="734">
        <v>173.68999999999997</v>
      </c>
      <c r="M406" s="734">
        <v>65</v>
      </c>
      <c r="N406" s="735">
        <v>11289.849999999999</v>
      </c>
    </row>
    <row r="407" spans="1:14" ht="14.45" customHeight="1" x14ac:dyDescent="0.2">
      <c r="A407" s="729" t="s">
        <v>581</v>
      </c>
      <c r="B407" s="730" t="s">
        <v>582</v>
      </c>
      <c r="C407" s="731" t="s">
        <v>599</v>
      </c>
      <c r="D407" s="732" t="s">
        <v>600</v>
      </c>
      <c r="E407" s="733">
        <v>50113001</v>
      </c>
      <c r="F407" s="732" t="s">
        <v>617</v>
      </c>
      <c r="G407" s="731" t="s">
        <v>618</v>
      </c>
      <c r="H407" s="731">
        <v>106092</v>
      </c>
      <c r="I407" s="731">
        <v>6092</v>
      </c>
      <c r="J407" s="731" t="s">
        <v>1233</v>
      </c>
      <c r="K407" s="731" t="s">
        <v>1234</v>
      </c>
      <c r="L407" s="734">
        <v>277.75000000000006</v>
      </c>
      <c r="M407" s="734">
        <v>1</v>
      </c>
      <c r="N407" s="735">
        <v>277.75000000000006</v>
      </c>
    </row>
    <row r="408" spans="1:14" ht="14.45" customHeight="1" x14ac:dyDescent="0.2">
      <c r="A408" s="729" t="s">
        <v>581</v>
      </c>
      <c r="B408" s="730" t="s">
        <v>582</v>
      </c>
      <c r="C408" s="731" t="s">
        <v>599</v>
      </c>
      <c r="D408" s="732" t="s">
        <v>600</v>
      </c>
      <c r="E408" s="733">
        <v>50113001</v>
      </c>
      <c r="F408" s="732" t="s">
        <v>617</v>
      </c>
      <c r="G408" s="731" t="s">
        <v>618</v>
      </c>
      <c r="H408" s="731">
        <v>125366</v>
      </c>
      <c r="I408" s="731">
        <v>25366</v>
      </c>
      <c r="J408" s="731" t="s">
        <v>784</v>
      </c>
      <c r="K408" s="731" t="s">
        <v>785</v>
      </c>
      <c r="L408" s="734">
        <v>68.987826086956531</v>
      </c>
      <c r="M408" s="734">
        <v>23</v>
      </c>
      <c r="N408" s="735">
        <v>1586.7200000000003</v>
      </c>
    </row>
    <row r="409" spans="1:14" ht="14.45" customHeight="1" x14ac:dyDescent="0.2">
      <c r="A409" s="729" t="s">
        <v>581</v>
      </c>
      <c r="B409" s="730" t="s">
        <v>582</v>
      </c>
      <c r="C409" s="731" t="s">
        <v>599</v>
      </c>
      <c r="D409" s="732" t="s">
        <v>600</v>
      </c>
      <c r="E409" s="733">
        <v>50113001</v>
      </c>
      <c r="F409" s="732" t="s">
        <v>617</v>
      </c>
      <c r="G409" s="731" t="s">
        <v>618</v>
      </c>
      <c r="H409" s="731">
        <v>109139</v>
      </c>
      <c r="I409" s="731">
        <v>176129</v>
      </c>
      <c r="J409" s="731" t="s">
        <v>786</v>
      </c>
      <c r="K409" s="731" t="s">
        <v>787</v>
      </c>
      <c r="L409" s="734">
        <v>639.13999999999987</v>
      </c>
      <c r="M409" s="734">
        <v>1</v>
      </c>
      <c r="N409" s="735">
        <v>639.13999999999987</v>
      </c>
    </row>
    <row r="410" spans="1:14" ht="14.45" customHeight="1" x14ac:dyDescent="0.2">
      <c r="A410" s="729" t="s">
        <v>581</v>
      </c>
      <c r="B410" s="730" t="s">
        <v>582</v>
      </c>
      <c r="C410" s="731" t="s">
        <v>599</v>
      </c>
      <c r="D410" s="732" t="s">
        <v>600</v>
      </c>
      <c r="E410" s="733">
        <v>50113001</v>
      </c>
      <c r="F410" s="732" t="s">
        <v>617</v>
      </c>
      <c r="G410" s="731" t="s">
        <v>618</v>
      </c>
      <c r="H410" s="731">
        <v>193746</v>
      </c>
      <c r="I410" s="731">
        <v>93746</v>
      </c>
      <c r="J410" s="731" t="s">
        <v>1235</v>
      </c>
      <c r="K410" s="731" t="s">
        <v>1236</v>
      </c>
      <c r="L410" s="734">
        <v>366.21999999999997</v>
      </c>
      <c r="M410" s="734">
        <v>5</v>
      </c>
      <c r="N410" s="735">
        <v>1831.1</v>
      </c>
    </row>
    <row r="411" spans="1:14" ht="14.45" customHeight="1" x14ac:dyDescent="0.2">
      <c r="A411" s="729" t="s">
        <v>581</v>
      </c>
      <c r="B411" s="730" t="s">
        <v>582</v>
      </c>
      <c r="C411" s="731" t="s">
        <v>599</v>
      </c>
      <c r="D411" s="732" t="s">
        <v>600</v>
      </c>
      <c r="E411" s="733">
        <v>50113001</v>
      </c>
      <c r="F411" s="732" t="s">
        <v>617</v>
      </c>
      <c r="G411" s="731" t="s">
        <v>618</v>
      </c>
      <c r="H411" s="731">
        <v>155936</v>
      </c>
      <c r="I411" s="731">
        <v>155936</v>
      </c>
      <c r="J411" s="731" t="s">
        <v>1237</v>
      </c>
      <c r="K411" s="731" t="s">
        <v>1238</v>
      </c>
      <c r="L411" s="734">
        <v>247.89999999999992</v>
      </c>
      <c r="M411" s="734">
        <v>2</v>
      </c>
      <c r="N411" s="735">
        <v>495.79999999999984</v>
      </c>
    </row>
    <row r="412" spans="1:14" ht="14.45" customHeight="1" x14ac:dyDescent="0.2">
      <c r="A412" s="729" t="s">
        <v>581</v>
      </c>
      <c r="B412" s="730" t="s">
        <v>582</v>
      </c>
      <c r="C412" s="731" t="s">
        <v>599</v>
      </c>
      <c r="D412" s="732" t="s">
        <v>600</v>
      </c>
      <c r="E412" s="733">
        <v>50113001</v>
      </c>
      <c r="F412" s="732" t="s">
        <v>617</v>
      </c>
      <c r="G412" s="731" t="s">
        <v>628</v>
      </c>
      <c r="H412" s="731">
        <v>100308</v>
      </c>
      <c r="I412" s="731">
        <v>100308</v>
      </c>
      <c r="J412" s="731" t="s">
        <v>788</v>
      </c>
      <c r="K412" s="731" t="s">
        <v>790</v>
      </c>
      <c r="L412" s="734">
        <v>39.201904761904764</v>
      </c>
      <c r="M412" s="734">
        <v>21</v>
      </c>
      <c r="N412" s="735">
        <v>823.24</v>
      </c>
    </row>
    <row r="413" spans="1:14" ht="14.45" customHeight="1" x14ac:dyDescent="0.2">
      <c r="A413" s="729" t="s">
        <v>581</v>
      </c>
      <c r="B413" s="730" t="s">
        <v>582</v>
      </c>
      <c r="C413" s="731" t="s">
        <v>599</v>
      </c>
      <c r="D413" s="732" t="s">
        <v>600</v>
      </c>
      <c r="E413" s="733">
        <v>50113001</v>
      </c>
      <c r="F413" s="732" t="s">
        <v>617</v>
      </c>
      <c r="G413" s="731" t="s">
        <v>618</v>
      </c>
      <c r="H413" s="731">
        <v>214355</v>
      </c>
      <c r="I413" s="731">
        <v>214355</v>
      </c>
      <c r="J413" s="731" t="s">
        <v>791</v>
      </c>
      <c r="K413" s="731" t="s">
        <v>792</v>
      </c>
      <c r="L413" s="734">
        <v>236.09666666666666</v>
      </c>
      <c r="M413" s="734">
        <v>3</v>
      </c>
      <c r="N413" s="735">
        <v>708.29</v>
      </c>
    </row>
    <row r="414" spans="1:14" ht="14.45" customHeight="1" x14ac:dyDescent="0.2">
      <c r="A414" s="729" t="s">
        <v>581</v>
      </c>
      <c r="B414" s="730" t="s">
        <v>582</v>
      </c>
      <c r="C414" s="731" t="s">
        <v>599</v>
      </c>
      <c r="D414" s="732" t="s">
        <v>600</v>
      </c>
      <c r="E414" s="733">
        <v>50113001</v>
      </c>
      <c r="F414" s="732" t="s">
        <v>617</v>
      </c>
      <c r="G414" s="731" t="s">
        <v>618</v>
      </c>
      <c r="H414" s="731">
        <v>216572</v>
      </c>
      <c r="I414" s="731">
        <v>216572</v>
      </c>
      <c r="J414" s="731" t="s">
        <v>793</v>
      </c>
      <c r="K414" s="731" t="s">
        <v>794</v>
      </c>
      <c r="L414" s="734">
        <v>36.285555555555554</v>
      </c>
      <c r="M414" s="734">
        <v>90</v>
      </c>
      <c r="N414" s="735">
        <v>3265.7</v>
      </c>
    </row>
    <row r="415" spans="1:14" ht="14.45" customHeight="1" x14ac:dyDescent="0.2">
      <c r="A415" s="729" t="s">
        <v>581</v>
      </c>
      <c r="B415" s="730" t="s">
        <v>582</v>
      </c>
      <c r="C415" s="731" t="s">
        <v>599</v>
      </c>
      <c r="D415" s="732" t="s">
        <v>600</v>
      </c>
      <c r="E415" s="733">
        <v>50113001</v>
      </c>
      <c r="F415" s="732" t="s">
        <v>617</v>
      </c>
      <c r="G415" s="731" t="s">
        <v>618</v>
      </c>
      <c r="H415" s="731">
        <v>100168</v>
      </c>
      <c r="I415" s="731">
        <v>168</v>
      </c>
      <c r="J415" s="731" t="s">
        <v>1239</v>
      </c>
      <c r="K415" s="731" t="s">
        <v>1240</v>
      </c>
      <c r="L415" s="734">
        <v>42.709999999999994</v>
      </c>
      <c r="M415" s="734">
        <v>2</v>
      </c>
      <c r="N415" s="735">
        <v>85.419999999999987</v>
      </c>
    </row>
    <row r="416" spans="1:14" ht="14.45" customHeight="1" x14ac:dyDescent="0.2">
      <c r="A416" s="729" t="s">
        <v>581</v>
      </c>
      <c r="B416" s="730" t="s">
        <v>582</v>
      </c>
      <c r="C416" s="731" t="s">
        <v>599</v>
      </c>
      <c r="D416" s="732" t="s">
        <v>600</v>
      </c>
      <c r="E416" s="733">
        <v>50113001</v>
      </c>
      <c r="F416" s="732" t="s">
        <v>617</v>
      </c>
      <c r="G416" s="731" t="s">
        <v>618</v>
      </c>
      <c r="H416" s="731">
        <v>223200</v>
      </c>
      <c r="I416" s="731">
        <v>223200</v>
      </c>
      <c r="J416" s="731" t="s">
        <v>795</v>
      </c>
      <c r="K416" s="731" t="s">
        <v>796</v>
      </c>
      <c r="L416" s="734">
        <v>139.33136363636365</v>
      </c>
      <c r="M416" s="734">
        <v>11</v>
      </c>
      <c r="N416" s="735">
        <v>1532.645</v>
      </c>
    </row>
    <row r="417" spans="1:14" ht="14.45" customHeight="1" x14ac:dyDescent="0.2">
      <c r="A417" s="729" t="s">
        <v>581</v>
      </c>
      <c r="B417" s="730" t="s">
        <v>582</v>
      </c>
      <c r="C417" s="731" t="s">
        <v>599</v>
      </c>
      <c r="D417" s="732" t="s">
        <v>600</v>
      </c>
      <c r="E417" s="733">
        <v>50113001</v>
      </c>
      <c r="F417" s="732" t="s">
        <v>617</v>
      </c>
      <c r="G417" s="731" t="s">
        <v>618</v>
      </c>
      <c r="H417" s="731">
        <v>842703</v>
      </c>
      <c r="I417" s="731">
        <v>0</v>
      </c>
      <c r="J417" s="731" t="s">
        <v>1241</v>
      </c>
      <c r="K417" s="731" t="s">
        <v>329</v>
      </c>
      <c r="L417" s="734">
        <v>61.853333333333325</v>
      </c>
      <c r="M417" s="734">
        <v>6</v>
      </c>
      <c r="N417" s="735">
        <v>371.11999999999995</v>
      </c>
    </row>
    <row r="418" spans="1:14" ht="14.45" customHeight="1" x14ac:dyDescent="0.2">
      <c r="A418" s="729" t="s">
        <v>581</v>
      </c>
      <c r="B418" s="730" t="s">
        <v>582</v>
      </c>
      <c r="C418" s="731" t="s">
        <v>599</v>
      </c>
      <c r="D418" s="732" t="s">
        <v>600</v>
      </c>
      <c r="E418" s="733">
        <v>50113001</v>
      </c>
      <c r="F418" s="732" t="s">
        <v>617</v>
      </c>
      <c r="G418" s="731" t="s">
        <v>618</v>
      </c>
      <c r="H418" s="731">
        <v>51383</v>
      </c>
      <c r="I418" s="731">
        <v>51383</v>
      </c>
      <c r="J418" s="731" t="s">
        <v>797</v>
      </c>
      <c r="K418" s="731" t="s">
        <v>800</v>
      </c>
      <c r="L418" s="734">
        <v>93.5</v>
      </c>
      <c r="M418" s="734">
        <v>10</v>
      </c>
      <c r="N418" s="735">
        <v>935</v>
      </c>
    </row>
    <row r="419" spans="1:14" ht="14.45" customHeight="1" x14ac:dyDescent="0.2">
      <c r="A419" s="729" t="s">
        <v>581</v>
      </c>
      <c r="B419" s="730" t="s">
        <v>582</v>
      </c>
      <c r="C419" s="731" t="s">
        <v>599</v>
      </c>
      <c r="D419" s="732" t="s">
        <v>600</v>
      </c>
      <c r="E419" s="733">
        <v>50113001</v>
      </c>
      <c r="F419" s="732" t="s">
        <v>617</v>
      </c>
      <c r="G419" s="731" t="s">
        <v>618</v>
      </c>
      <c r="H419" s="731">
        <v>51366</v>
      </c>
      <c r="I419" s="731">
        <v>51366</v>
      </c>
      <c r="J419" s="731" t="s">
        <v>797</v>
      </c>
      <c r="K419" s="731" t="s">
        <v>798</v>
      </c>
      <c r="L419" s="734">
        <v>171.60000000000002</v>
      </c>
      <c r="M419" s="734">
        <v>427</v>
      </c>
      <c r="N419" s="735">
        <v>73273.200000000012</v>
      </c>
    </row>
    <row r="420" spans="1:14" ht="14.45" customHeight="1" x14ac:dyDescent="0.2">
      <c r="A420" s="729" t="s">
        <v>581</v>
      </c>
      <c r="B420" s="730" t="s">
        <v>582</v>
      </c>
      <c r="C420" s="731" t="s">
        <v>599</v>
      </c>
      <c r="D420" s="732" t="s">
        <v>600</v>
      </c>
      <c r="E420" s="733">
        <v>50113001</v>
      </c>
      <c r="F420" s="732" t="s">
        <v>617</v>
      </c>
      <c r="G420" s="731" t="s">
        <v>618</v>
      </c>
      <c r="H420" s="731">
        <v>51367</v>
      </c>
      <c r="I420" s="731">
        <v>51367</v>
      </c>
      <c r="J420" s="731" t="s">
        <v>797</v>
      </c>
      <c r="K420" s="731" t="s">
        <v>799</v>
      </c>
      <c r="L420" s="734">
        <v>92.949999999999989</v>
      </c>
      <c r="M420" s="734">
        <v>77</v>
      </c>
      <c r="N420" s="735">
        <v>7157.15</v>
      </c>
    </row>
    <row r="421" spans="1:14" ht="14.45" customHeight="1" x14ac:dyDescent="0.2">
      <c r="A421" s="729" t="s">
        <v>581</v>
      </c>
      <c r="B421" s="730" t="s">
        <v>582</v>
      </c>
      <c r="C421" s="731" t="s">
        <v>599</v>
      </c>
      <c r="D421" s="732" t="s">
        <v>600</v>
      </c>
      <c r="E421" s="733">
        <v>50113001</v>
      </c>
      <c r="F421" s="732" t="s">
        <v>617</v>
      </c>
      <c r="G421" s="731" t="s">
        <v>618</v>
      </c>
      <c r="H421" s="731">
        <v>229966</v>
      </c>
      <c r="I421" s="731">
        <v>229966</v>
      </c>
      <c r="J421" s="731" t="s">
        <v>1242</v>
      </c>
      <c r="K421" s="731" t="s">
        <v>1243</v>
      </c>
      <c r="L421" s="734">
        <v>29.739999999999995</v>
      </c>
      <c r="M421" s="734">
        <v>1</v>
      </c>
      <c r="N421" s="735">
        <v>29.739999999999995</v>
      </c>
    </row>
    <row r="422" spans="1:14" ht="14.45" customHeight="1" x14ac:dyDescent="0.2">
      <c r="A422" s="729" t="s">
        <v>581</v>
      </c>
      <c r="B422" s="730" t="s">
        <v>582</v>
      </c>
      <c r="C422" s="731" t="s">
        <v>599</v>
      </c>
      <c r="D422" s="732" t="s">
        <v>600</v>
      </c>
      <c r="E422" s="733">
        <v>50113001</v>
      </c>
      <c r="F422" s="732" t="s">
        <v>617</v>
      </c>
      <c r="G422" s="731" t="s">
        <v>618</v>
      </c>
      <c r="H422" s="731">
        <v>207897</v>
      </c>
      <c r="I422" s="731">
        <v>207897</v>
      </c>
      <c r="J422" s="731" t="s">
        <v>1244</v>
      </c>
      <c r="K422" s="731" t="s">
        <v>1245</v>
      </c>
      <c r="L422" s="734">
        <v>44.662941176470589</v>
      </c>
      <c r="M422" s="734">
        <v>17</v>
      </c>
      <c r="N422" s="735">
        <v>759.27</v>
      </c>
    </row>
    <row r="423" spans="1:14" ht="14.45" customHeight="1" x14ac:dyDescent="0.2">
      <c r="A423" s="729" t="s">
        <v>581</v>
      </c>
      <c r="B423" s="730" t="s">
        <v>582</v>
      </c>
      <c r="C423" s="731" t="s">
        <v>599</v>
      </c>
      <c r="D423" s="732" t="s">
        <v>600</v>
      </c>
      <c r="E423" s="733">
        <v>50113001</v>
      </c>
      <c r="F423" s="732" t="s">
        <v>617</v>
      </c>
      <c r="G423" s="731" t="s">
        <v>618</v>
      </c>
      <c r="H423" s="731">
        <v>157607</v>
      </c>
      <c r="I423" s="731">
        <v>57607</v>
      </c>
      <c r="J423" s="731" t="s">
        <v>801</v>
      </c>
      <c r="K423" s="731" t="s">
        <v>1246</v>
      </c>
      <c r="L423" s="734">
        <v>44.829999999999991</v>
      </c>
      <c r="M423" s="734">
        <v>2</v>
      </c>
      <c r="N423" s="735">
        <v>89.659999999999982</v>
      </c>
    </row>
    <row r="424" spans="1:14" ht="14.45" customHeight="1" x14ac:dyDescent="0.2">
      <c r="A424" s="729" t="s">
        <v>581</v>
      </c>
      <c r="B424" s="730" t="s">
        <v>582</v>
      </c>
      <c r="C424" s="731" t="s">
        <v>599</v>
      </c>
      <c r="D424" s="732" t="s">
        <v>600</v>
      </c>
      <c r="E424" s="733">
        <v>50113001</v>
      </c>
      <c r="F424" s="732" t="s">
        <v>617</v>
      </c>
      <c r="G424" s="731" t="s">
        <v>618</v>
      </c>
      <c r="H424" s="731">
        <v>208988</v>
      </c>
      <c r="I424" s="731">
        <v>208988</v>
      </c>
      <c r="J424" s="731" t="s">
        <v>1247</v>
      </c>
      <c r="K424" s="731" t="s">
        <v>1248</v>
      </c>
      <c r="L424" s="734">
        <v>555.17001858001663</v>
      </c>
      <c r="M424" s="734">
        <v>10</v>
      </c>
      <c r="N424" s="735">
        <v>5551.7001858001659</v>
      </c>
    </row>
    <row r="425" spans="1:14" ht="14.45" customHeight="1" x14ac:dyDescent="0.2">
      <c r="A425" s="729" t="s">
        <v>581</v>
      </c>
      <c r="B425" s="730" t="s">
        <v>582</v>
      </c>
      <c r="C425" s="731" t="s">
        <v>599</v>
      </c>
      <c r="D425" s="732" t="s">
        <v>600</v>
      </c>
      <c r="E425" s="733">
        <v>50113001</v>
      </c>
      <c r="F425" s="732" t="s">
        <v>617</v>
      </c>
      <c r="G425" s="731" t="s">
        <v>329</v>
      </c>
      <c r="H425" s="731">
        <v>213021</v>
      </c>
      <c r="I425" s="731">
        <v>213021</v>
      </c>
      <c r="J425" s="731" t="s">
        <v>1249</v>
      </c>
      <c r="K425" s="731" t="s">
        <v>1250</v>
      </c>
      <c r="L425" s="734">
        <v>277.81</v>
      </c>
      <c r="M425" s="734">
        <v>1</v>
      </c>
      <c r="N425" s="735">
        <v>277.81</v>
      </c>
    </row>
    <row r="426" spans="1:14" ht="14.45" customHeight="1" x14ac:dyDescent="0.2">
      <c r="A426" s="729" t="s">
        <v>581</v>
      </c>
      <c r="B426" s="730" t="s">
        <v>582</v>
      </c>
      <c r="C426" s="731" t="s">
        <v>599</v>
      </c>
      <c r="D426" s="732" t="s">
        <v>600</v>
      </c>
      <c r="E426" s="733">
        <v>50113001</v>
      </c>
      <c r="F426" s="732" t="s">
        <v>617</v>
      </c>
      <c r="G426" s="731" t="s">
        <v>329</v>
      </c>
      <c r="H426" s="731">
        <v>227475</v>
      </c>
      <c r="I426" s="731">
        <v>227475</v>
      </c>
      <c r="J426" s="731" t="s">
        <v>805</v>
      </c>
      <c r="K426" s="731" t="s">
        <v>806</v>
      </c>
      <c r="L426" s="734">
        <v>1287.18</v>
      </c>
      <c r="M426" s="734">
        <v>10</v>
      </c>
      <c r="N426" s="735">
        <v>12871.800000000001</v>
      </c>
    </row>
    <row r="427" spans="1:14" ht="14.45" customHeight="1" x14ac:dyDescent="0.2">
      <c r="A427" s="729" t="s">
        <v>581</v>
      </c>
      <c r="B427" s="730" t="s">
        <v>582</v>
      </c>
      <c r="C427" s="731" t="s">
        <v>599</v>
      </c>
      <c r="D427" s="732" t="s">
        <v>600</v>
      </c>
      <c r="E427" s="733">
        <v>50113001</v>
      </c>
      <c r="F427" s="732" t="s">
        <v>617</v>
      </c>
      <c r="G427" s="731" t="s">
        <v>618</v>
      </c>
      <c r="H427" s="731">
        <v>193724</v>
      </c>
      <c r="I427" s="731">
        <v>93724</v>
      </c>
      <c r="J427" s="731" t="s">
        <v>809</v>
      </c>
      <c r="K427" s="731" t="s">
        <v>810</v>
      </c>
      <c r="L427" s="734">
        <v>68.239999999999995</v>
      </c>
      <c r="M427" s="734">
        <v>4</v>
      </c>
      <c r="N427" s="735">
        <v>272.95999999999998</v>
      </c>
    </row>
    <row r="428" spans="1:14" ht="14.45" customHeight="1" x14ac:dyDescent="0.2">
      <c r="A428" s="729" t="s">
        <v>581</v>
      </c>
      <c r="B428" s="730" t="s">
        <v>582</v>
      </c>
      <c r="C428" s="731" t="s">
        <v>599</v>
      </c>
      <c r="D428" s="732" t="s">
        <v>600</v>
      </c>
      <c r="E428" s="733">
        <v>50113001</v>
      </c>
      <c r="F428" s="732" t="s">
        <v>617</v>
      </c>
      <c r="G428" s="731" t="s">
        <v>618</v>
      </c>
      <c r="H428" s="731">
        <v>193723</v>
      </c>
      <c r="I428" s="731">
        <v>93723</v>
      </c>
      <c r="J428" s="731" t="s">
        <v>811</v>
      </c>
      <c r="K428" s="731" t="s">
        <v>812</v>
      </c>
      <c r="L428" s="734">
        <v>40.24</v>
      </c>
      <c r="M428" s="734">
        <v>2</v>
      </c>
      <c r="N428" s="735">
        <v>80.48</v>
      </c>
    </row>
    <row r="429" spans="1:14" ht="14.45" customHeight="1" x14ac:dyDescent="0.2">
      <c r="A429" s="729" t="s">
        <v>581</v>
      </c>
      <c r="B429" s="730" t="s">
        <v>582</v>
      </c>
      <c r="C429" s="731" t="s">
        <v>599</v>
      </c>
      <c r="D429" s="732" t="s">
        <v>600</v>
      </c>
      <c r="E429" s="733">
        <v>50113001</v>
      </c>
      <c r="F429" s="732" t="s">
        <v>617</v>
      </c>
      <c r="G429" s="731" t="s">
        <v>618</v>
      </c>
      <c r="H429" s="731">
        <v>202878</v>
      </c>
      <c r="I429" s="731">
        <v>202878</v>
      </c>
      <c r="J429" s="731" t="s">
        <v>1251</v>
      </c>
      <c r="K429" s="731" t="s">
        <v>1252</v>
      </c>
      <c r="L429" s="734">
        <v>50.639999999999986</v>
      </c>
      <c r="M429" s="734">
        <v>1</v>
      </c>
      <c r="N429" s="735">
        <v>50.639999999999986</v>
      </c>
    </row>
    <row r="430" spans="1:14" ht="14.45" customHeight="1" x14ac:dyDescent="0.2">
      <c r="A430" s="729" t="s">
        <v>581</v>
      </c>
      <c r="B430" s="730" t="s">
        <v>582</v>
      </c>
      <c r="C430" s="731" t="s">
        <v>599</v>
      </c>
      <c r="D430" s="732" t="s">
        <v>600</v>
      </c>
      <c r="E430" s="733">
        <v>50113001</v>
      </c>
      <c r="F430" s="732" t="s">
        <v>617</v>
      </c>
      <c r="G430" s="731" t="s">
        <v>618</v>
      </c>
      <c r="H430" s="731">
        <v>208466</v>
      </c>
      <c r="I430" s="731">
        <v>208466</v>
      </c>
      <c r="J430" s="731" t="s">
        <v>1253</v>
      </c>
      <c r="K430" s="731" t="s">
        <v>1254</v>
      </c>
      <c r="L430" s="734">
        <v>792.77</v>
      </c>
      <c r="M430" s="734">
        <v>2</v>
      </c>
      <c r="N430" s="735">
        <v>1585.54</v>
      </c>
    </row>
    <row r="431" spans="1:14" ht="14.45" customHeight="1" x14ac:dyDescent="0.2">
      <c r="A431" s="729" t="s">
        <v>581</v>
      </c>
      <c r="B431" s="730" t="s">
        <v>582</v>
      </c>
      <c r="C431" s="731" t="s">
        <v>599</v>
      </c>
      <c r="D431" s="732" t="s">
        <v>600</v>
      </c>
      <c r="E431" s="733">
        <v>50113001</v>
      </c>
      <c r="F431" s="732" t="s">
        <v>617</v>
      </c>
      <c r="G431" s="731" t="s">
        <v>618</v>
      </c>
      <c r="H431" s="731">
        <v>208465</v>
      </c>
      <c r="I431" s="731">
        <v>208465</v>
      </c>
      <c r="J431" s="731" t="s">
        <v>815</v>
      </c>
      <c r="K431" s="731" t="s">
        <v>816</v>
      </c>
      <c r="L431" s="734">
        <v>2234.6487768176498</v>
      </c>
      <c r="M431" s="734">
        <v>2</v>
      </c>
      <c r="N431" s="735">
        <v>4469.2975536352997</v>
      </c>
    </row>
    <row r="432" spans="1:14" ht="14.45" customHeight="1" x14ac:dyDescent="0.2">
      <c r="A432" s="729" t="s">
        <v>581</v>
      </c>
      <c r="B432" s="730" t="s">
        <v>582</v>
      </c>
      <c r="C432" s="731" t="s">
        <v>599</v>
      </c>
      <c r="D432" s="732" t="s">
        <v>600</v>
      </c>
      <c r="E432" s="733">
        <v>50113001</v>
      </c>
      <c r="F432" s="732" t="s">
        <v>617</v>
      </c>
      <c r="G432" s="731" t="s">
        <v>618</v>
      </c>
      <c r="H432" s="731">
        <v>134824</v>
      </c>
      <c r="I432" s="731">
        <v>134824</v>
      </c>
      <c r="J432" s="731" t="s">
        <v>817</v>
      </c>
      <c r="K432" s="731" t="s">
        <v>818</v>
      </c>
      <c r="L432" s="734">
        <v>326.47151515151512</v>
      </c>
      <c r="M432" s="734">
        <v>66</v>
      </c>
      <c r="N432" s="735">
        <v>21547.119999999999</v>
      </c>
    </row>
    <row r="433" spans="1:14" ht="14.45" customHeight="1" x14ac:dyDescent="0.2">
      <c r="A433" s="729" t="s">
        <v>581</v>
      </c>
      <c r="B433" s="730" t="s">
        <v>582</v>
      </c>
      <c r="C433" s="731" t="s">
        <v>599</v>
      </c>
      <c r="D433" s="732" t="s">
        <v>600</v>
      </c>
      <c r="E433" s="733">
        <v>50113001</v>
      </c>
      <c r="F433" s="732" t="s">
        <v>617</v>
      </c>
      <c r="G433" s="731" t="s">
        <v>618</v>
      </c>
      <c r="H433" s="731">
        <v>847767</v>
      </c>
      <c r="I433" s="731">
        <v>500140</v>
      </c>
      <c r="J433" s="731" t="s">
        <v>819</v>
      </c>
      <c r="K433" s="731" t="s">
        <v>820</v>
      </c>
      <c r="L433" s="734">
        <v>699.01</v>
      </c>
      <c r="M433" s="734">
        <v>1</v>
      </c>
      <c r="N433" s="735">
        <v>699.01</v>
      </c>
    </row>
    <row r="434" spans="1:14" ht="14.45" customHeight="1" x14ac:dyDescent="0.2">
      <c r="A434" s="729" t="s">
        <v>581</v>
      </c>
      <c r="B434" s="730" t="s">
        <v>582</v>
      </c>
      <c r="C434" s="731" t="s">
        <v>599</v>
      </c>
      <c r="D434" s="732" t="s">
        <v>600</v>
      </c>
      <c r="E434" s="733">
        <v>50113001</v>
      </c>
      <c r="F434" s="732" t="s">
        <v>617</v>
      </c>
      <c r="G434" s="731" t="s">
        <v>618</v>
      </c>
      <c r="H434" s="731">
        <v>988624</v>
      </c>
      <c r="I434" s="731">
        <v>25266</v>
      </c>
      <c r="J434" s="731" t="s">
        <v>1255</v>
      </c>
      <c r="K434" s="731" t="s">
        <v>1256</v>
      </c>
      <c r="L434" s="734">
        <v>41.59</v>
      </c>
      <c r="M434" s="734">
        <v>1</v>
      </c>
      <c r="N434" s="735">
        <v>41.59</v>
      </c>
    </row>
    <row r="435" spans="1:14" ht="14.45" customHeight="1" x14ac:dyDescent="0.2">
      <c r="A435" s="729" t="s">
        <v>581</v>
      </c>
      <c r="B435" s="730" t="s">
        <v>582</v>
      </c>
      <c r="C435" s="731" t="s">
        <v>599</v>
      </c>
      <c r="D435" s="732" t="s">
        <v>600</v>
      </c>
      <c r="E435" s="733">
        <v>50113001</v>
      </c>
      <c r="F435" s="732" t="s">
        <v>617</v>
      </c>
      <c r="G435" s="731" t="s">
        <v>618</v>
      </c>
      <c r="H435" s="731">
        <v>117189</v>
      </c>
      <c r="I435" s="731">
        <v>17189</v>
      </c>
      <c r="J435" s="731" t="s">
        <v>821</v>
      </c>
      <c r="K435" s="731" t="s">
        <v>822</v>
      </c>
      <c r="L435" s="734">
        <v>55.8</v>
      </c>
      <c r="M435" s="734">
        <v>4</v>
      </c>
      <c r="N435" s="735">
        <v>223.2</v>
      </c>
    </row>
    <row r="436" spans="1:14" ht="14.45" customHeight="1" x14ac:dyDescent="0.2">
      <c r="A436" s="729" t="s">
        <v>581</v>
      </c>
      <c r="B436" s="730" t="s">
        <v>582</v>
      </c>
      <c r="C436" s="731" t="s">
        <v>599</v>
      </c>
      <c r="D436" s="732" t="s">
        <v>600</v>
      </c>
      <c r="E436" s="733">
        <v>50113001</v>
      </c>
      <c r="F436" s="732" t="s">
        <v>617</v>
      </c>
      <c r="G436" s="731" t="s">
        <v>618</v>
      </c>
      <c r="H436" s="731">
        <v>848725</v>
      </c>
      <c r="I436" s="731">
        <v>107677</v>
      </c>
      <c r="J436" s="731" t="s">
        <v>823</v>
      </c>
      <c r="K436" s="731" t="s">
        <v>824</v>
      </c>
      <c r="L436" s="734">
        <v>382.10999999999996</v>
      </c>
      <c r="M436" s="734">
        <v>3</v>
      </c>
      <c r="N436" s="735">
        <v>1146.33</v>
      </c>
    </row>
    <row r="437" spans="1:14" ht="14.45" customHeight="1" x14ac:dyDescent="0.2">
      <c r="A437" s="729" t="s">
        <v>581</v>
      </c>
      <c r="B437" s="730" t="s">
        <v>582</v>
      </c>
      <c r="C437" s="731" t="s">
        <v>599</v>
      </c>
      <c r="D437" s="732" t="s">
        <v>600</v>
      </c>
      <c r="E437" s="733">
        <v>50113001</v>
      </c>
      <c r="F437" s="732" t="s">
        <v>617</v>
      </c>
      <c r="G437" s="731" t="s">
        <v>618</v>
      </c>
      <c r="H437" s="731">
        <v>845697</v>
      </c>
      <c r="I437" s="731">
        <v>200935</v>
      </c>
      <c r="J437" s="731" t="s">
        <v>825</v>
      </c>
      <c r="K437" s="731" t="s">
        <v>826</v>
      </c>
      <c r="L437" s="734">
        <v>44.79</v>
      </c>
      <c r="M437" s="734">
        <v>9</v>
      </c>
      <c r="N437" s="735">
        <v>403.11</v>
      </c>
    </row>
    <row r="438" spans="1:14" ht="14.45" customHeight="1" x14ac:dyDescent="0.2">
      <c r="A438" s="729" t="s">
        <v>581</v>
      </c>
      <c r="B438" s="730" t="s">
        <v>582</v>
      </c>
      <c r="C438" s="731" t="s">
        <v>599</v>
      </c>
      <c r="D438" s="732" t="s">
        <v>600</v>
      </c>
      <c r="E438" s="733">
        <v>50113001</v>
      </c>
      <c r="F438" s="732" t="s">
        <v>617</v>
      </c>
      <c r="G438" s="731" t="s">
        <v>618</v>
      </c>
      <c r="H438" s="731">
        <v>100489</v>
      </c>
      <c r="I438" s="731">
        <v>489</v>
      </c>
      <c r="J438" s="731" t="s">
        <v>827</v>
      </c>
      <c r="K438" s="731" t="s">
        <v>829</v>
      </c>
      <c r="L438" s="734">
        <v>46.766624999999991</v>
      </c>
      <c r="M438" s="734">
        <v>80</v>
      </c>
      <c r="N438" s="735">
        <v>3741.3299999999995</v>
      </c>
    </row>
    <row r="439" spans="1:14" ht="14.45" customHeight="1" x14ac:dyDescent="0.2">
      <c r="A439" s="729" t="s">
        <v>581</v>
      </c>
      <c r="B439" s="730" t="s">
        <v>582</v>
      </c>
      <c r="C439" s="731" t="s">
        <v>599</v>
      </c>
      <c r="D439" s="732" t="s">
        <v>600</v>
      </c>
      <c r="E439" s="733">
        <v>50113001</v>
      </c>
      <c r="F439" s="732" t="s">
        <v>617</v>
      </c>
      <c r="G439" s="731" t="s">
        <v>618</v>
      </c>
      <c r="H439" s="731">
        <v>230426</v>
      </c>
      <c r="I439" s="731">
        <v>230426</v>
      </c>
      <c r="J439" s="731" t="s">
        <v>827</v>
      </c>
      <c r="K439" s="731" t="s">
        <v>828</v>
      </c>
      <c r="L439" s="734">
        <v>78.421764705882353</v>
      </c>
      <c r="M439" s="734">
        <v>17</v>
      </c>
      <c r="N439" s="735">
        <v>1333.17</v>
      </c>
    </row>
    <row r="440" spans="1:14" ht="14.45" customHeight="1" x14ac:dyDescent="0.2">
      <c r="A440" s="729" t="s">
        <v>581</v>
      </c>
      <c r="B440" s="730" t="s">
        <v>582</v>
      </c>
      <c r="C440" s="731" t="s">
        <v>599</v>
      </c>
      <c r="D440" s="732" t="s">
        <v>600</v>
      </c>
      <c r="E440" s="733">
        <v>50113001</v>
      </c>
      <c r="F440" s="732" t="s">
        <v>617</v>
      </c>
      <c r="G440" s="731" t="s">
        <v>628</v>
      </c>
      <c r="H440" s="731">
        <v>169654</v>
      </c>
      <c r="I440" s="731">
        <v>169654</v>
      </c>
      <c r="J440" s="731" t="s">
        <v>1257</v>
      </c>
      <c r="K440" s="731" t="s">
        <v>626</v>
      </c>
      <c r="L440" s="734">
        <v>50.530000000000015</v>
      </c>
      <c r="M440" s="734">
        <v>1</v>
      </c>
      <c r="N440" s="735">
        <v>50.530000000000015</v>
      </c>
    </row>
    <row r="441" spans="1:14" ht="14.45" customHeight="1" x14ac:dyDescent="0.2">
      <c r="A441" s="729" t="s">
        <v>581</v>
      </c>
      <c r="B441" s="730" t="s">
        <v>582</v>
      </c>
      <c r="C441" s="731" t="s">
        <v>599</v>
      </c>
      <c r="D441" s="732" t="s">
        <v>600</v>
      </c>
      <c r="E441" s="733">
        <v>50113001</v>
      </c>
      <c r="F441" s="732" t="s">
        <v>617</v>
      </c>
      <c r="G441" s="731" t="s">
        <v>628</v>
      </c>
      <c r="H441" s="731">
        <v>237595</v>
      </c>
      <c r="I441" s="731">
        <v>237595</v>
      </c>
      <c r="J441" s="731" t="s">
        <v>830</v>
      </c>
      <c r="K441" s="731" t="s">
        <v>1258</v>
      </c>
      <c r="L441" s="734">
        <v>123.18800000000002</v>
      </c>
      <c r="M441" s="734">
        <v>5</v>
      </c>
      <c r="N441" s="735">
        <v>615.94000000000005</v>
      </c>
    </row>
    <row r="442" spans="1:14" ht="14.45" customHeight="1" x14ac:dyDescent="0.2">
      <c r="A442" s="729" t="s">
        <v>581</v>
      </c>
      <c r="B442" s="730" t="s">
        <v>582</v>
      </c>
      <c r="C442" s="731" t="s">
        <v>599</v>
      </c>
      <c r="D442" s="732" t="s">
        <v>600</v>
      </c>
      <c r="E442" s="733">
        <v>50113001</v>
      </c>
      <c r="F442" s="732" t="s">
        <v>617</v>
      </c>
      <c r="G442" s="731" t="s">
        <v>628</v>
      </c>
      <c r="H442" s="731">
        <v>166759</v>
      </c>
      <c r="I442" s="731">
        <v>166759</v>
      </c>
      <c r="J442" s="731" t="s">
        <v>830</v>
      </c>
      <c r="K442" s="731" t="s">
        <v>1258</v>
      </c>
      <c r="L442" s="734">
        <v>123.17000000000003</v>
      </c>
      <c r="M442" s="734">
        <v>5</v>
      </c>
      <c r="N442" s="735">
        <v>615.85000000000014</v>
      </c>
    </row>
    <row r="443" spans="1:14" ht="14.45" customHeight="1" x14ac:dyDescent="0.2">
      <c r="A443" s="729" t="s">
        <v>581</v>
      </c>
      <c r="B443" s="730" t="s">
        <v>582</v>
      </c>
      <c r="C443" s="731" t="s">
        <v>599</v>
      </c>
      <c r="D443" s="732" t="s">
        <v>600</v>
      </c>
      <c r="E443" s="733">
        <v>50113001</v>
      </c>
      <c r="F443" s="732" t="s">
        <v>617</v>
      </c>
      <c r="G443" s="731" t="s">
        <v>618</v>
      </c>
      <c r="H443" s="731">
        <v>994910</v>
      </c>
      <c r="I443" s="731">
        <v>0</v>
      </c>
      <c r="J443" s="731" t="s">
        <v>833</v>
      </c>
      <c r="K443" s="731" t="s">
        <v>329</v>
      </c>
      <c r="L443" s="734">
        <v>137.471</v>
      </c>
      <c r="M443" s="734">
        <v>1</v>
      </c>
      <c r="N443" s="735">
        <v>137.471</v>
      </c>
    </row>
    <row r="444" spans="1:14" ht="14.45" customHeight="1" x14ac:dyDescent="0.2">
      <c r="A444" s="729" t="s">
        <v>581</v>
      </c>
      <c r="B444" s="730" t="s">
        <v>582</v>
      </c>
      <c r="C444" s="731" t="s">
        <v>599</v>
      </c>
      <c r="D444" s="732" t="s">
        <v>600</v>
      </c>
      <c r="E444" s="733">
        <v>50113001</v>
      </c>
      <c r="F444" s="732" t="s">
        <v>617</v>
      </c>
      <c r="G444" s="731" t="s">
        <v>618</v>
      </c>
      <c r="H444" s="731">
        <v>900881</v>
      </c>
      <c r="I444" s="731">
        <v>0</v>
      </c>
      <c r="J444" s="731" t="s">
        <v>834</v>
      </c>
      <c r="K444" s="731" t="s">
        <v>329</v>
      </c>
      <c r="L444" s="734">
        <v>151.80574075820545</v>
      </c>
      <c r="M444" s="734">
        <v>1</v>
      </c>
      <c r="N444" s="735">
        <v>151.80574075820545</v>
      </c>
    </row>
    <row r="445" spans="1:14" ht="14.45" customHeight="1" x14ac:dyDescent="0.2">
      <c r="A445" s="729" t="s">
        <v>581</v>
      </c>
      <c r="B445" s="730" t="s">
        <v>582</v>
      </c>
      <c r="C445" s="731" t="s">
        <v>599</v>
      </c>
      <c r="D445" s="732" t="s">
        <v>600</v>
      </c>
      <c r="E445" s="733">
        <v>50113001</v>
      </c>
      <c r="F445" s="732" t="s">
        <v>617</v>
      </c>
      <c r="G445" s="731" t="s">
        <v>618</v>
      </c>
      <c r="H445" s="731">
        <v>500326</v>
      </c>
      <c r="I445" s="731">
        <v>1000</v>
      </c>
      <c r="J445" s="731" t="s">
        <v>1259</v>
      </c>
      <c r="K445" s="731" t="s">
        <v>329</v>
      </c>
      <c r="L445" s="734">
        <v>155.42349999999999</v>
      </c>
      <c r="M445" s="734">
        <v>2</v>
      </c>
      <c r="N445" s="735">
        <v>310.84699999999998</v>
      </c>
    </row>
    <row r="446" spans="1:14" ht="14.45" customHeight="1" x14ac:dyDescent="0.2">
      <c r="A446" s="729" t="s">
        <v>581</v>
      </c>
      <c r="B446" s="730" t="s">
        <v>582</v>
      </c>
      <c r="C446" s="731" t="s">
        <v>599</v>
      </c>
      <c r="D446" s="732" t="s">
        <v>600</v>
      </c>
      <c r="E446" s="733">
        <v>50113001</v>
      </c>
      <c r="F446" s="732" t="s">
        <v>617</v>
      </c>
      <c r="G446" s="731" t="s">
        <v>618</v>
      </c>
      <c r="H446" s="731">
        <v>900494</v>
      </c>
      <c r="I446" s="731">
        <v>0</v>
      </c>
      <c r="J446" s="731" t="s">
        <v>1260</v>
      </c>
      <c r="K446" s="731" t="s">
        <v>329</v>
      </c>
      <c r="L446" s="734">
        <v>974.45669336857895</v>
      </c>
      <c r="M446" s="734">
        <v>1</v>
      </c>
      <c r="N446" s="735">
        <v>974.45669336857895</v>
      </c>
    </row>
    <row r="447" spans="1:14" ht="14.45" customHeight="1" x14ac:dyDescent="0.2">
      <c r="A447" s="729" t="s">
        <v>581</v>
      </c>
      <c r="B447" s="730" t="s">
        <v>582</v>
      </c>
      <c r="C447" s="731" t="s">
        <v>599</v>
      </c>
      <c r="D447" s="732" t="s">
        <v>600</v>
      </c>
      <c r="E447" s="733">
        <v>50113001</v>
      </c>
      <c r="F447" s="732" t="s">
        <v>617</v>
      </c>
      <c r="G447" s="731" t="s">
        <v>618</v>
      </c>
      <c r="H447" s="731">
        <v>911927</v>
      </c>
      <c r="I447" s="731">
        <v>0</v>
      </c>
      <c r="J447" s="731" t="s">
        <v>1261</v>
      </c>
      <c r="K447" s="731" t="s">
        <v>329</v>
      </c>
      <c r="L447" s="734">
        <v>118.34846858698214</v>
      </c>
      <c r="M447" s="734">
        <v>2</v>
      </c>
      <c r="N447" s="735">
        <v>236.69693717396427</v>
      </c>
    </row>
    <row r="448" spans="1:14" ht="14.45" customHeight="1" x14ac:dyDescent="0.2">
      <c r="A448" s="729" t="s">
        <v>581</v>
      </c>
      <c r="B448" s="730" t="s">
        <v>582</v>
      </c>
      <c r="C448" s="731" t="s">
        <v>599</v>
      </c>
      <c r="D448" s="732" t="s">
        <v>600</v>
      </c>
      <c r="E448" s="733">
        <v>50113001</v>
      </c>
      <c r="F448" s="732" t="s">
        <v>617</v>
      </c>
      <c r="G448" s="731" t="s">
        <v>618</v>
      </c>
      <c r="H448" s="731">
        <v>397238</v>
      </c>
      <c r="I448" s="731">
        <v>0</v>
      </c>
      <c r="J448" s="731" t="s">
        <v>839</v>
      </c>
      <c r="K448" s="731" t="s">
        <v>329</v>
      </c>
      <c r="L448" s="734">
        <v>136.802414827875</v>
      </c>
      <c r="M448" s="734">
        <v>1</v>
      </c>
      <c r="N448" s="735">
        <v>136.802414827875</v>
      </c>
    </row>
    <row r="449" spans="1:14" ht="14.45" customHeight="1" x14ac:dyDescent="0.2">
      <c r="A449" s="729" t="s">
        <v>581</v>
      </c>
      <c r="B449" s="730" t="s">
        <v>582</v>
      </c>
      <c r="C449" s="731" t="s">
        <v>599</v>
      </c>
      <c r="D449" s="732" t="s">
        <v>600</v>
      </c>
      <c r="E449" s="733">
        <v>50113001</v>
      </c>
      <c r="F449" s="732" t="s">
        <v>617</v>
      </c>
      <c r="G449" s="731" t="s">
        <v>618</v>
      </c>
      <c r="H449" s="731">
        <v>900321</v>
      </c>
      <c r="I449" s="731">
        <v>0</v>
      </c>
      <c r="J449" s="731" t="s">
        <v>1262</v>
      </c>
      <c r="K449" s="731" t="s">
        <v>329</v>
      </c>
      <c r="L449" s="734">
        <v>198.27208428754207</v>
      </c>
      <c r="M449" s="734">
        <v>3</v>
      </c>
      <c r="N449" s="735">
        <v>594.81625286262624</v>
      </c>
    </row>
    <row r="450" spans="1:14" ht="14.45" customHeight="1" x14ac:dyDescent="0.2">
      <c r="A450" s="729" t="s">
        <v>581</v>
      </c>
      <c r="B450" s="730" t="s">
        <v>582</v>
      </c>
      <c r="C450" s="731" t="s">
        <v>599</v>
      </c>
      <c r="D450" s="732" t="s">
        <v>600</v>
      </c>
      <c r="E450" s="733">
        <v>50113001</v>
      </c>
      <c r="F450" s="732" t="s">
        <v>617</v>
      </c>
      <c r="G450" s="731" t="s">
        <v>618</v>
      </c>
      <c r="H450" s="731">
        <v>501990</v>
      </c>
      <c r="I450" s="731">
        <v>0</v>
      </c>
      <c r="J450" s="731" t="s">
        <v>1263</v>
      </c>
      <c r="K450" s="731" t="s">
        <v>329</v>
      </c>
      <c r="L450" s="734">
        <v>676.95850692819704</v>
      </c>
      <c r="M450" s="734">
        <v>1</v>
      </c>
      <c r="N450" s="735">
        <v>676.95850692819704</v>
      </c>
    </row>
    <row r="451" spans="1:14" ht="14.45" customHeight="1" x14ac:dyDescent="0.2">
      <c r="A451" s="729" t="s">
        <v>581</v>
      </c>
      <c r="B451" s="730" t="s">
        <v>582</v>
      </c>
      <c r="C451" s="731" t="s">
        <v>599</v>
      </c>
      <c r="D451" s="732" t="s">
        <v>600</v>
      </c>
      <c r="E451" s="733">
        <v>50113001</v>
      </c>
      <c r="F451" s="732" t="s">
        <v>617</v>
      </c>
      <c r="G451" s="731" t="s">
        <v>618</v>
      </c>
      <c r="H451" s="731">
        <v>501983</v>
      </c>
      <c r="I451" s="731">
        <v>0</v>
      </c>
      <c r="J451" s="731" t="s">
        <v>1264</v>
      </c>
      <c r="K451" s="731" t="s">
        <v>1265</v>
      </c>
      <c r="L451" s="734">
        <v>265.94241522173246</v>
      </c>
      <c r="M451" s="734">
        <v>3</v>
      </c>
      <c r="N451" s="735">
        <v>797.82724566519744</v>
      </c>
    </row>
    <row r="452" spans="1:14" ht="14.45" customHeight="1" x14ac:dyDescent="0.2">
      <c r="A452" s="729" t="s">
        <v>581</v>
      </c>
      <c r="B452" s="730" t="s">
        <v>582</v>
      </c>
      <c r="C452" s="731" t="s">
        <v>599</v>
      </c>
      <c r="D452" s="732" t="s">
        <v>600</v>
      </c>
      <c r="E452" s="733">
        <v>50113001</v>
      </c>
      <c r="F452" s="732" t="s">
        <v>617</v>
      </c>
      <c r="G452" s="731" t="s">
        <v>618</v>
      </c>
      <c r="H452" s="731">
        <v>921064</v>
      </c>
      <c r="I452" s="731">
        <v>0</v>
      </c>
      <c r="J452" s="731" t="s">
        <v>1266</v>
      </c>
      <c r="K452" s="731" t="s">
        <v>329</v>
      </c>
      <c r="L452" s="734">
        <v>89.649107664263084</v>
      </c>
      <c r="M452" s="734">
        <v>1</v>
      </c>
      <c r="N452" s="735">
        <v>89.649107664263084</v>
      </c>
    </row>
    <row r="453" spans="1:14" ht="14.45" customHeight="1" x14ac:dyDescent="0.2">
      <c r="A453" s="729" t="s">
        <v>581</v>
      </c>
      <c r="B453" s="730" t="s">
        <v>582</v>
      </c>
      <c r="C453" s="731" t="s">
        <v>599</v>
      </c>
      <c r="D453" s="732" t="s">
        <v>600</v>
      </c>
      <c r="E453" s="733">
        <v>50113001</v>
      </c>
      <c r="F453" s="732" t="s">
        <v>617</v>
      </c>
      <c r="G453" s="731" t="s">
        <v>618</v>
      </c>
      <c r="H453" s="731">
        <v>921184</v>
      </c>
      <c r="I453" s="731">
        <v>0</v>
      </c>
      <c r="J453" s="731" t="s">
        <v>1267</v>
      </c>
      <c r="K453" s="731" t="s">
        <v>329</v>
      </c>
      <c r="L453" s="734">
        <v>279.43534600599918</v>
      </c>
      <c r="M453" s="734">
        <v>2</v>
      </c>
      <c r="N453" s="735">
        <v>558.87069201199836</v>
      </c>
    </row>
    <row r="454" spans="1:14" ht="14.45" customHeight="1" x14ac:dyDescent="0.2">
      <c r="A454" s="729" t="s">
        <v>581</v>
      </c>
      <c r="B454" s="730" t="s">
        <v>582</v>
      </c>
      <c r="C454" s="731" t="s">
        <v>599</v>
      </c>
      <c r="D454" s="732" t="s">
        <v>600</v>
      </c>
      <c r="E454" s="733">
        <v>50113001</v>
      </c>
      <c r="F454" s="732" t="s">
        <v>617</v>
      </c>
      <c r="G454" s="731" t="s">
        <v>618</v>
      </c>
      <c r="H454" s="731">
        <v>900873</v>
      </c>
      <c r="I454" s="731">
        <v>0</v>
      </c>
      <c r="J454" s="731" t="s">
        <v>1268</v>
      </c>
      <c r="K454" s="731" t="s">
        <v>329</v>
      </c>
      <c r="L454" s="734">
        <v>62.692399236119464</v>
      </c>
      <c r="M454" s="734">
        <v>1</v>
      </c>
      <c r="N454" s="735">
        <v>62.692399236119464</v>
      </c>
    </row>
    <row r="455" spans="1:14" ht="14.45" customHeight="1" x14ac:dyDescent="0.2">
      <c r="A455" s="729" t="s">
        <v>581</v>
      </c>
      <c r="B455" s="730" t="s">
        <v>582</v>
      </c>
      <c r="C455" s="731" t="s">
        <v>599</v>
      </c>
      <c r="D455" s="732" t="s">
        <v>600</v>
      </c>
      <c r="E455" s="733">
        <v>50113001</v>
      </c>
      <c r="F455" s="732" t="s">
        <v>617</v>
      </c>
      <c r="G455" s="731" t="s">
        <v>618</v>
      </c>
      <c r="H455" s="731">
        <v>990947</v>
      </c>
      <c r="I455" s="731">
        <v>0</v>
      </c>
      <c r="J455" s="731" t="s">
        <v>846</v>
      </c>
      <c r="K455" s="731" t="s">
        <v>329</v>
      </c>
      <c r="L455" s="734">
        <v>1400.67</v>
      </c>
      <c r="M455" s="734">
        <v>5</v>
      </c>
      <c r="N455" s="735">
        <v>7003.35</v>
      </c>
    </row>
    <row r="456" spans="1:14" ht="14.45" customHeight="1" x14ac:dyDescent="0.2">
      <c r="A456" s="729" t="s">
        <v>581</v>
      </c>
      <c r="B456" s="730" t="s">
        <v>582</v>
      </c>
      <c r="C456" s="731" t="s">
        <v>599</v>
      </c>
      <c r="D456" s="732" t="s">
        <v>600</v>
      </c>
      <c r="E456" s="733">
        <v>50113001</v>
      </c>
      <c r="F456" s="732" t="s">
        <v>617</v>
      </c>
      <c r="G456" s="731" t="s">
        <v>618</v>
      </c>
      <c r="H456" s="731">
        <v>119571</v>
      </c>
      <c r="I456" s="731">
        <v>19571</v>
      </c>
      <c r="J456" s="731" t="s">
        <v>1269</v>
      </c>
      <c r="K456" s="731" t="s">
        <v>1270</v>
      </c>
      <c r="L456" s="734">
        <v>260.10999999999996</v>
      </c>
      <c r="M456" s="734">
        <v>1</v>
      </c>
      <c r="N456" s="735">
        <v>260.10999999999996</v>
      </c>
    </row>
    <row r="457" spans="1:14" ht="14.45" customHeight="1" x14ac:dyDescent="0.2">
      <c r="A457" s="729" t="s">
        <v>581</v>
      </c>
      <c r="B457" s="730" t="s">
        <v>582</v>
      </c>
      <c r="C457" s="731" t="s">
        <v>599</v>
      </c>
      <c r="D457" s="732" t="s">
        <v>600</v>
      </c>
      <c r="E457" s="733">
        <v>50113001</v>
      </c>
      <c r="F457" s="732" t="s">
        <v>617</v>
      </c>
      <c r="G457" s="731" t="s">
        <v>628</v>
      </c>
      <c r="H457" s="731">
        <v>117121</v>
      </c>
      <c r="I457" s="731">
        <v>17121</v>
      </c>
      <c r="J457" s="731" t="s">
        <v>1271</v>
      </c>
      <c r="K457" s="731" t="s">
        <v>1272</v>
      </c>
      <c r="L457" s="734">
        <v>106.06000000000003</v>
      </c>
      <c r="M457" s="734">
        <v>1</v>
      </c>
      <c r="N457" s="735">
        <v>106.06000000000003</v>
      </c>
    </row>
    <row r="458" spans="1:14" ht="14.45" customHeight="1" x14ac:dyDescent="0.2">
      <c r="A458" s="729" t="s">
        <v>581</v>
      </c>
      <c r="B458" s="730" t="s">
        <v>582</v>
      </c>
      <c r="C458" s="731" t="s">
        <v>599</v>
      </c>
      <c r="D458" s="732" t="s">
        <v>600</v>
      </c>
      <c r="E458" s="733">
        <v>50113001</v>
      </c>
      <c r="F458" s="732" t="s">
        <v>617</v>
      </c>
      <c r="G458" s="731" t="s">
        <v>628</v>
      </c>
      <c r="H458" s="731">
        <v>187427</v>
      </c>
      <c r="I458" s="731">
        <v>187427</v>
      </c>
      <c r="J458" s="731" t="s">
        <v>849</v>
      </c>
      <c r="K458" s="731" t="s">
        <v>850</v>
      </c>
      <c r="L458" s="734">
        <v>62.590000000000018</v>
      </c>
      <c r="M458" s="734">
        <v>1</v>
      </c>
      <c r="N458" s="735">
        <v>62.590000000000018</v>
      </c>
    </row>
    <row r="459" spans="1:14" ht="14.45" customHeight="1" x14ac:dyDescent="0.2">
      <c r="A459" s="729" t="s">
        <v>581</v>
      </c>
      <c r="B459" s="730" t="s">
        <v>582</v>
      </c>
      <c r="C459" s="731" t="s">
        <v>599</v>
      </c>
      <c r="D459" s="732" t="s">
        <v>600</v>
      </c>
      <c r="E459" s="733">
        <v>50113001</v>
      </c>
      <c r="F459" s="732" t="s">
        <v>617</v>
      </c>
      <c r="G459" s="731" t="s">
        <v>628</v>
      </c>
      <c r="H459" s="731">
        <v>169714</v>
      </c>
      <c r="I459" s="731">
        <v>169714</v>
      </c>
      <c r="J459" s="731" t="s">
        <v>851</v>
      </c>
      <c r="K459" s="731" t="s">
        <v>852</v>
      </c>
      <c r="L459" s="734">
        <v>112.12999999999997</v>
      </c>
      <c r="M459" s="734">
        <v>5</v>
      </c>
      <c r="N459" s="735">
        <v>560.64999999999986</v>
      </c>
    </row>
    <row r="460" spans="1:14" ht="14.45" customHeight="1" x14ac:dyDescent="0.2">
      <c r="A460" s="729" t="s">
        <v>581</v>
      </c>
      <c r="B460" s="730" t="s">
        <v>582</v>
      </c>
      <c r="C460" s="731" t="s">
        <v>599</v>
      </c>
      <c r="D460" s="732" t="s">
        <v>600</v>
      </c>
      <c r="E460" s="733">
        <v>50113001</v>
      </c>
      <c r="F460" s="732" t="s">
        <v>617</v>
      </c>
      <c r="G460" s="731" t="s">
        <v>628</v>
      </c>
      <c r="H460" s="731">
        <v>147133</v>
      </c>
      <c r="I460" s="731">
        <v>172044</v>
      </c>
      <c r="J460" s="731" t="s">
        <v>1273</v>
      </c>
      <c r="K460" s="731" t="s">
        <v>1274</v>
      </c>
      <c r="L460" s="734">
        <v>98.01</v>
      </c>
      <c r="M460" s="734">
        <v>1</v>
      </c>
      <c r="N460" s="735">
        <v>98.01</v>
      </c>
    </row>
    <row r="461" spans="1:14" ht="14.45" customHeight="1" x14ac:dyDescent="0.2">
      <c r="A461" s="729" t="s">
        <v>581</v>
      </c>
      <c r="B461" s="730" t="s">
        <v>582</v>
      </c>
      <c r="C461" s="731" t="s">
        <v>599</v>
      </c>
      <c r="D461" s="732" t="s">
        <v>600</v>
      </c>
      <c r="E461" s="733">
        <v>50113001</v>
      </c>
      <c r="F461" s="732" t="s">
        <v>617</v>
      </c>
      <c r="G461" s="731" t="s">
        <v>628</v>
      </c>
      <c r="H461" s="731">
        <v>187425</v>
      </c>
      <c r="I461" s="731">
        <v>187425</v>
      </c>
      <c r="J461" s="731" t="s">
        <v>853</v>
      </c>
      <c r="K461" s="731" t="s">
        <v>854</v>
      </c>
      <c r="L461" s="734">
        <v>49.34</v>
      </c>
      <c r="M461" s="734">
        <v>3</v>
      </c>
      <c r="N461" s="735">
        <v>148.02000000000001</v>
      </c>
    </row>
    <row r="462" spans="1:14" ht="14.45" customHeight="1" x14ac:dyDescent="0.2">
      <c r="A462" s="729" t="s">
        <v>581</v>
      </c>
      <c r="B462" s="730" t="s">
        <v>582</v>
      </c>
      <c r="C462" s="731" t="s">
        <v>599</v>
      </c>
      <c r="D462" s="732" t="s">
        <v>600</v>
      </c>
      <c r="E462" s="733">
        <v>50113001</v>
      </c>
      <c r="F462" s="732" t="s">
        <v>617</v>
      </c>
      <c r="G462" s="731" t="s">
        <v>628</v>
      </c>
      <c r="H462" s="731">
        <v>184245</v>
      </c>
      <c r="I462" s="731">
        <v>184245</v>
      </c>
      <c r="J462" s="731" t="s">
        <v>1275</v>
      </c>
      <c r="K462" s="731" t="s">
        <v>1276</v>
      </c>
      <c r="L462" s="734">
        <v>92.69</v>
      </c>
      <c r="M462" s="734">
        <v>1</v>
      </c>
      <c r="N462" s="735">
        <v>92.69</v>
      </c>
    </row>
    <row r="463" spans="1:14" ht="14.45" customHeight="1" x14ac:dyDescent="0.2">
      <c r="A463" s="729" t="s">
        <v>581</v>
      </c>
      <c r="B463" s="730" t="s">
        <v>582</v>
      </c>
      <c r="C463" s="731" t="s">
        <v>599</v>
      </c>
      <c r="D463" s="732" t="s">
        <v>600</v>
      </c>
      <c r="E463" s="733">
        <v>50113001</v>
      </c>
      <c r="F463" s="732" t="s">
        <v>617</v>
      </c>
      <c r="G463" s="731" t="s">
        <v>618</v>
      </c>
      <c r="H463" s="731">
        <v>188217</v>
      </c>
      <c r="I463" s="731">
        <v>88217</v>
      </c>
      <c r="J463" s="731" t="s">
        <v>855</v>
      </c>
      <c r="K463" s="731" t="s">
        <v>856</v>
      </c>
      <c r="L463" s="734">
        <v>126.76555555555557</v>
      </c>
      <c r="M463" s="734">
        <v>18</v>
      </c>
      <c r="N463" s="735">
        <v>2281.7800000000002</v>
      </c>
    </row>
    <row r="464" spans="1:14" ht="14.45" customHeight="1" x14ac:dyDescent="0.2">
      <c r="A464" s="729" t="s">
        <v>581</v>
      </c>
      <c r="B464" s="730" t="s">
        <v>582</v>
      </c>
      <c r="C464" s="731" t="s">
        <v>599</v>
      </c>
      <c r="D464" s="732" t="s">
        <v>600</v>
      </c>
      <c r="E464" s="733">
        <v>50113001</v>
      </c>
      <c r="F464" s="732" t="s">
        <v>617</v>
      </c>
      <c r="G464" s="731" t="s">
        <v>618</v>
      </c>
      <c r="H464" s="731">
        <v>216146</v>
      </c>
      <c r="I464" s="731">
        <v>216146</v>
      </c>
      <c r="J464" s="731" t="s">
        <v>857</v>
      </c>
      <c r="K464" s="731" t="s">
        <v>858</v>
      </c>
      <c r="L464" s="734">
        <v>130.66</v>
      </c>
      <c r="M464" s="734">
        <v>1</v>
      </c>
      <c r="N464" s="735">
        <v>130.66</v>
      </c>
    </row>
    <row r="465" spans="1:14" ht="14.45" customHeight="1" x14ac:dyDescent="0.2">
      <c r="A465" s="729" t="s">
        <v>581</v>
      </c>
      <c r="B465" s="730" t="s">
        <v>582</v>
      </c>
      <c r="C465" s="731" t="s">
        <v>599</v>
      </c>
      <c r="D465" s="732" t="s">
        <v>600</v>
      </c>
      <c r="E465" s="733">
        <v>50113001</v>
      </c>
      <c r="F465" s="732" t="s">
        <v>617</v>
      </c>
      <c r="G465" s="731" t="s">
        <v>618</v>
      </c>
      <c r="H465" s="731">
        <v>225971</v>
      </c>
      <c r="I465" s="731">
        <v>225971</v>
      </c>
      <c r="J465" s="731" t="s">
        <v>1277</v>
      </c>
      <c r="K465" s="731" t="s">
        <v>1278</v>
      </c>
      <c r="L465" s="734">
        <v>103.91000000000004</v>
      </c>
      <c r="M465" s="734">
        <v>1</v>
      </c>
      <c r="N465" s="735">
        <v>103.91000000000004</v>
      </c>
    </row>
    <row r="466" spans="1:14" ht="14.45" customHeight="1" x14ac:dyDescent="0.2">
      <c r="A466" s="729" t="s">
        <v>581</v>
      </c>
      <c r="B466" s="730" t="s">
        <v>582</v>
      </c>
      <c r="C466" s="731" t="s">
        <v>599</v>
      </c>
      <c r="D466" s="732" t="s">
        <v>600</v>
      </c>
      <c r="E466" s="733">
        <v>50113001</v>
      </c>
      <c r="F466" s="732" t="s">
        <v>617</v>
      </c>
      <c r="G466" s="731" t="s">
        <v>618</v>
      </c>
      <c r="H466" s="731">
        <v>991869</v>
      </c>
      <c r="I466" s="731">
        <v>205998</v>
      </c>
      <c r="J466" s="731" t="s">
        <v>1279</v>
      </c>
      <c r="K466" s="731" t="s">
        <v>1280</v>
      </c>
      <c r="L466" s="734">
        <v>257.97000000000003</v>
      </c>
      <c r="M466" s="734">
        <v>1</v>
      </c>
      <c r="N466" s="735">
        <v>257.97000000000003</v>
      </c>
    </row>
    <row r="467" spans="1:14" ht="14.45" customHeight="1" x14ac:dyDescent="0.2">
      <c r="A467" s="729" t="s">
        <v>581</v>
      </c>
      <c r="B467" s="730" t="s">
        <v>582</v>
      </c>
      <c r="C467" s="731" t="s">
        <v>599</v>
      </c>
      <c r="D467" s="732" t="s">
        <v>600</v>
      </c>
      <c r="E467" s="733">
        <v>50113001</v>
      </c>
      <c r="F467" s="732" t="s">
        <v>617</v>
      </c>
      <c r="G467" s="731" t="s">
        <v>628</v>
      </c>
      <c r="H467" s="731">
        <v>149909</v>
      </c>
      <c r="I467" s="731">
        <v>49909</v>
      </c>
      <c r="J467" s="731" t="s">
        <v>860</v>
      </c>
      <c r="K467" s="731" t="s">
        <v>861</v>
      </c>
      <c r="L467" s="734">
        <v>27.9</v>
      </c>
      <c r="M467" s="734">
        <v>1</v>
      </c>
      <c r="N467" s="735">
        <v>27.9</v>
      </c>
    </row>
    <row r="468" spans="1:14" ht="14.45" customHeight="1" x14ac:dyDescent="0.2">
      <c r="A468" s="729" t="s">
        <v>581</v>
      </c>
      <c r="B468" s="730" t="s">
        <v>582</v>
      </c>
      <c r="C468" s="731" t="s">
        <v>599</v>
      </c>
      <c r="D468" s="732" t="s">
        <v>600</v>
      </c>
      <c r="E468" s="733">
        <v>50113001</v>
      </c>
      <c r="F468" s="732" t="s">
        <v>617</v>
      </c>
      <c r="G468" s="731" t="s">
        <v>618</v>
      </c>
      <c r="H468" s="731">
        <v>192853</v>
      </c>
      <c r="I468" s="731">
        <v>192853</v>
      </c>
      <c r="J468" s="731" t="s">
        <v>1281</v>
      </c>
      <c r="K468" s="731" t="s">
        <v>1282</v>
      </c>
      <c r="L468" s="734">
        <v>106.9</v>
      </c>
      <c r="M468" s="734">
        <v>2</v>
      </c>
      <c r="N468" s="735">
        <v>213.8</v>
      </c>
    </row>
    <row r="469" spans="1:14" ht="14.45" customHeight="1" x14ac:dyDescent="0.2">
      <c r="A469" s="729" t="s">
        <v>581</v>
      </c>
      <c r="B469" s="730" t="s">
        <v>582</v>
      </c>
      <c r="C469" s="731" t="s">
        <v>599</v>
      </c>
      <c r="D469" s="732" t="s">
        <v>600</v>
      </c>
      <c r="E469" s="733">
        <v>50113001</v>
      </c>
      <c r="F469" s="732" t="s">
        <v>617</v>
      </c>
      <c r="G469" s="731" t="s">
        <v>628</v>
      </c>
      <c r="H469" s="731">
        <v>844554</v>
      </c>
      <c r="I469" s="731">
        <v>114065</v>
      </c>
      <c r="J469" s="731" t="s">
        <v>862</v>
      </c>
      <c r="K469" s="731" t="s">
        <v>863</v>
      </c>
      <c r="L469" s="734">
        <v>18.290000000000003</v>
      </c>
      <c r="M469" s="734">
        <v>1</v>
      </c>
      <c r="N469" s="735">
        <v>18.290000000000003</v>
      </c>
    </row>
    <row r="470" spans="1:14" ht="14.45" customHeight="1" x14ac:dyDescent="0.2">
      <c r="A470" s="729" t="s">
        <v>581</v>
      </c>
      <c r="B470" s="730" t="s">
        <v>582</v>
      </c>
      <c r="C470" s="731" t="s">
        <v>599</v>
      </c>
      <c r="D470" s="732" t="s">
        <v>600</v>
      </c>
      <c r="E470" s="733">
        <v>50113001</v>
      </c>
      <c r="F470" s="732" t="s">
        <v>617</v>
      </c>
      <c r="G470" s="731" t="s">
        <v>618</v>
      </c>
      <c r="H470" s="731">
        <v>128216</v>
      </c>
      <c r="I470" s="731">
        <v>28216</v>
      </c>
      <c r="J470" s="731" t="s">
        <v>864</v>
      </c>
      <c r="K470" s="731" t="s">
        <v>865</v>
      </c>
      <c r="L470" s="734">
        <v>41.170000000000009</v>
      </c>
      <c r="M470" s="734">
        <v>1</v>
      </c>
      <c r="N470" s="735">
        <v>41.170000000000009</v>
      </c>
    </row>
    <row r="471" spans="1:14" ht="14.45" customHeight="1" x14ac:dyDescent="0.2">
      <c r="A471" s="729" t="s">
        <v>581</v>
      </c>
      <c r="B471" s="730" t="s">
        <v>582</v>
      </c>
      <c r="C471" s="731" t="s">
        <v>599</v>
      </c>
      <c r="D471" s="732" t="s">
        <v>600</v>
      </c>
      <c r="E471" s="733">
        <v>50113001</v>
      </c>
      <c r="F471" s="732" t="s">
        <v>617</v>
      </c>
      <c r="G471" s="731" t="s">
        <v>618</v>
      </c>
      <c r="H471" s="731">
        <v>196635</v>
      </c>
      <c r="I471" s="731">
        <v>96635</v>
      </c>
      <c r="J471" s="731" t="s">
        <v>1283</v>
      </c>
      <c r="K471" s="731" t="s">
        <v>1284</v>
      </c>
      <c r="L471" s="734">
        <v>111.46000000000002</v>
      </c>
      <c r="M471" s="734">
        <v>11</v>
      </c>
      <c r="N471" s="735">
        <v>1226.0600000000002</v>
      </c>
    </row>
    <row r="472" spans="1:14" ht="14.45" customHeight="1" x14ac:dyDescent="0.2">
      <c r="A472" s="729" t="s">
        <v>581</v>
      </c>
      <c r="B472" s="730" t="s">
        <v>582</v>
      </c>
      <c r="C472" s="731" t="s">
        <v>599</v>
      </c>
      <c r="D472" s="732" t="s">
        <v>600</v>
      </c>
      <c r="E472" s="733">
        <v>50113001</v>
      </c>
      <c r="F472" s="732" t="s">
        <v>617</v>
      </c>
      <c r="G472" s="731" t="s">
        <v>618</v>
      </c>
      <c r="H472" s="731">
        <v>231541</v>
      </c>
      <c r="I472" s="731">
        <v>231541</v>
      </c>
      <c r="J472" s="731" t="s">
        <v>1285</v>
      </c>
      <c r="K472" s="731" t="s">
        <v>1286</v>
      </c>
      <c r="L472" s="734">
        <v>80.69</v>
      </c>
      <c r="M472" s="734">
        <v>10</v>
      </c>
      <c r="N472" s="735">
        <v>806.9</v>
      </c>
    </row>
    <row r="473" spans="1:14" ht="14.45" customHeight="1" x14ac:dyDescent="0.2">
      <c r="A473" s="729" t="s">
        <v>581</v>
      </c>
      <c r="B473" s="730" t="s">
        <v>582</v>
      </c>
      <c r="C473" s="731" t="s">
        <v>599</v>
      </c>
      <c r="D473" s="732" t="s">
        <v>600</v>
      </c>
      <c r="E473" s="733">
        <v>50113001</v>
      </c>
      <c r="F473" s="732" t="s">
        <v>617</v>
      </c>
      <c r="G473" s="731" t="s">
        <v>618</v>
      </c>
      <c r="H473" s="731">
        <v>237329</v>
      </c>
      <c r="I473" s="731">
        <v>237329</v>
      </c>
      <c r="J473" s="731" t="s">
        <v>868</v>
      </c>
      <c r="K473" s="731" t="s">
        <v>869</v>
      </c>
      <c r="L473" s="734">
        <v>109.00538461538463</v>
      </c>
      <c r="M473" s="734">
        <v>13</v>
      </c>
      <c r="N473" s="735">
        <v>1417.0700000000002</v>
      </c>
    </row>
    <row r="474" spans="1:14" ht="14.45" customHeight="1" x14ac:dyDescent="0.2">
      <c r="A474" s="729" t="s">
        <v>581</v>
      </c>
      <c r="B474" s="730" t="s">
        <v>582</v>
      </c>
      <c r="C474" s="731" t="s">
        <v>599</v>
      </c>
      <c r="D474" s="732" t="s">
        <v>600</v>
      </c>
      <c r="E474" s="733">
        <v>50113001</v>
      </c>
      <c r="F474" s="732" t="s">
        <v>617</v>
      </c>
      <c r="G474" s="731" t="s">
        <v>618</v>
      </c>
      <c r="H474" s="731">
        <v>237330</v>
      </c>
      <c r="I474" s="731">
        <v>237330</v>
      </c>
      <c r="J474" s="731" t="s">
        <v>870</v>
      </c>
      <c r="K474" s="731" t="s">
        <v>871</v>
      </c>
      <c r="L474" s="734">
        <v>113.05999999999997</v>
      </c>
      <c r="M474" s="734">
        <v>1</v>
      </c>
      <c r="N474" s="735">
        <v>113.05999999999997</v>
      </c>
    </row>
    <row r="475" spans="1:14" ht="14.45" customHeight="1" x14ac:dyDescent="0.2">
      <c r="A475" s="729" t="s">
        <v>581</v>
      </c>
      <c r="B475" s="730" t="s">
        <v>582</v>
      </c>
      <c r="C475" s="731" t="s">
        <v>599</v>
      </c>
      <c r="D475" s="732" t="s">
        <v>600</v>
      </c>
      <c r="E475" s="733">
        <v>50113001</v>
      </c>
      <c r="F475" s="732" t="s">
        <v>617</v>
      </c>
      <c r="G475" s="731" t="s">
        <v>618</v>
      </c>
      <c r="H475" s="731">
        <v>234736</v>
      </c>
      <c r="I475" s="731">
        <v>234736</v>
      </c>
      <c r="J475" s="731" t="s">
        <v>1287</v>
      </c>
      <c r="K475" s="731" t="s">
        <v>1288</v>
      </c>
      <c r="L475" s="734">
        <v>120.54000000000003</v>
      </c>
      <c r="M475" s="734">
        <v>1</v>
      </c>
      <c r="N475" s="735">
        <v>120.54000000000003</v>
      </c>
    </row>
    <row r="476" spans="1:14" ht="14.45" customHeight="1" x14ac:dyDescent="0.2">
      <c r="A476" s="729" t="s">
        <v>581</v>
      </c>
      <c r="B476" s="730" t="s">
        <v>582</v>
      </c>
      <c r="C476" s="731" t="s">
        <v>599</v>
      </c>
      <c r="D476" s="732" t="s">
        <v>600</v>
      </c>
      <c r="E476" s="733">
        <v>50113001</v>
      </c>
      <c r="F476" s="732" t="s">
        <v>617</v>
      </c>
      <c r="G476" s="731" t="s">
        <v>618</v>
      </c>
      <c r="H476" s="731">
        <v>116593</v>
      </c>
      <c r="I476" s="731">
        <v>16593</v>
      </c>
      <c r="J476" s="731" t="s">
        <v>872</v>
      </c>
      <c r="K476" s="731" t="s">
        <v>873</v>
      </c>
      <c r="L476" s="734">
        <v>140.06999999999996</v>
      </c>
      <c r="M476" s="734">
        <v>1</v>
      </c>
      <c r="N476" s="735">
        <v>140.06999999999996</v>
      </c>
    </row>
    <row r="477" spans="1:14" ht="14.45" customHeight="1" x14ac:dyDescent="0.2">
      <c r="A477" s="729" t="s">
        <v>581</v>
      </c>
      <c r="B477" s="730" t="s">
        <v>582</v>
      </c>
      <c r="C477" s="731" t="s">
        <v>599</v>
      </c>
      <c r="D477" s="732" t="s">
        <v>600</v>
      </c>
      <c r="E477" s="733">
        <v>50113001</v>
      </c>
      <c r="F477" s="732" t="s">
        <v>617</v>
      </c>
      <c r="G477" s="731" t="s">
        <v>618</v>
      </c>
      <c r="H477" s="731">
        <v>116594</v>
      </c>
      <c r="I477" s="731">
        <v>16594</v>
      </c>
      <c r="J477" s="731" t="s">
        <v>874</v>
      </c>
      <c r="K477" s="731" t="s">
        <v>875</v>
      </c>
      <c r="L477" s="734">
        <v>111.32999999999997</v>
      </c>
      <c r="M477" s="734">
        <v>6</v>
      </c>
      <c r="N477" s="735">
        <v>667.97999999999979</v>
      </c>
    </row>
    <row r="478" spans="1:14" ht="14.45" customHeight="1" x14ac:dyDescent="0.2">
      <c r="A478" s="729" t="s">
        <v>581</v>
      </c>
      <c r="B478" s="730" t="s">
        <v>582</v>
      </c>
      <c r="C478" s="731" t="s">
        <v>599</v>
      </c>
      <c r="D478" s="732" t="s">
        <v>600</v>
      </c>
      <c r="E478" s="733">
        <v>50113001</v>
      </c>
      <c r="F478" s="732" t="s">
        <v>617</v>
      </c>
      <c r="G478" s="731" t="s">
        <v>618</v>
      </c>
      <c r="H478" s="731">
        <v>225891</v>
      </c>
      <c r="I478" s="731">
        <v>225891</v>
      </c>
      <c r="J478" s="731" t="s">
        <v>876</v>
      </c>
      <c r="K478" s="731" t="s">
        <v>877</v>
      </c>
      <c r="L478" s="734">
        <v>285.08</v>
      </c>
      <c r="M478" s="734">
        <v>1</v>
      </c>
      <c r="N478" s="735">
        <v>285.08</v>
      </c>
    </row>
    <row r="479" spans="1:14" ht="14.45" customHeight="1" x14ac:dyDescent="0.2">
      <c r="A479" s="729" t="s">
        <v>581</v>
      </c>
      <c r="B479" s="730" t="s">
        <v>582</v>
      </c>
      <c r="C479" s="731" t="s">
        <v>599</v>
      </c>
      <c r="D479" s="732" t="s">
        <v>600</v>
      </c>
      <c r="E479" s="733">
        <v>50113001</v>
      </c>
      <c r="F479" s="732" t="s">
        <v>617</v>
      </c>
      <c r="G479" s="731" t="s">
        <v>618</v>
      </c>
      <c r="H479" s="731">
        <v>100502</v>
      </c>
      <c r="I479" s="731">
        <v>502</v>
      </c>
      <c r="J479" s="731" t="s">
        <v>878</v>
      </c>
      <c r="K479" s="731" t="s">
        <v>880</v>
      </c>
      <c r="L479" s="734">
        <v>268.94</v>
      </c>
      <c r="M479" s="734">
        <v>4</v>
      </c>
      <c r="N479" s="735">
        <v>1075.76</v>
      </c>
    </row>
    <row r="480" spans="1:14" ht="14.45" customHeight="1" x14ac:dyDescent="0.2">
      <c r="A480" s="729" t="s">
        <v>581</v>
      </c>
      <c r="B480" s="730" t="s">
        <v>582</v>
      </c>
      <c r="C480" s="731" t="s">
        <v>599</v>
      </c>
      <c r="D480" s="732" t="s">
        <v>600</v>
      </c>
      <c r="E480" s="733">
        <v>50113001</v>
      </c>
      <c r="F480" s="732" t="s">
        <v>617</v>
      </c>
      <c r="G480" s="731" t="s">
        <v>618</v>
      </c>
      <c r="H480" s="731">
        <v>102684</v>
      </c>
      <c r="I480" s="731">
        <v>2684</v>
      </c>
      <c r="J480" s="731" t="s">
        <v>878</v>
      </c>
      <c r="K480" s="731" t="s">
        <v>879</v>
      </c>
      <c r="L480" s="734">
        <v>109.35333333333331</v>
      </c>
      <c r="M480" s="734">
        <v>12</v>
      </c>
      <c r="N480" s="735">
        <v>1312.2399999999998</v>
      </c>
    </row>
    <row r="481" spans="1:14" ht="14.45" customHeight="1" x14ac:dyDescent="0.2">
      <c r="A481" s="729" t="s">
        <v>581</v>
      </c>
      <c r="B481" s="730" t="s">
        <v>582</v>
      </c>
      <c r="C481" s="731" t="s">
        <v>599</v>
      </c>
      <c r="D481" s="732" t="s">
        <v>600</v>
      </c>
      <c r="E481" s="733">
        <v>50113001</v>
      </c>
      <c r="F481" s="732" t="s">
        <v>617</v>
      </c>
      <c r="G481" s="731" t="s">
        <v>618</v>
      </c>
      <c r="H481" s="731">
        <v>120159</v>
      </c>
      <c r="I481" s="731">
        <v>20159</v>
      </c>
      <c r="J481" s="731" t="s">
        <v>1289</v>
      </c>
      <c r="K481" s="731" t="s">
        <v>1290</v>
      </c>
      <c r="L481" s="734">
        <v>40.630000000000003</v>
      </c>
      <c r="M481" s="734">
        <v>1</v>
      </c>
      <c r="N481" s="735">
        <v>40.630000000000003</v>
      </c>
    </row>
    <row r="482" spans="1:14" ht="14.45" customHeight="1" x14ac:dyDescent="0.2">
      <c r="A482" s="729" t="s">
        <v>581</v>
      </c>
      <c r="B482" s="730" t="s">
        <v>582</v>
      </c>
      <c r="C482" s="731" t="s">
        <v>599</v>
      </c>
      <c r="D482" s="732" t="s">
        <v>600</v>
      </c>
      <c r="E482" s="733">
        <v>50113001</v>
      </c>
      <c r="F482" s="732" t="s">
        <v>617</v>
      </c>
      <c r="G482" s="731" t="s">
        <v>618</v>
      </c>
      <c r="H482" s="731">
        <v>101125</v>
      </c>
      <c r="I482" s="731">
        <v>1125</v>
      </c>
      <c r="J482" s="731" t="s">
        <v>881</v>
      </c>
      <c r="K482" s="731" t="s">
        <v>882</v>
      </c>
      <c r="L482" s="734">
        <v>77.382857142857134</v>
      </c>
      <c r="M482" s="734">
        <v>14</v>
      </c>
      <c r="N482" s="735">
        <v>1083.3599999999999</v>
      </c>
    </row>
    <row r="483" spans="1:14" ht="14.45" customHeight="1" x14ac:dyDescent="0.2">
      <c r="A483" s="729" t="s">
        <v>581</v>
      </c>
      <c r="B483" s="730" t="s">
        <v>582</v>
      </c>
      <c r="C483" s="731" t="s">
        <v>599</v>
      </c>
      <c r="D483" s="732" t="s">
        <v>600</v>
      </c>
      <c r="E483" s="733">
        <v>50113001</v>
      </c>
      <c r="F483" s="732" t="s">
        <v>617</v>
      </c>
      <c r="G483" s="731" t="s">
        <v>628</v>
      </c>
      <c r="H483" s="731">
        <v>116932</v>
      </c>
      <c r="I483" s="731">
        <v>16932</v>
      </c>
      <c r="J483" s="731" t="s">
        <v>1291</v>
      </c>
      <c r="K483" s="731" t="s">
        <v>1292</v>
      </c>
      <c r="L483" s="734">
        <v>104.53000000000004</v>
      </c>
      <c r="M483" s="734">
        <v>1</v>
      </c>
      <c r="N483" s="735">
        <v>104.53000000000004</v>
      </c>
    </row>
    <row r="484" spans="1:14" ht="14.45" customHeight="1" x14ac:dyDescent="0.2">
      <c r="A484" s="729" t="s">
        <v>581</v>
      </c>
      <c r="B484" s="730" t="s">
        <v>582</v>
      </c>
      <c r="C484" s="731" t="s">
        <v>599</v>
      </c>
      <c r="D484" s="732" t="s">
        <v>600</v>
      </c>
      <c r="E484" s="733">
        <v>50113001</v>
      </c>
      <c r="F484" s="732" t="s">
        <v>617</v>
      </c>
      <c r="G484" s="731" t="s">
        <v>618</v>
      </c>
      <c r="H484" s="731">
        <v>157525</v>
      </c>
      <c r="I484" s="731">
        <v>57525</v>
      </c>
      <c r="J484" s="731" t="s">
        <v>1293</v>
      </c>
      <c r="K484" s="731" t="s">
        <v>1294</v>
      </c>
      <c r="L484" s="734">
        <v>97.42000000000003</v>
      </c>
      <c r="M484" s="734">
        <v>1</v>
      </c>
      <c r="N484" s="735">
        <v>97.42000000000003</v>
      </c>
    </row>
    <row r="485" spans="1:14" ht="14.45" customHeight="1" x14ac:dyDescent="0.2">
      <c r="A485" s="729" t="s">
        <v>581</v>
      </c>
      <c r="B485" s="730" t="s">
        <v>582</v>
      </c>
      <c r="C485" s="731" t="s">
        <v>599</v>
      </c>
      <c r="D485" s="732" t="s">
        <v>600</v>
      </c>
      <c r="E485" s="733">
        <v>50113001</v>
      </c>
      <c r="F485" s="732" t="s">
        <v>617</v>
      </c>
      <c r="G485" s="731" t="s">
        <v>618</v>
      </c>
      <c r="H485" s="731">
        <v>100513</v>
      </c>
      <c r="I485" s="731">
        <v>513</v>
      </c>
      <c r="J485" s="731" t="s">
        <v>885</v>
      </c>
      <c r="K485" s="731" t="s">
        <v>869</v>
      </c>
      <c r="L485" s="734">
        <v>56.730000000000011</v>
      </c>
      <c r="M485" s="734">
        <v>2</v>
      </c>
      <c r="N485" s="735">
        <v>113.46000000000002</v>
      </c>
    </row>
    <row r="486" spans="1:14" ht="14.45" customHeight="1" x14ac:dyDescent="0.2">
      <c r="A486" s="729" t="s">
        <v>581</v>
      </c>
      <c r="B486" s="730" t="s">
        <v>582</v>
      </c>
      <c r="C486" s="731" t="s">
        <v>599</v>
      </c>
      <c r="D486" s="732" t="s">
        <v>600</v>
      </c>
      <c r="E486" s="733">
        <v>50113001</v>
      </c>
      <c r="F486" s="732" t="s">
        <v>617</v>
      </c>
      <c r="G486" s="731" t="s">
        <v>618</v>
      </c>
      <c r="H486" s="731">
        <v>230353</v>
      </c>
      <c r="I486" s="731">
        <v>230353</v>
      </c>
      <c r="J486" s="731" t="s">
        <v>888</v>
      </c>
      <c r="K486" s="731" t="s">
        <v>889</v>
      </c>
      <c r="L486" s="734">
        <v>1637.9445454545455</v>
      </c>
      <c r="M486" s="734">
        <v>11</v>
      </c>
      <c r="N486" s="735">
        <v>18017.39</v>
      </c>
    </row>
    <row r="487" spans="1:14" ht="14.45" customHeight="1" x14ac:dyDescent="0.2">
      <c r="A487" s="729" t="s">
        <v>581</v>
      </c>
      <c r="B487" s="730" t="s">
        <v>582</v>
      </c>
      <c r="C487" s="731" t="s">
        <v>599</v>
      </c>
      <c r="D487" s="732" t="s">
        <v>600</v>
      </c>
      <c r="E487" s="733">
        <v>50113001</v>
      </c>
      <c r="F487" s="732" t="s">
        <v>617</v>
      </c>
      <c r="G487" s="731" t="s">
        <v>628</v>
      </c>
      <c r="H487" s="731">
        <v>191788</v>
      </c>
      <c r="I487" s="731">
        <v>91788</v>
      </c>
      <c r="J487" s="731" t="s">
        <v>890</v>
      </c>
      <c r="K487" s="731" t="s">
        <v>891</v>
      </c>
      <c r="L487" s="734">
        <v>9.1127272727272732</v>
      </c>
      <c r="M487" s="734">
        <v>44</v>
      </c>
      <c r="N487" s="735">
        <v>400.96000000000004</v>
      </c>
    </row>
    <row r="488" spans="1:14" ht="14.45" customHeight="1" x14ac:dyDescent="0.2">
      <c r="A488" s="729" t="s">
        <v>581</v>
      </c>
      <c r="B488" s="730" t="s">
        <v>582</v>
      </c>
      <c r="C488" s="731" t="s">
        <v>599</v>
      </c>
      <c r="D488" s="732" t="s">
        <v>600</v>
      </c>
      <c r="E488" s="733">
        <v>50113001</v>
      </c>
      <c r="F488" s="732" t="s">
        <v>617</v>
      </c>
      <c r="G488" s="731" t="s">
        <v>628</v>
      </c>
      <c r="H488" s="731">
        <v>184399</v>
      </c>
      <c r="I488" s="731">
        <v>84399</v>
      </c>
      <c r="J488" s="731" t="s">
        <v>1295</v>
      </c>
      <c r="K488" s="731" t="s">
        <v>1296</v>
      </c>
      <c r="L488" s="734">
        <v>126.19999999999997</v>
      </c>
      <c r="M488" s="734">
        <v>1</v>
      </c>
      <c r="N488" s="735">
        <v>126.19999999999997</v>
      </c>
    </row>
    <row r="489" spans="1:14" ht="14.45" customHeight="1" x14ac:dyDescent="0.2">
      <c r="A489" s="729" t="s">
        <v>581</v>
      </c>
      <c r="B489" s="730" t="s">
        <v>582</v>
      </c>
      <c r="C489" s="731" t="s">
        <v>599</v>
      </c>
      <c r="D489" s="732" t="s">
        <v>600</v>
      </c>
      <c r="E489" s="733">
        <v>50113001</v>
      </c>
      <c r="F489" s="732" t="s">
        <v>617</v>
      </c>
      <c r="G489" s="731" t="s">
        <v>628</v>
      </c>
      <c r="H489" s="731">
        <v>100536</v>
      </c>
      <c r="I489" s="731">
        <v>536</v>
      </c>
      <c r="J489" s="731" t="s">
        <v>892</v>
      </c>
      <c r="K489" s="731" t="s">
        <v>624</v>
      </c>
      <c r="L489" s="734">
        <v>49.32</v>
      </c>
      <c r="M489" s="734">
        <v>3</v>
      </c>
      <c r="N489" s="735">
        <v>147.96</v>
      </c>
    </row>
    <row r="490" spans="1:14" ht="14.45" customHeight="1" x14ac:dyDescent="0.2">
      <c r="A490" s="729" t="s">
        <v>581</v>
      </c>
      <c r="B490" s="730" t="s">
        <v>582</v>
      </c>
      <c r="C490" s="731" t="s">
        <v>599</v>
      </c>
      <c r="D490" s="732" t="s">
        <v>600</v>
      </c>
      <c r="E490" s="733">
        <v>50113001</v>
      </c>
      <c r="F490" s="732" t="s">
        <v>617</v>
      </c>
      <c r="G490" s="731" t="s">
        <v>628</v>
      </c>
      <c r="H490" s="731">
        <v>155823</v>
      </c>
      <c r="I490" s="731">
        <v>55823</v>
      </c>
      <c r="J490" s="731" t="s">
        <v>893</v>
      </c>
      <c r="K490" s="731" t="s">
        <v>895</v>
      </c>
      <c r="L490" s="734">
        <v>33.264859056804298</v>
      </c>
      <c r="M490" s="734">
        <v>71</v>
      </c>
      <c r="N490" s="735">
        <v>2361.8049930331049</v>
      </c>
    </row>
    <row r="491" spans="1:14" ht="14.45" customHeight="1" x14ac:dyDescent="0.2">
      <c r="A491" s="729" t="s">
        <v>581</v>
      </c>
      <c r="B491" s="730" t="s">
        <v>582</v>
      </c>
      <c r="C491" s="731" t="s">
        <v>599</v>
      </c>
      <c r="D491" s="732" t="s">
        <v>600</v>
      </c>
      <c r="E491" s="733">
        <v>50113001</v>
      </c>
      <c r="F491" s="732" t="s">
        <v>617</v>
      </c>
      <c r="G491" s="731" t="s">
        <v>628</v>
      </c>
      <c r="H491" s="731">
        <v>155824</v>
      </c>
      <c r="I491" s="731">
        <v>55824</v>
      </c>
      <c r="J491" s="731" t="s">
        <v>893</v>
      </c>
      <c r="K491" s="731" t="s">
        <v>894</v>
      </c>
      <c r="L491" s="734">
        <v>43.402730769230814</v>
      </c>
      <c r="M491" s="734">
        <v>260</v>
      </c>
      <c r="N491" s="735">
        <v>11284.710000000012</v>
      </c>
    </row>
    <row r="492" spans="1:14" ht="14.45" customHeight="1" x14ac:dyDescent="0.2">
      <c r="A492" s="729" t="s">
        <v>581</v>
      </c>
      <c r="B492" s="730" t="s">
        <v>582</v>
      </c>
      <c r="C492" s="731" t="s">
        <v>599</v>
      </c>
      <c r="D492" s="732" t="s">
        <v>600</v>
      </c>
      <c r="E492" s="733">
        <v>50113001</v>
      </c>
      <c r="F492" s="732" t="s">
        <v>617</v>
      </c>
      <c r="G492" s="731" t="s">
        <v>628</v>
      </c>
      <c r="H492" s="731">
        <v>126786</v>
      </c>
      <c r="I492" s="731">
        <v>26786</v>
      </c>
      <c r="J492" s="731" t="s">
        <v>896</v>
      </c>
      <c r="K492" s="731" t="s">
        <v>897</v>
      </c>
      <c r="L492" s="734">
        <v>407.39571428571435</v>
      </c>
      <c r="M492" s="734">
        <v>7</v>
      </c>
      <c r="N492" s="735">
        <v>2851.7700000000004</v>
      </c>
    </row>
    <row r="493" spans="1:14" ht="14.45" customHeight="1" x14ac:dyDescent="0.2">
      <c r="A493" s="729" t="s">
        <v>581</v>
      </c>
      <c r="B493" s="730" t="s">
        <v>582</v>
      </c>
      <c r="C493" s="731" t="s">
        <v>599</v>
      </c>
      <c r="D493" s="732" t="s">
        <v>600</v>
      </c>
      <c r="E493" s="733">
        <v>50113001</v>
      </c>
      <c r="F493" s="732" t="s">
        <v>617</v>
      </c>
      <c r="G493" s="731" t="s">
        <v>618</v>
      </c>
      <c r="H493" s="731">
        <v>125907</v>
      </c>
      <c r="I493" s="731">
        <v>125907</v>
      </c>
      <c r="J493" s="731" t="s">
        <v>900</v>
      </c>
      <c r="K493" s="731" t="s">
        <v>901</v>
      </c>
      <c r="L493" s="734">
        <v>682</v>
      </c>
      <c r="M493" s="734">
        <v>7</v>
      </c>
      <c r="N493" s="735">
        <v>4774</v>
      </c>
    </row>
    <row r="494" spans="1:14" ht="14.45" customHeight="1" x14ac:dyDescent="0.2">
      <c r="A494" s="729" t="s">
        <v>581</v>
      </c>
      <c r="B494" s="730" t="s">
        <v>582</v>
      </c>
      <c r="C494" s="731" t="s">
        <v>599</v>
      </c>
      <c r="D494" s="732" t="s">
        <v>600</v>
      </c>
      <c r="E494" s="733">
        <v>50113001</v>
      </c>
      <c r="F494" s="732" t="s">
        <v>617</v>
      </c>
      <c r="G494" s="731" t="s">
        <v>628</v>
      </c>
      <c r="H494" s="731">
        <v>187607</v>
      </c>
      <c r="I494" s="731">
        <v>187607</v>
      </c>
      <c r="J494" s="731" t="s">
        <v>904</v>
      </c>
      <c r="K494" s="731" t="s">
        <v>905</v>
      </c>
      <c r="L494" s="734">
        <v>273.89999999999998</v>
      </c>
      <c r="M494" s="734">
        <v>4</v>
      </c>
      <c r="N494" s="735">
        <v>1095.5999999999999</v>
      </c>
    </row>
    <row r="495" spans="1:14" ht="14.45" customHeight="1" x14ac:dyDescent="0.2">
      <c r="A495" s="729" t="s">
        <v>581</v>
      </c>
      <c r="B495" s="730" t="s">
        <v>582</v>
      </c>
      <c r="C495" s="731" t="s">
        <v>599</v>
      </c>
      <c r="D495" s="732" t="s">
        <v>600</v>
      </c>
      <c r="E495" s="733">
        <v>50113001</v>
      </c>
      <c r="F495" s="732" t="s">
        <v>617</v>
      </c>
      <c r="G495" s="731" t="s">
        <v>618</v>
      </c>
      <c r="H495" s="731">
        <v>200863</v>
      </c>
      <c r="I495" s="731">
        <v>200863</v>
      </c>
      <c r="J495" s="731" t="s">
        <v>1297</v>
      </c>
      <c r="K495" s="731" t="s">
        <v>1298</v>
      </c>
      <c r="L495" s="734">
        <v>85.45</v>
      </c>
      <c r="M495" s="734">
        <v>2</v>
      </c>
      <c r="N495" s="735">
        <v>170.9</v>
      </c>
    </row>
    <row r="496" spans="1:14" ht="14.45" customHeight="1" x14ac:dyDescent="0.2">
      <c r="A496" s="729" t="s">
        <v>581</v>
      </c>
      <c r="B496" s="730" t="s">
        <v>582</v>
      </c>
      <c r="C496" s="731" t="s">
        <v>599</v>
      </c>
      <c r="D496" s="732" t="s">
        <v>600</v>
      </c>
      <c r="E496" s="733">
        <v>50113001</v>
      </c>
      <c r="F496" s="732" t="s">
        <v>617</v>
      </c>
      <c r="G496" s="731" t="s">
        <v>618</v>
      </c>
      <c r="H496" s="731">
        <v>101940</v>
      </c>
      <c r="I496" s="731">
        <v>1940</v>
      </c>
      <c r="J496" s="731" t="s">
        <v>1299</v>
      </c>
      <c r="K496" s="731" t="s">
        <v>1300</v>
      </c>
      <c r="L496" s="734">
        <v>34.79999999999999</v>
      </c>
      <c r="M496" s="734">
        <v>1</v>
      </c>
      <c r="N496" s="735">
        <v>34.79999999999999</v>
      </c>
    </row>
    <row r="497" spans="1:14" ht="14.45" customHeight="1" x14ac:dyDescent="0.2">
      <c r="A497" s="729" t="s">
        <v>581</v>
      </c>
      <c r="B497" s="730" t="s">
        <v>582</v>
      </c>
      <c r="C497" s="731" t="s">
        <v>599</v>
      </c>
      <c r="D497" s="732" t="s">
        <v>600</v>
      </c>
      <c r="E497" s="733">
        <v>50113001</v>
      </c>
      <c r="F497" s="732" t="s">
        <v>617</v>
      </c>
      <c r="G497" s="731" t="s">
        <v>618</v>
      </c>
      <c r="H497" s="731">
        <v>197863</v>
      </c>
      <c r="I497" s="731">
        <v>197863</v>
      </c>
      <c r="J497" s="731" t="s">
        <v>1301</v>
      </c>
      <c r="K497" s="731" t="s">
        <v>925</v>
      </c>
      <c r="L497" s="734">
        <v>74.319999999999993</v>
      </c>
      <c r="M497" s="734">
        <v>1</v>
      </c>
      <c r="N497" s="735">
        <v>74.319999999999993</v>
      </c>
    </row>
    <row r="498" spans="1:14" ht="14.45" customHeight="1" x14ac:dyDescent="0.2">
      <c r="A498" s="729" t="s">
        <v>581</v>
      </c>
      <c r="B498" s="730" t="s">
        <v>582</v>
      </c>
      <c r="C498" s="731" t="s">
        <v>599</v>
      </c>
      <c r="D498" s="732" t="s">
        <v>600</v>
      </c>
      <c r="E498" s="733">
        <v>50113001</v>
      </c>
      <c r="F498" s="732" t="s">
        <v>617</v>
      </c>
      <c r="G498" s="731" t="s">
        <v>618</v>
      </c>
      <c r="H498" s="731">
        <v>230358</v>
      </c>
      <c r="I498" s="731">
        <v>230358</v>
      </c>
      <c r="J498" s="731" t="s">
        <v>1302</v>
      </c>
      <c r="K498" s="731" t="s">
        <v>1303</v>
      </c>
      <c r="L498" s="734">
        <v>118.89000000000001</v>
      </c>
      <c r="M498" s="734">
        <v>16</v>
      </c>
      <c r="N498" s="735">
        <v>1902.2400000000002</v>
      </c>
    </row>
    <row r="499" spans="1:14" ht="14.45" customHeight="1" x14ac:dyDescent="0.2">
      <c r="A499" s="729" t="s">
        <v>581</v>
      </c>
      <c r="B499" s="730" t="s">
        <v>582</v>
      </c>
      <c r="C499" s="731" t="s">
        <v>599</v>
      </c>
      <c r="D499" s="732" t="s">
        <v>600</v>
      </c>
      <c r="E499" s="733">
        <v>50113001</v>
      </c>
      <c r="F499" s="732" t="s">
        <v>617</v>
      </c>
      <c r="G499" s="731" t="s">
        <v>618</v>
      </c>
      <c r="H499" s="731">
        <v>230359</v>
      </c>
      <c r="I499" s="731">
        <v>230359</v>
      </c>
      <c r="J499" s="731" t="s">
        <v>1302</v>
      </c>
      <c r="K499" s="731" t="s">
        <v>1304</v>
      </c>
      <c r="L499" s="734">
        <v>170.31999999999996</v>
      </c>
      <c r="M499" s="734">
        <v>1</v>
      </c>
      <c r="N499" s="735">
        <v>170.31999999999996</v>
      </c>
    </row>
    <row r="500" spans="1:14" ht="14.45" customHeight="1" x14ac:dyDescent="0.2">
      <c r="A500" s="729" t="s">
        <v>581</v>
      </c>
      <c r="B500" s="730" t="s">
        <v>582</v>
      </c>
      <c r="C500" s="731" t="s">
        <v>599</v>
      </c>
      <c r="D500" s="732" t="s">
        <v>600</v>
      </c>
      <c r="E500" s="733">
        <v>50113001</v>
      </c>
      <c r="F500" s="732" t="s">
        <v>617</v>
      </c>
      <c r="G500" s="731" t="s">
        <v>329</v>
      </c>
      <c r="H500" s="731">
        <v>232609</v>
      </c>
      <c r="I500" s="731">
        <v>232609</v>
      </c>
      <c r="J500" s="731" t="s">
        <v>1305</v>
      </c>
      <c r="K500" s="731" t="s">
        <v>1306</v>
      </c>
      <c r="L500" s="734">
        <v>25.08</v>
      </c>
      <c r="M500" s="734">
        <v>5</v>
      </c>
      <c r="N500" s="735">
        <v>125.39999999999999</v>
      </c>
    </row>
    <row r="501" spans="1:14" ht="14.45" customHeight="1" x14ac:dyDescent="0.2">
      <c r="A501" s="729" t="s">
        <v>581</v>
      </c>
      <c r="B501" s="730" t="s">
        <v>582</v>
      </c>
      <c r="C501" s="731" t="s">
        <v>599</v>
      </c>
      <c r="D501" s="732" t="s">
        <v>600</v>
      </c>
      <c r="E501" s="733">
        <v>50113001</v>
      </c>
      <c r="F501" s="732" t="s">
        <v>617</v>
      </c>
      <c r="G501" s="731" t="s">
        <v>618</v>
      </c>
      <c r="H501" s="731">
        <v>224053</v>
      </c>
      <c r="I501" s="731">
        <v>224053</v>
      </c>
      <c r="J501" s="731" t="s">
        <v>906</v>
      </c>
      <c r="K501" s="731" t="s">
        <v>907</v>
      </c>
      <c r="L501" s="734">
        <v>1437.57</v>
      </c>
      <c r="M501" s="734">
        <v>7</v>
      </c>
      <c r="N501" s="735">
        <v>10062.99</v>
      </c>
    </row>
    <row r="502" spans="1:14" ht="14.45" customHeight="1" x14ac:dyDescent="0.2">
      <c r="A502" s="729" t="s">
        <v>581</v>
      </c>
      <c r="B502" s="730" t="s">
        <v>582</v>
      </c>
      <c r="C502" s="731" t="s">
        <v>599</v>
      </c>
      <c r="D502" s="732" t="s">
        <v>600</v>
      </c>
      <c r="E502" s="733">
        <v>50113001</v>
      </c>
      <c r="F502" s="732" t="s">
        <v>617</v>
      </c>
      <c r="G502" s="731" t="s">
        <v>628</v>
      </c>
      <c r="H502" s="731">
        <v>850729</v>
      </c>
      <c r="I502" s="731">
        <v>157875</v>
      </c>
      <c r="J502" s="731" t="s">
        <v>908</v>
      </c>
      <c r="K502" s="731" t="s">
        <v>909</v>
      </c>
      <c r="L502" s="734">
        <v>219.45488888888886</v>
      </c>
      <c r="M502" s="734">
        <v>9</v>
      </c>
      <c r="N502" s="735">
        <v>1975.0939999999998</v>
      </c>
    </row>
    <row r="503" spans="1:14" ht="14.45" customHeight="1" x14ac:dyDescent="0.2">
      <c r="A503" s="729" t="s">
        <v>581</v>
      </c>
      <c r="B503" s="730" t="s">
        <v>582</v>
      </c>
      <c r="C503" s="731" t="s">
        <v>599</v>
      </c>
      <c r="D503" s="732" t="s">
        <v>600</v>
      </c>
      <c r="E503" s="733">
        <v>50113001</v>
      </c>
      <c r="F503" s="732" t="s">
        <v>617</v>
      </c>
      <c r="G503" s="731" t="s">
        <v>618</v>
      </c>
      <c r="H503" s="731">
        <v>207820</v>
      </c>
      <c r="I503" s="731">
        <v>207820</v>
      </c>
      <c r="J503" s="731" t="s">
        <v>910</v>
      </c>
      <c r="K503" s="731" t="s">
        <v>911</v>
      </c>
      <c r="L503" s="734">
        <v>31.21764705882353</v>
      </c>
      <c r="M503" s="734">
        <v>68</v>
      </c>
      <c r="N503" s="735">
        <v>2122.8000000000002</v>
      </c>
    </row>
    <row r="504" spans="1:14" ht="14.45" customHeight="1" x14ac:dyDescent="0.2">
      <c r="A504" s="729" t="s">
        <v>581</v>
      </c>
      <c r="B504" s="730" t="s">
        <v>582</v>
      </c>
      <c r="C504" s="731" t="s">
        <v>599</v>
      </c>
      <c r="D504" s="732" t="s">
        <v>600</v>
      </c>
      <c r="E504" s="733">
        <v>50113001</v>
      </c>
      <c r="F504" s="732" t="s">
        <v>617</v>
      </c>
      <c r="G504" s="731" t="s">
        <v>618</v>
      </c>
      <c r="H504" s="731">
        <v>226434</v>
      </c>
      <c r="I504" s="731">
        <v>226434</v>
      </c>
      <c r="J504" s="731" t="s">
        <v>1307</v>
      </c>
      <c r="K504" s="731" t="s">
        <v>1308</v>
      </c>
      <c r="L504" s="734">
        <v>30.929999999999989</v>
      </c>
      <c r="M504" s="734">
        <v>3</v>
      </c>
      <c r="N504" s="735">
        <v>92.789999999999964</v>
      </c>
    </row>
    <row r="505" spans="1:14" ht="14.45" customHeight="1" x14ac:dyDescent="0.2">
      <c r="A505" s="729" t="s">
        <v>581</v>
      </c>
      <c r="B505" s="730" t="s">
        <v>582</v>
      </c>
      <c r="C505" s="731" t="s">
        <v>599</v>
      </c>
      <c r="D505" s="732" t="s">
        <v>600</v>
      </c>
      <c r="E505" s="733">
        <v>50113001</v>
      </c>
      <c r="F505" s="732" t="s">
        <v>617</v>
      </c>
      <c r="G505" s="731" t="s">
        <v>618</v>
      </c>
      <c r="H505" s="731">
        <v>207819</v>
      </c>
      <c r="I505" s="731">
        <v>207819</v>
      </c>
      <c r="J505" s="731" t="s">
        <v>912</v>
      </c>
      <c r="K505" s="731" t="s">
        <v>913</v>
      </c>
      <c r="L505" s="734">
        <v>22.453333333333333</v>
      </c>
      <c r="M505" s="734">
        <v>24</v>
      </c>
      <c r="N505" s="735">
        <v>538.88</v>
      </c>
    </row>
    <row r="506" spans="1:14" ht="14.45" customHeight="1" x14ac:dyDescent="0.2">
      <c r="A506" s="729" t="s">
        <v>581</v>
      </c>
      <c r="B506" s="730" t="s">
        <v>582</v>
      </c>
      <c r="C506" s="731" t="s">
        <v>599</v>
      </c>
      <c r="D506" s="732" t="s">
        <v>600</v>
      </c>
      <c r="E506" s="733">
        <v>50113001</v>
      </c>
      <c r="F506" s="732" t="s">
        <v>617</v>
      </c>
      <c r="G506" s="731" t="s">
        <v>618</v>
      </c>
      <c r="H506" s="731">
        <v>119539</v>
      </c>
      <c r="I506" s="731">
        <v>119539</v>
      </c>
      <c r="J506" s="731" t="s">
        <v>1309</v>
      </c>
      <c r="K506" s="731" t="s">
        <v>1310</v>
      </c>
      <c r="L506" s="734">
        <v>2117.1500000000005</v>
      </c>
      <c r="M506" s="734">
        <v>1</v>
      </c>
      <c r="N506" s="735">
        <v>2117.1500000000005</v>
      </c>
    </row>
    <row r="507" spans="1:14" ht="14.45" customHeight="1" x14ac:dyDescent="0.2">
      <c r="A507" s="729" t="s">
        <v>581</v>
      </c>
      <c r="B507" s="730" t="s">
        <v>582</v>
      </c>
      <c r="C507" s="731" t="s">
        <v>599</v>
      </c>
      <c r="D507" s="732" t="s">
        <v>600</v>
      </c>
      <c r="E507" s="733">
        <v>50113001</v>
      </c>
      <c r="F507" s="732" t="s">
        <v>617</v>
      </c>
      <c r="G507" s="731" t="s">
        <v>618</v>
      </c>
      <c r="H507" s="731">
        <v>232603</v>
      </c>
      <c r="I507" s="731">
        <v>232603</v>
      </c>
      <c r="J507" s="731" t="s">
        <v>1311</v>
      </c>
      <c r="K507" s="731" t="s">
        <v>1312</v>
      </c>
      <c r="L507" s="734">
        <v>116.52999999999999</v>
      </c>
      <c r="M507" s="734">
        <v>11</v>
      </c>
      <c r="N507" s="735">
        <v>1281.83</v>
      </c>
    </row>
    <row r="508" spans="1:14" ht="14.45" customHeight="1" x14ac:dyDescent="0.2">
      <c r="A508" s="729" t="s">
        <v>581</v>
      </c>
      <c r="B508" s="730" t="s">
        <v>582</v>
      </c>
      <c r="C508" s="731" t="s">
        <v>599</v>
      </c>
      <c r="D508" s="732" t="s">
        <v>600</v>
      </c>
      <c r="E508" s="733">
        <v>50113001</v>
      </c>
      <c r="F508" s="732" t="s">
        <v>617</v>
      </c>
      <c r="G508" s="731" t="s">
        <v>329</v>
      </c>
      <c r="H508" s="731">
        <v>169898</v>
      </c>
      <c r="I508" s="731">
        <v>169898</v>
      </c>
      <c r="J508" s="731" t="s">
        <v>1313</v>
      </c>
      <c r="K508" s="731" t="s">
        <v>1314</v>
      </c>
      <c r="L508" s="734">
        <v>47.95</v>
      </c>
      <c r="M508" s="734">
        <v>1</v>
      </c>
      <c r="N508" s="735">
        <v>47.95</v>
      </c>
    </row>
    <row r="509" spans="1:14" ht="14.45" customHeight="1" x14ac:dyDescent="0.2">
      <c r="A509" s="729" t="s">
        <v>581</v>
      </c>
      <c r="B509" s="730" t="s">
        <v>582</v>
      </c>
      <c r="C509" s="731" t="s">
        <v>599</v>
      </c>
      <c r="D509" s="732" t="s">
        <v>600</v>
      </c>
      <c r="E509" s="733">
        <v>50113001</v>
      </c>
      <c r="F509" s="732" t="s">
        <v>617</v>
      </c>
      <c r="G509" s="731" t="s">
        <v>618</v>
      </c>
      <c r="H509" s="731">
        <v>395188</v>
      </c>
      <c r="I509" s="731">
        <v>0</v>
      </c>
      <c r="J509" s="731" t="s">
        <v>1315</v>
      </c>
      <c r="K509" s="731" t="s">
        <v>1316</v>
      </c>
      <c r="L509" s="734">
        <v>37.92</v>
      </c>
      <c r="M509" s="734">
        <v>4</v>
      </c>
      <c r="N509" s="735">
        <v>151.68</v>
      </c>
    </row>
    <row r="510" spans="1:14" ht="14.45" customHeight="1" x14ac:dyDescent="0.2">
      <c r="A510" s="729" t="s">
        <v>581</v>
      </c>
      <c r="B510" s="730" t="s">
        <v>582</v>
      </c>
      <c r="C510" s="731" t="s">
        <v>599</v>
      </c>
      <c r="D510" s="732" t="s">
        <v>600</v>
      </c>
      <c r="E510" s="733">
        <v>50113001</v>
      </c>
      <c r="F510" s="732" t="s">
        <v>617</v>
      </c>
      <c r="G510" s="731" t="s">
        <v>618</v>
      </c>
      <c r="H510" s="731">
        <v>155911</v>
      </c>
      <c r="I510" s="731">
        <v>55911</v>
      </c>
      <c r="J510" s="731" t="s">
        <v>1317</v>
      </c>
      <c r="K510" s="731" t="s">
        <v>1318</v>
      </c>
      <c r="L510" s="734">
        <v>37.54</v>
      </c>
      <c r="M510" s="734">
        <v>2</v>
      </c>
      <c r="N510" s="735">
        <v>75.08</v>
      </c>
    </row>
    <row r="511" spans="1:14" ht="14.45" customHeight="1" x14ac:dyDescent="0.2">
      <c r="A511" s="729" t="s">
        <v>581</v>
      </c>
      <c r="B511" s="730" t="s">
        <v>582</v>
      </c>
      <c r="C511" s="731" t="s">
        <v>599</v>
      </c>
      <c r="D511" s="732" t="s">
        <v>600</v>
      </c>
      <c r="E511" s="733">
        <v>50113001</v>
      </c>
      <c r="F511" s="732" t="s">
        <v>617</v>
      </c>
      <c r="G511" s="731" t="s">
        <v>618</v>
      </c>
      <c r="H511" s="731">
        <v>233298</v>
      </c>
      <c r="I511" s="731">
        <v>233298</v>
      </c>
      <c r="J511" s="731" t="s">
        <v>1319</v>
      </c>
      <c r="K511" s="731" t="s">
        <v>1320</v>
      </c>
      <c r="L511" s="734">
        <v>265.44000000000005</v>
      </c>
      <c r="M511" s="734">
        <v>1</v>
      </c>
      <c r="N511" s="735">
        <v>265.44000000000005</v>
      </c>
    </row>
    <row r="512" spans="1:14" ht="14.45" customHeight="1" x14ac:dyDescent="0.2">
      <c r="A512" s="729" t="s">
        <v>581</v>
      </c>
      <c r="B512" s="730" t="s">
        <v>582</v>
      </c>
      <c r="C512" s="731" t="s">
        <v>599</v>
      </c>
      <c r="D512" s="732" t="s">
        <v>600</v>
      </c>
      <c r="E512" s="733">
        <v>50113001</v>
      </c>
      <c r="F512" s="732" t="s">
        <v>617</v>
      </c>
      <c r="G512" s="731" t="s">
        <v>618</v>
      </c>
      <c r="H512" s="731">
        <v>132917</v>
      </c>
      <c r="I512" s="731">
        <v>32917</v>
      </c>
      <c r="J512" s="731" t="s">
        <v>1321</v>
      </c>
      <c r="K512" s="731" t="s">
        <v>1322</v>
      </c>
      <c r="L512" s="734">
        <v>160.48000000000002</v>
      </c>
      <c r="M512" s="734">
        <v>1</v>
      </c>
      <c r="N512" s="735">
        <v>160.48000000000002</v>
      </c>
    </row>
    <row r="513" spans="1:14" ht="14.45" customHeight="1" x14ac:dyDescent="0.2">
      <c r="A513" s="729" t="s">
        <v>581</v>
      </c>
      <c r="B513" s="730" t="s">
        <v>582</v>
      </c>
      <c r="C513" s="731" t="s">
        <v>599</v>
      </c>
      <c r="D513" s="732" t="s">
        <v>600</v>
      </c>
      <c r="E513" s="733">
        <v>50113001</v>
      </c>
      <c r="F513" s="732" t="s">
        <v>617</v>
      </c>
      <c r="G513" s="731" t="s">
        <v>628</v>
      </c>
      <c r="H513" s="731">
        <v>398010</v>
      </c>
      <c r="I513" s="731">
        <v>210546</v>
      </c>
      <c r="J513" s="731" t="s">
        <v>1323</v>
      </c>
      <c r="K513" s="731" t="s">
        <v>1324</v>
      </c>
      <c r="L513" s="734">
        <v>1042.7500000000002</v>
      </c>
      <c r="M513" s="734">
        <v>1</v>
      </c>
      <c r="N513" s="735">
        <v>1042.7500000000002</v>
      </c>
    </row>
    <row r="514" spans="1:14" ht="14.45" customHeight="1" x14ac:dyDescent="0.2">
      <c r="A514" s="729" t="s">
        <v>581</v>
      </c>
      <c r="B514" s="730" t="s">
        <v>582</v>
      </c>
      <c r="C514" s="731" t="s">
        <v>599</v>
      </c>
      <c r="D514" s="732" t="s">
        <v>600</v>
      </c>
      <c r="E514" s="733">
        <v>50113001</v>
      </c>
      <c r="F514" s="732" t="s">
        <v>617</v>
      </c>
      <c r="G514" s="731" t="s">
        <v>628</v>
      </c>
      <c r="H514" s="731">
        <v>846980</v>
      </c>
      <c r="I514" s="731">
        <v>124129</v>
      </c>
      <c r="J514" s="731" t="s">
        <v>1325</v>
      </c>
      <c r="K514" s="731" t="s">
        <v>1326</v>
      </c>
      <c r="L514" s="734">
        <v>254.25</v>
      </c>
      <c r="M514" s="734">
        <v>1</v>
      </c>
      <c r="N514" s="735">
        <v>254.25</v>
      </c>
    </row>
    <row r="515" spans="1:14" ht="14.45" customHeight="1" x14ac:dyDescent="0.2">
      <c r="A515" s="729" t="s">
        <v>581</v>
      </c>
      <c r="B515" s="730" t="s">
        <v>582</v>
      </c>
      <c r="C515" s="731" t="s">
        <v>599</v>
      </c>
      <c r="D515" s="732" t="s">
        <v>600</v>
      </c>
      <c r="E515" s="733">
        <v>50113001</v>
      </c>
      <c r="F515" s="732" t="s">
        <v>617</v>
      </c>
      <c r="G515" s="731" t="s">
        <v>628</v>
      </c>
      <c r="H515" s="731">
        <v>846824</v>
      </c>
      <c r="I515" s="731">
        <v>124087</v>
      </c>
      <c r="J515" s="731" t="s">
        <v>1327</v>
      </c>
      <c r="K515" s="731" t="s">
        <v>1326</v>
      </c>
      <c r="L515" s="734">
        <v>158.97999999999999</v>
      </c>
      <c r="M515" s="734">
        <v>1</v>
      </c>
      <c r="N515" s="735">
        <v>158.97999999999999</v>
      </c>
    </row>
    <row r="516" spans="1:14" ht="14.45" customHeight="1" x14ac:dyDescent="0.2">
      <c r="A516" s="729" t="s">
        <v>581</v>
      </c>
      <c r="B516" s="730" t="s">
        <v>582</v>
      </c>
      <c r="C516" s="731" t="s">
        <v>599</v>
      </c>
      <c r="D516" s="732" t="s">
        <v>600</v>
      </c>
      <c r="E516" s="733">
        <v>50113001</v>
      </c>
      <c r="F516" s="732" t="s">
        <v>617</v>
      </c>
      <c r="G516" s="731" t="s">
        <v>628</v>
      </c>
      <c r="H516" s="731">
        <v>844651</v>
      </c>
      <c r="I516" s="731">
        <v>101205</v>
      </c>
      <c r="J516" s="731" t="s">
        <v>922</v>
      </c>
      <c r="K516" s="731" t="s">
        <v>1328</v>
      </c>
      <c r="L516" s="734">
        <v>76.45</v>
      </c>
      <c r="M516" s="734">
        <v>1</v>
      </c>
      <c r="N516" s="735">
        <v>76.45</v>
      </c>
    </row>
    <row r="517" spans="1:14" ht="14.45" customHeight="1" x14ac:dyDescent="0.2">
      <c r="A517" s="729" t="s">
        <v>581</v>
      </c>
      <c r="B517" s="730" t="s">
        <v>582</v>
      </c>
      <c r="C517" s="731" t="s">
        <v>599</v>
      </c>
      <c r="D517" s="732" t="s">
        <v>600</v>
      </c>
      <c r="E517" s="733">
        <v>50113001</v>
      </c>
      <c r="F517" s="732" t="s">
        <v>617</v>
      </c>
      <c r="G517" s="731" t="s">
        <v>628</v>
      </c>
      <c r="H517" s="731">
        <v>844738</v>
      </c>
      <c r="I517" s="731">
        <v>101227</v>
      </c>
      <c r="J517" s="731" t="s">
        <v>1329</v>
      </c>
      <c r="K517" s="731" t="s">
        <v>1330</v>
      </c>
      <c r="L517" s="734">
        <v>141.28</v>
      </c>
      <c r="M517" s="734">
        <v>1</v>
      </c>
      <c r="N517" s="735">
        <v>141.28</v>
      </c>
    </row>
    <row r="518" spans="1:14" ht="14.45" customHeight="1" x14ac:dyDescent="0.2">
      <c r="A518" s="729" t="s">
        <v>581</v>
      </c>
      <c r="B518" s="730" t="s">
        <v>582</v>
      </c>
      <c r="C518" s="731" t="s">
        <v>599</v>
      </c>
      <c r="D518" s="732" t="s">
        <v>600</v>
      </c>
      <c r="E518" s="733">
        <v>50113001</v>
      </c>
      <c r="F518" s="732" t="s">
        <v>617</v>
      </c>
      <c r="G518" s="731" t="s">
        <v>329</v>
      </c>
      <c r="H518" s="731">
        <v>233016</v>
      </c>
      <c r="I518" s="731">
        <v>233016</v>
      </c>
      <c r="J518" s="731" t="s">
        <v>1331</v>
      </c>
      <c r="K518" s="731" t="s">
        <v>1332</v>
      </c>
      <c r="L518" s="734">
        <v>106.29</v>
      </c>
      <c r="M518" s="734">
        <v>120</v>
      </c>
      <c r="N518" s="735">
        <v>12754.800000000001</v>
      </c>
    </row>
    <row r="519" spans="1:14" ht="14.45" customHeight="1" x14ac:dyDescent="0.2">
      <c r="A519" s="729" t="s">
        <v>581</v>
      </c>
      <c r="B519" s="730" t="s">
        <v>582</v>
      </c>
      <c r="C519" s="731" t="s">
        <v>599</v>
      </c>
      <c r="D519" s="732" t="s">
        <v>600</v>
      </c>
      <c r="E519" s="733">
        <v>50113001</v>
      </c>
      <c r="F519" s="732" t="s">
        <v>617</v>
      </c>
      <c r="G519" s="731" t="s">
        <v>618</v>
      </c>
      <c r="H519" s="731">
        <v>191731</v>
      </c>
      <c r="I519" s="731">
        <v>91731</v>
      </c>
      <c r="J519" s="731" t="s">
        <v>926</v>
      </c>
      <c r="K519" s="731" t="s">
        <v>927</v>
      </c>
      <c r="L519" s="734">
        <v>3886.5399999999991</v>
      </c>
      <c r="M519" s="734">
        <v>2</v>
      </c>
      <c r="N519" s="735">
        <v>7773.0799999999981</v>
      </c>
    </row>
    <row r="520" spans="1:14" ht="14.45" customHeight="1" x14ac:dyDescent="0.2">
      <c r="A520" s="729" t="s">
        <v>581</v>
      </c>
      <c r="B520" s="730" t="s">
        <v>582</v>
      </c>
      <c r="C520" s="731" t="s">
        <v>599</v>
      </c>
      <c r="D520" s="732" t="s">
        <v>600</v>
      </c>
      <c r="E520" s="733">
        <v>50113001</v>
      </c>
      <c r="F520" s="732" t="s">
        <v>617</v>
      </c>
      <c r="G520" s="731" t="s">
        <v>618</v>
      </c>
      <c r="H520" s="731">
        <v>104207</v>
      </c>
      <c r="I520" s="731">
        <v>4207</v>
      </c>
      <c r="J520" s="731" t="s">
        <v>928</v>
      </c>
      <c r="K520" s="731" t="s">
        <v>929</v>
      </c>
      <c r="L520" s="734">
        <v>39.75</v>
      </c>
      <c r="M520" s="734">
        <v>1</v>
      </c>
      <c r="N520" s="735">
        <v>39.75</v>
      </c>
    </row>
    <row r="521" spans="1:14" ht="14.45" customHeight="1" x14ac:dyDescent="0.2">
      <c r="A521" s="729" t="s">
        <v>581</v>
      </c>
      <c r="B521" s="730" t="s">
        <v>582</v>
      </c>
      <c r="C521" s="731" t="s">
        <v>599</v>
      </c>
      <c r="D521" s="732" t="s">
        <v>600</v>
      </c>
      <c r="E521" s="733">
        <v>50113001</v>
      </c>
      <c r="F521" s="732" t="s">
        <v>617</v>
      </c>
      <c r="G521" s="731" t="s">
        <v>618</v>
      </c>
      <c r="H521" s="731">
        <v>145567</v>
      </c>
      <c r="I521" s="731">
        <v>145567</v>
      </c>
      <c r="J521" s="731" t="s">
        <v>1333</v>
      </c>
      <c r="K521" s="731" t="s">
        <v>626</v>
      </c>
      <c r="L521" s="734">
        <v>101.32</v>
      </c>
      <c r="M521" s="734">
        <v>1</v>
      </c>
      <c r="N521" s="735">
        <v>101.32</v>
      </c>
    </row>
    <row r="522" spans="1:14" ht="14.45" customHeight="1" x14ac:dyDescent="0.2">
      <c r="A522" s="729" t="s">
        <v>581</v>
      </c>
      <c r="B522" s="730" t="s">
        <v>582</v>
      </c>
      <c r="C522" s="731" t="s">
        <v>599</v>
      </c>
      <c r="D522" s="732" t="s">
        <v>600</v>
      </c>
      <c r="E522" s="733">
        <v>50113001</v>
      </c>
      <c r="F522" s="732" t="s">
        <v>617</v>
      </c>
      <c r="G522" s="731" t="s">
        <v>618</v>
      </c>
      <c r="H522" s="731">
        <v>145583</v>
      </c>
      <c r="I522" s="731">
        <v>145583</v>
      </c>
      <c r="J522" s="731" t="s">
        <v>932</v>
      </c>
      <c r="K522" s="731" t="s">
        <v>933</v>
      </c>
      <c r="L522" s="734">
        <v>136.88000000000002</v>
      </c>
      <c r="M522" s="734">
        <v>1</v>
      </c>
      <c r="N522" s="735">
        <v>136.88000000000002</v>
      </c>
    </row>
    <row r="523" spans="1:14" ht="14.45" customHeight="1" x14ac:dyDescent="0.2">
      <c r="A523" s="729" t="s">
        <v>581</v>
      </c>
      <c r="B523" s="730" t="s">
        <v>582</v>
      </c>
      <c r="C523" s="731" t="s">
        <v>599</v>
      </c>
      <c r="D523" s="732" t="s">
        <v>600</v>
      </c>
      <c r="E523" s="733">
        <v>50113001</v>
      </c>
      <c r="F523" s="732" t="s">
        <v>617</v>
      </c>
      <c r="G523" s="731" t="s">
        <v>628</v>
      </c>
      <c r="H523" s="731">
        <v>215907</v>
      </c>
      <c r="I523" s="731">
        <v>215907</v>
      </c>
      <c r="J523" s="731" t="s">
        <v>1334</v>
      </c>
      <c r="K523" s="731" t="s">
        <v>1335</v>
      </c>
      <c r="L523" s="734">
        <v>240.21</v>
      </c>
      <c r="M523" s="734">
        <v>1</v>
      </c>
      <c r="N523" s="735">
        <v>240.21</v>
      </c>
    </row>
    <row r="524" spans="1:14" ht="14.45" customHeight="1" x14ac:dyDescent="0.2">
      <c r="A524" s="729" t="s">
        <v>581</v>
      </c>
      <c r="B524" s="730" t="s">
        <v>582</v>
      </c>
      <c r="C524" s="731" t="s">
        <v>599</v>
      </c>
      <c r="D524" s="732" t="s">
        <v>600</v>
      </c>
      <c r="E524" s="733">
        <v>50113001</v>
      </c>
      <c r="F524" s="732" t="s">
        <v>617</v>
      </c>
      <c r="G524" s="731" t="s">
        <v>628</v>
      </c>
      <c r="H524" s="731">
        <v>115245</v>
      </c>
      <c r="I524" s="731">
        <v>15245</v>
      </c>
      <c r="J524" s="731" t="s">
        <v>936</v>
      </c>
      <c r="K524" s="731" t="s">
        <v>937</v>
      </c>
      <c r="L524" s="734">
        <v>1375</v>
      </c>
      <c r="M524" s="734">
        <v>22</v>
      </c>
      <c r="N524" s="735">
        <v>30250</v>
      </c>
    </row>
    <row r="525" spans="1:14" ht="14.45" customHeight="1" x14ac:dyDescent="0.2">
      <c r="A525" s="729" t="s">
        <v>581</v>
      </c>
      <c r="B525" s="730" t="s">
        <v>582</v>
      </c>
      <c r="C525" s="731" t="s">
        <v>599</v>
      </c>
      <c r="D525" s="732" t="s">
        <v>600</v>
      </c>
      <c r="E525" s="733">
        <v>50113001</v>
      </c>
      <c r="F525" s="732" t="s">
        <v>617</v>
      </c>
      <c r="G525" s="731" t="s">
        <v>618</v>
      </c>
      <c r="H525" s="731">
        <v>172564</v>
      </c>
      <c r="I525" s="731">
        <v>72564</v>
      </c>
      <c r="J525" s="731" t="s">
        <v>938</v>
      </c>
      <c r="K525" s="731" t="s">
        <v>939</v>
      </c>
      <c r="L525" s="734">
        <v>471.27999999999992</v>
      </c>
      <c r="M525" s="734">
        <v>2</v>
      </c>
      <c r="N525" s="735">
        <v>942.55999999999983</v>
      </c>
    </row>
    <row r="526" spans="1:14" ht="14.45" customHeight="1" x14ac:dyDescent="0.2">
      <c r="A526" s="729" t="s">
        <v>581</v>
      </c>
      <c r="B526" s="730" t="s">
        <v>582</v>
      </c>
      <c r="C526" s="731" t="s">
        <v>599</v>
      </c>
      <c r="D526" s="732" t="s">
        <v>600</v>
      </c>
      <c r="E526" s="733">
        <v>50113001</v>
      </c>
      <c r="F526" s="732" t="s">
        <v>617</v>
      </c>
      <c r="G526" s="731" t="s">
        <v>628</v>
      </c>
      <c r="H526" s="731">
        <v>208207</v>
      </c>
      <c r="I526" s="731">
        <v>208207</v>
      </c>
      <c r="J526" s="731" t="s">
        <v>1336</v>
      </c>
      <c r="K526" s="731" t="s">
        <v>1337</v>
      </c>
      <c r="L526" s="734">
        <v>80.990000000000009</v>
      </c>
      <c r="M526" s="734">
        <v>1</v>
      </c>
      <c r="N526" s="735">
        <v>80.990000000000009</v>
      </c>
    </row>
    <row r="527" spans="1:14" ht="14.45" customHeight="1" x14ac:dyDescent="0.2">
      <c r="A527" s="729" t="s">
        <v>581</v>
      </c>
      <c r="B527" s="730" t="s">
        <v>582</v>
      </c>
      <c r="C527" s="731" t="s">
        <v>599</v>
      </c>
      <c r="D527" s="732" t="s">
        <v>600</v>
      </c>
      <c r="E527" s="733">
        <v>50113001</v>
      </c>
      <c r="F527" s="732" t="s">
        <v>617</v>
      </c>
      <c r="G527" s="731" t="s">
        <v>628</v>
      </c>
      <c r="H527" s="731">
        <v>109709</v>
      </c>
      <c r="I527" s="731">
        <v>9709</v>
      </c>
      <c r="J527" s="731" t="s">
        <v>942</v>
      </c>
      <c r="K527" s="731" t="s">
        <v>944</v>
      </c>
      <c r="L527" s="734">
        <v>64.900000000000006</v>
      </c>
      <c r="M527" s="734">
        <v>6</v>
      </c>
      <c r="N527" s="735">
        <v>389.40000000000003</v>
      </c>
    </row>
    <row r="528" spans="1:14" ht="14.45" customHeight="1" x14ac:dyDescent="0.2">
      <c r="A528" s="729" t="s">
        <v>581</v>
      </c>
      <c r="B528" s="730" t="s">
        <v>582</v>
      </c>
      <c r="C528" s="731" t="s">
        <v>599</v>
      </c>
      <c r="D528" s="732" t="s">
        <v>600</v>
      </c>
      <c r="E528" s="733">
        <v>50113001</v>
      </c>
      <c r="F528" s="732" t="s">
        <v>617</v>
      </c>
      <c r="G528" s="731" t="s">
        <v>628</v>
      </c>
      <c r="H528" s="731">
        <v>848251</v>
      </c>
      <c r="I528" s="731">
        <v>122632</v>
      </c>
      <c r="J528" s="731" t="s">
        <v>945</v>
      </c>
      <c r="K528" s="731" t="s">
        <v>946</v>
      </c>
      <c r="L528" s="734">
        <v>163.99</v>
      </c>
      <c r="M528" s="734">
        <v>1</v>
      </c>
      <c r="N528" s="735">
        <v>163.99</v>
      </c>
    </row>
    <row r="529" spans="1:14" ht="14.45" customHeight="1" x14ac:dyDescent="0.2">
      <c r="A529" s="729" t="s">
        <v>581</v>
      </c>
      <c r="B529" s="730" t="s">
        <v>582</v>
      </c>
      <c r="C529" s="731" t="s">
        <v>599</v>
      </c>
      <c r="D529" s="732" t="s">
        <v>600</v>
      </c>
      <c r="E529" s="733">
        <v>50113001</v>
      </c>
      <c r="F529" s="732" t="s">
        <v>617</v>
      </c>
      <c r="G529" s="731" t="s">
        <v>618</v>
      </c>
      <c r="H529" s="731">
        <v>844145</v>
      </c>
      <c r="I529" s="731">
        <v>56350</v>
      </c>
      <c r="J529" s="731" t="s">
        <v>947</v>
      </c>
      <c r="K529" s="731" t="s">
        <v>948</v>
      </c>
      <c r="L529" s="734">
        <v>38.404999999999987</v>
      </c>
      <c r="M529" s="734">
        <v>4</v>
      </c>
      <c r="N529" s="735">
        <v>153.61999999999995</v>
      </c>
    </row>
    <row r="530" spans="1:14" ht="14.45" customHeight="1" x14ac:dyDescent="0.2">
      <c r="A530" s="729" t="s">
        <v>581</v>
      </c>
      <c r="B530" s="730" t="s">
        <v>582</v>
      </c>
      <c r="C530" s="731" t="s">
        <v>599</v>
      </c>
      <c r="D530" s="732" t="s">
        <v>600</v>
      </c>
      <c r="E530" s="733">
        <v>50113001</v>
      </c>
      <c r="F530" s="732" t="s">
        <v>617</v>
      </c>
      <c r="G530" s="731" t="s">
        <v>618</v>
      </c>
      <c r="H530" s="731">
        <v>225261</v>
      </c>
      <c r="I530" s="731">
        <v>225261</v>
      </c>
      <c r="J530" s="731" t="s">
        <v>1338</v>
      </c>
      <c r="K530" s="731" t="s">
        <v>1339</v>
      </c>
      <c r="L530" s="734">
        <v>57.860000000000007</v>
      </c>
      <c r="M530" s="734">
        <v>16</v>
      </c>
      <c r="N530" s="735">
        <v>925.7600000000001</v>
      </c>
    </row>
    <row r="531" spans="1:14" ht="14.45" customHeight="1" x14ac:dyDescent="0.2">
      <c r="A531" s="729" t="s">
        <v>581</v>
      </c>
      <c r="B531" s="730" t="s">
        <v>582</v>
      </c>
      <c r="C531" s="731" t="s">
        <v>599</v>
      </c>
      <c r="D531" s="732" t="s">
        <v>600</v>
      </c>
      <c r="E531" s="733">
        <v>50113001</v>
      </c>
      <c r="F531" s="732" t="s">
        <v>617</v>
      </c>
      <c r="G531" s="731" t="s">
        <v>618</v>
      </c>
      <c r="H531" s="731">
        <v>100610</v>
      </c>
      <c r="I531" s="731">
        <v>610</v>
      </c>
      <c r="J531" s="731" t="s">
        <v>949</v>
      </c>
      <c r="K531" s="731" t="s">
        <v>950</v>
      </c>
      <c r="L531" s="734">
        <v>72.42</v>
      </c>
      <c r="M531" s="734">
        <v>24</v>
      </c>
      <c r="N531" s="735">
        <v>1738.0800000000002</v>
      </c>
    </row>
    <row r="532" spans="1:14" ht="14.45" customHeight="1" x14ac:dyDescent="0.2">
      <c r="A532" s="729" t="s">
        <v>581</v>
      </c>
      <c r="B532" s="730" t="s">
        <v>582</v>
      </c>
      <c r="C532" s="731" t="s">
        <v>599</v>
      </c>
      <c r="D532" s="732" t="s">
        <v>600</v>
      </c>
      <c r="E532" s="733">
        <v>50113001</v>
      </c>
      <c r="F532" s="732" t="s">
        <v>617</v>
      </c>
      <c r="G532" s="731" t="s">
        <v>618</v>
      </c>
      <c r="H532" s="731">
        <v>207964</v>
      </c>
      <c r="I532" s="731">
        <v>207964</v>
      </c>
      <c r="J532" s="731" t="s">
        <v>951</v>
      </c>
      <c r="K532" s="731" t="s">
        <v>953</v>
      </c>
      <c r="L532" s="734">
        <v>65.019999999999982</v>
      </c>
      <c r="M532" s="734">
        <v>4</v>
      </c>
      <c r="N532" s="735">
        <v>260.07999999999993</v>
      </c>
    </row>
    <row r="533" spans="1:14" ht="14.45" customHeight="1" x14ac:dyDescent="0.2">
      <c r="A533" s="729" t="s">
        <v>581</v>
      </c>
      <c r="B533" s="730" t="s">
        <v>582</v>
      </c>
      <c r="C533" s="731" t="s">
        <v>599</v>
      </c>
      <c r="D533" s="732" t="s">
        <v>600</v>
      </c>
      <c r="E533" s="733">
        <v>50113001</v>
      </c>
      <c r="F533" s="732" t="s">
        <v>617</v>
      </c>
      <c r="G533" s="731" t="s">
        <v>618</v>
      </c>
      <c r="H533" s="731">
        <v>100612</v>
      </c>
      <c r="I533" s="731">
        <v>612</v>
      </c>
      <c r="J533" s="731" t="s">
        <v>951</v>
      </c>
      <c r="K533" s="731" t="s">
        <v>952</v>
      </c>
      <c r="L533" s="734">
        <v>66.988965517241368</v>
      </c>
      <c r="M533" s="734">
        <v>29</v>
      </c>
      <c r="N533" s="735">
        <v>1942.6799999999998</v>
      </c>
    </row>
    <row r="534" spans="1:14" ht="14.45" customHeight="1" x14ac:dyDescent="0.2">
      <c r="A534" s="729" t="s">
        <v>581</v>
      </c>
      <c r="B534" s="730" t="s">
        <v>582</v>
      </c>
      <c r="C534" s="731" t="s">
        <v>599</v>
      </c>
      <c r="D534" s="732" t="s">
        <v>600</v>
      </c>
      <c r="E534" s="733">
        <v>50113001</v>
      </c>
      <c r="F534" s="732" t="s">
        <v>617</v>
      </c>
      <c r="G534" s="731" t="s">
        <v>618</v>
      </c>
      <c r="H534" s="731">
        <v>158198</v>
      </c>
      <c r="I534" s="731">
        <v>158198</v>
      </c>
      <c r="J534" s="731" t="s">
        <v>1340</v>
      </c>
      <c r="K534" s="731" t="s">
        <v>1341</v>
      </c>
      <c r="L534" s="734">
        <v>195.23</v>
      </c>
      <c r="M534" s="734">
        <v>1</v>
      </c>
      <c r="N534" s="735">
        <v>195.23</v>
      </c>
    </row>
    <row r="535" spans="1:14" ht="14.45" customHeight="1" x14ac:dyDescent="0.2">
      <c r="A535" s="729" t="s">
        <v>581</v>
      </c>
      <c r="B535" s="730" t="s">
        <v>582</v>
      </c>
      <c r="C535" s="731" t="s">
        <v>599</v>
      </c>
      <c r="D535" s="732" t="s">
        <v>600</v>
      </c>
      <c r="E535" s="733">
        <v>50113001</v>
      </c>
      <c r="F535" s="732" t="s">
        <v>617</v>
      </c>
      <c r="G535" s="731" t="s">
        <v>618</v>
      </c>
      <c r="H535" s="731">
        <v>158191</v>
      </c>
      <c r="I535" s="731">
        <v>158191</v>
      </c>
      <c r="J535" s="731" t="s">
        <v>1342</v>
      </c>
      <c r="K535" s="731" t="s">
        <v>1343</v>
      </c>
      <c r="L535" s="734">
        <v>58.839999999999996</v>
      </c>
      <c r="M535" s="734">
        <v>2</v>
      </c>
      <c r="N535" s="735">
        <v>117.67999999999999</v>
      </c>
    </row>
    <row r="536" spans="1:14" ht="14.45" customHeight="1" x14ac:dyDescent="0.2">
      <c r="A536" s="729" t="s">
        <v>581</v>
      </c>
      <c r="B536" s="730" t="s">
        <v>582</v>
      </c>
      <c r="C536" s="731" t="s">
        <v>599</v>
      </c>
      <c r="D536" s="732" t="s">
        <v>600</v>
      </c>
      <c r="E536" s="733">
        <v>50113001</v>
      </c>
      <c r="F536" s="732" t="s">
        <v>617</v>
      </c>
      <c r="G536" s="731" t="s">
        <v>628</v>
      </c>
      <c r="H536" s="731">
        <v>189657</v>
      </c>
      <c r="I536" s="731">
        <v>189657</v>
      </c>
      <c r="J536" s="731" t="s">
        <v>1344</v>
      </c>
      <c r="K536" s="731" t="s">
        <v>925</v>
      </c>
      <c r="L536" s="734">
        <v>77.13</v>
      </c>
      <c r="M536" s="734">
        <v>1</v>
      </c>
      <c r="N536" s="735">
        <v>77.13</v>
      </c>
    </row>
    <row r="537" spans="1:14" ht="14.45" customHeight="1" x14ac:dyDescent="0.2">
      <c r="A537" s="729" t="s">
        <v>581</v>
      </c>
      <c r="B537" s="730" t="s">
        <v>582</v>
      </c>
      <c r="C537" s="731" t="s">
        <v>599</v>
      </c>
      <c r="D537" s="732" t="s">
        <v>600</v>
      </c>
      <c r="E537" s="733">
        <v>50113001</v>
      </c>
      <c r="F537" s="732" t="s">
        <v>617</v>
      </c>
      <c r="G537" s="731" t="s">
        <v>618</v>
      </c>
      <c r="H537" s="731">
        <v>184360</v>
      </c>
      <c r="I537" s="731">
        <v>84360</v>
      </c>
      <c r="J537" s="731" t="s">
        <v>1345</v>
      </c>
      <c r="K537" s="731" t="s">
        <v>1346</v>
      </c>
      <c r="L537" s="734">
        <v>149.49999999999997</v>
      </c>
      <c r="M537" s="734">
        <v>1</v>
      </c>
      <c r="N537" s="735">
        <v>149.49999999999997</v>
      </c>
    </row>
    <row r="538" spans="1:14" ht="14.45" customHeight="1" x14ac:dyDescent="0.2">
      <c r="A538" s="729" t="s">
        <v>581</v>
      </c>
      <c r="B538" s="730" t="s">
        <v>582</v>
      </c>
      <c r="C538" s="731" t="s">
        <v>599</v>
      </c>
      <c r="D538" s="732" t="s">
        <v>600</v>
      </c>
      <c r="E538" s="733">
        <v>50113001</v>
      </c>
      <c r="F538" s="732" t="s">
        <v>617</v>
      </c>
      <c r="G538" s="731" t="s">
        <v>618</v>
      </c>
      <c r="H538" s="731">
        <v>131215</v>
      </c>
      <c r="I538" s="731">
        <v>31215</v>
      </c>
      <c r="J538" s="731" t="s">
        <v>958</v>
      </c>
      <c r="K538" s="731" t="s">
        <v>959</v>
      </c>
      <c r="L538" s="734">
        <v>54.799999999999983</v>
      </c>
      <c r="M538" s="734">
        <v>2</v>
      </c>
      <c r="N538" s="735">
        <v>109.59999999999997</v>
      </c>
    </row>
    <row r="539" spans="1:14" ht="14.45" customHeight="1" x14ac:dyDescent="0.2">
      <c r="A539" s="729" t="s">
        <v>581</v>
      </c>
      <c r="B539" s="730" t="s">
        <v>582</v>
      </c>
      <c r="C539" s="731" t="s">
        <v>599</v>
      </c>
      <c r="D539" s="732" t="s">
        <v>600</v>
      </c>
      <c r="E539" s="733">
        <v>50113001</v>
      </c>
      <c r="F539" s="732" t="s">
        <v>617</v>
      </c>
      <c r="G539" s="731" t="s">
        <v>618</v>
      </c>
      <c r="H539" s="731">
        <v>131385</v>
      </c>
      <c r="I539" s="731">
        <v>31385</v>
      </c>
      <c r="J539" s="731" t="s">
        <v>958</v>
      </c>
      <c r="K539" s="731" t="s">
        <v>1347</v>
      </c>
      <c r="L539" s="734">
        <v>39.140000000000008</v>
      </c>
      <c r="M539" s="734">
        <v>2</v>
      </c>
      <c r="N539" s="735">
        <v>78.280000000000015</v>
      </c>
    </row>
    <row r="540" spans="1:14" ht="14.45" customHeight="1" x14ac:dyDescent="0.2">
      <c r="A540" s="729" t="s">
        <v>581</v>
      </c>
      <c r="B540" s="730" t="s">
        <v>582</v>
      </c>
      <c r="C540" s="731" t="s">
        <v>599</v>
      </c>
      <c r="D540" s="732" t="s">
        <v>600</v>
      </c>
      <c r="E540" s="733">
        <v>50113001</v>
      </c>
      <c r="F540" s="732" t="s">
        <v>617</v>
      </c>
      <c r="G540" s="731" t="s">
        <v>618</v>
      </c>
      <c r="H540" s="731">
        <v>172034</v>
      </c>
      <c r="I540" s="731">
        <v>172034</v>
      </c>
      <c r="J540" s="731" t="s">
        <v>1348</v>
      </c>
      <c r="K540" s="731" t="s">
        <v>1349</v>
      </c>
      <c r="L540" s="734">
        <v>23.340000000000003</v>
      </c>
      <c r="M540" s="734">
        <v>2</v>
      </c>
      <c r="N540" s="735">
        <v>46.680000000000007</v>
      </c>
    </row>
    <row r="541" spans="1:14" ht="14.45" customHeight="1" x14ac:dyDescent="0.2">
      <c r="A541" s="729" t="s">
        <v>581</v>
      </c>
      <c r="B541" s="730" t="s">
        <v>582</v>
      </c>
      <c r="C541" s="731" t="s">
        <v>599</v>
      </c>
      <c r="D541" s="732" t="s">
        <v>600</v>
      </c>
      <c r="E541" s="733">
        <v>50113001</v>
      </c>
      <c r="F541" s="732" t="s">
        <v>617</v>
      </c>
      <c r="G541" s="731" t="s">
        <v>618</v>
      </c>
      <c r="H541" s="731">
        <v>100616</v>
      </c>
      <c r="I541" s="731">
        <v>616</v>
      </c>
      <c r="J541" s="731" t="s">
        <v>1350</v>
      </c>
      <c r="K541" s="731" t="s">
        <v>1351</v>
      </c>
      <c r="L541" s="734">
        <v>118.97999999999999</v>
      </c>
      <c r="M541" s="734">
        <v>2</v>
      </c>
      <c r="N541" s="735">
        <v>237.95999999999998</v>
      </c>
    </row>
    <row r="542" spans="1:14" ht="14.45" customHeight="1" x14ac:dyDescent="0.2">
      <c r="A542" s="729" t="s">
        <v>581</v>
      </c>
      <c r="B542" s="730" t="s">
        <v>582</v>
      </c>
      <c r="C542" s="731" t="s">
        <v>599</v>
      </c>
      <c r="D542" s="732" t="s">
        <v>600</v>
      </c>
      <c r="E542" s="733">
        <v>50113001</v>
      </c>
      <c r="F542" s="732" t="s">
        <v>617</v>
      </c>
      <c r="G542" s="731" t="s">
        <v>618</v>
      </c>
      <c r="H542" s="731">
        <v>848632</v>
      </c>
      <c r="I542" s="731">
        <v>125315</v>
      </c>
      <c r="J542" s="731" t="s">
        <v>960</v>
      </c>
      <c r="K542" s="731" t="s">
        <v>961</v>
      </c>
      <c r="L542" s="734">
        <v>58.149999999999991</v>
      </c>
      <c r="M542" s="734">
        <v>2</v>
      </c>
      <c r="N542" s="735">
        <v>116.29999999999998</v>
      </c>
    </row>
    <row r="543" spans="1:14" ht="14.45" customHeight="1" x14ac:dyDescent="0.2">
      <c r="A543" s="729" t="s">
        <v>581</v>
      </c>
      <c r="B543" s="730" t="s">
        <v>582</v>
      </c>
      <c r="C543" s="731" t="s">
        <v>599</v>
      </c>
      <c r="D543" s="732" t="s">
        <v>600</v>
      </c>
      <c r="E543" s="733">
        <v>50113001</v>
      </c>
      <c r="F543" s="732" t="s">
        <v>617</v>
      </c>
      <c r="G543" s="731" t="s">
        <v>618</v>
      </c>
      <c r="H543" s="731">
        <v>148578</v>
      </c>
      <c r="I543" s="731">
        <v>48578</v>
      </c>
      <c r="J543" s="731" t="s">
        <v>960</v>
      </c>
      <c r="K543" s="731" t="s">
        <v>962</v>
      </c>
      <c r="L543" s="734">
        <v>54.919999999999987</v>
      </c>
      <c r="M543" s="734">
        <v>1</v>
      </c>
      <c r="N543" s="735">
        <v>54.919999999999987</v>
      </c>
    </row>
    <row r="544" spans="1:14" ht="14.45" customHeight="1" x14ac:dyDescent="0.2">
      <c r="A544" s="729" t="s">
        <v>581</v>
      </c>
      <c r="B544" s="730" t="s">
        <v>582</v>
      </c>
      <c r="C544" s="731" t="s">
        <v>599</v>
      </c>
      <c r="D544" s="732" t="s">
        <v>600</v>
      </c>
      <c r="E544" s="733">
        <v>50113001</v>
      </c>
      <c r="F544" s="732" t="s">
        <v>617</v>
      </c>
      <c r="G544" s="731" t="s">
        <v>628</v>
      </c>
      <c r="H544" s="731">
        <v>187804</v>
      </c>
      <c r="I544" s="731">
        <v>187804</v>
      </c>
      <c r="J544" s="731" t="s">
        <v>1352</v>
      </c>
      <c r="K544" s="731" t="s">
        <v>1326</v>
      </c>
      <c r="L544" s="734">
        <v>94.73</v>
      </c>
      <c r="M544" s="734">
        <v>1</v>
      </c>
      <c r="N544" s="735">
        <v>94.73</v>
      </c>
    </row>
    <row r="545" spans="1:14" ht="14.45" customHeight="1" x14ac:dyDescent="0.2">
      <c r="A545" s="729" t="s">
        <v>581</v>
      </c>
      <c r="B545" s="730" t="s">
        <v>582</v>
      </c>
      <c r="C545" s="731" t="s">
        <v>599</v>
      </c>
      <c r="D545" s="732" t="s">
        <v>600</v>
      </c>
      <c r="E545" s="733">
        <v>50113001</v>
      </c>
      <c r="F545" s="732" t="s">
        <v>617</v>
      </c>
      <c r="G545" s="731" t="s">
        <v>618</v>
      </c>
      <c r="H545" s="731">
        <v>191836</v>
      </c>
      <c r="I545" s="731">
        <v>91836</v>
      </c>
      <c r="J545" s="731" t="s">
        <v>1353</v>
      </c>
      <c r="K545" s="731" t="s">
        <v>1354</v>
      </c>
      <c r="L545" s="734">
        <v>44.609999999999992</v>
      </c>
      <c r="M545" s="734">
        <v>12</v>
      </c>
      <c r="N545" s="735">
        <v>535.31999999999994</v>
      </c>
    </row>
    <row r="546" spans="1:14" ht="14.45" customHeight="1" x14ac:dyDescent="0.2">
      <c r="A546" s="729" t="s">
        <v>581</v>
      </c>
      <c r="B546" s="730" t="s">
        <v>582</v>
      </c>
      <c r="C546" s="731" t="s">
        <v>599</v>
      </c>
      <c r="D546" s="732" t="s">
        <v>600</v>
      </c>
      <c r="E546" s="733">
        <v>50113001</v>
      </c>
      <c r="F546" s="732" t="s">
        <v>617</v>
      </c>
      <c r="G546" s="731" t="s">
        <v>618</v>
      </c>
      <c r="H546" s="731">
        <v>221998</v>
      </c>
      <c r="I546" s="731">
        <v>221998</v>
      </c>
      <c r="J546" s="731" t="s">
        <v>963</v>
      </c>
      <c r="K546" s="731" t="s">
        <v>964</v>
      </c>
      <c r="L546" s="734">
        <v>22.41</v>
      </c>
      <c r="M546" s="734">
        <v>9</v>
      </c>
      <c r="N546" s="735">
        <v>201.69</v>
      </c>
    </row>
    <row r="547" spans="1:14" ht="14.45" customHeight="1" x14ac:dyDescent="0.2">
      <c r="A547" s="729" t="s">
        <v>581</v>
      </c>
      <c r="B547" s="730" t="s">
        <v>582</v>
      </c>
      <c r="C547" s="731" t="s">
        <v>599</v>
      </c>
      <c r="D547" s="732" t="s">
        <v>600</v>
      </c>
      <c r="E547" s="733">
        <v>50113001</v>
      </c>
      <c r="F547" s="732" t="s">
        <v>617</v>
      </c>
      <c r="G547" s="731" t="s">
        <v>618</v>
      </c>
      <c r="H547" s="731">
        <v>215851</v>
      </c>
      <c r="I547" s="731">
        <v>215851</v>
      </c>
      <c r="J547" s="731" t="s">
        <v>1355</v>
      </c>
      <c r="K547" s="731" t="s">
        <v>1356</v>
      </c>
      <c r="L547" s="734">
        <v>290.06</v>
      </c>
      <c r="M547" s="734">
        <v>13</v>
      </c>
      <c r="N547" s="735">
        <v>3770.7799999999997</v>
      </c>
    </row>
    <row r="548" spans="1:14" ht="14.45" customHeight="1" x14ac:dyDescent="0.2">
      <c r="A548" s="729" t="s">
        <v>581</v>
      </c>
      <c r="B548" s="730" t="s">
        <v>582</v>
      </c>
      <c r="C548" s="731" t="s">
        <v>599</v>
      </c>
      <c r="D548" s="732" t="s">
        <v>600</v>
      </c>
      <c r="E548" s="733">
        <v>50113001</v>
      </c>
      <c r="F548" s="732" t="s">
        <v>617</v>
      </c>
      <c r="G548" s="731" t="s">
        <v>618</v>
      </c>
      <c r="H548" s="731">
        <v>190958</v>
      </c>
      <c r="I548" s="731">
        <v>190958</v>
      </c>
      <c r="J548" s="731" t="s">
        <v>1357</v>
      </c>
      <c r="K548" s="731" t="s">
        <v>925</v>
      </c>
      <c r="L548" s="734">
        <v>140.71999999999997</v>
      </c>
      <c r="M548" s="734">
        <v>1</v>
      </c>
      <c r="N548" s="735">
        <v>140.71999999999997</v>
      </c>
    </row>
    <row r="549" spans="1:14" ht="14.45" customHeight="1" x14ac:dyDescent="0.2">
      <c r="A549" s="729" t="s">
        <v>581</v>
      </c>
      <c r="B549" s="730" t="s">
        <v>582</v>
      </c>
      <c r="C549" s="731" t="s">
        <v>599</v>
      </c>
      <c r="D549" s="732" t="s">
        <v>600</v>
      </c>
      <c r="E549" s="733">
        <v>50113001</v>
      </c>
      <c r="F549" s="732" t="s">
        <v>617</v>
      </c>
      <c r="G549" s="731" t="s">
        <v>628</v>
      </c>
      <c r="H549" s="731">
        <v>150309</v>
      </c>
      <c r="I549" s="731">
        <v>50309</v>
      </c>
      <c r="J549" s="731" t="s">
        <v>969</v>
      </c>
      <c r="K549" s="731" t="s">
        <v>1330</v>
      </c>
      <c r="L549" s="734">
        <v>34.350000000000009</v>
      </c>
      <c r="M549" s="734">
        <v>1</v>
      </c>
      <c r="N549" s="735">
        <v>34.350000000000009</v>
      </c>
    </row>
    <row r="550" spans="1:14" ht="14.45" customHeight="1" x14ac:dyDescent="0.2">
      <c r="A550" s="729" t="s">
        <v>581</v>
      </c>
      <c r="B550" s="730" t="s">
        <v>582</v>
      </c>
      <c r="C550" s="731" t="s">
        <v>599</v>
      </c>
      <c r="D550" s="732" t="s">
        <v>600</v>
      </c>
      <c r="E550" s="733">
        <v>50113001</v>
      </c>
      <c r="F550" s="732" t="s">
        <v>617</v>
      </c>
      <c r="G550" s="731" t="s">
        <v>628</v>
      </c>
      <c r="H550" s="731">
        <v>150318</v>
      </c>
      <c r="I550" s="731">
        <v>50318</v>
      </c>
      <c r="J550" s="731" t="s">
        <v>1358</v>
      </c>
      <c r="K550" s="731" t="s">
        <v>1359</v>
      </c>
      <c r="L550" s="734">
        <v>122.98999999999997</v>
      </c>
      <c r="M550" s="734">
        <v>1</v>
      </c>
      <c r="N550" s="735">
        <v>122.98999999999997</v>
      </c>
    </row>
    <row r="551" spans="1:14" ht="14.45" customHeight="1" x14ac:dyDescent="0.2">
      <c r="A551" s="729" t="s">
        <v>581</v>
      </c>
      <c r="B551" s="730" t="s">
        <v>582</v>
      </c>
      <c r="C551" s="731" t="s">
        <v>599</v>
      </c>
      <c r="D551" s="732" t="s">
        <v>600</v>
      </c>
      <c r="E551" s="733">
        <v>50113001</v>
      </c>
      <c r="F551" s="732" t="s">
        <v>617</v>
      </c>
      <c r="G551" s="731" t="s">
        <v>628</v>
      </c>
      <c r="H551" s="731">
        <v>150316</v>
      </c>
      <c r="I551" s="731">
        <v>50316</v>
      </c>
      <c r="J551" s="731" t="s">
        <v>1358</v>
      </c>
      <c r="K551" s="731" t="s">
        <v>626</v>
      </c>
      <c r="L551" s="734">
        <v>68.699999999999989</v>
      </c>
      <c r="M551" s="734">
        <v>1</v>
      </c>
      <c r="N551" s="735">
        <v>68.699999999999989</v>
      </c>
    </row>
    <row r="552" spans="1:14" ht="14.45" customHeight="1" x14ac:dyDescent="0.2">
      <c r="A552" s="729" t="s">
        <v>581</v>
      </c>
      <c r="B552" s="730" t="s">
        <v>582</v>
      </c>
      <c r="C552" s="731" t="s">
        <v>599</v>
      </c>
      <c r="D552" s="732" t="s">
        <v>600</v>
      </c>
      <c r="E552" s="733">
        <v>50113001</v>
      </c>
      <c r="F552" s="732" t="s">
        <v>617</v>
      </c>
      <c r="G552" s="731" t="s">
        <v>618</v>
      </c>
      <c r="H552" s="731">
        <v>102130</v>
      </c>
      <c r="I552" s="731">
        <v>2130</v>
      </c>
      <c r="J552" s="731" t="s">
        <v>1360</v>
      </c>
      <c r="K552" s="731" t="s">
        <v>1234</v>
      </c>
      <c r="L552" s="734">
        <v>154.96000000000004</v>
      </c>
      <c r="M552" s="734">
        <v>1</v>
      </c>
      <c r="N552" s="735">
        <v>154.96000000000004</v>
      </c>
    </row>
    <row r="553" spans="1:14" ht="14.45" customHeight="1" x14ac:dyDescent="0.2">
      <c r="A553" s="729" t="s">
        <v>581</v>
      </c>
      <c r="B553" s="730" t="s">
        <v>582</v>
      </c>
      <c r="C553" s="731" t="s">
        <v>599</v>
      </c>
      <c r="D553" s="732" t="s">
        <v>600</v>
      </c>
      <c r="E553" s="733">
        <v>50113001</v>
      </c>
      <c r="F553" s="732" t="s">
        <v>617</v>
      </c>
      <c r="G553" s="731" t="s">
        <v>618</v>
      </c>
      <c r="H553" s="731">
        <v>197864</v>
      </c>
      <c r="I553" s="731">
        <v>97864</v>
      </c>
      <c r="J553" s="731" t="s">
        <v>971</v>
      </c>
      <c r="K553" s="731" t="s">
        <v>972</v>
      </c>
      <c r="L553" s="734">
        <v>300.08</v>
      </c>
      <c r="M553" s="734">
        <v>3</v>
      </c>
      <c r="N553" s="735">
        <v>900.2399999999999</v>
      </c>
    </row>
    <row r="554" spans="1:14" ht="14.45" customHeight="1" x14ac:dyDescent="0.2">
      <c r="A554" s="729" t="s">
        <v>581</v>
      </c>
      <c r="B554" s="730" t="s">
        <v>582</v>
      </c>
      <c r="C554" s="731" t="s">
        <v>599</v>
      </c>
      <c r="D554" s="732" t="s">
        <v>600</v>
      </c>
      <c r="E554" s="733">
        <v>50113001</v>
      </c>
      <c r="F554" s="732" t="s">
        <v>617</v>
      </c>
      <c r="G554" s="731" t="s">
        <v>628</v>
      </c>
      <c r="H554" s="731">
        <v>231956</v>
      </c>
      <c r="I554" s="731">
        <v>231956</v>
      </c>
      <c r="J554" s="731" t="s">
        <v>1361</v>
      </c>
      <c r="K554" s="731" t="s">
        <v>1362</v>
      </c>
      <c r="L554" s="734">
        <v>49.76</v>
      </c>
      <c r="M554" s="734">
        <v>1</v>
      </c>
      <c r="N554" s="735">
        <v>49.76</v>
      </c>
    </row>
    <row r="555" spans="1:14" ht="14.45" customHeight="1" x14ac:dyDescent="0.2">
      <c r="A555" s="729" t="s">
        <v>581</v>
      </c>
      <c r="B555" s="730" t="s">
        <v>582</v>
      </c>
      <c r="C555" s="731" t="s">
        <v>599</v>
      </c>
      <c r="D555" s="732" t="s">
        <v>600</v>
      </c>
      <c r="E555" s="733">
        <v>50113001</v>
      </c>
      <c r="F555" s="732" t="s">
        <v>617</v>
      </c>
      <c r="G555" s="731" t="s">
        <v>618</v>
      </c>
      <c r="H555" s="731">
        <v>103550</v>
      </c>
      <c r="I555" s="731">
        <v>3550</v>
      </c>
      <c r="J555" s="731" t="s">
        <v>975</v>
      </c>
      <c r="K555" s="731" t="s">
        <v>1240</v>
      </c>
      <c r="L555" s="734">
        <v>39.81</v>
      </c>
      <c r="M555" s="734">
        <v>8</v>
      </c>
      <c r="N555" s="735">
        <v>318.48</v>
      </c>
    </row>
    <row r="556" spans="1:14" ht="14.45" customHeight="1" x14ac:dyDescent="0.2">
      <c r="A556" s="729" t="s">
        <v>581</v>
      </c>
      <c r="B556" s="730" t="s">
        <v>582</v>
      </c>
      <c r="C556" s="731" t="s">
        <v>599</v>
      </c>
      <c r="D556" s="732" t="s">
        <v>600</v>
      </c>
      <c r="E556" s="733">
        <v>50113001</v>
      </c>
      <c r="F556" s="732" t="s">
        <v>617</v>
      </c>
      <c r="G556" s="731" t="s">
        <v>618</v>
      </c>
      <c r="H556" s="731">
        <v>225452</v>
      </c>
      <c r="I556" s="731">
        <v>225452</v>
      </c>
      <c r="J556" s="731" t="s">
        <v>1363</v>
      </c>
      <c r="K556" s="731" t="s">
        <v>1364</v>
      </c>
      <c r="L556" s="734">
        <v>510.47999999999996</v>
      </c>
      <c r="M556" s="734">
        <v>1</v>
      </c>
      <c r="N556" s="735">
        <v>510.47999999999996</v>
      </c>
    </row>
    <row r="557" spans="1:14" ht="14.45" customHeight="1" x14ac:dyDescent="0.2">
      <c r="A557" s="729" t="s">
        <v>581</v>
      </c>
      <c r="B557" s="730" t="s">
        <v>582</v>
      </c>
      <c r="C557" s="731" t="s">
        <v>599</v>
      </c>
      <c r="D557" s="732" t="s">
        <v>600</v>
      </c>
      <c r="E557" s="733">
        <v>50113001</v>
      </c>
      <c r="F557" s="732" t="s">
        <v>617</v>
      </c>
      <c r="G557" s="731" t="s">
        <v>618</v>
      </c>
      <c r="H557" s="731">
        <v>221884</v>
      </c>
      <c r="I557" s="731">
        <v>221884</v>
      </c>
      <c r="J557" s="731" t="s">
        <v>1365</v>
      </c>
      <c r="K557" s="731" t="s">
        <v>1366</v>
      </c>
      <c r="L557" s="734">
        <v>1980</v>
      </c>
      <c r="M557" s="734">
        <v>4</v>
      </c>
      <c r="N557" s="735">
        <v>7920</v>
      </c>
    </row>
    <row r="558" spans="1:14" ht="14.45" customHeight="1" x14ac:dyDescent="0.2">
      <c r="A558" s="729" t="s">
        <v>581</v>
      </c>
      <c r="B558" s="730" t="s">
        <v>582</v>
      </c>
      <c r="C558" s="731" t="s">
        <v>599</v>
      </c>
      <c r="D558" s="732" t="s">
        <v>600</v>
      </c>
      <c r="E558" s="733">
        <v>50113001</v>
      </c>
      <c r="F558" s="732" t="s">
        <v>617</v>
      </c>
      <c r="G558" s="731" t="s">
        <v>618</v>
      </c>
      <c r="H558" s="731">
        <v>243240</v>
      </c>
      <c r="I558" s="731">
        <v>243240</v>
      </c>
      <c r="J558" s="731" t="s">
        <v>1367</v>
      </c>
      <c r="K558" s="731" t="s">
        <v>1368</v>
      </c>
      <c r="L558" s="734">
        <v>79.98</v>
      </c>
      <c r="M558" s="734">
        <v>1</v>
      </c>
      <c r="N558" s="735">
        <v>79.98</v>
      </c>
    </row>
    <row r="559" spans="1:14" ht="14.45" customHeight="1" x14ac:dyDescent="0.2">
      <c r="A559" s="729" t="s">
        <v>581</v>
      </c>
      <c r="B559" s="730" t="s">
        <v>582</v>
      </c>
      <c r="C559" s="731" t="s">
        <v>599</v>
      </c>
      <c r="D559" s="732" t="s">
        <v>600</v>
      </c>
      <c r="E559" s="733">
        <v>50113001</v>
      </c>
      <c r="F559" s="732" t="s">
        <v>617</v>
      </c>
      <c r="G559" s="731" t="s">
        <v>618</v>
      </c>
      <c r="H559" s="731">
        <v>158893</v>
      </c>
      <c r="I559" s="731">
        <v>58893</v>
      </c>
      <c r="J559" s="731" t="s">
        <v>1369</v>
      </c>
      <c r="K559" s="731" t="s">
        <v>1370</v>
      </c>
      <c r="L559" s="734">
        <v>131.95999999999998</v>
      </c>
      <c r="M559" s="734">
        <v>2</v>
      </c>
      <c r="N559" s="735">
        <v>263.91999999999996</v>
      </c>
    </row>
    <row r="560" spans="1:14" ht="14.45" customHeight="1" x14ac:dyDescent="0.2">
      <c r="A560" s="729" t="s">
        <v>581</v>
      </c>
      <c r="B560" s="730" t="s">
        <v>582</v>
      </c>
      <c r="C560" s="731" t="s">
        <v>599</v>
      </c>
      <c r="D560" s="732" t="s">
        <v>600</v>
      </c>
      <c r="E560" s="733">
        <v>50113001</v>
      </c>
      <c r="F560" s="732" t="s">
        <v>617</v>
      </c>
      <c r="G560" s="731" t="s">
        <v>618</v>
      </c>
      <c r="H560" s="731">
        <v>200901</v>
      </c>
      <c r="I560" s="731">
        <v>200901</v>
      </c>
      <c r="J560" s="731" t="s">
        <v>1371</v>
      </c>
      <c r="K560" s="731" t="s">
        <v>1372</v>
      </c>
      <c r="L560" s="734">
        <v>127.88000000000002</v>
      </c>
      <c r="M560" s="734">
        <v>1</v>
      </c>
      <c r="N560" s="735">
        <v>127.88000000000002</v>
      </c>
    </row>
    <row r="561" spans="1:14" ht="14.45" customHeight="1" x14ac:dyDescent="0.2">
      <c r="A561" s="729" t="s">
        <v>581</v>
      </c>
      <c r="B561" s="730" t="s">
        <v>582</v>
      </c>
      <c r="C561" s="731" t="s">
        <v>599</v>
      </c>
      <c r="D561" s="732" t="s">
        <v>600</v>
      </c>
      <c r="E561" s="733">
        <v>50113001</v>
      </c>
      <c r="F561" s="732" t="s">
        <v>617</v>
      </c>
      <c r="G561" s="731" t="s">
        <v>618</v>
      </c>
      <c r="H561" s="731">
        <v>142953</v>
      </c>
      <c r="I561" s="731">
        <v>42953</v>
      </c>
      <c r="J561" s="731" t="s">
        <v>1373</v>
      </c>
      <c r="K561" s="731" t="s">
        <v>1374</v>
      </c>
      <c r="L561" s="734">
        <v>78.879999999999981</v>
      </c>
      <c r="M561" s="734">
        <v>7</v>
      </c>
      <c r="N561" s="735">
        <v>552.15999999999985</v>
      </c>
    </row>
    <row r="562" spans="1:14" ht="14.45" customHeight="1" x14ac:dyDescent="0.2">
      <c r="A562" s="729" t="s">
        <v>581</v>
      </c>
      <c r="B562" s="730" t="s">
        <v>582</v>
      </c>
      <c r="C562" s="731" t="s">
        <v>599</v>
      </c>
      <c r="D562" s="732" t="s">
        <v>600</v>
      </c>
      <c r="E562" s="733">
        <v>50113001</v>
      </c>
      <c r="F562" s="732" t="s">
        <v>617</v>
      </c>
      <c r="G562" s="731" t="s">
        <v>618</v>
      </c>
      <c r="H562" s="731">
        <v>117926</v>
      </c>
      <c r="I562" s="731">
        <v>201609</v>
      </c>
      <c r="J562" s="731" t="s">
        <v>977</v>
      </c>
      <c r="K562" s="731" t="s">
        <v>978</v>
      </c>
      <c r="L562" s="734">
        <v>44.85</v>
      </c>
      <c r="M562" s="734">
        <v>3</v>
      </c>
      <c r="N562" s="735">
        <v>134.55000000000001</v>
      </c>
    </row>
    <row r="563" spans="1:14" ht="14.45" customHeight="1" x14ac:dyDescent="0.2">
      <c r="A563" s="729" t="s">
        <v>581</v>
      </c>
      <c r="B563" s="730" t="s">
        <v>582</v>
      </c>
      <c r="C563" s="731" t="s">
        <v>599</v>
      </c>
      <c r="D563" s="732" t="s">
        <v>600</v>
      </c>
      <c r="E563" s="733">
        <v>50113001</v>
      </c>
      <c r="F563" s="732" t="s">
        <v>617</v>
      </c>
      <c r="G563" s="731" t="s">
        <v>618</v>
      </c>
      <c r="H563" s="731">
        <v>846281</v>
      </c>
      <c r="I563" s="731">
        <v>107611</v>
      </c>
      <c r="J563" s="731" t="s">
        <v>1375</v>
      </c>
      <c r="K563" s="731" t="s">
        <v>1376</v>
      </c>
      <c r="L563" s="734">
        <v>211.78999999999988</v>
      </c>
      <c r="M563" s="734">
        <v>3</v>
      </c>
      <c r="N563" s="735">
        <v>635.36999999999966</v>
      </c>
    </row>
    <row r="564" spans="1:14" ht="14.45" customHeight="1" x14ac:dyDescent="0.2">
      <c r="A564" s="729" t="s">
        <v>581</v>
      </c>
      <c r="B564" s="730" t="s">
        <v>582</v>
      </c>
      <c r="C564" s="731" t="s">
        <v>599</v>
      </c>
      <c r="D564" s="732" t="s">
        <v>600</v>
      </c>
      <c r="E564" s="733">
        <v>50113001</v>
      </c>
      <c r="F564" s="732" t="s">
        <v>617</v>
      </c>
      <c r="G564" s="731" t="s">
        <v>628</v>
      </c>
      <c r="H564" s="731">
        <v>166030</v>
      </c>
      <c r="I564" s="731">
        <v>66030</v>
      </c>
      <c r="J564" s="731" t="s">
        <v>979</v>
      </c>
      <c r="K564" s="731" t="s">
        <v>980</v>
      </c>
      <c r="L564" s="734">
        <v>29.87</v>
      </c>
      <c r="M564" s="734">
        <v>1</v>
      </c>
      <c r="N564" s="735">
        <v>29.87</v>
      </c>
    </row>
    <row r="565" spans="1:14" ht="14.45" customHeight="1" x14ac:dyDescent="0.2">
      <c r="A565" s="729" t="s">
        <v>581</v>
      </c>
      <c r="B565" s="730" t="s">
        <v>582</v>
      </c>
      <c r="C565" s="731" t="s">
        <v>599</v>
      </c>
      <c r="D565" s="732" t="s">
        <v>600</v>
      </c>
      <c r="E565" s="733">
        <v>50113001</v>
      </c>
      <c r="F565" s="732" t="s">
        <v>617</v>
      </c>
      <c r="G565" s="731" t="s">
        <v>628</v>
      </c>
      <c r="H565" s="731">
        <v>153951</v>
      </c>
      <c r="I565" s="731">
        <v>53951</v>
      </c>
      <c r="J565" s="731" t="s">
        <v>1377</v>
      </c>
      <c r="K565" s="731" t="s">
        <v>1378</v>
      </c>
      <c r="L565" s="734">
        <v>183.28999999999996</v>
      </c>
      <c r="M565" s="734">
        <v>1</v>
      </c>
      <c r="N565" s="735">
        <v>183.28999999999996</v>
      </c>
    </row>
    <row r="566" spans="1:14" ht="14.45" customHeight="1" x14ac:dyDescent="0.2">
      <c r="A566" s="729" t="s">
        <v>581</v>
      </c>
      <c r="B566" s="730" t="s">
        <v>582</v>
      </c>
      <c r="C566" s="731" t="s">
        <v>599</v>
      </c>
      <c r="D566" s="732" t="s">
        <v>600</v>
      </c>
      <c r="E566" s="733">
        <v>50113001</v>
      </c>
      <c r="F566" s="732" t="s">
        <v>617</v>
      </c>
      <c r="G566" s="731" t="s">
        <v>628</v>
      </c>
      <c r="H566" s="731">
        <v>233360</v>
      </c>
      <c r="I566" s="731">
        <v>233360</v>
      </c>
      <c r="J566" s="731" t="s">
        <v>981</v>
      </c>
      <c r="K566" s="731" t="s">
        <v>1379</v>
      </c>
      <c r="L566" s="734">
        <v>21.959999999999997</v>
      </c>
      <c r="M566" s="734">
        <v>26</v>
      </c>
      <c r="N566" s="735">
        <v>570.95999999999992</v>
      </c>
    </row>
    <row r="567" spans="1:14" ht="14.45" customHeight="1" x14ac:dyDescent="0.2">
      <c r="A567" s="729" t="s">
        <v>581</v>
      </c>
      <c r="B567" s="730" t="s">
        <v>582</v>
      </c>
      <c r="C567" s="731" t="s">
        <v>599</v>
      </c>
      <c r="D567" s="732" t="s">
        <v>600</v>
      </c>
      <c r="E567" s="733">
        <v>50113001</v>
      </c>
      <c r="F567" s="732" t="s">
        <v>617</v>
      </c>
      <c r="G567" s="731" t="s">
        <v>628</v>
      </c>
      <c r="H567" s="731">
        <v>233366</v>
      </c>
      <c r="I567" s="731">
        <v>233366</v>
      </c>
      <c r="J567" s="731" t="s">
        <v>981</v>
      </c>
      <c r="K567" s="731" t="s">
        <v>982</v>
      </c>
      <c r="L567" s="734">
        <v>45.49</v>
      </c>
      <c r="M567" s="734">
        <v>4</v>
      </c>
      <c r="N567" s="735">
        <v>181.96</v>
      </c>
    </row>
    <row r="568" spans="1:14" ht="14.45" customHeight="1" x14ac:dyDescent="0.2">
      <c r="A568" s="729" t="s">
        <v>581</v>
      </c>
      <c r="B568" s="730" t="s">
        <v>582</v>
      </c>
      <c r="C568" s="731" t="s">
        <v>599</v>
      </c>
      <c r="D568" s="732" t="s">
        <v>600</v>
      </c>
      <c r="E568" s="733">
        <v>50113001</v>
      </c>
      <c r="F568" s="732" t="s">
        <v>617</v>
      </c>
      <c r="G568" s="731" t="s">
        <v>628</v>
      </c>
      <c r="H568" s="731">
        <v>849578</v>
      </c>
      <c r="I568" s="731">
        <v>149480</v>
      </c>
      <c r="J568" s="731" t="s">
        <v>1380</v>
      </c>
      <c r="K568" s="731" t="s">
        <v>1381</v>
      </c>
      <c r="L568" s="734">
        <v>58.610000000000014</v>
      </c>
      <c r="M568" s="734">
        <v>1</v>
      </c>
      <c r="N568" s="735">
        <v>58.610000000000014</v>
      </c>
    </row>
    <row r="569" spans="1:14" ht="14.45" customHeight="1" x14ac:dyDescent="0.2">
      <c r="A569" s="729" t="s">
        <v>581</v>
      </c>
      <c r="B569" s="730" t="s">
        <v>582</v>
      </c>
      <c r="C569" s="731" t="s">
        <v>599</v>
      </c>
      <c r="D569" s="732" t="s">
        <v>600</v>
      </c>
      <c r="E569" s="733">
        <v>50113002</v>
      </c>
      <c r="F569" s="732" t="s">
        <v>985</v>
      </c>
      <c r="G569" s="731" t="s">
        <v>618</v>
      </c>
      <c r="H569" s="731">
        <v>116337</v>
      </c>
      <c r="I569" s="731">
        <v>16337</v>
      </c>
      <c r="J569" s="731" t="s">
        <v>991</v>
      </c>
      <c r="K569" s="731" t="s">
        <v>992</v>
      </c>
      <c r="L569" s="734">
        <v>2121.6400000000003</v>
      </c>
      <c r="M569" s="734">
        <v>2</v>
      </c>
      <c r="N569" s="735">
        <v>4243.2800000000007</v>
      </c>
    </row>
    <row r="570" spans="1:14" ht="14.45" customHeight="1" x14ac:dyDescent="0.2">
      <c r="A570" s="729" t="s">
        <v>581</v>
      </c>
      <c r="B570" s="730" t="s">
        <v>582</v>
      </c>
      <c r="C570" s="731" t="s">
        <v>599</v>
      </c>
      <c r="D570" s="732" t="s">
        <v>600</v>
      </c>
      <c r="E570" s="733">
        <v>50113002</v>
      </c>
      <c r="F570" s="732" t="s">
        <v>985</v>
      </c>
      <c r="G570" s="731" t="s">
        <v>618</v>
      </c>
      <c r="H570" s="731">
        <v>103513</v>
      </c>
      <c r="I570" s="731">
        <v>3513</v>
      </c>
      <c r="J570" s="731" t="s">
        <v>994</v>
      </c>
      <c r="K570" s="731" t="s">
        <v>995</v>
      </c>
      <c r="L570" s="734">
        <v>2000.0000000000005</v>
      </c>
      <c r="M570" s="734">
        <v>2</v>
      </c>
      <c r="N570" s="735">
        <v>4000.0000000000009</v>
      </c>
    </row>
    <row r="571" spans="1:14" ht="14.45" customHeight="1" x14ac:dyDescent="0.2">
      <c r="A571" s="729" t="s">
        <v>581</v>
      </c>
      <c r="B571" s="730" t="s">
        <v>582</v>
      </c>
      <c r="C571" s="731" t="s">
        <v>599</v>
      </c>
      <c r="D571" s="732" t="s">
        <v>600</v>
      </c>
      <c r="E571" s="733">
        <v>50113002</v>
      </c>
      <c r="F571" s="732" t="s">
        <v>985</v>
      </c>
      <c r="G571" s="731" t="s">
        <v>618</v>
      </c>
      <c r="H571" s="731">
        <v>397302</v>
      </c>
      <c r="I571" s="731">
        <v>3290</v>
      </c>
      <c r="J571" s="731" t="s">
        <v>999</v>
      </c>
      <c r="K571" s="731" t="s">
        <v>1000</v>
      </c>
      <c r="L571" s="734">
        <v>1322.73</v>
      </c>
      <c r="M571" s="734">
        <v>1</v>
      </c>
      <c r="N571" s="735">
        <v>1322.73</v>
      </c>
    </row>
    <row r="572" spans="1:14" ht="14.45" customHeight="1" x14ac:dyDescent="0.2">
      <c r="A572" s="729" t="s">
        <v>581</v>
      </c>
      <c r="B572" s="730" t="s">
        <v>582</v>
      </c>
      <c r="C572" s="731" t="s">
        <v>599</v>
      </c>
      <c r="D572" s="732" t="s">
        <v>600</v>
      </c>
      <c r="E572" s="733">
        <v>50113002</v>
      </c>
      <c r="F572" s="732" t="s">
        <v>985</v>
      </c>
      <c r="G572" s="731" t="s">
        <v>618</v>
      </c>
      <c r="H572" s="731">
        <v>103414</v>
      </c>
      <c r="I572" s="731">
        <v>3414</v>
      </c>
      <c r="J572" s="731" t="s">
        <v>999</v>
      </c>
      <c r="K572" s="731" t="s">
        <v>995</v>
      </c>
      <c r="L572" s="734">
        <v>2513.7399999999993</v>
      </c>
      <c r="M572" s="734">
        <v>46</v>
      </c>
      <c r="N572" s="735">
        <v>115632.03999999996</v>
      </c>
    </row>
    <row r="573" spans="1:14" ht="14.45" customHeight="1" x14ac:dyDescent="0.2">
      <c r="A573" s="729" t="s">
        <v>581</v>
      </c>
      <c r="B573" s="730" t="s">
        <v>582</v>
      </c>
      <c r="C573" s="731" t="s">
        <v>599</v>
      </c>
      <c r="D573" s="732" t="s">
        <v>600</v>
      </c>
      <c r="E573" s="733">
        <v>50113002</v>
      </c>
      <c r="F573" s="732" t="s">
        <v>985</v>
      </c>
      <c r="G573" s="731" t="s">
        <v>618</v>
      </c>
      <c r="H573" s="731">
        <v>157116</v>
      </c>
      <c r="I573" s="731">
        <v>157116</v>
      </c>
      <c r="J573" s="731" t="s">
        <v>1006</v>
      </c>
      <c r="K573" s="731" t="s">
        <v>1382</v>
      </c>
      <c r="L573" s="734">
        <v>3630</v>
      </c>
      <c r="M573" s="734">
        <v>2</v>
      </c>
      <c r="N573" s="735">
        <v>7260</v>
      </c>
    </row>
    <row r="574" spans="1:14" ht="14.45" customHeight="1" x14ac:dyDescent="0.2">
      <c r="A574" s="729" t="s">
        <v>581</v>
      </c>
      <c r="B574" s="730" t="s">
        <v>582</v>
      </c>
      <c r="C574" s="731" t="s">
        <v>599</v>
      </c>
      <c r="D574" s="732" t="s">
        <v>600</v>
      </c>
      <c r="E574" s="733">
        <v>50113002</v>
      </c>
      <c r="F574" s="732" t="s">
        <v>985</v>
      </c>
      <c r="G574" s="731" t="s">
        <v>618</v>
      </c>
      <c r="H574" s="731">
        <v>394774</v>
      </c>
      <c r="I574" s="731">
        <v>157118</v>
      </c>
      <c r="J574" s="731" t="s">
        <v>1006</v>
      </c>
      <c r="K574" s="731" t="s">
        <v>1005</v>
      </c>
      <c r="L574" s="734">
        <v>3141.5999999999995</v>
      </c>
      <c r="M574" s="734">
        <v>7</v>
      </c>
      <c r="N574" s="735">
        <v>21991.199999999997</v>
      </c>
    </row>
    <row r="575" spans="1:14" ht="14.45" customHeight="1" x14ac:dyDescent="0.2">
      <c r="A575" s="729" t="s">
        <v>581</v>
      </c>
      <c r="B575" s="730" t="s">
        <v>582</v>
      </c>
      <c r="C575" s="731" t="s">
        <v>599</v>
      </c>
      <c r="D575" s="732" t="s">
        <v>600</v>
      </c>
      <c r="E575" s="733">
        <v>50113002</v>
      </c>
      <c r="F575" s="732" t="s">
        <v>985</v>
      </c>
      <c r="G575" s="731" t="s">
        <v>618</v>
      </c>
      <c r="H575" s="731">
        <v>500716</v>
      </c>
      <c r="I575" s="731">
        <v>157112</v>
      </c>
      <c r="J575" s="731" t="s">
        <v>1007</v>
      </c>
      <c r="K575" s="731" t="s">
        <v>1005</v>
      </c>
      <c r="L575" s="734">
        <v>3216.400000000001</v>
      </c>
      <c r="M575" s="734">
        <v>1</v>
      </c>
      <c r="N575" s="735">
        <v>3216.400000000001</v>
      </c>
    </row>
    <row r="576" spans="1:14" ht="14.45" customHeight="1" x14ac:dyDescent="0.2">
      <c r="A576" s="729" t="s">
        <v>581</v>
      </c>
      <c r="B576" s="730" t="s">
        <v>582</v>
      </c>
      <c r="C576" s="731" t="s">
        <v>599</v>
      </c>
      <c r="D576" s="732" t="s">
        <v>600</v>
      </c>
      <c r="E576" s="733">
        <v>50113006</v>
      </c>
      <c r="F576" s="732" t="s">
        <v>1008</v>
      </c>
      <c r="G576" s="731" t="s">
        <v>628</v>
      </c>
      <c r="H576" s="731">
        <v>33833</v>
      </c>
      <c r="I576" s="731">
        <v>33833</v>
      </c>
      <c r="J576" s="731" t="s">
        <v>1009</v>
      </c>
      <c r="K576" s="731" t="s">
        <v>769</v>
      </c>
      <c r="L576" s="734">
        <v>167.22</v>
      </c>
      <c r="M576" s="734">
        <v>6</v>
      </c>
      <c r="N576" s="735">
        <v>1003.3199999999999</v>
      </c>
    </row>
    <row r="577" spans="1:14" ht="14.45" customHeight="1" x14ac:dyDescent="0.2">
      <c r="A577" s="729" t="s">
        <v>581</v>
      </c>
      <c r="B577" s="730" t="s">
        <v>582</v>
      </c>
      <c r="C577" s="731" t="s">
        <v>599</v>
      </c>
      <c r="D577" s="732" t="s">
        <v>600</v>
      </c>
      <c r="E577" s="733">
        <v>50113006</v>
      </c>
      <c r="F577" s="732" t="s">
        <v>1008</v>
      </c>
      <c r="G577" s="731" t="s">
        <v>628</v>
      </c>
      <c r="H577" s="731">
        <v>133339</v>
      </c>
      <c r="I577" s="731">
        <v>33339</v>
      </c>
      <c r="J577" s="731" t="s">
        <v>1010</v>
      </c>
      <c r="K577" s="731" t="s">
        <v>1383</v>
      </c>
      <c r="L577" s="734">
        <v>41.8</v>
      </c>
      <c r="M577" s="734">
        <v>8</v>
      </c>
      <c r="N577" s="735">
        <v>334.4</v>
      </c>
    </row>
    <row r="578" spans="1:14" ht="14.45" customHeight="1" x14ac:dyDescent="0.2">
      <c r="A578" s="729" t="s">
        <v>581</v>
      </c>
      <c r="B578" s="730" t="s">
        <v>582</v>
      </c>
      <c r="C578" s="731" t="s">
        <v>599</v>
      </c>
      <c r="D578" s="732" t="s">
        <v>600</v>
      </c>
      <c r="E578" s="733">
        <v>50113006</v>
      </c>
      <c r="F578" s="732" t="s">
        <v>1008</v>
      </c>
      <c r="G578" s="731" t="s">
        <v>628</v>
      </c>
      <c r="H578" s="731">
        <v>133340</v>
      </c>
      <c r="I578" s="731">
        <v>33340</v>
      </c>
      <c r="J578" s="731" t="s">
        <v>1011</v>
      </c>
      <c r="K578" s="731" t="s">
        <v>1383</v>
      </c>
      <c r="L578" s="734">
        <v>41.8</v>
      </c>
      <c r="M578" s="734">
        <v>8</v>
      </c>
      <c r="N578" s="735">
        <v>334.4</v>
      </c>
    </row>
    <row r="579" spans="1:14" ht="14.45" customHeight="1" x14ac:dyDescent="0.2">
      <c r="A579" s="729" t="s">
        <v>581</v>
      </c>
      <c r="B579" s="730" t="s">
        <v>582</v>
      </c>
      <c r="C579" s="731" t="s">
        <v>599</v>
      </c>
      <c r="D579" s="732" t="s">
        <v>600</v>
      </c>
      <c r="E579" s="733">
        <v>50113006</v>
      </c>
      <c r="F579" s="732" t="s">
        <v>1008</v>
      </c>
      <c r="G579" s="731" t="s">
        <v>618</v>
      </c>
      <c r="H579" s="731">
        <v>217088</v>
      </c>
      <c r="I579" s="731">
        <v>217088</v>
      </c>
      <c r="J579" s="731" t="s">
        <v>1011</v>
      </c>
      <c r="K579" s="731" t="s">
        <v>769</v>
      </c>
      <c r="L579" s="734">
        <v>164.59000000000003</v>
      </c>
      <c r="M579" s="734">
        <v>2</v>
      </c>
      <c r="N579" s="735">
        <v>329.18000000000006</v>
      </c>
    </row>
    <row r="580" spans="1:14" ht="14.45" customHeight="1" x14ac:dyDescent="0.2">
      <c r="A580" s="729" t="s">
        <v>581</v>
      </c>
      <c r="B580" s="730" t="s">
        <v>582</v>
      </c>
      <c r="C580" s="731" t="s">
        <v>599</v>
      </c>
      <c r="D580" s="732" t="s">
        <v>600</v>
      </c>
      <c r="E580" s="733">
        <v>50113006</v>
      </c>
      <c r="F580" s="732" t="s">
        <v>1008</v>
      </c>
      <c r="G580" s="731" t="s">
        <v>618</v>
      </c>
      <c r="H580" s="731">
        <v>33580</v>
      </c>
      <c r="I580" s="731">
        <v>33580</v>
      </c>
      <c r="J580" s="731" t="s">
        <v>1015</v>
      </c>
      <c r="K580" s="731" t="s">
        <v>769</v>
      </c>
      <c r="L580" s="734">
        <v>124.2</v>
      </c>
      <c r="M580" s="734">
        <v>5</v>
      </c>
      <c r="N580" s="735">
        <v>621</v>
      </c>
    </row>
    <row r="581" spans="1:14" ht="14.45" customHeight="1" x14ac:dyDescent="0.2">
      <c r="A581" s="729" t="s">
        <v>581</v>
      </c>
      <c r="B581" s="730" t="s">
        <v>582</v>
      </c>
      <c r="C581" s="731" t="s">
        <v>599</v>
      </c>
      <c r="D581" s="732" t="s">
        <v>600</v>
      </c>
      <c r="E581" s="733">
        <v>50113006</v>
      </c>
      <c r="F581" s="732" t="s">
        <v>1008</v>
      </c>
      <c r="G581" s="731" t="s">
        <v>618</v>
      </c>
      <c r="H581" s="731">
        <v>217041</v>
      </c>
      <c r="I581" s="731">
        <v>217041</v>
      </c>
      <c r="J581" s="731" t="s">
        <v>1017</v>
      </c>
      <c r="K581" s="731" t="s">
        <v>769</v>
      </c>
      <c r="L581" s="734">
        <v>124.19999999999999</v>
      </c>
      <c r="M581" s="734">
        <v>9</v>
      </c>
      <c r="N581" s="735">
        <v>1117.8</v>
      </c>
    </row>
    <row r="582" spans="1:14" ht="14.45" customHeight="1" x14ac:dyDescent="0.2">
      <c r="A582" s="729" t="s">
        <v>581</v>
      </c>
      <c r="B582" s="730" t="s">
        <v>582</v>
      </c>
      <c r="C582" s="731" t="s">
        <v>599</v>
      </c>
      <c r="D582" s="732" t="s">
        <v>600</v>
      </c>
      <c r="E582" s="733">
        <v>50113006</v>
      </c>
      <c r="F582" s="732" t="s">
        <v>1008</v>
      </c>
      <c r="G582" s="731" t="s">
        <v>618</v>
      </c>
      <c r="H582" s="731">
        <v>217042</v>
      </c>
      <c r="I582" s="731">
        <v>217042</v>
      </c>
      <c r="J582" s="731" t="s">
        <v>1384</v>
      </c>
      <c r="K582" s="731" t="s">
        <v>769</v>
      </c>
      <c r="L582" s="734">
        <v>124.2</v>
      </c>
      <c r="M582" s="734">
        <v>3</v>
      </c>
      <c r="N582" s="735">
        <v>372.6</v>
      </c>
    </row>
    <row r="583" spans="1:14" ht="14.45" customHeight="1" x14ac:dyDescent="0.2">
      <c r="A583" s="729" t="s">
        <v>581</v>
      </c>
      <c r="B583" s="730" t="s">
        <v>582</v>
      </c>
      <c r="C583" s="731" t="s">
        <v>599</v>
      </c>
      <c r="D583" s="732" t="s">
        <v>600</v>
      </c>
      <c r="E583" s="733">
        <v>50113006</v>
      </c>
      <c r="F583" s="732" t="s">
        <v>1008</v>
      </c>
      <c r="G583" s="731" t="s">
        <v>618</v>
      </c>
      <c r="H583" s="731">
        <v>397803</v>
      </c>
      <c r="I583" s="731">
        <v>217084</v>
      </c>
      <c r="J583" s="731" t="s">
        <v>1385</v>
      </c>
      <c r="K583" s="731" t="s">
        <v>1022</v>
      </c>
      <c r="L583" s="734">
        <v>1776.7500000000005</v>
      </c>
      <c r="M583" s="734">
        <v>1</v>
      </c>
      <c r="N583" s="735">
        <v>1776.7500000000005</v>
      </c>
    </row>
    <row r="584" spans="1:14" ht="14.45" customHeight="1" x14ac:dyDescent="0.2">
      <c r="A584" s="729" t="s">
        <v>581</v>
      </c>
      <c r="B584" s="730" t="s">
        <v>582</v>
      </c>
      <c r="C584" s="731" t="s">
        <v>599</v>
      </c>
      <c r="D584" s="732" t="s">
        <v>600</v>
      </c>
      <c r="E584" s="733">
        <v>50113006</v>
      </c>
      <c r="F584" s="732" t="s">
        <v>1008</v>
      </c>
      <c r="G584" s="731" t="s">
        <v>618</v>
      </c>
      <c r="H584" s="731">
        <v>217162</v>
      </c>
      <c r="I584" s="731">
        <v>217162</v>
      </c>
      <c r="J584" s="731" t="s">
        <v>1019</v>
      </c>
      <c r="K584" s="731" t="s">
        <v>767</v>
      </c>
      <c r="L584" s="734">
        <v>172.84959999999998</v>
      </c>
      <c r="M584" s="734">
        <v>5</v>
      </c>
      <c r="N584" s="735">
        <v>864.24799999999993</v>
      </c>
    </row>
    <row r="585" spans="1:14" ht="14.45" customHeight="1" x14ac:dyDescent="0.2">
      <c r="A585" s="729" t="s">
        <v>581</v>
      </c>
      <c r="B585" s="730" t="s">
        <v>582</v>
      </c>
      <c r="C585" s="731" t="s">
        <v>599</v>
      </c>
      <c r="D585" s="732" t="s">
        <v>600</v>
      </c>
      <c r="E585" s="733">
        <v>50113006</v>
      </c>
      <c r="F585" s="732" t="s">
        <v>1008</v>
      </c>
      <c r="G585" s="731" t="s">
        <v>628</v>
      </c>
      <c r="H585" s="731">
        <v>33742</v>
      </c>
      <c r="I585" s="731">
        <v>33742</v>
      </c>
      <c r="J585" s="731" t="s">
        <v>1386</v>
      </c>
      <c r="K585" s="731" t="s">
        <v>767</v>
      </c>
      <c r="L585" s="734">
        <v>111.80999999999997</v>
      </c>
      <c r="M585" s="734">
        <v>2</v>
      </c>
      <c r="N585" s="735">
        <v>223.61999999999995</v>
      </c>
    </row>
    <row r="586" spans="1:14" ht="14.45" customHeight="1" x14ac:dyDescent="0.2">
      <c r="A586" s="729" t="s">
        <v>581</v>
      </c>
      <c r="B586" s="730" t="s">
        <v>582</v>
      </c>
      <c r="C586" s="731" t="s">
        <v>599</v>
      </c>
      <c r="D586" s="732" t="s">
        <v>600</v>
      </c>
      <c r="E586" s="733">
        <v>50113006</v>
      </c>
      <c r="F586" s="732" t="s">
        <v>1008</v>
      </c>
      <c r="G586" s="731" t="s">
        <v>628</v>
      </c>
      <c r="H586" s="731">
        <v>987792</v>
      </c>
      <c r="I586" s="731">
        <v>33749</v>
      </c>
      <c r="J586" s="731" t="s">
        <v>1034</v>
      </c>
      <c r="K586" s="731" t="s">
        <v>1035</v>
      </c>
      <c r="L586" s="734">
        <v>96.550000000000026</v>
      </c>
      <c r="M586" s="734">
        <v>2</v>
      </c>
      <c r="N586" s="735">
        <v>193.10000000000005</v>
      </c>
    </row>
    <row r="587" spans="1:14" ht="14.45" customHeight="1" x14ac:dyDescent="0.2">
      <c r="A587" s="729" t="s">
        <v>581</v>
      </c>
      <c r="B587" s="730" t="s">
        <v>582</v>
      </c>
      <c r="C587" s="731" t="s">
        <v>599</v>
      </c>
      <c r="D587" s="732" t="s">
        <v>600</v>
      </c>
      <c r="E587" s="733">
        <v>50113006</v>
      </c>
      <c r="F587" s="732" t="s">
        <v>1008</v>
      </c>
      <c r="G587" s="731" t="s">
        <v>628</v>
      </c>
      <c r="H587" s="731">
        <v>33751</v>
      </c>
      <c r="I587" s="731">
        <v>33751</v>
      </c>
      <c r="J587" s="731" t="s">
        <v>1387</v>
      </c>
      <c r="K587" s="731" t="s">
        <v>1035</v>
      </c>
      <c r="L587" s="734">
        <v>96.550000000000011</v>
      </c>
      <c r="M587" s="734">
        <v>3</v>
      </c>
      <c r="N587" s="735">
        <v>289.65000000000003</v>
      </c>
    </row>
    <row r="588" spans="1:14" ht="14.45" customHeight="1" x14ac:dyDescent="0.2">
      <c r="A588" s="729" t="s">
        <v>581</v>
      </c>
      <c r="B588" s="730" t="s">
        <v>582</v>
      </c>
      <c r="C588" s="731" t="s">
        <v>599</v>
      </c>
      <c r="D588" s="732" t="s">
        <v>600</v>
      </c>
      <c r="E588" s="733">
        <v>50113006</v>
      </c>
      <c r="F588" s="732" t="s">
        <v>1008</v>
      </c>
      <c r="G588" s="731" t="s">
        <v>628</v>
      </c>
      <c r="H588" s="731">
        <v>33750</v>
      </c>
      <c r="I588" s="731">
        <v>33750</v>
      </c>
      <c r="J588" s="731" t="s">
        <v>1388</v>
      </c>
      <c r="K588" s="731" t="s">
        <v>1035</v>
      </c>
      <c r="L588" s="734">
        <v>96.55</v>
      </c>
      <c r="M588" s="734">
        <v>6</v>
      </c>
      <c r="N588" s="735">
        <v>579.29999999999995</v>
      </c>
    </row>
    <row r="589" spans="1:14" ht="14.45" customHeight="1" x14ac:dyDescent="0.2">
      <c r="A589" s="729" t="s">
        <v>581</v>
      </c>
      <c r="B589" s="730" t="s">
        <v>582</v>
      </c>
      <c r="C589" s="731" t="s">
        <v>599</v>
      </c>
      <c r="D589" s="732" t="s">
        <v>600</v>
      </c>
      <c r="E589" s="733">
        <v>50113006</v>
      </c>
      <c r="F589" s="732" t="s">
        <v>1008</v>
      </c>
      <c r="G589" s="731" t="s">
        <v>628</v>
      </c>
      <c r="H589" s="731">
        <v>33859</v>
      </c>
      <c r="I589" s="731">
        <v>33859</v>
      </c>
      <c r="J589" s="731" t="s">
        <v>1038</v>
      </c>
      <c r="K589" s="731" t="s">
        <v>769</v>
      </c>
      <c r="L589" s="734">
        <v>141.41999999999996</v>
      </c>
      <c r="M589" s="734">
        <v>13</v>
      </c>
      <c r="N589" s="735">
        <v>1838.4599999999996</v>
      </c>
    </row>
    <row r="590" spans="1:14" ht="14.45" customHeight="1" x14ac:dyDescent="0.2">
      <c r="A590" s="729" t="s">
        <v>581</v>
      </c>
      <c r="B590" s="730" t="s">
        <v>582</v>
      </c>
      <c r="C590" s="731" t="s">
        <v>599</v>
      </c>
      <c r="D590" s="732" t="s">
        <v>600</v>
      </c>
      <c r="E590" s="733">
        <v>50113006</v>
      </c>
      <c r="F590" s="732" t="s">
        <v>1008</v>
      </c>
      <c r="G590" s="731" t="s">
        <v>628</v>
      </c>
      <c r="H590" s="731">
        <v>33858</v>
      </c>
      <c r="I590" s="731">
        <v>33858</v>
      </c>
      <c r="J590" s="731" t="s">
        <v>1389</v>
      </c>
      <c r="K590" s="731" t="s">
        <v>769</v>
      </c>
      <c r="L590" s="734">
        <v>141.42000000000002</v>
      </c>
      <c r="M590" s="734">
        <v>16</v>
      </c>
      <c r="N590" s="735">
        <v>2262.7200000000003</v>
      </c>
    </row>
    <row r="591" spans="1:14" ht="14.45" customHeight="1" x14ac:dyDescent="0.2">
      <c r="A591" s="729" t="s">
        <v>581</v>
      </c>
      <c r="B591" s="730" t="s">
        <v>582</v>
      </c>
      <c r="C591" s="731" t="s">
        <v>599</v>
      </c>
      <c r="D591" s="732" t="s">
        <v>600</v>
      </c>
      <c r="E591" s="733">
        <v>50113006</v>
      </c>
      <c r="F591" s="732" t="s">
        <v>1008</v>
      </c>
      <c r="G591" s="731" t="s">
        <v>628</v>
      </c>
      <c r="H591" s="731">
        <v>33851</v>
      </c>
      <c r="I591" s="731">
        <v>33851</v>
      </c>
      <c r="J591" s="731" t="s">
        <v>1390</v>
      </c>
      <c r="K591" s="731" t="s">
        <v>769</v>
      </c>
      <c r="L591" s="734">
        <v>149.46999999999997</v>
      </c>
      <c r="M591" s="734">
        <v>2</v>
      </c>
      <c r="N591" s="735">
        <v>298.93999999999994</v>
      </c>
    </row>
    <row r="592" spans="1:14" ht="14.45" customHeight="1" x14ac:dyDescent="0.2">
      <c r="A592" s="729" t="s">
        <v>581</v>
      </c>
      <c r="B592" s="730" t="s">
        <v>582</v>
      </c>
      <c r="C592" s="731" t="s">
        <v>599</v>
      </c>
      <c r="D592" s="732" t="s">
        <v>600</v>
      </c>
      <c r="E592" s="733">
        <v>50113006</v>
      </c>
      <c r="F592" s="732" t="s">
        <v>1008</v>
      </c>
      <c r="G592" s="731" t="s">
        <v>628</v>
      </c>
      <c r="H592" s="731">
        <v>217054</v>
      </c>
      <c r="I592" s="731">
        <v>217054</v>
      </c>
      <c r="J592" s="731" t="s">
        <v>1391</v>
      </c>
      <c r="K592" s="731" t="s">
        <v>1046</v>
      </c>
      <c r="L592" s="734">
        <v>1133.0800000000002</v>
      </c>
      <c r="M592" s="734">
        <v>1</v>
      </c>
      <c r="N592" s="735">
        <v>1133.0800000000002</v>
      </c>
    </row>
    <row r="593" spans="1:14" ht="14.45" customHeight="1" x14ac:dyDescent="0.2">
      <c r="A593" s="729" t="s">
        <v>581</v>
      </c>
      <c r="B593" s="730" t="s">
        <v>582</v>
      </c>
      <c r="C593" s="731" t="s">
        <v>599</v>
      </c>
      <c r="D593" s="732" t="s">
        <v>600</v>
      </c>
      <c r="E593" s="733">
        <v>50113006</v>
      </c>
      <c r="F593" s="732" t="s">
        <v>1008</v>
      </c>
      <c r="G593" s="731" t="s">
        <v>618</v>
      </c>
      <c r="H593" s="731">
        <v>988740</v>
      </c>
      <c r="I593" s="731">
        <v>0</v>
      </c>
      <c r="J593" s="731" t="s">
        <v>1392</v>
      </c>
      <c r="K593" s="731" t="s">
        <v>329</v>
      </c>
      <c r="L593" s="734">
        <v>177.62999999999997</v>
      </c>
      <c r="M593" s="734">
        <v>8</v>
      </c>
      <c r="N593" s="735">
        <v>1421.0399999999997</v>
      </c>
    </row>
    <row r="594" spans="1:14" ht="14.45" customHeight="1" x14ac:dyDescent="0.2">
      <c r="A594" s="729" t="s">
        <v>581</v>
      </c>
      <c r="B594" s="730" t="s">
        <v>582</v>
      </c>
      <c r="C594" s="731" t="s">
        <v>599</v>
      </c>
      <c r="D594" s="732" t="s">
        <v>600</v>
      </c>
      <c r="E594" s="733">
        <v>50113006</v>
      </c>
      <c r="F594" s="732" t="s">
        <v>1008</v>
      </c>
      <c r="G594" s="731" t="s">
        <v>628</v>
      </c>
      <c r="H594" s="731">
        <v>848207</v>
      </c>
      <c r="I594" s="731">
        <v>33422</v>
      </c>
      <c r="J594" s="731" t="s">
        <v>1393</v>
      </c>
      <c r="K594" s="731" t="s">
        <v>1394</v>
      </c>
      <c r="L594" s="734">
        <v>128.86000000000004</v>
      </c>
      <c r="M594" s="734">
        <v>32</v>
      </c>
      <c r="N594" s="735">
        <v>4123.5200000000013</v>
      </c>
    </row>
    <row r="595" spans="1:14" ht="14.45" customHeight="1" x14ac:dyDescent="0.2">
      <c r="A595" s="729" t="s">
        <v>581</v>
      </c>
      <c r="B595" s="730" t="s">
        <v>582</v>
      </c>
      <c r="C595" s="731" t="s">
        <v>599</v>
      </c>
      <c r="D595" s="732" t="s">
        <v>600</v>
      </c>
      <c r="E595" s="733">
        <v>50113006</v>
      </c>
      <c r="F595" s="732" t="s">
        <v>1008</v>
      </c>
      <c r="G595" s="731" t="s">
        <v>618</v>
      </c>
      <c r="H595" s="731">
        <v>841761</v>
      </c>
      <c r="I595" s="731">
        <v>0</v>
      </c>
      <c r="J595" s="731" t="s">
        <v>1051</v>
      </c>
      <c r="K595" s="731" t="s">
        <v>329</v>
      </c>
      <c r="L595" s="734">
        <v>137.2787142857143</v>
      </c>
      <c r="M595" s="734">
        <v>70</v>
      </c>
      <c r="N595" s="735">
        <v>9609.51</v>
      </c>
    </row>
    <row r="596" spans="1:14" ht="14.45" customHeight="1" x14ac:dyDescent="0.2">
      <c r="A596" s="729" t="s">
        <v>581</v>
      </c>
      <c r="B596" s="730" t="s">
        <v>582</v>
      </c>
      <c r="C596" s="731" t="s">
        <v>599</v>
      </c>
      <c r="D596" s="732" t="s">
        <v>600</v>
      </c>
      <c r="E596" s="733">
        <v>50113006</v>
      </c>
      <c r="F596" s="732" t="s">
        <v>1008</v>
      </c>
      <c r="G596" s="731" t="s">
        <v>628</v>
      </c>
      <c r="H596" s="731">
        <v>133220</v>
      </c>
      <c r="I596" s="731">
        <v>33220</v>
      </c>
      <c r="J596" s="731" t="s">
        <v>1052</v>
      </c>
      <c r="K596" s="731" t="s">
        <v>1053</v>
      </c>
      <c r="L596" s="734">
        <v>196.19999999999993</v>
      </c>
      <c r="M596" s="734">
        <v>1</v>
      </c>
      <c r="N596" s="735">
        <v>196.19999999999993</v>
      </c>
    </row>
    <row r="597" spans="1:14" ht="14.45" customHeight="1" x14ac:dyDescent="0.2">
      <c r="A597" s="729" t="s">
        <v>581</v>
      </c>
      <c r="B597" s="730" t="s">
        <v>582</v>
      </c>
      <c r="C597" s="731" t="s">
        <v>599</v>
      </c>
      <c r="D597" s="732" t="s">
        <v>600</v>
      </c>
      <c r="E597" s="733">
        <v>50113008</v>
      </c>
      <c r="F597" s="732" t="s">
        <v>1056</v>
      </c>
      <c r="G597" s="731"/>
      <c r="H597" s="731"/>
      <c r="I597" s="731">
        <v>230686</v>
      </c>
      <c r="J597" s="731" t="s">
        <v>1057</v>
      </c>
      <c r="K597" s="731" t="s">
        <v>1059</v>
      </c>
      <c r="L597" s="734">
        <v>8610.7998046875</v>
      </c>
      <c r="M597" s="734">
        <v>3</v>
      </c>
      <c r="N597" s="735">
        <v>25832.3994140625</v>
      </c>
    </row>
    <row r="598" spans="1:14" ht="14.45" customHeight="1" x14ac:dyDescent="0.2">
      <c r="A598" s="729" t="s">
        <v>581</v>
      </c>
      <c r="B598" s="730" t="s">
        <v>582</v>
      </c>
      <c r="C598" s="731" t="s">
        <v>599</v>
      </c>
      <c r="D598" s="732" t="s">
        <v>600</v>
      </c>
      <c r="E598" s="733">
        <v>50113008</v>
      </c>
      <c r="F598" s="732" t="s">
        <v>1056</v>
      </c>
      <c r="G598" s="731"/>
      <c r="H598" s="731"/>
      <c r="I598" s="731">
        <v>230687</v>
      </c>
      <c r="J598" s="731" t="s">
        <v>1057</v>
      </c>
      <c r="K598" s="731" t="s">
        <v>1058</v>
      </c>
      <c r="L598" s="734">
        <v>4305.39990234375</v>
      </c>
      <c r="M598" s="734">
        <v>5</v>
      </c>
      <c r="N598" s="735">
        <v>21526.99951171875</v>
      </c>
    </row>
    <row r="599" spans="1:14" ht="14.45" customHeight="1" x14ac:dyDescent="0.2">
      <c r="A599" s="729" t="s">
        <v>581</v>
      </c>
      <c r="B599" s="730" t="s">
        <v>582</v>
      </c>
      <c r="C599" s="731" t="s">
        <v>599</v>
      </c>
      <c r="D599" s="732" t="s">
        <v>600</v>
      </c>
      <c r="E599" s="733">
        <v>50113008</v>
      </c>
      <c r="F599" s="732" t="s">
        <v>1056</v>
      </c>
      <c r="G599" s="731"/>
      <c r="H599" s="731"/>
      <c r="I599" s="731">
        <v>6480</v>
      </c>
      <c r="J599" s="731" t="s">
        <v>1057</v>
      </c>
      <c r="K599" s="731" t="s">
        <v>1058</v>
      </c>
      <c r="L599" s="734">
        <v>4305.39990234375</v>
      </c>
      <c r="M599" s="734">
        <v>2</v>
      </c>
      <c r="N599" s="735">
        <v>8610.7998046875</v>
      </c>
    </row>
    <row r="600" spans="1:14" ht="14.45" customHeight="1" x14ac:dyDescent="0.2">
      <c r="A600" s="729" t="s">
        <v>581</v>
      </c>
      <c r="B600" s="730" t="s">
        <v>582</v>
      </c>
      <c r="C600" s="731" t="s">
        <v>599</v>
      </c>
      <c r="D600" s="732" t="s">
        <v>600</v>
      </c>
      <c r="E600" s="733">
        <v>50113011</v>
      </c>
      <c r="F600" s="732" t="s">
        <v>1060</v>
      </c>
      <c r="G600" s="731"/>
      <c r="H600" s="731"/>
      <c r="I600" s="731">
        <v>158152</v>
      </c>
      <c r="J600" s="731" t="s">
        <v>1061</v>
      </c>
      <c r="K600" s="731" t="s">
        <v>1062</v>
      </c>
      <c r="L600" s="734">
        <v>912.99</v>
      </c>
      <c r="M600" s="734">
        <v>25</v>
      </c>
      <c r="N600" s="735">
        <v>22824.75</v>
      </c>
    </row>
    <row r="601" spans="1:14" ht="14.45" customHeight="1" x14ac:dyDescent="0.2">
      <c r="A601" s="729" t="s">
        <v>581</v>
      </c>
      <c r="B601" s="730" t="s">
        <v>582</v>
      </c>
      <c r="C601" s="731" t="s">
        <v>599</v>
      </c>
      <c r="D601" s="732" t="s">
        <v>600</v>
      </c>
      <c r="E601" s="733">
        <v>50113013</v>
      </c>
      <c r="F601" s="732" t="s">
        <v>1063</v>
      </c>
      <c r="G601" s="731" t="s">
        <v>618</v>
      </c>
      <c r="H601" s="731">
        <v>203097</v>
      </c>
      <c r="I601" s="731">
        <v>203097</v>
      </c>
      <c r="J601" s="731" t="s">
        <v>1068</v>
      </c>
      <c r="K601" s="731" t="s">
        <v>1069</v>
      </c>
      <c r="L601" s="734">
        <v>167.53000000000009</v>
      </c>
      <c r="M601" s="734">
        <v>11</v>
      </c>
      <c r="N601" s="735">
        <v>1842.8300000000008</v>
      </c>
    </row>
    <row r="602" spans="1:14" ht="14.45" customHeight="1" x14ac:dyDescent="0.2">
      <c r="A602" s="729" t="s">
        <v>581</v>
      </c>
      <c r="B602" s="730" t="s">
        <v>582</v>
      </c>
      <c r="C602" s="731" t="s">
        <v>599</v>
      </c>
      <c r="D602" s="732" t="s">
        <v>600</v>
      </c>
      <c r="E602" s="733">
        <v>50113013</v>
      </c>
      <c r="F602" s="732" t="s">
        <v>1063</v>
      </c>
      <c r="G602" s="731" t="s">
        <v>618</v>
      </c>
      <c r="H602" s="731">
        <v>172972</v>
      </c>
      <c r="I602" s="731">
        <v>72972</v>
      </c>
      <c r="J602" s="731" t="s">
        <v>1070</v>
      </c>
      <c r="K602" s="731" t="s">
        <v>1071</v>
      </c>
      <c r="L602" s="734">
        <v>203.72000000000057</v>
      </c>
      <c r="M602" s="734">
        <v>425.90000000000151</v>
      </c>
      <c r="N602" s="735">
        <v>86764.348000000551</v>
      </c>
    </row>
    <row r="603" spans="1:14" ht="14.45" customHeight="1" x14ac:dyDescent="0.2">
      <c r="A603" s="729" t="s">
        <v>581</v>
      </c>
      <c r="B603" s="730" t="s">
        <v>582</v>
      </c>
      <c r="C603" s="731" t="s">
        <v>599</v>
      </c>
      <c r="D603" s="732" t="s">
        <v>600</v>
      </c>
      <c r="E603" s="733">
        <v>50113013</v>
      </c>
      <c r="F603" s="732" t="s">
        <v>1063</v>
      </c>
      <c r="G603" s="731" t="s">
        <v>618</v>
      </c>
      <c r="H603" s="731">
        <v>201961</v>
      </c>
      <c r="I603" s="731">
        <v>201961</v>
      </c>
      <c r="J603" s="731" t="s">
        <v>1395</v>
      </c>
      <c r="K603" s="731" t="s">
        <v>1396</v>
      </c>
      <c r="L603" s="734">
        <v>319.64999999999992</v>
      </c>
      <c r="M603" s="734">
        <v>1</v>
      </c>
      <c r="N603" s="735">
        <v>319.64999999999992</v>
      </c>
    </row>
    <row r="604" spans="1:14" ht="14.45" customHeight="1" x14ac:dyDescent="0.2">
      <c r="A604" s="729" t="s">
        <v>581</v>
      </c>
      <c r="B604" s="730" t="s">
        <v>582</v>
      </c>
      <c r="C604" s="731" t="s">
        <v>599</v>
      </c>
      <c r="D604" s="732" t="s">
        <v>600</v>
      </c>
      <c r="E604" s="733">
        <v>50113013</v>
      </c>
      <c r="F604" s="732" t="s">
        <v>1063</v>
      </c>
      <c r="G604" s="731" t="s">
        <v>618</v>
      </c>
      <c r="H604" s="731">
        <v>136083</v>
      </c>
      <c r="I604" s="731">
        <v>136083</v>
      </c>
      <c r="J604" s="731" t="s">
        <v>1074</v>
      </c>
      <c r="K604" s="731" t="s">
        <v>1075</v>
      </c>
      <c r="L604" s="734">
        <v>469.32547169811318</v>
      </c>
      <c r="M604" s="734">
        <v>37.100000000000009</v>
      </c>
      <c r="N604" s="735">
        <v>17411.975000000002</v>
      </c>
    </row>
    <row r="605" spans="1:14" ht="14.45" customHeight="1" x14ac:dyDescent="0.2">
      <c r="A605" s="729" t="s">
        <v>581</v>
      </c>
      <c r="B605" s="730" t="s">
        <v>582</v>
      </c>
      <c r="C605" s="731" t="s">
        <v>599</v>
      </c>
      <c r="D605" s="732" t="s">
        <v>600</v>
      </c>
      <c r="E605" s="733">
        <v>50113013</v>
      </c>
      <c r="F605" s="732" t="s">
        <v>1063</v>
      </c>
      <c r="G605" s="731" t="s">
        <v>618</v>
      </c>
      <c r="H605" s="731">
        <v>498791</v>
      </c>
      <c r="I605" s="731">
        <v>9999999</v>
      </c>
      <c r="J605" s="731" t="s">
        <v>1076</v>
      </c>
      <c r="K605" s="731" t="s">
        <v>1077</v>
      </c>
      <c r="L605" s="734">
        <v>1316.8649999999996</v>
      </c>
      <c r="M605" s="734">
        <v>1.2000000000000002</v>
      </c>
      <c r="N605" s="735">
        <v>1580.2379999999996</v>
      </c>
    </row>
    <row r="606" spans="1:14" ht="14.45" customHeight="1" x14ac:dyDescent="0.2">
      <c r="A606" s="729" t="s">
        <v>581</v>
      </c>
      <c r="B606" s="730" t="s">
        <v>582</v>
      </c>
      <c r="C606" s="731" t="s">
        <v>599</v>
      </c>
      <c r="D606" s="732" t="s">
        <v>600</v>
      </c>
      <c r="E606" s="733">
        <v>50113013</v>
      </c>
      <c r="F606" s="732" t="s">
        <v>1063</v>
      </c>
      <c r="G606" s="731" t="s">
        <v>628</v>
      </c>
      <c r="H606" s="731">
        <v>164831</v>
      </c>
      <c r="I606" s="731">
        <v>64831</v>
      </c>
      <c r="J606" s="731" t="s">
        <v>1078</v>
      </c>
      <c r="K606" s="731" t="s">
        <v>1079</v>
      </c>
      <c r="L606" s="734">
        <v>196.01999999999998</v>
      </c>
      <c r="M606" s="734">
        <v>1.4000000000000001</v>
      </c>
      <c r="N606" s="735">
        <v>274.428</v>
      </c>
    </row>
    <row r="607" spans="1:14" ht="14.45" customHeight="1" x14ac:dyDescent="0.2">
      <c r="A607" s="729" t="s">
        <v>581</v>
      </c>
      <c r="B607" s="730" t="s">
        <v>582</v>
      </c>
      <c r="C607" s="731" t="s">
        <v>599</v>
      </c>
      <c r="D607" s="732" t="s">
        <v>600</v>
      </c>
      <c r="E607" s="733">
        <v>50113013</v>
      </c>
      <c r="F607" s="732" t="s">
        <v>1063</v>
      </c>
      <c r="G607" s="731" t="s">
        <v>628</v>
      </c>
      <c r="H607" s="731">
        <v>164835</v>
      </c>
      <c r="I607" s="731">
        <v>64835</v>
      </c>
      <c r="J607" s="731" t="s">
        <v>1397</v>
      </c>
      <c r="K607" s="731" t="s">
        <v>1398</v>
      </c>
      <c r="L607" s="734">
        <v>140.03000000000003</v>
      </c>
      <c r="M607" s="734">
        <v>2</v>
      </c>
      <c r="N607" s="735">
        <v>280.06000000000006</v>
      </c>
    </row>
    <row r="608" spans="1:14" ht="14.45" customHeight="1" x14ac:dyDescent="0.2">
      <c r="A608" s="729" t="s">
        <v>581</v>
      </c>
      <c r="B608" s="730" t="s">
        <v>582</v>
      </c>
      <c r="C608" s="731" t="s">
        <v>599</v>
      </c>
      <c r="D608" s="732" t="s">
        <v>600</v>
      </c>
      <c r="E608" s="733">
        <v>50113013</v>
      </c>
      <c r="F608" s="732" t="s">
        <v>1063</v>
      </c>
      <c r="G608" s="731" t="s">
        <v>618</v>
      </c>
      <c r="H608" s="731">
        <v>183926</v>
      </c>
      <c r="I608" s="731">
        <v>183926</v>
      </c>
      <c r="J608" s="731" t="s">
        <v>1080</v>
      </c>
      <c r="K608" s="731" t="s">
        <v>1081</v>
      </c>
      <c r="L608" s="734">
        <v>128.93904109589084</v>
      </c>
      <c r="M608" s="734">
        <v>65.699999999999832</v>
      </c>
      <c r="N608" s="735">
        <v>8471.2950000000073</v>
      </c>
    </row>
    <row r="609" spans="1:14" ht="14.45" customHeight="1" x14ac:dyDescent="0.2">
      <c r="A609" s="729" t="s">
        <v>581</v>
      </c>
      <c r="B609" s="730" t="s">
        <v>582</v>
      </c>
      <c r="C609" s="731" t="s">
        <v>599</v>
      </c>
      <c r="D609" s="732" t="s">
        <v>600</v>
      </c>
      <c r="E609" s="733">
        <v>50113013</v>
      </c>
      <c r="F609" s="732" t="s">
        <v>1063</v>
      </c>
      <c r="G609" s="731" t="s">
        <v>618</v>
      </c>
      <c r="H609" s="731">
        <v>190778</v>
      </c>
      <c r="I609" s="731">
        <v>90778</v>
      </c>
      <c r="J609" s="731" t="s">
        <v>1399</v>
      </c>
      <c r="K609" s="731" t="s">
        <v>1400</v>
      </c>
      <c r="L609" s="734">
        <v>82.139999999999986</v>
      </c>
      <c r="M609" s="734">
        <v>2</v>
      </c>
      <c r="N609" s="735">
        <v>164.27999999999997</v>
      </c>
    </row>
    <row r="610" spans="1:14" ht="14.45" customHeight="1" x14ac:dyDescent="0.2">
      <c r="A610" s="729" t="s">
        <v>581</v>
      </c>
      <c r="B610" s="730" t="s">
        <v>582</v>
      </c>
      <c r="C610" s="731" t="s">
        <v>599</v>
      </c>
      <c r="D610" s="732" t="s">
        <v>600</v>
      </c>
      <c r="E610" s="733">
        <v>50113013</v>
      </c>
      <c r="F610" s="732" t="s">
        <v>1063</v>
      </c>
      <c r="G610" s="731" t="s">
        <v>618</v>
      </c>
      <c r="H610" s="731">
        <v>111706</v>
      </c>
      <c r="I610" s="731">
        <v>11706</v>
      </c>
      <c r="J610" s="731" t="s">
        <v>1082</v>
      </c>
      <c r="K610" s="731" t="s">
        <v>1083</v>
      </c>
      <c r="L610" s="734">
        <v>528.45000000000005</v>
      </c>
      <c r="M610" s="734">
        <v>5</v>
      </c>
      <c r="N610" s="735">
        <v>2642.25</v>
      </c>
    </row>
    <row r="611" spans="1:14" ht="14.45" customHeight="1" x14ac:dyDescent="0.2">
      <c r="A611" s="729" t="s">
        <v>581</v>
      </c>
      <c r="B611" s="730" t="s">
        <v>582</v>
      </c>
      <c r="C611" s="731" t="s">
        <v>599</v>
      </c>
      <c r="D611" s="732" t="s">
        <v>600</v>
      </c>
      <c r="E611" s="733">
        <v>50113013</v>
      </c>
      <c r="F611" s="732" t="s">
        <v>1063</v>
      </c>
      <c r="G611" s="731" t="s">
        <v>618</v>
      </c>
      <c r="H611" s="731">
        <v>162180</v>
      </c>
      <c r="I611" s="731">
        <v>162180</v>
      </c>
      <c r="J611" s="731" t="s">
        <v>1088</v>
      </c>
      <c r="K611" s="731" t="s">
        <v>1089</v>
      </c>
      <c r="L611" s="734">
        <v>341</v>
      </c>
      <c r="M611" s="734">
        <v>3.5</v>
      </c>
      <c r="N611" s="735">
        <v>1193.5</v>
      </c>
    </row>
    <row r="612" spans="1:14" ht="14.45" customHeight="1" x14ac:dyDescent="0.2">
      <c r="A612" s="729" t="s">
        <v>581</v>
      </c>
      <c r="B612" s="730" t="s">
        <v>582</v>
      </c>
      <c r="C612" s="731" t="s">
        <v>599</v>
      </c>
      <c r="D612" s="732" t="s">
        <v>600</v>
      </c>
      <c r="E612" s="733">
        <v>50113013</v>
      </c>
      <c r="F612" s="732" t="s">
        <v>1063</v>
      </c>
      <c r="G612" s="731" t="s">
        <v>618</v>
      </c>
      <c r="H612" s="731">
        <v>162187</v>
      </c>
      <c r="I612" s="731">
        <v>162187</v>
      </c>
      <c r="J612" s="731" t="s">
        <v>1090</v>
      </c>
      <c r="K612" s="731" t="s">
        <v>1091</v>
      </c>
      <c r="L612" s="734">
        <v>684.38163916696226</v>
      </c>
      <c r="M612" s="734">
        <v>21.900000000000002</v>
      </c>
      <c r="N612" s="735">
        <v>14987.957897756476</v>
      </c>
    </row>
    <row r="613" spans="1:14" ht="14.45" customHeight="1" x14ac:dyDescent="0.2">
      <c r="A613" s="729" t="s">
        <v>581</v>
      </c>
      <c r="B613" s="730" t="s">
        <v>582</v>
      </c>
      <c r="C613" s="731" t="s">
        <v>599</v>
      </c>
      <c r="D613" s="732" t="s">
        <v>600</v>
      </c>
      <c r="E613" s="733">
        <v>50113013</v>
      </c>
      <c r="F613" s="732" t="s">
        <v>1063</v>
      </c>
      <c r="G613" s="731" t="s">
        <v>628</v>
      </c>
      <c r="H613" s="731">
        <v>849887</v>
      </c>
      <c r="I613" s="731">
        <v>129834</v>
      </c>
      <c r="J613" s="731" t="s">
        <v>1092</v>
      </c>
      <c r="K613" s="731" t="s">
        <v>1093</v>
      </c>
      <c r="L613" s="734">
        <v>150.69999999999999</v>
      </c>
      <c r="M613" s="734">
        <v>6</v>
      </c>
      <c r="N613" s="735">
        <v>904.19999999999993</v>
      </c>
    </row>
    <row r="614" spans="1:14" ht="14.45" customHeight="1" x14ac:dyDescent="0.2">
      <c r="A614" s="729" t="s">
        <v>581</v>
      </c>
      <c r="B614" s="730" t="s">
        <v>582</v>
      </c>
      <c r="C614" s="731" t="s">
        <v>599</v>
      </c>
      <c r="D614" s="732" t="s">
        <v>600</v>
      </c>
      <c r="E614" s="733">
        <v>50113013</v>
      </c>
      <c r="F614" s="732" t="s">
        <v>1063</v>
      </c>
      <c r="G614" s="731" t="s">
        <v>628</v>
      </c>
      <c r="H614" s="731">
        <v>849655</v>
      </c>
      <c r="I614" s="731">
        <v>129836</v>
      </c>
      <c r="J614" s="731" t="s">
        <v>1094</v>
      </c>
      <c r="K614" s="731" t="s">
        <v>1093</v>
      </c>
      <c r="L614" s="734">
        <v>264</v>
      </c>
      <c r="M614" s="734">
        <v>17.8</v>
      </c>
      <c r="N614" s="735">
        <v>4699.2</v>
      </c>
    </row>
    <row r="615" spans="1:14" ht="14.45" customHeight="1" x14ac:dyDescent="0.2">
      <c r="A615" s="729" t="s">
        <v>581</v>
      </c>
      <c r="B615" s="730" t="s">
        <v>582</v>
      </c>
      <c r="C615" s="731" t="s">
        <v>599</v>
      </c>
      <c r="D615" s="732" t="s">
        <v>600</v>
      </c>
      <c r="E615" s="733">
        <v>50113013</v>
      </c>
      <c r="F615" s="732" t="s">
        <v>1063</v>
      </c>
      <c r="G615" s="731" t="s">
        <v>618</v>
      </c>
      <c r="H615" s="731">
        <v>218400</v>
      </c>
      <c r="I615" s="731">
        <v>218400</v>
      </c>
      <c r="J615" s="731" t="s">
        <v>1095</v>
      </c>
      <c r="K615" s="731" t="s">
        <v>1096</v>
      </c>
      <c r="L615" s="734">
        <v>685.56666666666661</v>
      </c>
      <c r="M615" s="734">
        <v>3</v>
      </c>
      <c r="N615" s="735">
        <v>2056.6999999999998</v>
      </c>
    </row>
    <row r="616" spans="1:14" ht="14.45" customHeight="1" x14ac:dyDescent="0.2">
      <c r="A616" s="729" t="s">
        <v>581</v>
      </c>
      <c r="B616" s="730" t="s">
        <v>582</v>
      </c>
      <c r="C616" s="731" t="s">
        <v>599</v>
      </c>
      <c r="D616" s="732" t="s">
        <v>600</v>
      </c>
      <c r="E616" s="733">
        <v>50113013</v>
      </c>
      <c r="F616" s="732" t="s">
        <v>1063</v>
      </c>
      <c r="G616" s="731" t="s">
        <v>618</v>
      </c>
      <c r="H616" s="731">
        <v>844576</v>
      </c>
      <c r="I616" s="731">
        <v>100339</v>
      </c>
      <c r="J616" s="731" t="s">
        <v>1401</v>
      </c>
      <c r="K616" s="731" t="s">
        <v>1402</v>
      </c>
      <c r="L616" s="734">
        <v>96.45</v>
      </c>
      <c r="M616" s="734">
        <v>4</v>
      </c>
      <c r="N616" s="735">
        <v>385.8</v>
      </c>
    </row>
    <row r="617" spans="1:14" ht="14.45" customHeight="1" x14ac:dyDescent="0.2">
      <c r="A617" s="729" t="s">
        <v>581</v>
      </c>
      <c r="B617" s="730" t="s">
        <v>582</v>
      </c>
      <c r="C617" s="731" t="s">
        <v>599</v>
      </c>
      <c r="D617" s="732" t="s">
        <v>600</v>
      </c>
      <c r="E617" s="733">
        <v>50113013</v>
      </c>
      <c r="F617" s="732" t="s">
        <v>1063</v>
      </c>
      <c r="G617" s="731" t="s">
        <v>618</v>
      </c>
      <c r="H617" s="731">
        <v>132953</v>
      </c>
      <c r="I617" s="731">
        <v>32953</v>
      </c>
      <c r="J617" s="731" t="s">
        <v>1403</v>
      </c>
      <c r="K617" s="731" t="s">
        <v>1404</v>
      </c>
      <c r="L617" s="734">
        <v>49.640000000000008</v>
      </c>
      <c r="M617" s="734">
        <v>1</v>
      </c>
      <c r="N617" s="735">
        <v>49.640000000000008</v>
      </c>
    </row>
    <row r="618" spans="1:14" ht="14.45" customHeight="1" x14ac:dyDescent="0.2">
      <c r="A618" s="729" t="s">
        <v>581</v>
      </c>
      <c r="B618" s="730" t="s">
        <v>582</v>
      </c>
      <c r="C618" s="731" t="s">
        <v>599</v>
      </c>
      <c r="D618" s="732" t="s">
        <v>600</v>
      </c>
      <c r="E618" s="733">
        <v>50113013</v>
      </c>
      <c r="F618" s="732" t="s">
        <v>1063</v>
      </c>
      <c r="G618" s="731" t="s">
        <v>618</v>
      </c>
      <c r="H618" s="731">
        <v>102427</v>
      </c>
      <c r="I618" s="731">
        <v>2427</v>
      </c>
      <c r="J618" s="731" t="s">
        <v>1405</v>
      </c>
      <c r="K618" s="731" t="s">
        <v>1406</v>
      </c>
      <c r="L618" s="734">
        <v>88.350000000000009</v>
      </c>
      <c r="M618" s="734">
        <v>2</v>
      </c>
      <c r="N618" s="735">
        <v>176.70000000000002</v>
      </c>
    </row>
    <row r="619" spans="1:14" ht="14.45" customHeight="1" x14ac:dyDescent="0.2">
      <c r="A619" s="729" t="s">
        <v>581</v>
      </c>
      <c r="B619" s="730" t="s">
        <v>582</v>
      </c>
      <c r="C619" s="731" t="s">
        <v>599</v>
      </c>
      <c r="D619" s="732" t="s">
        <v>600</v>
      </c>
      <c r="E619" s="733">
        <v>50113013</v>
      </c>
      <c r="F619" s="732" t="s">
        <v>1063</v>
      </c>
      <c r="G619" s="731" t="s">
        <v>618</v>
      </c>
      <c r="H619" s="731">
        <v>847476</v>
      </c>
      <c r="I619" s="731">
        <v>112782</v>
      </c>
      <c r="J619" s="731" t="s">
        <v>1099</v>
      </c>
      <c r="K619" s="731" t="s">
        <v>1100</v>
      </c>
      <c r="L619" s="734">
        <v>718.41743119266062</v>
      </c>
      <c r="M619" s="734">
        <v>5.4499999999999993</v>
      </c>
      <c r="N619" s="735">
        <v>3915.375</v>
      </c>
    </row>
    <row r="620" spans="1:14" ht="14.45" customHeight="1" x14ac:dyDescent="0.2">
      <c r="A620" s="729" t="s">
        <v>581</v>
      </c>
      <c r="B620" s="730" t="s">
        <v>582</v>
      </c>
      <c r="C620" s="731" t="s">
        <v>599</v>
      </c>
      <c r="D620" s="732" t="s">
        <v>600</v>
      </c>
      <c r="E620" s="733">
        <v>50113013</v>
      </c>
      <c r="F620" s="732" t="s">
        <v>1063</v>
      </c>
      <c r="G620" s="731" t="s">
        <v>618</v>
      </c>
      <c r="H620" s="731">
        <v>235812</v>
      </c>
      <c r="I620" s="731">
        <v>235812</v>
      </c>
      <c r="J620" s="731" t="s">
        <v>1103</v>
      </c>
      <c r="K620" s="731" t="s">
        <v>1104</v>
      </c>
      <c r="L620" s="734">
        <v>246.76000000000005</v>
      </c>
      <c r="M620" s="734">
        <v>10</v>
      </c>
      <c r="N620" s="735">
        <v>2467.6000000000004</v>
      </c>
    </row>
    <row r="621" spans="1:14" ht="14.45" customHeight="1" x14ac:dyDescent="0.2">
      <c r="A621" s="729" t="s">
        <v>581</v>
      </c>
      <c r="B621" s="730" t="s">
        <v>582</v>
      </c>
      <c r="C621" s="731" t="s">
        <v>599</v>
      </c>
      <c r="D621" s="732" t="s">
        <v>600</v>
      </c>
      <c r="E621" s="733">
        <v>50113013</v>
      </c>
      <c r="F621" s="732" t="s">
        <v>1063</v>
      </c>
      <c r="G621" s="731" t="s">
        <v>628</v>
      </c>
      <c r="H621" s="731">
        <v>197699</v>
      </c>
      <c r="I621" s="731">
        <v>197699</v>
      </c>
      <c r="J621" s="731" t="s">
        <v>1407</v>
      </c>
      <c r="K621" s="731" t="s">
        <v>1408</v>
      </c>
      <c r="L621" s="734">
        <v>6327.71</v>
      </c>
      <c r="M621" s="734">
        <v>1</v>
      </c>
      <c r="N621" s="735">
        <v>6327.71</v>
      </c>
    </row>
    <row r="622" spans="1:14" ht="14.45" customHeight="1" x14ac:dyDescent="0.2">
      <c r="A622" s="729" t="s">
        <v>581</v>
      </c>
      <c r="B622" s="730" t="s">
        <v>582</v>
      </c>
      <c r="C622" s="731" t="s">
        <v>599</v>
      </c>
      <c r="D622" s="732" t="s">
        <v>600</v>
      </c>
      <c r="E622" s="733">
        <v>50113013</v>
      </c>
      <c r="F622" s="732" t="s">
        <v>1063</v>
      </c>
      <c r="G622" s="731" t="s">
        <v>295</v>
      </c>
      <c r="H622" s="731">
        <v>134595</v>
      </c>
      <c r="I622" s="731">
        <v>134595</v>
      </c>
      <c r="J622" s="731" t="s">
        <v>1107</v>
      </c>
      <c r="K622" s="731" t="s">
        <v>1108</v>
      </c>
      <c r="L622" s="734">
        <v>416.78000000000003</v>
      </c>
      <c r="M622" s="734">
        <v>43.09999999999998</v>
      </c>
      <c r="N622" s="735">
        <v>17963.217999999993</v>
      </c>
    </row>
    <row r="623" spans="1:14" ht="14.45" customHeight="1" x14ac:dyDescent="0.2">
      <c r="A623" s="729" t="s">
        <v>581</v>
      </c>
      <c r="B623" s="730" t="s">
        <v>582</v>
      </c>
      <c r="C623" s="731" t="s">
        <v>599</v>
      </c>
      <c r="D623" s="732" t="s">
        <v>600</v>
      </c>
      <c r="E623" s="733">
        <v>50113013</v>
      </c>
      <c r="F623" s="732" t="s">
        <v>1063</v>
      </c>
      <c r="G623" s="731" t="s">
        <v>628</v>
      </c>
      <c r="H623" s="731">
        <v>173750</v>
      </c>
      <c r="I623" s="731">
        <v>173750</v>
      </c>
      <c r="J623" s="731" t="s">
        <v>1109</v>
      </c>
      <c r="K623" s="731" t="s">
        <v>1110</v>
      </c>
      <c r="L623" s="734">
        <v>825.07999999999993</v>
      </c>
      <c r="M623" s="734">
        <v>34</v>
      </c>
      <c r="N623" s="735">
        <v>28052.719999999998</v>
      </c>
    </row>
    <row r="624" spans="1:14" ht="14.45" customHeight="1" x14ac:dyDescent="0.2">
      <c r="A624" s="729" t="s">
        <v>581</v>
      </c>
      <c r="B624" s="730" t="s">
        <v>582</v>
      </c>
      <c r="C624" s="731" t="s">
        <v>599</v>
      </c>
      <c r="D624" s="732" t="s">
        <v>600</v>
      </c>
      <c r="E624" s="733">
        <v>50113013</v>
      </c>
      <c r="F624" s="732" t="s">
        <v>1063</v>
      </c>
      <c r="G624" s="731" t="s">
        <v>628</v>
      </c>
      <c r="H624" s="731">
        <v>242332</v>
      </c>
      <c r="I624" s="731">
        <v>242332</v>
      </c>
      <c r="J624" s="731" t="s">
        <v>1113</v>
      </c>
      <c r="K624" s="731" t="s">
        <v>1114</v>
      </c>
      <c r="L624" s="734">
        <v>376.91999999999996</v>
      </c>
      <c r="M624" s="734">
        <v>4.25</v>
      </c>
      <c r="N624" s="735">
        <v>1601.9099999999999</v>
      </c>
    </row>
    <row r="625" spans="1:14" ht="14.45" customHeight="1" x14ac:dyDescent="0.2">
      <c r="A625" s="729" t="s">
        <v>581</v>
      </c>
      <c r="B625" s="730" t="s">
        <v>582</v>
      </c>
      <c r="C625" s="731" t="s">
        <v>599</v>
      </c>
      <c r="D625" s="732" t="s">
        <v>600</v>
      </c>
      <c r="E625" s="733">
        <v>50113013</v>
      </c>
      <c r="F625" s="732" t="s">
        <v>1063</v>
      </c>
      <c r="G625" s="731" t="s">
        <v>628</v>
      </c>
      <c r="H625" s="731">
        <v>224407</v>
      </c>
      <c r="I625" s="731">
        <v>224407</v>
      </c>
      <c r="J625" s="731" t="s">
        <v>1113</v>
      </c>
      <c r="K625" s="731" t="s">
        <v>1115</v>
      </c>
      <c r="L625" s="734">
        <v>188.46000000000024</v>
      </c>
      <c r="M625" s="734">
        <v>79.099999999999909</v>
      </c>
      <c r="N625" s="735">
        <v>14907.186000000002</v>
      </c>
    </row>
    <row r="626" spans="1:14" ht="14.45" customHeight="1" x14ac:dyDescent="0.2">
      <c r="A626" s="729" t="s">
        <v>581</v>
      </c>
      <c r="B626" s="730" t="s">
        <v>582</v>
      </c>
      <c r="C626" s="731" t="s">
        <v>599</v>
      </c>
      <c r="D626" s="732" t="s">
        <v>600</v>
      </c>
      <c r="E626" s="733">
        <v>50113013</v>
      </c>
      <c r="F626" s="732" t="s">
        <v>1063</v>
      </c>
      <c r="G626" s="731" t="s">
        <v>618</v>
      </c>
      <c r="H626" s="731">
        <v>101076</v>
      </c>
      <c r="I626" s="731">
        <v>1076</v>
      </c>
      <c r="J626" s="731" t="s">
        <v>1409</v>
      </c>
      <c r="K626" s="731" t="s">
        <v>1410</v>
      </c>
      <c r="L626" s="734">
        <v>78.195999999999998</v>
      </c>
      <c r="M626" s="734">
        <v>30</v>
      </c>
      <c r="N626" s="735">
        <v>2345.88</v>
      </c>
    </row>
    <row r="627" spans="1:14" ht="14.45" customHeight="1" x14ac:dyDescent="0.2">
      <c r="A627" s="729" t="s">
        <v>581</v>
      </c>
      <c r="B627" s="730" t="s">
        <v>582</v>
      </c>
      <c r="C627" s="731" t="s">
        <v>599</v>
      </c>
      <c r="D627" s="732" t="s">
        <v>600</v>
      </c>
      <c r="E627" s="733">
        <v>50113013</v>
      </c>
      <c r="F627" s="732" t="s">
        <v>1063</v>
      </c>
      <c r="G627" s="731" t="s">
        <v>618</v>
      </c>
      <c r="H627" s="731">
        <v>498890</v>
      </c>
      <c r="I627" s="731">
        <v>9999999</v>
      </c>
      <c r="J627" s="731" t="s">
        <v>1118</v>
      </c>
      <c r="K627" s="731" t="s">
        <v>1119</v>
      </c>
      <c r="L627" s="734">
        <v>2112.0000000000005</v>
      </c>
      <c r="M627" s="734">
        <v>5.84</v>
      </c>
      <c r="N627" s="735">
        <v>12334.080000000002</v>
      </c>
    </row>
    <row r="628" spans="1:14" ht="14.45" customHeight="1" x14ac:dyDescent="0.2">
      <c r="A628" s="729" t="s">
        <v>581</v>
      </c>
      <c r="B628" s="730" t="s">
        <v>582</v>
      </c>
      <c r="C628" s="731" t="s">
        <v>599</v>
      </c>
      <c r="D628" s="732" t="s">
        <v>600</v>
      </c>
      <c r="E628" s="733">
        <v>50113013</v>
      </c>
      <c r="F628" s="732" t="s">
        <v>1063</v>
      </c>
      <c r="G628" s="731" t="s">
        <v>618</v>
      </c>
      <c r="H628" s="731">
        <v>113424</v>
      </c>
      <c r="I628" s="731">
        <v>9999999</v>
      </c>
      <c r="J628" s="731" t="s">
        <v>1120</v>
      </c>
      <c r="K628" s="731" t="s">
        <v>1121</v>
      </c>
      <c r="L628" s="734">
        <v>2366.3164705882355</v>
      </c>
      <c r="M628" s="734">
        <v>25.5</v>
      </c>
      <c r="N628" s="735">
        <v>60341.07</v>
      </c>
    </row>
    <row r="629" spans="1:14" ht="14.45" customHeight="1" x14ac:dyDescent="0.2">
      <c r="A629" s="729" t="s">
        <v>581</v>
      </c>
      <c r="B629" s="730" t="s">
        <v>582</v>
      </c>
      <c r="C629" s="731" t="s">
        <v>599</v>
      </c>
      <c r="D629" s="732" t="s">
        <v>600</v>
      </c>
      <c r="E629" s="733">
        <v>50113013</v>
      </c>
      <c r="F629" s="732" t="s">
        <v>1063</v>
      </c>
      <c r="G629" s="731" t="s">
        <v>628</v>
      </c>
      <c r="H629" s="731">
        <v>113453</v>
      </c>
      <c r="I629" s="731">
        <v>113453</v>
      </c>
      <c r="J629" s="731" t="s">
        <v>1122</v>
      </c>
      <c r="K629" s="731" t="s">
        <v>1123</v>
      </c>
      <c r="L629" s="734">
        <v>2124.7405454545451</v>
      </c>
      <c r="M629" s="734">
        <v>27.5</v>
      </c>
      <c r="N629" s="735">
        <v>58430.364999999991</v>
      </c>
    </row>
    <row r="630" spans="1:14" ht="14.45" customHeight="1" x14ac:dyDescent="0.2">
      <c r="A630" s="729" t="s">
        <v>581</v>
      </c>
      <c r="B630" s="730" t="s">
        <v>582</v>
      </c>
      <c r="C630" s="731" t="s">
        <v>599</v>
      </c>
      <c r="D630" s="732" t="s">
        <v>600</v>
      </c>
      <c r="E630" s="733">
        <v>50113013</v>
      </c>
      <c r="F630" s="732" t="s">
        <v>1063</v>
      </c>
      <c r="G630" s="731" t="s">
        <v>618</v>
      </c>
      <c r="H630" s="731">
        <v>502239</v>
      </c>
      <c r="I630" s="731">
        <v>9999999</v>
      </c>
      <c r="J630" s="731" t="s">
        <v>1124</v>
      </c>
      <c r="K630" s="731" t="s">
        <v>1121</v>
      </c>
      <c r="L630" s="734">
        <v>2090</v>
      </c>
      <c r="M630" s="734">
        <v>12.5</v>
      </c>
      <c r="N630" s="735">
        <v>26125</v>
      </c>
    </row>
    <row r="631" spans="1:14" ht="14.45" customHeight="1" x14ac:dyDescent="0.2">
      <c r="A631" s="729" t="s">
        <v>581</v>
      </c>
      <c r="B631" s="730" t="s">
        <v>582</v>
      </c>
      <c r="C631" s="731" t="s">
        <v>599</v>
      </c>
      <c r="D631" s="732" t="s">
        <v>600</v>
      </c>
      <c r="E631" s="733">
        <v>50113013</v>
      </c>
      <c r="F631" s="732" t="s">
        <v>1063</v>
      </c>
      <c r="G631" s="731" t="s">
        <v>329</v>
      </c>
      <c r="H631" s="731">
        <v>201030</v>
      </c>
      <c r="I631" s="731">
        <v>201030</v>
      </c>
      <c r="J631" s="731" t="s">
        <v>1125</v>
      </c>
      <c r="K631" s="731" t="s">
        <v>1126</v>
      </c>
      <c r="L631" s="734">
        <v>33.4</v>
      </c>
      <c r="M631" s="734">
        <v>60</v>
      </c>
      <c r="N631" s="735">
        <v>2004</v>
      </c>
    </row>
    <row r="632" spans="1:14" ht="14.45" customHeight="1" x14ac:dyDescent="0.2">
      <c r="A632" s="729" t="s">
        <v>581</v>
      </c>
      <c r="B632" s="730" t="s">
        <v>582</v>
      </c>
      <c r="C632" s="731" t="s">
        <v>599</v>
      </c>
      <c r="D632" s="732" t="s">
        <v>600</v>
      </c>
      <c r="E632" s="733">
        <v>50113013</v>
      </c>
      <c r="F632" s="732" t="s">
        <v>1063</v>
      </c>
      <c r="G632" s="731" t="s">
        <v>618</v>
      </c>
      <c r="H632" s="731">
        <v>106264</v>
      </c>
      <c r="I632" s="731">
        <v>6264</v>
      </c>
      <c r="J632" s="731" t="s">
        <v>1127</v>
      </c>
      <c r="K632" s="731" t="s">
        <v>1128</v>
      </c>
      <c r="L632" s="734">
        <v>31.644999999999996</v>
      </c>
      <c r="M632" s="734">
        <v>6</v>
      </c>
      <c r="N632" s="735">
        <v>189.86999999999998</v>
      </c>
    </row>
    <row r="633" spans="1:14" ht="14.45" customHeight="1" x14ac:dyDescent="0.2">
      <c r="A633" s="729" t="s">
        <v>581</v>
      </c>
      <c r="B633" s="730" t="s">
        <v>582</v>
      </c>
      <c r="C633" s="731" t="s">
        <v>599</v>
      </c>
      <c r="D633" s="732" t="s">
        <v>600</v>
      </c>
      <c r="E633" s="733">
        <v>50113013</v>
      </c>
      <c r="F633" s="732" t="s">
        <v>1063</v>
      </c>
      <c r="G633" s="731" t="s">
        <v>628</v>
      </c>
      <c r="H633" s="731">
        <v>206563</v>
      </c>
      <c r="I633" s="731">
        <v>206563</v>
      </c>
      <c r="J633" s="731" t="s">
        <v>1411</v>
      </c>
      <c r="K633" s="731" t="s">
        <v>1412</v>
      </c>
      <c r="L633" s="734">
        <v>19.04</v>
      </c>
      <c r="M633" s="734">
        <v>20</v>
      </c>
      <c r="N633" s="735">
        <v>380.79999999999995</v>
      </c>
    </row>
    <row r="634" spans="1:14" ht="14.45" customHeight="1" x14ac:dyDescent="0.2">
      <c r="A634" s="729" t="s">
        <v>581</v>
      </c>
      <c r="B634" s="730" t="s">
        <v>582</v>
      </c>
      <c r="C634" s="731" t="s">
        <v>599</v>
      </c>
      <c r="D634" s="732" t="s">
        <v>600</v>
      </c>
      <c r="E634" s="733">
        <v>50113013</v>
      </c>
      <c r="F634" s="732" t="s">
        <v>1063</v>
      </c>
      <c r="G634" s="731" t="s">
        <v>628</v>
      </c>
      <c r="H634" s="731">
        <v>126127</v>
      </c>
      <c r="I634" s="731">
        <v>26127</v>
      </c>
      <c r="J634" s="731" t="s">
        <v>1129</v>
      </c>
      <c r="K634" s="731" t="s">
        <v>1130</v>
      </c>
      <c r="L634" s="734">
        <v>2237.73</v>
      </c>
      <c r="M634" s="734">
        <v>28</v>
      </c>
      <c r="N634" s="735">
        <v>62656.439999999995</v>
      </c>
    </row>
    <row r="635" spans="1:14" ht="14.45" customHeight="1" x14ac:dyDescent="0.2">
      <c r="A635" s="729" t="s">
        <v>581</v>
      </c>
      <c r="B635" s="730" t="s">
        <v>582</v>
      </c>
      <c r="C635" s="731" t="s">
        <v>599</v>
      </c>
      <c r="D635" s="732" t="s">
        <v>600</v>
      </c>
      <c r="E635" s="733">
        <v>50113013</v>
      </c>
      <c r="F635" s="732" t="s">
        <v>1063</v>
      </c>
      <c r="G635" s="731" t="s">
        <v>628</v>
      </c>
      <c r="H635" s="731">
        <v>166269</v>
      </c>
      <c r="I635" s="731">
        <v>166269</v>
      </c>
      <c r="J635" s="731" t="s">
        <v>1131</v>
      </c>
      <c r="K635" s="731" t="s">
        <v>1132</v>
      </c>
      <c r="L635" s="734">
        <v>52.88</v>
      </c>
      <c r="M635" s="734">
        <v>60</v>
      </c>
      <c r="N635" s="735">
        <v>3172.8</v>
      </c>
    </row>
    <row r="636" spans="1:14" ht="14.45" customHeight="1" x14ac:dyDescent="0.2">
      <c r="A636" s="729" t="s">
        <v>581</v>
      </c>
      <c r="B636" s="730" t="s">
        <v>582</v>
      </c>
      <c r="C636" s="731" t="s">
        <v>599</v>
      </c>
      <c r="D636" s="732" t="s">
        <v>600</v>
      </c>
      <c r="E636" s="733">
        <v>50113013</v>
      </c>
      <c r="F636" s="732" t="s">
        <v>1063</v>
      </c>
      <c r="G636" s="731" t="s">
        <v>628</v>
      </c>
      <c r="H636" s="731">
        <v>103708</v>
      </c>
      <c r="I636" s="731">
        <v>3708</v>
      </c>
      <c r="J636" s="731" t="s">
        <v>1413</v>
      </c>
      <c r="K636" s="731" t="s">
        <v>1414</v>
      </c>
      <c r="L636" s="734">
        <v>1134.8799999999999</v>
      </c>
      <c r="M636" s="734">
        <v>3</v>
      </c>
      <c r="N636" s="735">
        <v>3404.6399999999994</v>
      </c>
    </row>
    <row r="637" spans="1:14" ht="14.45" customHeight="1" x14ac:dyDescent="0.2">
      <c r="A637" s="729" t="s">
        <v>581</v>
      </c>
      <c r="B637" s="730" t="s">
        <v>582</v>
      </c>
      <c r="C637" s="731" t="s">
        <v>599</v>
      </c>
      <c r="D637" s="732" t="s">
        <v>600</v>
      </c>
      <c r="E637" s="733">
        <v>50113014</v>
      </c>
      <c r="F637" s="732" t="s">
        <v>1133</v>
      </c>
      <c r="G637" s="731" t="s">
        <v>618</v>
      </c>
      <c r="H637" s="731">
        <v>186397</v>
      </c>
      <c r="I637" s="731">
        <v>86397</v>
      </c>
      <c r="J637" s="731" t="s">
        <v>1415</v>
      </c>
      <c r="K637" s="731" t="s">
        <v>1416</v>
      </c>
      <c r="L637" s="734">
        <v>102.21000000000002</v>
      </c>
      <c r="M637" s="734">
        <v>1</v>
      </c>
      <c r="N637" s="735">
        <v>102.21000000000002</v>
      </c>
    </row>
    <row r="638" spans="1:14" ht="14.45" customHeight="1" x14ac:dyDescent="0.2">
      <c r="A638" s="729" t="s">
        <v>581</v>
      </c>
      <c r="B638" s="730" t="s">
        <v>582</v>
      </c>
      <c r="C638" s="731" t="s">
        <v>599</v>
      </c>
      <c r="D638" s="732" t="s">
        <v>600</v>
      </c>
      <c r="E638" s="733">
        <v>50113014</v>
      </c>
      <c r="F638" s="732" t="s">
        <v>1133</v>
      </c>
      <c r="G638" s="731" t="s">
        <v>628</v>
      </c>
      <c r="H638" s="731">
        <v>164401</v>
      </c>
      <c r="I638" s="731">
        <v>164401</v>
      </c>
      <c r="J638" s="731" t="s">
        <v>1138</v>
      </c>
      <c r="K638" s="731" t="s">
        <v>1140</v>
      </c>
      <c r="L638" s="734">
        <v>319</v>
      </c>
      <c r="M638" s="734">
        <v>8</v>
      </c>
      <c r="N638" s="735">
        <v>2552</v>
      </c>
    </row>
    <row r="639" spans="1:14" ht="14.45" customHeight="1" x14ac:dyDescent="0.2">
      <c r="A639" s="729" t="s">
        <v>581</v>
      </c>
      <c r="B639" s="730" t="s">
        <v>582</v>
      </c>
      <c r="C639" s="731" t="s">
        <v>599</v>
      </c>
      <c r="D639" s="732" t="s">
        <v>600</v>
      </c>
      <c r="E639" s="733">
        <v>50113014</v>
      </c>
      <c r="F639" s="732" t="s">
        <v>1133</v>
      </c>
      <c r="G639" s="731" t="s">
        <v>628</v>
      </c>
      <c r="H639" s="731">
        <v>164407</v>
      </c>
      <c r="I639" s="731">
        <v>164407</v>
      </c>
      <c r="J639" s="731" t="s">
        <v>1138</v>
      </c>
      <c r="K639" s="731" t="s">
        <v>1139</v>
      </c>
      <c r="L639" s="734">
        <v>638</v>
      </c>
      <c r="M639" s="734">
        <v>4</v>
      </c>
      <c r="N639" s="735">
        <v>2552</v>
      </c>
    </row>
    <row r="640" spans="1:14" ht="14.45" customHeight="1" x14ac:dyDescent="0.2">
      <c r="A640" s="729" t="s">
        <v>581</v>
      </c>
      <c r="B640" s="730" t="s">
        <v>582</v>
      </c>
      <c r="C640" s="731" t="s">
        <v>602</v>
      </c>
      <c r="D640" s="732" t="s">
        <v>603</v>
      </c>
      <c r="E640" s="733">
        <v>50113001</v>
      </c>
      <c r="F640" s="732" t="s">
        <v>617</v>
      </c>
      <c r="G640" s="731" t="s">
        <v>618</v>
      </c>
      <c r="H640" s="731">
        <v>846758</v>
      </c>
      <c r="I640" s="731">
        <v>103387</v>
      </c>
      <c r="J640" s="731" t="s">
        <v>619</v>
      </c>
      <c r="K640" s="731" t="s">
        <v>620</v>
      </c>
      <c r="L640" s="734">
        <v>81.009999999999991</v>
      </c>
      <c r="M640" s="734">
        <v>7</v>
      </c>
      <c r="N640" s="735">
        <v>567.06999999999994</v>
      </c>
    </row>
    <row r="641" spans="1:14" ht="14.45" customHeight="1" x14ac:dyDescent="0.2">
      <c r="A641" s="729" t="s">
        <v>581</v>
      </c>
      <c r="B641" s="730" t="s">
        <v>582</v>
      </c>
      <c r="C641" s="731" t="s">
        <v>602</v>
      </c>
      <c r="D641" s="732" t="s">
        <v>603</v>
      </c>
      <c r="E641" s="733">
        <v>50113001</v>
      </c>
      <c r="F641" s="732" t="s">
        <v>617</v>
      </c>
      <c r="G641" s="731" t="s">
        <v>618</v>
      </c>
      <c r="H641" s="731">
        <v>100362</v>
      </c>
      <c r="I641" s="731">
        <v>362</v>
      </c>
      <c r="J641" s="731" t="s">
        <v>623</v>
      </c>
      <c r="K641" s="731" t="s">
        <v>624</v>
      </c>
      <c r="L641" s="734">
        <v>72.22</v>
      </c>
      <c r="M641" s="734">
        <v>3</v>
      </c>
      <c r="N641" s="735">
        <v>216.66</v>
      </c>
    </row>
    <row r="642" spans="1:14" ht="14.45" customHeight="1" x14ac:dyDescent="0.2">
      <c r="A642" s="729" t="s">
        <v>581</v>
      </c>
      <c r="B642" s="730" t="s">
        <v>582</v>
      </c>
      <c r="C642" s="731" t="s">
        <v>602</v>
      </c>
      <c r="D642" s="732" t="s">
        <v>603</v>
      </c>
      <c r="E642" s="733">
        <v>50113001</v>
      </c>
      <c r="F642" s="732" t="s">
        <v>617</v>
      </c>
      <c r="G642" s="731" t="s">
        <v>618</v>
      </c>
      <c r="H642" s="731">
        <v>128831</v>
      </c>
      <c r="I642" s="731">
        <v>28831</v>
      </c>
      <c r="J642" s="731" t="s">
        <v>1417</v>
      </c>
      <c r="K642" s="731" t="s">
        <v>1418</v>
      </c>
      <c r="L642" s="734">
        <v>162.71000000000004</v>
      </c>
      <c r="M642" s="734">
        <v>1</v>
      </c>
      <c r="N642" s="735">
        <v>162.71000000000004</v>
      </c>
    </row>
    <row r="643" spans="1:14" ht="14.45" customHeight="1" x14ac:dyDescent="0.2">
      <c r="A643" s="729" t="s">
        <v>581</v>
      </c>
      <c r="B643" s="730" t="s">
        <v>582</v>
      </c>
      <c r="C643" s="731" t="s">
        <v>602</v>
      </c>
      <c r="D643" s="732" t="s">
        <v>603</v>
      </c>
      <c r="E643" s="733">
        <v>50113001</v>
      </c>
      <c r="F643" s="732" t="s">
        <v>617</v>
      </c>
      <c r="G643" s="731" t="s">
        <v>618</v>
      </c>
      <c r="H643" s="731">
        <v>202701</v>
      </c>
      <c r="I643" s="731">
        <v>202701</v>
      </c>
      <c r="J643" s="731" t="s">
        <v>625</v>
      </c>
      <c r="K643" s="731" t="s">
        <v>627</v>
      </c>
      <c r="L643" s="734">
        <v>136.71</v>
      </c>
      <c r="M643" s="734">
        <v>2</v>
      </c>
      <c r="N643" s="735">
        <v>273.42</v>
      </c>
    </row>
    <row r="644" spans="1:14" ht="14.45" customHeight="1" x14ac:dyDescent="0.2">
      <c r="A644" s="729" t="s">
        <v>581</v>
      </c>
      <c r="B644" s="730" t="s">
        <v>582</v>
      </c>
      <c r="C644" s="731" t="s">
        <v>602</v>
      </c>
      <c r="D644" s="732" t="s">
        <v>603</v>
      </c>
      <c r="E644" s="733">
        <v>50113001</v>
      </c>
      <c r="F644" s="732" t="s">
        <v>617</v>
      </c>
      <c r="G644" s="731" t="s">
        <v>618</v>
      </c>
      <c r="H644" s="731">
        <v>845008</v>
      </c>
      <c r="I644" s="731">
        <v>107806</v>
      </c>
      <c r="J644" s="731" t="s">
        <v>625</v>
      </c>
      <c r="K644" s="731" t="s">
        <v>626</v>
      </c>
      <c r="L644" s="734">
        <v>66.84999999999998</v>
      </c>
      <c r="M644" s="734">
        <v>3</v>
      </c>
      <c r="N644" s="735">
        <v>200.54999999999995</v>
      </c>
    </row>
    <row r="645" spans="1:14" ht="14.45" customHeight="1" x14ac:dyDescent="0.2">
      <c r="A645" s="729" t="s">
        <v>581</v>
      </c>
      <c r="B645" s="730" t="s">
        <v>582</v>
      </c>
      <c r="C645" s="731" t="s">
        <v>602</v>
      </c>
      <c r="D645" s="732" t="s">
        <v>603</v>
      </c>
      <c r="E645" s="733">
        <v>50113001</v>
      </c>
      <c r="F645" s="732" t="s">
        <v>617</v>
      </c>
      <c r="G645" s="731" t="s">
        <v>628</v>
      </c>
      <c r="H645" s="731">
        <v>102945</v>
      </c>
      <c r="I645" s="731">
        <v>2945</v>
      </c>
      <c r="J645" s="731" t="s">
        <v>631</v>
      </c>
      <c r="K645" s="731" t="s">
        <v>632</v>
      </c>
      <c r="L645" s="734">
        <v>8.67</v>
      </c>
      <c r="M645" s="734">
        <v>2</v>
      </c>
      <c r="N645" s="735">
        <v>17.34</v>
      </c>
    </row>
    <row r="646" spans="1:14" ht="14.45" customHeight="1" x14ac:dyDescent="0.2">
      <c r="A646" s="729" t="s">
        <v>581</v>
      </c>
      <c r="B646" s="730" t="s">
        <v>582</v>
      </c>
      <c r="C646" s="731" t="s">
        <v>602</v>
      </c>
      <c r="D646" s="732" t="s">
        <v>603</v>
      </c>
      <c r="E646" s="733">
        <v>50113001</v>
      </c>
      <c r="F646" s="732" t="s">
        <v>617</v>
      </c>
      <c r="G646" s="731" t="s">
        <v>618</v>
      </c>
      <c r="H646" s="731">
        <v>136505</v>
      </c>
      <c r="I646" s="731">
        <v>136505</v>
      </c>
      <c r="J646" s="731" t="s">
        <v>635</v>
      </c>
      <c r="K646" s="731" t="s">
        <v>636</v>
      </c>
      <c r="L646" s="734">
        <v>51.150000000000013</v>
      </c>
      <c r="M646" s="734">
        <v>1</v>
      </c>
      <c r="N646" s="735">
        <v>51.150000000000013</v>
      </c>
    </row>
    <row r="647" spans="1:14" ht="14.45" customHeight="1" x14ac:dyDescent="0.2">
      <c r="A647" s="729" t="s">
        <v>581</v>
      </c>
      <c r="B647" s="730" t="s">
        <v>582</v>
      </c>
      <c r="C647" s="731" t="s">
        <v>602</v>
      </c>
      <c r="D647" s="732" t="s">
        <v>603</v>
      </c>
      <c r="E647" s="733">
        <v>50113001</v>
      </c>
      <c r="F647" s="732" t="s">
        <v>617</v>
      </c>
      <c r="G647" s="731" t="s">
        <v>618</v>
      </c>
      <c r="H647" s="731">
        <v>167547</v>
      </c>
      <c r="I647" s="731">
        <v>67547</v>
      </c>
      <c r="J647" s="731" t="s">
        <v>1149</v>
      </c>
      <c r="K647" s="731" t="s">
        <v>1150</v>
      </c>
      <c r="L647" s="734">
        <v>47.079999999999991</v>
      </c>
      <c r="M647" s="734">
        <v>3</v>
      </c>
      <c r="N647" s="735">
        <v>141.23999999999998</v>
      </c>
    </row>
    <row r="648" spans="1:14" ht="14.45" customHeight="1" x14ac:dyDescent="0.2">
      <c r="A648" s="729" t="s">
        <v>581</v>
      </c>
      <c r="B648" s="730" t="s">
        <v>582</v>
      </c>
      <c r="C648" s="731" t="s">
        <v>602</v>
      </c>
      <c r="D648" s="732" t="s">
        <v>603</v>
      </c>
      <c r="E648" s="733">
        <v>50113001</v>
      </c>
      <c r="F648" s="732" t="s">
        <v>617</v>
      </c>
      <c r="G648" s="731" t="s">
        <v>628</v>
      </c>
      <c r="H648" s="731">
        <v>849444</v>
      </c>
      <c r="I648" s="731">
        <v>163085</v>
      </c>
      <c r="J648" s="731" t="s">
        <v>1419</v>
      </c>
      <c r="K648" s="731" t="s">
        <v>1420</v>
      </c>
      <c r="L648" s="734">
        <v>23.219999999999992</v>
      </c>
      <c r="M648" s="734">
        <v>1</v>
      </c>
      <c r="N648" s="735">
        <v>23.219999999999992</v>
      </c>
    </row>
    <row r="649" spans="1:14" ht="14.45" customHeight="1" x14ac:dyDescent="0.2">
      <c r="A649" s="729" t="s">
        <v>581</v>
      </c>
      <c r="B649" s="730" t="s">
        <v>582</v>
      </c>
      <c r="C649" s="731" t="s">
        <v>602</v>
      </c>
      <c r="D649" s="732" t="s">
        <v>603</v>
      </c>
      <c r="E649" s="733">
        <v>50113001</v>
      </c>
      <c r="F649" s="732" t="s">
        <v>617</v>
      </c>
      <c r="G649" s="731" t="s">
        <v>618</v>
      </c>
      <c r="H649" s="731">
        <v>194916</v>
      </c>
      <c r="I649" s="731">
        <v>94916</v>
      </c>
      <c r="J649" s="731" t="s">
        <v>1153</v>
      </c>
      <c r="K649" s="731" t="s">
        <v>1154</v>
      </c>
      <c r="L649" s="734">
        <v>85.05</v>
      </c>
      <c r="M649" s="734">
        <v>10</v>
      </c>
      <c r="N649" s="735">
        <v>850.5</v>
      </c>
    </row>
    <row r="650" spans="1:14" ht="14.45" customHeight="1" x14ac:dyDescent="0.2">
      <c r="A650" s="729" t="s">
        <v>581</v>
      </c>
      <c r="B650" s="730" t="s">
        <v>582</v>
      </c>
      <c r="C650" s="731" t="s">
        <v>602</v>
      </c>
      <c r="D650" s="732" t="s">
        <v>603</v>
      </c>
      <c r="E650" s="733">
        <v>50113001</v>
      </c>
      <c r="F650" s="732" t="s">
        <v>617</v>
      </c>
      <c r="G650" s="731" t="s">
        <v>618</v>
      </c>
      <c r="H650" s="731">
        <v>194920</v>
      </c>
      <c r="I650" s="731">
        <v>94920</v>
      </c>
      <c r="J650" s="731" t="s">
        <v>639</v>
      </c>
      <c r="K650" s="731" t="s">
        <v>640</v>
      </c>
      <c r="L650" s="734">
        <v>74.280000000000015</v>
      </c>
      <c r="M650" s="734">
        <v>6</v>
      </c>
      <c r="N650" s="735">
        <v>445.68000000000006</v>
      </c>
    </row>
    <row r="651" spans="1:14" ht="14.45" customHeight="1" x14ac:dyDescent="0.2">
      <c r="A651" s="729" t="s">
        <v>581</v>
      </c>
      <c r="B651" s="730" t="s">
        <v>582</v>
      </c>
      <c r="C651" s="731" t="s">
        <v>602</v>
      </c>
      <c r="D651" s="732" t="s">
        <v>603</v>
      </c>
      <c r="E651" s="733">
        <v>50113001</v>
      </c>
      <c r="F651" s="732" t="s">
        <v>617</v>
      </c>
      <c r="G651" s="731" t="s">
        <v>628</v>
      </c>
      <c r="H651" s="731">
        <v>202900</v>
      </c>
      <c r="I651" s="731">
        <v>202900</v>
      </c>
      <c r="J651" s="731" t="s">
        <v>1421</v>
      </c>
      <c r="K651" s="731" t="s">
        <v>1422</v>
      </c>
      <c r="L651" s="734">
        <v>33.729999999999997</v>
      </c>
      <c r="M651" s="734">
        <v>10</v>
      </c>
      <c r="N651" s="735">
        <v>337.29999999999995</v>
      </c>
    </row>
    <row r="652" spans="1:14" ht="14.45" customHeight="1" x14ac:dyDescent="0.2">
      <c r="A652" s="729" t="s">
        <v>581</v>
      </c>
      <c r="B652" s="730" t="s">
        <v>582</v>
      </c>
      <c r="C652" s="731" t="s">
        <v>602</v>
      </c>
      <c r="D652" s="732" t="s">
        <v>603</v>
      </c>
      <c r="E652" s="733">
        <v>50113001</v>
      </c>
      <c r="F652" s="732" t="s">
        <v>617</v>
      </c>
      <c r="G652" s="731" t="s">
        <v>329</v>
      </c>
      <c r="H652" s="731">
        <v>151377</v>
      </c>
      <c r="I652" s="731">
        <v>51377</v>
      </c>
      <c r="J652" s="731" t="s">
        <v>1423</v>
      </c>
      <c r="K652" s="731" t="s">
        <v>1424</v>
      </c>
      <c r="L652" s="734">
        <v>31.58</v>
      </c>
      <c r="M652" s="734">
        <v>1</v>
      </c>
      <c r="N652" s="735">
        <v>31.58</v>
      </c>
    </row>
    <row r="653" spans="1:14" ht="14.45" customHeight="1" x14ac:dyDescent="0.2">
      <c r="A653" s="729" t="s">
        <v>581</v>
      </c>
      <c r="B653" s="730" t="s">
        <v>582</v>
      </c>
      <c r="C653" s="731" t="s">
        <v>602</v>
      </c>
      <c r="D653" s="732" t="s">
        <v>603</v>
      </c>
      <c r="E653" s="733">
        <v>50113001</v>
      </c>
      <c r="F653" s="732" t="s">
        <v>617</v>
      </c>
      <c r="G653" s="731" t="s">
        <v>618</v>
      </c>
      <c r="H653" s="731">
        <v>845369</v>
      </c>
      <c r="I653" s="731">
        <v>107987</v>
      </c>
      <c r="J653" s="731" t="s">
        <v>643</v>
      </c>
      <c r="K653" s="731" t="s">
        <v>644</v>
      </c>
      <c r="L653" s="734">
        <v>109.25181818181817</v>
      </c>
      <c r="M653" s="734">
        <v>33</v>
      </c>
      <c r="N653" s="735">
        <v>3605.3099999999995</v>
      </c>
    </row>
    <row r="654" spans="1:14" ht="14.45" customHeight="1" x14ac:dyDescent="0.2">
      <c r="A654" s="729" t="s">
        <v>581</v>
      </c>
      <c r="B654" s="730" t="s">
        <v>582</v>
      </c>
      <c r="C654" s="731" t="s">
        <v>602</v>
      </c>
      <c r="D654" s="732" t="s">
        <v>603</v>
      </c>
      <c r="E654" s="733">
        <v>50113001</v>
      </c>
      <c r="F654" s="732" t="s">
        <v>617</v>
      </c>
      <c r="G654" s="731" t="s">
        <v>618</v>
      </c>
      <c r="H654" s="731">
        <v>196610</v>
      </c>
      <c r="I654" s="731">
        <v>96610</v>
      </c>
      <c r="J654" s="731" t="s">
        <v>647</v>
      </c>
      <c r="K654" s="731" t="s">
        <v>648</v>
      </c>
      <c r="L654" s="734">
        <v>51.739999999999988</v>
      </c>
      <c r="M654" s="734">
        <v>3</v>
      </c>
      <c r="N654" s="735">
        <v>155.21999999999997</v>
      </c>
    </row>
    <row r="655" spans="1:14" ht="14.45" customHeight="1" x14ac:dyDescent="0.2">
      <c r="A655" s="729" t="s">
        <v>581</v>
      </c>
      <c r="B655" s="730" t="s">
        <v>582</v>
      </c>
      <c r="C655" s="731" t="s">
        <v>602</v>
      </c>
      <c r="D655" s="732" t="s">
        <v>603</v>
      </c>
      <c r="E655" s="733">
        <v>50113001</v>
      </c>
      <c r="F655" s="732" t="s">
        <v>617</v>
      </c>
      <c r="G655" s="731" t="s">
        <v>618</v>
      </c>
      <c r="H655" s="731">
        <v>173419</v>
      </c>
      <c r="I655" s="731">
        <v>173419</v>
      </c>
      <c r="J655" s="731" t="s">
        <v>1425</v>
      </c>
      <c r="K655" s="731" t="s">
        <v>1426</v>
      </c>
      <c r="L655" s="734">
        <v>151.46</v>
      </c>
      <c r="M655" s="734">
        <v>1</v>
      </c>
      <c r="N655" s="735">
        <v>151.46</v>
      </c>
    </row>
    <row r="656" spans="1:14" ht="14.45" customHeight="1" x14ac:dyDescent="0.2">
      <c r="A656" s="729" t="s">
        <v>581</v>
      </c>
      <c r="B656" s="730" t="s">
        <v>582</v>
      </c>
      <c r="C656" s="731" t="s">
        <v>602</v>
      </c>
      <c r="D656" s="732" t="s">
        <v>603</v>
      </c>
      <c r="E656" s="733">
        <v>50113001</v>
      </c>
      <c r="F656" s="732" t="s">
        <v>617</v>
      </c>
      <c r="G656" s="731" t="s">
        <v>618</v>
      </c>
      <c r="H656" s="731">
        <v>100392</v>
      </c>
      <c r="I656" s="731">
        <v>392</v>
      </c>
      <c r="J656" s="731" t="s">
        <v>1427</v>
      </c>
      <c r="K656" s="731" t="s">
        <v>952</v>
      </c>
      <c r="L656" s="734">
        <v>57.52999999999998</v>
      </c>
      <c r="M656" s="734">
        <v>2</v>
      </c>
      <c r="N656" s="735">
        <v>115.05999999999996</v>
      </c>
    </row>
    <row r="657" spans="1:14" ht="14.45" customHeight="1" x14ac:dyDescent="0.2">
      <c r="A657" s="729" t="s">
        <v>581</v>
      </c>
      <c r="B657" s="730" t="s">
        <v>582</v>
      </c>
      <c r="C657" s="731" t="s">
        <v>602</v>
      </c>
      <c r="D657" s="732" t="s">
        <v>603</v>
      </c>
      <c r="E657" s="733">
        <v>50113001</v>
      </c>
      <c r="F657" s="732" t="s">
        <v>617</v>
      </c>
      <c r="G657" s="731" t="s">
        <v>628</v>
      </c>
      <c r="H657" s="731">
        <v>231697</v>
      </c>
      <c r="I657" s="731">
        <v>231697</v>
      </c>
      <c r="J657" s="731" t="s">
        <v>665</v>
      </c>
      <c r="K657" s="731" t="s">
        <v>1165</v>
      </c>
      <c r="L657" s="734">
        <v>72.259999999999991</v>
      </c>
      <c r="M657" s="734">
        <v>1</v>
      </c>
      <c r="N657" s="735">
        <v>72.259999999999991</v>
      </c>
    </row>
    <row r="658" spans="1:14" ht="14.45" customHeight="1" x14ac:dyDescent="0.2">
      <c r="A658" s="729" t="s">
        <v>581</v>
      </c>
      <c r="B658" s="730" t="s">
        <v>582</v>
      </c>
      <c r="C658" s="731" t="s">
        <v>602</v>
      </c>
      <c r="D658" s="732" t="s">
        <v>603</v>
      </c>
      <c r="E658" s="733">
        <v>50113001</v>
      </c>
      <c r="F658" s="732" t="s">
        <v>617</v>
      </c>
      <c r="G658" s="731" t="s">
        <v>618</v>
      </c>
      <c r="H658" s="731">
        <v>197056</v>
      </c>
      <c r="I658" s="731">
        <v>197056</v>
      </c>
      <c r="J658" s="731" t="s">
        <v>671</v>
      </c>
      <c r="K658" s="731" t="s">
        <v>672</v>
      </c>
      <c r="L658" s="734">
        <v>101.15</v>
      </c>
      <c r="M658" s="734">
        <v>1</v>
      </c>
      <c r="N658" s="735">
        <v>101.15</v>
      </c>
    </row>
    <row r="659" spans="1:14" ht="14.45" customHeight="1" x14ac:dyDescent="0.2">
      <c r="A659" s="729" t="s">
        <v>581</v>
      </c>
      <c r="B659" s="730" t="s">
        <v>582</v>
      </c>
      <c r="C659" s="731" t="s">
        <v>602</v>
      </c>
      <c r="D659" s="732" t="s">
        <v>603</v>
      </c>
      <c r="E659" s="733">
        <v>50113001</v>
      </c>
      <c r="F659" s="732" t="s">
        <v>617</v>
      </c>
      <c r="G659" s="731" t="s">
        <v>618</v>
      </c>
      <c r="H659" s="731">
        <v>191729</v>
      </c>
      <c r="I659" s="731">
        <v>191729</v>
      </c>
      <c r="J659" s="731" t="s">
        <v>1172</v>
      </c>
      <c r="K659" s="731" t="s">
        <v>1173</v>
      </c>
      <c r="L659" s="734">
        <v>91.84</v>
      </c>
      <c r="M659" s="734">
        <v>1</v>
      </c>
      <c r="N659" s="735">
        <v>91.84</v>
      </c>
    </row>
    <row r="660" spans="1:14" ht="14.45" customHeight="1" x14ac:dyDescent="0.2">
      <c r="A660" s="729" t="s">
        <v>581</v>
      </c>
      <c r="B660" s="730" t="s">
        <v>582</v>
      </c>
      <c r="C660" s="731" t="s">
        <v>602</v>
      </c>
      <c r="D660" s="732" t="s">
        <v>603</v>
      </c>
      <c r="E660" s="733">
        <v>50113001</v>
      </c>
      <c r="F660" s="732" t="s">
        <v>617</v>
      </c>
      <c r="G660" s="731" t="s">
        <v>618</v>
      </c>
      <c r="H660" s="731">
        <v>116320</v>
      </c>
      <c r="I660" s="731">
        <v>16320</v>
      </c>
      <c r="J660" s="731" t="s">
        <v>677</v>
      </c>
      <c r="K660" s="731" t="s">
        <v>1177</v>
      </c>
      <c r="L660" s="734">
        <v>129.12999999999997</v>
      </c>
      <c r="M660" s="734">
        <v>6</v>
      </c>
      <c r="N660" s="735">
        <v>774.77999999999975</v>
      </c>
    </row>
    <row r="661" spans="1:14" ht="14.45" customHeight="1" x14ac:dyDescent="0.2">
      <c r="A661" s="729" t="s">
        <v>581</v>
      </c>
      <c r="B661" s="730" t="s">
        <v>582</v>
      </c>
      <c r="C661" s="731" t="s">
        <v>602</v>
      </c>
      <c r="D661" s="732" t="s">
        <v>603</v>
      </c>
      <c r="E661" s="733">
        <v>50113001</v>
      </c>
      <c r="F661" s="732" t="s">
        <v>617</v>
      </c>
      <c r="G661" s="731" t="s">
        <v>618</v>
      </c>
      <c r="H661" s="731">
        <v>16321</v>
      </c>
      <c r="I661" s="731">
        <v>16321</v>
      </c>
      <c r="J661" s="731" t="s">
        <v>677</v>
      </c>
      <c r="K661" s="731" t="s">
        <v>678</v>
      </c>
      <c r="L661" s="734">
        <v>240.68999999999997</v>
      </c>
      <c r="M661" s="734">
        <v>2</v>
      </c>
      <c r="N661" s="735">
        <v>481.37999999999994</v>
      </c>
    </row>
    <row r="662" spans="1:14" ht="14.45" customHeight="1" x14ac:dyDescent="0.2">
      <c r="A662" s="729" t="s">
        <v>581</v>
      </c>
      <c r="B662" s="730" t="s">
        <v>582</v>
      </c>
      <c r="C662" s="731" t="s">
        <v>602</v>
      </c>
      <c r="D662" s="732" t="s">
        <v>603</v>
      </c>
      <c r="E662" s="733">
        <v>50113001</v>
      </c>
      <c r="F662" s="732" t="s">
        <v>617</v>
      </c>
      <c r="G662" s="731" t="s">
        <v>618</v>
      </c>
      <c r="H662" s="731">
        <v>194726</v>
      </c>
      <c r="I662" s="731">
        <v>194726</v>
      </c>
      <c r="J662" s="731" t="s">
        <v>1428</v>
      </c>
      <c r="K662" s="731" t="s">
        <v>741</v>
      </c>
      <c r="L662" s="734">
        <v>567.40000000000009</v>
      </c>
      <c r="M662" s="734">
        <v>1</v>
      </c>
      <c r="N662" s="735">
        <v>567.40000000000009</v>
      </c>
    </row>
    <row r="663" spans="1:14" ht="14.45" customHeight="1" x14ac:dyDescent="0.2">
      <c r="A663" s="729" t="s">
        <v>581</v>
      </c>
      <c r="B663" s="730" t="s">
        <v>582</v>
      </c>
      <c r="C663" s="731" t="s">
        <v>602</v>
      </c>
      <c r="D663" s="732" t="s">
        <v>603</v>
      </c>
      <c r="E663" s="733">
        <v>50113001</v>
      </c>
      <c r="F663" s="732" t="s">
        <v>617</v>
      </c>
      <c r="G663" s="731" t="s">
        <v>618</v>
      </c>
      <c r="H663" s="731">
        <v>159011</v>
      </c>
      <c r="I663" s="731">
        <v>159011</v>
      </c>
      <c r="J663" s="731" t="s">
        <v>1429</v>
      </c>
      <c r="K663" s="731" t="s">
        <v>1430</v>
      </c>
      <c r="L663" s="734">
        <v>162.67000000000002</v>
      </c>
      <c r="M663" s="734">
        <v>1</v>
      </c>
      <c r="N663" s="735">
        <v>162.67000000000002</v>
      </c>
    </row>
    <row r="664" spans="1:14" ht="14.45" customHeight="1" x14ac:dyDescent="0.2">
      <c r="A664" s="729" t="s">
        <v>581</v>
      </c>
      <c r="B664" s="730" t="s">
        <v>582</v>
      </c>
      <c r="C664" s="731" t="s">
        <v>602</v>
      </c>
      <c r="D664" s="732" t="s">
        <v>603</v>
      </c>
      <c r="E664" s="733">
        <v>50113001</v>
      </c>
      <c r="F664" s="732" t="s">
        <v>617</v>
      </c>
      <c r="G664" s="731" t="s">
        <v>618</v>
      </c>
      <c r="H664" s="731">
        <v>171539</v>
      </c>
      <c r="I664" s="731">
        <v>171539</v>
      </c>
      <c r="J664" s="731" t="s">
        <v>1431</v>
      </c>
      <c r="K664" s="731" t="s">
        <v>1432</v>
      </c>
      <c r="L664" s="734">
        <v>27.450000000000006</v>
      </c>
      <c r="M664" s="734">
        <v>1</v>
      </c>
      <c r="N664" s="735">
        <v>27.450000000000006</v>
      </c>
    </row>
    <row r="665" spans="1:14" ht="14.45" customHeight="1" x14ac:dyDescent="0.2">
      <c r="A665" s="729" t="s">
        <v>581</v>
      </c>
      <c r="B665" s="730" t="s">
        <v>582</v>
      </c>
      <c r="C665" s="731" t="s">
        <v>602</v>
      </c>
      <c r="D665" s="732" t="s">
        <v>603</v>
      </c>
      <c r="E665" s="733">
        <v>50113001</v>
      </c>
      <c r="F665" s="732" t="s">
        <v>617</v>
      </c>
      <c r="G665" s="731" t="s">
        <v>618</v>
      </c>
      <c r="H665" s="731">
        <v>196974</v>
      </c>
      <c r="I665" s="731">
        <v>187983</v>
      </c>
      <c r="J665" s="731" t="s">
        <v>1433</v>
      </c>
      <c r="K665" s="731" t="s">
        <v>1434</v>
      </c>
      <c r="L665" s="734">
        <v>49.805</v>
      </c>
      <c r="M665" s="734">
        <v>12</v>
      </c>
      <c r="N665" s="735">
        <v>597.66</v>
      </c>
    </row>
    <row r="666" spans="1:14" ht="14.45" customHeight="1" x14ac:dyDescent="0.2">
      <c r="A666" s="729" t="s">
        <v>581</v>
      </c>
      <c r="B666" s="730" t="s">
        <v>582</v>
      </c>
      <c r="C666" s="731" t="s">
        <v>602</v>
      </c>
      <c r="D666" s="732" t="s">
        <v>603</v>
      </c>
      <c r="E666" s="733">
        <v>50113001</v>
      </c>
      <c r="F666" s="732" t="s">
        <v>617</v>
      </c>
      <c r="G666" s="731" t="s">
        <v>618</v>
      </c>
      <c r="H666" s="731">
        <v>990410</v>
      </c>
      <c r="I666" s="731">
        <v>196974</v>
      </c>
      <c r="J666" s="731" t="s">
        <v>1435</v>
      </c>
      <c r="K666" s="731" t="s">
        <v>1436</v>
      </c>
      <c r="L666" s="734">
        <v>105</v>
      </c>
      <c r="M666" s="734">
        <v>1</v>
      </c>
      <c r="N666" s="735">
        <v>105</v>
      </c>
    </row>
    <row r="667" spans="1:14" ht="14.45" customHeight="1" x14ac:dyDescent="0.2">
      <c r="A667" s="729" t="s">
        <v>581</v>
      </c>
      <c r="B667" s="730" t="s">
        <v>582</v>
      </c>
      <c r="C667" s="731" t="s">
        <v>602</v>
      </c>
      <c r="D667" s="732" t="s">
        <v>603</v>
      </c>
      <c r="E667" s="733">
        <v>50113001</v>
      </c>
      <c r="F667" s="732" t="s">
        <v>617</v>
      </c>
      <c r="G667" s="731" t="s">
        <v>618</v>
      </c>
      <c r="H667" s="731">
        <v>238142</v>
      </c>
      <c r="I667" s="731">
        <v>238142</v>
      </c>
      <c r="J667" s="731" t="s">
        <v>1185</v>
      </c>
      <c r="K667" s="731" t="s">
        <v>1186</v>
      </c>
      <c r="L667" s="734">
        <v>58.839999999999996</v>
      </c>
      <c r="M667" s="734">
        <v>1</v>
      </c>
      <c r="N667" s="735">
        <v>58.839999999999996</v>
      </c>
    </row>
    <row r="668" spans="1:14" ht="14.45" customHeight="1" x14ac:dyDescent="0.2">
      <c r="A668" s="729" t="s">
        <v>581</v>
      </c>
      <c r="B668" s="730" t="s">
        <v>582</v>
      </c>
      <c r="C668" s="731" t="s">
        <v>602</v>
      </c>
      <c r="D668" s="732" t="s">
        <v>603</v>
      </c>
      <c r="E668" s="733">
        <v>50113001</v>
      </c>
      <c r="F668" s="732" t="s">
        <v>617</v>
      </c>
      <c r="G668" s="731" t="s">
        <v>618</v>
      </c>
      <c r="H668" s="731">
        <v>230417</v>
      </c>
      <c r="I668" s="731">
        <v>230417</v>
      </c>
      <c r="J668" s="731" t="s">
        <v>689</v>
      </c>
      <c r="K668" s="731" t="s">
        <v>690</v>
      </c>
      <c r="L668" s="734">
        <v>54.150000000000013</v>
      </c>
      <c r="M668" s="734">
        <v>1</v>
      </c>
      <c r="N668" s="735">
        <v>54.150000000000013</v>
      </c>
    </row>
    <row r="669" spans="1:14" ht="14.45" customHeight="1" x14ac:dyDescent="0.2">
      <c r="A669" s="729" t="s">
        <v>581</v>
      </c>
      <c r="B669" s="730" t="s">
        <v>582</v>
      </c>
      <c r="C669" s="731" t="s">
        <v>602</v>
      </c>
      <c r="D669" s="732" t="s">
        <v>603</v>
      </c>
      <c r="E669" s="733">
        <v>50113001</v>
      </c>
      <c r="F669" s="732" t="s">
        <v>617</v>
      </c>
      <c r="G669" s="731" t="s">
        <v>618</v>
      </c>
      <c r="H669" s="731">
        <v>230409</v>
      </c>
      <c r="I669" s="731">
        <v>230409</v>
      </c>
      <c r="J669" s="731" t="s">
        <v>691</v>
      </c>
      <c r="K669" s="731" t="s">
        <v>674</v>
      </c>
      <c r="L669" s="734">
        <v>19.82</v>
      </c>
      <c r="M669" s="734">
        <v>1</v>
      </c>
      <c r="N669" s="735">
        <v>19.82</v>
      </c>
    </row>
    <row r="670" spans="1:14" ht="14.45" customHeight="1" x14ac:dyDescent="0.2">
      <c r="A670" s="729" t="s">
        <v>581</v>
      </c>
      <c r="B670" s="730" t="s">
        <v>582</v>
      </c>
      <c r="C670" s="731" t="s">
        <v>602</v>
      </c>
      <c r="D670" s="732" t="s">
        <v>603</v>
      </c>
      <c r="E670" s="733">
        <v>50113001</v>
      </c>
      <c r="F670" s="732" t="s">
        <v>617</v>
      </c>
      <c r="G670" s="731" t="s">
        <v>618</v>
      </c>
      <c r="H670" s="731">
        <v>230415</v>
      </c>
      <c r="I670" s="731">
        <v>230415</v>
      </c>
      <c r="J670" s="731" t="s">
        <v>692</v>
      </c>
      <c r="K670" s="731" t="s">
        <v>693</v>
      </c>
      <c r="L670" s="734">
        <v>26.970000000000002</v>
      </c>
      <c r="M670" s="734">
        <v>1</v>
      </c>
      <c r="N670" s="735">
        <v>26.970000000000002</v>
      </c>
    </row>
    <row r="671" spans="1:14" ht="14.45" customHeight="1" x14ac:dyDescent="0.2">
      <c r="A671" s="729" t="s">
        <v>581</v>
      </c>
      <c r="B671" s="730" t="s">
        <v>582</v>
      </c>
      <c r="C671" s="731" t="s">
        <v>602</v>
      </c>
      <c r="D671" s="732" t="s">
        <v>603</v>
      </c>
      <c r="E671" s="733">
        <v>50113001</v>
      </c>
      <c r="F671" s="732" t="s">
        <v>617</v>
      </c>
      <c r="G671" s="731" t="s">
        <v>618</v>
      </c>
      <c r="H671" s="731">
        <v>847085</v>
      </c>
      <c r="I671" s="731">
        <v>115401</v>
      </c>
      <c r="J671" s="731" t="s">
        <v>1187</v>
      </c>
      <c r="K671" s="731" t="s">
        <v>1188</v>
      </c>
      <c r="L671" s="734">
        <v>606.69500000000005</v>
      </c>
      <c r="M671" s="734">
        <v>1</v>
      </c>
      <c r="N671" s="735">
        <v>606.69500000000005</v>
      </c>
    </row>
    <row r="672" spans="1:14" ht="14.45" customHeight="1" x14ac:dyDescent="0.2">
      <c r="A672" s="729" t="s">
        <v>581</v>
      </c>
      <c r="B672" s="730" t="s">
        <v>582</v>
      </c>
      <c r="C672" s="731" t="s">
        <v>602</v>
      </c>
      <c r="D672" s="732" t="s">
        <v>603</v>
      </c>
      <c r="E672" s="733">
        <v>50113001</v>
      </c>
      <c r="F672" s="732" t="s">
        <v>617</v>
      </c>
      <c r="G672" s="731" t="s">
        <v>618</v>
      </c>
      <c r="H672" s="731">
        <v>207939</v>
      </c>
      <c r="I672" s="731">
        <v>207939</v>
      </c>
      <c r="J672" s="731" t="s">
        <v>694</v>
      </c>
      <c r="K672" s="731" t="s">
        <v>695</v>
      </c>
      <c r="L672" s="734">
        <v>61.359999999999992</v>
      </c>
      <c r="M672" s="734">
        <v>5</v>
      </c>
      <c r="N672" s="735">
        <v>306.79999999999995</v>
      </c>
    </row>
    <row r="673" spans="1:14" ht="14.45" customHeight="1" x14ac:dyDescent="0.2">
      <c r="A673" s="729" t="s">
        <v>581</v>
      </c>
      <c r="B673" s="730" t="s">
        <v>582</v>
      </c>
      <c r="C673" s="731" t="s">
        <v>602</v>
      </c>
      <c r="D673" s="732" t="s">
        <v>603</v>
      </c>
      <c r="E673" s="733">
        <v>50113001</v>
      </c>
      <c r="F673" s="732" t="s">
        <v>617</v>
      </c>
      <c r="G673" s="731" t="s">
        <v>329</v>
      </c>
      <c r="H673" s="731">
        <v>232164</v>
      </c>
      <c r="I673" s="731">
        <v>232164</v>
      </c>
      <c r="J673" s="731" t="s">
        <v>1189</v>
      </c>
      <c r="K673" s="731" t="s">
        <v>1437</v>
      </c>
      <c r="L673" s="734">
        <v>26.380000000000006</v>
      </c>
      <c r="M673" s="734">
        <v>1</v>
      </c>
      <c r="N673" s="735">
        <v>26.380000000000006</v>
      </c>
    </row>
    <row r="674" spans="1:14" ht="14.45" customHeight="1" x14ac:dyDescent="0.2">
      <c r="A674" s="729" t="s">
        <v>581</v>
      </c>
      <c r="B674" s="730" t="s">
        <v>582</v>
      </c>
      <c r="C674" s="731" t="s">
        <v>602</v>
      </c>
      <c r="D674" s="732" t="s">
        <v>603</v>
      </c>
      <c r="E674" s="733">
        <v>50113001</v>
      </c>
      <c r="F674" s="732" t="s">
        <v>617</v>
      </c>
      <c r="G674" s="731" t="s">
        <v>618</v>
      </c>
      <c r="H674" s="731">
        <v>184284</v>
      </c>
      <c r="I674" s="731">
        <v>184284</v>
      </c>
      <c r="J674" s="731" t="s">
        <v>1438</v>
      </c>
      <c r="K674" s="731" t="s">
        <v>1326</v>
      </c>
      <c r="L674" s="734">
        <v>146.29999999999998</v>
      </c>
      <c r="M674" s="734">
        <v>1</v>
      </c>
      <c r="N674" s="735">
        <v>146.29999999999998</v>
      </c>
    </row>
    <row r="675" spans="1:14" ht="14.45" customHeight="1" x14ac:dyDescent="0.2">
      <c r="A675" s="729" t="s">
        <v>581</v>
      </c>
      <c r="B675" s="730" t="s">
        <v>582</v>
      </c>
      <c r="C675" s="731" t="s">
        <v>602</v>
      </c>
      <c r="D675" s="732" t="s">
        <v>603</v>
      </c>
      <c r="E675" s="733">
        <v>50113001</v>
      </c>
      <c r="F675" s="732" t="s">
        <v>617</v>
      </c>
      <c r="G675" s="731" t="s">
        <v>618</v>
      </c>
      <c r="H675" s="731">
        <v>214525</v>
      </c>
      <c r="I675" s="731">
        <v>214525</v>
      </c>
      <c r="J675" s="731" t="s">
        <v>1194</v>
      </c>
      <c r="K675" s="731" t="s">
        <v>1195</v>
      </c>
      <c r="L675" s="734">
        <v>26.445</v>
      </c>
      <c r="M675" s="734">
        <v>2</v>
      </c>
      <c r="N675" s="735">
        <v>52.89</v>
      </c>
    </row>
    <row r="676" spans="1:14" ht="14.45" customHeight="1" x14ac:dyDescent="0.2">
      <c r="A676" s="729" t="s">
        <v>581</v>
      </c>
      <c r="B676" s="730" t="s">
        <v>582</v>
      </c>
      <c r="C676" s="731" t="s">
        <v>602</v>
      </c>
      <c r="D676" s="732" t="s">
        <v>603</v>
      </c>
      <c r="E676" s="733">
        <v>50113001</v>
      </c>
      <c r="F676" s="732" t="s">
        <v>617</v>
      </c>
      <c r="G676" s="731" t="s">
        <v>628</v>
      </c>
      <c r="H676" s="731">
        <v>214427</v>
      </c>
      <c r="I676" s="731">
        <v>214427</v>
      </c>
      <c r="J676" s="731" t="s">
        <v>698</v>
      </c>
      <c r="K676" s="731" t="s">
        <v>699</v>
      </c>
      <c r="L676" s="734">
        <v>16.571354166666666</v>
      </c>
      <c r="M676" s="734">
        <v>384</v>
      </c>
      <c r="N676" s="735">
        <v>6363.4</v>
      </c>
    </row>
    <row r="677" spans="1:14" ht="14.45" customHeight="1" x14ac:dyDescent="0.2">
      <c r="A677" s="729" t="s">
        <v>581</v>
      </c>
      <c r="B677" s="730" t="s">
        <v>582</v>
      </c>
      <c r="C677" s="731" t="s">
        <v>602</v>
      </c>
      <c r="D677" s="732" t="s">
        <v>603</v>
      </c>
      <c r="E677" s="733">
        <v>50113001</v>
      </c>
      <c r="F677" s="732" t="s">
        <v>617</v>
      </c>
      <c r="G677" s="731" t="s">
        <v>628</v>
      </c>
      <c r="H677" s="731">
        <v>113767</v>
      </c>
      <c r="I677" s="731">
        <v>13767</v>
      </c>
      <c r="J677" s="731" t="s">
        <v>1439</v>
      </c>
      <c r="K677" s="731" t="s">
        <v>1440</v>
      </c>
      <c r="L677" s="734">
        <v>44.66</v>
      </c>
      <c r="M677" s="734">
        <v>1</v>
      </c>
      <c r="N677" s="735">
        <v>44.66</v>
      </c>
    </row>
    <row r="678" spans="1:14" ht="14.45" customHeight="1" x14ac:dyDescent="0.2">
      <c r="A678" s="729" t="s">
        <v>581</v>
      </c>
      <c r="B678" s="730" t="s">
        <v>582</v>
      </c>
      <c r="C678" s="731" t="s">
        <v>602</v>
      </c>
      <c r="D678" s="732" t="s">
        <v>603</v>
      </c>
      <c r="E678" s="733">
        <v>50113001</v>
      </c>
      <c r="F678" s="732" t="s">
        <v>617</v>
      </c>
      <c r="G678" s="731" t="s">
        <v>618</v>
      </c>
      <c r="H678" s="731">
        <v>216471</v>
      </c>
      <c r="I678" s="731">
        <v>216471</v>
      </c>
      <c r="J678" s="731" t="s">
        <v>1441</v>
      </c>
      <c r="K678" s="731" t="s">
        <v>1442</v>
      </c>
      <c r="L678" s="734">
        <v>128.01857142857139</v>
      </c>
      <c r="M678" s="734">
        <v>14</v>
      </c>
      <c r="N678" s="735">
        <v>1792.2599999999995</v>
      </c>
    </row>
    <row r="679" spans="1:14" ht="14.45" customHeight="1" x14ac:dyDescent="0.2">
      <c r="A679" s="729" t="s">
        <v>581</v>
      </c>
      <c r="B679" s="730" t="s">
        <v>582</v>
      </c>
      <c r="C679" s="731" t="s">
        <v>602</v>
      </c>
      <c r="D679" s="732" t="s">
        <v>603</v>
      </c>
      <c r="E679" s="733">
        <v>50113001</v>
      </c>
      <c r="F679" s="732" t="s">
        <v>617</v>
      </c>
      <c r="G679" s="731" t="s">
        <v>618</v>
      </c>
      <c r="H679" s="731">
        <v>193105</v>
      </c>
      <c r="I679" s="731">
        <v>93105</v>
      </c>
      <c r="J679" s="731" t="s">
        <v>703</v>
      </c>
      <c r="K679" s="731" t="s">
        <v>704</v>
      </c>
      <c r="L679" s="734">
        <v>208.24222222222227</v>
      </c>
      <c r="M679" s="734">
        <v>18</v>
      </c>
      <c r="N679" s="735">
        <v>3748.360000000001</v>
      </c>
    </row>
    <row r="680" spans="1:14" ht="14.45" customHeight="1" x14ac:dyDescent="0.2">
      <c r="A680" s="729" t="s">
        <v>581</v>
      </c>
      <c r="B680" s="730" t="s">
        <v>582</v>
      </c>
      <c r="C680" s="731" t="s">
        <v>602</v>
      </c>
      <c r="D680" s="732" t="s">
        <v>603</v>
      </c>
      <c r="E680" s="733">
        <v>50113001</v>
      </c>
      <c r="F680" s="732" t="s">
        <v>617</v>
      </c>
      <c r="G680" s="731" t="s">
        <v>618</v>
      </c>
      <c r="H680" s="731">
        <v>193104</v>
      </c>
      <c r="I680" s="731">
        <v>93104</v>
      </c>
      <c r="J680" s="731" t="s">
        <v>703</v>
      </c>
      <c r="K680" s="731" t="s">
        <v>705</v>
      </c>
      <c r="L680" s="734">
        <v>51.037941176470589</v>
      </c>
      <c r="M680" s="734">
        <v>34</v>
      </c>
      <c r="N680" s="735">
        <v>1735.29</v>
      </c>
    </row>
    <row r="681" spans="1:14" ht="14.45" customHeight="1" x14ac:dyDescent="0.2">
      <c r="A681" s="729" t="s">
        <v>581</v>
      </c>
      <c r="B681" s="730" t="s">
        <v>582</v>
      </c>
      <c r="C681" s="731" t="s">
        <v>602</v>
      </c>
      <c r="D681" s="732" t="s">
        <v>603</v>
      </c>
      <c r="E681" s="733">
        <v>50113001</v>
      </c>
      <c r="F681" s="732" t="s">
        <v>617</v>
      </c>
      <c r="G681" s="731" t="s">
        <v>618</v>
      </c>
      <c r="H681" s="731">
        <v>114075</v>
      </c>
      <c r="I681" s="731">
        <v>14075</v>
      </c>
      <c r="J681" s="731" t="s">
        <v>1196</v>
      </c>
      <c r="K681" s="731" t="s">
        <v>1443</v>
      </c>
      <c r="L681" s="734">
        <v>294.60999999999996</v>
      </c>
      <c r="M681" s="734">
        <v>3</v>
      </c>
      <c r="N681" s="735">
        <v>883.82999999999993</v>
      </c>
    </row>
    <row r="682" spans="1:14" ht="14.45" customHeight="1" x14ac:dyDescent="0.2">
      <c r="A682" s="729" t="s">
        <v>581</v>
      </c>
      <c r="B682" s="730" t="s">
        <v>582</v>
      </c>
      <c r="C682" s="731" t="s">
        <v>602</v>
      </c>
      <c r="D682" s="732" t="s">
        <v>603</v>
      </c>
      <c r="E682" s="733">
        <v>50113001</v>
      </c>
      <c r="F682" s="732" t="s">
        <v>617</v>
      </c>
      <c r="G682" s="731" t="s">
        <v>618</v>
      </c>
      <c r="H682" s="731">
        <v>184090</v>
      </c>
      <c r="I682" s="731">
        <v>84090</v>
      </c>
      <c r="J682" s="731" t="s">
        <v>1198</v>
      </c>
      <c r="K682" s="731" t="s">
        <v>1199</v>
      </c>
      <c r="L682" s="734">
        <v>58.960000000000015</v>
      </c>
      <c r="M682" s="734">
        <v>8</v>
      </c>
      <c r="N682" s="735">
        <v>471.68000000000012</v>
      </c>
    </row>
    <row r="683" spans="1:14" ht="14.45" customHeight="1" x14ac:dyDescent="0.2">
      <c r="A683" s="729" t="s">
        <v>581</v>
      </c>
      <c r="B683" s="730" t="s">
        <v>582</v>
      </c>
      <c r="C683" s="731" t="s">
        <v>602</v>
      </c>
      <c r="D683" s="732" t="s">
        <v>603</v>
      </c>
      <c r="E683" s="733">
        <v>50113001</v>
      </c>
      <c r="F683" s="732" t="s">
        <v>617</v>
      </c>
      <c r="G683" s="731" t="s">
        <v>618</v>
      </c>
      <c r="H683" s="731">
        <v>230421</v>
      </c>
      <c r="I683" s="731">
        <v>230421</v>
      </c>
      <c r="J683" s="731" t="s">
        <v>706</v>
      </c>
      <c r="K683" s="731" t="s">
        <v>707</v>
      </c>
      <c r="L683" s="734">
        <v>76.98</v>
      </c>
      <c r="M683" s="734">
        <v>8</v>
      </c>
      <c r="N683" s="735">
        <v>615.84</v>
      </c>
    </row>
    <row r="684" spans="1:14" ht="14.45" customHeight="1" x14ac:dyDescent="0.2">
      <c r="A684" s="729" t="s">
        <v>581</v>
      </c>
      <c r="B684" s="730" t="s">
        <v>582</v>
      </c>
      <c r="C684" s="731" t="s">
        <v>602</v>
      </c>
      <c r="D684" s="732" t="s">
        <v>603</v>
      </c>
      <c r="E684" s="733">
        <v>50113001</v>
      </c>
      <c r="F684" s="732" t="s">
        <v>617</v>
      </c>
      <c r="G684" s="731" t="s">
        <v>618</v>
      </c>
      <c r="H684" s="731">
        <v>221074</v>
      </c>
      <c r="I684" s="731">
        <v>221074</v>
      </c>
      <c r="J684" s="731" t="s">
        <v>706</v>
      </c>
      <c r="K684" s="731" t="s">
        <v>707</v>
      </c>
      <c r="L684" s="734">
        <v>76.33</v>
      </c>
      <c r="M684" s="734">
        <v>8</v>
      </c>
      <c r="N684" s="735">
        <v>610.64</v>
      </c>
    </row>
    <row r="685" spans="1:14" ht="14.45" customHeight="1" x14ac:dyDescent="0.2">
      <c r="A685" s="729" t="s">
        <v>581</v>
      </c>
      <c r="B685" s="730" t="s">
        <v>582</v>
      </c>
      <c r="C685" s="731" t="s">
        <v>602</v>
      </c>
      <c r="D685" s="732" t="s">
        <v>603</v>
      </c>
      <c r="E685" s="733">
        <v>50113001</v>
      </c>
      <c r="F685" s="732" t="s">
        <v>617</v>
      </c>
      <c r="G685" s="731" t="s">
        <v>618</v>
      </c>
      <c r="H685" s="731">
        <v>101807</v>
      </c>
      <c r="I685" s="731">
        <v>40538</v>
      </c>
      <c r="J685" s="731" t="s">
        <v>1444</v>
      </c>
      <c r="K685" s="731" t="s">
        <v>1445</v>
      </c>
      <c r="L685" s="734">
        <v>754.81999999999994</v>
      </c>
      <c r="M685" s="734">
        <v>1</v>
      </c>
      <c r="N685" s="735">
        <v>754.81999999999994</v>
      </c>
    </row>
    <row r="686" spans="1:14" ht="14.45" customHeight="1" x14ac:dyDescent="0.2">
      <c r="A686" s="729" t="s">
        <v>581</v>
      </c>
      <c r="B686" s="730" t="s">
        <v>582</v>
      </c>
      <c r="C686" s="731" t="s">
        <v>602</v>
      </c>
      <c r="D686" s="732" t="s">
        <v>603</v>
      </c>
      <c r="E686" s="733">
        <v>50113001</v>
      </c>
      <c r="F686" s="732" t="s">
        <v>617</v>
      </c>
      <c r="G686" s="731" t="s">
        <v>618</v>
      </c>
      <c r="H686" s="731">
        <v>117011</v>
      </c>
      <c r="I686" s="731">
        <v>17011</v>
      </c>
      <c r="J686" s="731" t="s">
        <v>711</v>
      </c>
      <c r="K686" s="731" t="s">
        <v>712</v>
      </c>
      <c r="L686" s="734">
        <v>145.01526315789471</v>
      </c>
      <c r="M686" s="734">
        <v>38</v>
      </c>
      <c r="N686" s="735">
        <v>5510.579999999999</v>
      </c>
    </row>
    <row r="687" spans="1:14" ht="14.45" customHeight="1" x14ac:dyDescent="0.2">
      <c r="A687" s="729" t="s">
        <v>581</v>
      </c>
      <c r="B687" s="730" t="s">
        <v>582</v>
      </c>
      <c r="C687" s="731" t="s">
        <v>602</v>
      </c>
      <c r="D687" s="732" t="s">
        <v>603</v>
      </c>
      <c r="E687" s="733">
        <v>50113001</v>
      </c>
      <c r="F687" s="732" t="s">
        <v>617</v>
      </c>
      <c r="G687" s="731" t="s">
        <v>618</v>
      </c>
      <c r="H687" s="731">
        <v>183318</v>
      </c>
      <c r="I687" s="731">
        <v>83318</v>
      </c>
      <c r="J687" s="731" t="s">
        <v>1204</v>
      </c>
      <c r="K687" s="731" t="s">
        <v>1205</v>
      </c>
      <c r="L687" s="734">
        <v>31.77</v>
      </c>
      <c r="M687" s="734">
        <v>1</v>
      </c>
      <c r="N687" s="735">
        <v>31.77</v>
      </c>
    </row>
    <row r="688" spans="1:14" ht="14.45" customHeight="1" x14ac:dyDescent="0.2">
      <c r="A688" s="729" t="s">
        <v>581</v>
      </c>
      <c r="B688" s="730" t="s">
        <v>582</v>
      </c>
      <c r="C688" s="731" t="s">
        <v>602</v>
      </c>
      <c r="D688" s="732" t="s">
        <v>603</v>
      </c>
      <c r="E688" s="733">
        <v>50113001</v>
      </c>
      <c r="F688" s="732" t="s">
        <v>617</v>
      </c>
      <c r="G688" s="731" t="s">
        <v>618</v>
      </c>
      <c r="H688" s="731">
        <v>241672</v>
      </c>
      <c r="I688" s="731">
        <v>241672</v>
      </c>
      <c r="J688" s="731" t="s">
        <v>713</v>
      </c>
      <c r="K688" s="731" t="s">
        <v>714</v>
      </c>
      <c r="L688" s="734">
        <v>111.41</v>
      </c>
      <c r="M688" s="734">
        <v>64</v>
      </c>
      <c r="N688" s="735">
        <v>7130.24</v>
      </c>
    </row>
    <row r="689" spans="1:14" ht="14.45" customHeight="1" x14ac:dyDescent="0.2">
      <c r="A689" s="729" t="s">
        <v>581</v>
      </c>
      <c r="B689" s="730" t="s">
        <v>582</v>
      </c>
      <c r="C689" s="731" t="s">
        <v>602</v>
      </c>
      <c r="D689" s="732" t="s">
        <v>603</v>
      </c>
      <c r="E689" s="733">
        <v>50113001</v>
      </c>
      <c r="F689" s="732" t="s">
        <v>617</v>
      </c>
      <c r="G689" s="731" t="s">
        <v>618</v>
      </c>
      <c r="H689" s="731">
        <v>158425</v>
      </c>
      <c r="I689" s="731">
        <v>58425</v>
      </c>
      <c r="J689" s="731" t="s">
        <v>720</v>
      </c>
      <c r="K689" s="731" t="s">
        <v>721</v>
      </c>
      <c r="L689" s="734">
        <v>60.843333333333327</v>
      </c>
      <c r="M689" s="734">
        <v>15</v>
      </c>
      <c r="N689" s="735">
        <v>912.64999999999986</v>
      </c>
    </row>
    <row r="690" spans="1:14" ht="14.45" customHeight="1" x14ac:dyDescent="0.2">
      <c r="A690" s="729" t="s">
        <v>581</v>
      </c>
      <c r="B690" s="730" t="s">
        <v>582</v>
      </c>
      <c r="C690" s="731" t="s">
        <v>602</v>
      </c>
      <c r="D690" s="732" t="s">
        <v>603</v>
      </c>
      <c r="E690" s="733">
        <v>50113001</v>
      </c>
      <c r="F690" s="732" t="s">
        <v>617</v>
      </c>
      <c r="G690" s="731" t="s">
        <v>618</v>
      </c>
      <c r="H690" s="731">
        <v>154539</v>
      </c>
      <c r="I690" s="731">
        <v>54539</v>
      </c>
      <c r="J690" s="731" t="s">
        <v>722</v>
      </c>
      <c r="K690" s="731" t="s">
        <v>723</v>
      </c>
      <c r="L690" s="734">
        <v>60.094333333333346</v>
      </c>
      <c r="M690" s="734">
        <v>60</v>
      </c>
      <c r="N690" s="735">
        <v>3605.6600000000008</v>
      </c>
    </row>
    <row r="691" spans="1:14" ht="14.45" customHeight="1" x14ac:dyDescent="0.2">
      <c r="A691" s="729" t="s">
        <v>581</v>
      </c>
      <c r="B691" s="730" t="s">
        <v>582</v>
      </c>
      <c r="C691" s="731" t="s">
        <v>602</v>
      </c>
      <c r="D691" s="732" t="s">
        <v>603</v>
      </c>
      <c r="E691" s="733">
        <v>50113001</v>
      </c>
      <c r="F691" s="732" t="s">
        <v>617</v>
      </c>
      <c r="G691" s="731" t="s">
        <v>618</v>
      </c>
      <c r="H691" s="731">
        <v>226525</v>
      </c>
      <c r="I691" s="731">
        <v>226525</v>
      </c>
      <c r="J691" s="731" t="s">
        <v>726</v>
      </c>
      <c r="K691" s="731" t="s">
        <v>727</v>
      </c>
      <c r="L691" s="734">
        <v>66.34</v>
      </c>
      <c r="M691" s="734">
        <v>21</v>
      </c>
      <c r="N691" s="735">
        <v>1393.14</v>
      </c>
    </row>
    <row r="692" spans="1:14" ht="14.45" customHeight="1" x14ac:dyDescent="0.2">
      <c r="A692" s="729" t="s">
        <v>581</v>
      </c>
      <c r="B692" s="730" t="s">
        <v>582</v>
      </c>
      <c r="C692" s="731" t="s">
        <v>602</v>
      </c>
      <c r="D692" s="732" t="s">
        <v>603</v>
      </c>
      <c r="E692" s="733">
        <v>50113001</v>
      </c>
      <c r="F692" s="732" t="s">
        <v>617</v>
      </c>
      <c r="G692" s="731" t="s">
        <v>628</v>
      </c>
      <c r="H692" s="731">
        <v>159448</v>
      </c>
      <c r="I692" s="731">
        <v>59448</v>
      </c>
      <c r="J692" s="731" t="s">
        <v>728</v>
      </c>
      <c r="K692" s="731" t="s">
        <v>729</v>
      </c>
      <c r="L692" s="734">
        <v>368.51999999999992</v>
      </c>
      <c r="M692" s="734">
        <v>1</v>
      </c>
      <c r="N692" s="735">
        <v>368.51999999999992</v>
      </c>
    </row>
    <row r="693" spans="1:14" ht="14.45" customHeight="1" x14ac:dyDescent="0.2">
      <c r="A693" s="729" t="s">
        <v>581</v>
      </c>
      <c r="B693" s="730" t="s">
        <v>582</v>
      </c>
      <c r="C693" s="731" t="s">
        <v>602</v>
      </c>
      <c r="D693" s="732" t="s">
        <v>603</v>
      </c>
      <c r="E693" s="733">
        <v>50113001</v>
      </c>
      <c r="F693" s="732" t="s">
        <v>617</v>
      </c>
      <c r="G693" s="731" t="s">
        <v>618</v>
      </c>
      <c r="H693" s="731">
        <v>905097</v>
      </c>
      <c r="I693" s="731">
        <v>158767</v>
      </c>
      <c r="J693" s="731" t="s">
        <v>731</v>
      </c>
      <c r="K693" s="731" t="s">
        <v>732</v>
      </c>
      <c r="L693" s="734">
        <v>167.42000000000002</v>
      </c>
      <c r="M693" s="734">
        <v>3</v>
      </c>
      <c r="N693" s="735">
        <v>502.26000000000005</v>
      </c>
    </row>
    <row r="694" spans="1:14" ht="14.45" customHeight="1" x14ac:dyDescent="0.2">
      <c r="A694" s="729" t="s">
        <v>581</v>
      </c>
      <c r="B694" s="730" t="s">
        <v>582</v>
      </c>
      <c r="C694" s="731" t="s">
        <v>602</v>
      </c>
      <c r="D694" s="732" t="s">
        <v>603</v>
      </c>
      <c r="E694" s="733">
        <v>50113001</v>
      </c>
      <c r="F694" s="732" t="s">
        <v>617</v>
      </c>
      <c r="G694" s="731" t="s">
        <v>618</v>
      </c>
      <c r="H694" s="731">
        <v>23987</v>
      </c>
      <c r="I694" s="731">
        <v>23987</v>
      </c>
      <c r="J694" s="731" t="s">
        <v>1446</v>
      </c>
      <c r="K694" s="731" t="s">
        <v>1447</v>
      </c>
      <c r="L694" s="734">
        <v>167.42000000000002</v>
      </c>
      <c r="M694" s="734">
        <v>2</v>
      </c>
      <c r="N694" s="735">
        <v>334.84000000000003</v>
      </c>
    </row>
    <row r="695" spans="1:14" ht="14.45" customHeight="1" x14ac:dyDescent="0.2">
      <c r="A695" s="729" t="s">
        <v>581</v>
      </c>
      <c r="B695" s="730" t="s">
        <v>582</v>
      </c>
      <c r="C695" s="731" t="s">
        <v>602</v>
      </c>
      <c r="D695" s="732" t="s">
        <v>603</v>
      </c>
      <c r="E695" s="733">
        <v>50113001</v>
      </c>
      <c r="F695" s="732" t="s">
        <v>617</v>
      </c>
      <c r="G695" s="731" t="s">
        <v>618</v>
      </c>
      <c r="H695" s="731">
        <v>500088</v>
      </c>
      <c r="I695" s="731">
        <v>0</v>
      </c>
      <c r="J695" s="731" t="s">
        <v>734</v>
      </c>
      <c r="K695" s="731" t="s">
        <v>329</v>
      </c>
      <c r="L695" s="734">
        <v>165.82998024609532</v>
      </c>
      <c r="M695" s="734">
        <v>2</v>
      </c>
      <c r="N695" s="735">
        <v>331.65996049219063</v>
      </c>
    </row>
    <row r="696" spans="1:14" ht="14.45" customHeight="1" x14ac:dyDescent="0.2">
      <c r="A696" s="729" t="s">
        <v>581</v>
      </c>
      <c r="B696" s="730" t="s">
        <v>582</v>
      </c>
      <c r="C696" s="731" t="s">
        <v>602</v>
      </c>
      <c r="D696" s="732" t="s">
        <v>603</v>
      </c>
      <c r="E696" s="733">
        <v>50113001</v>
      </c>
      <c r="F696" s="732" t="s">
        <v>617</v>
      </c>
      <c r="G696" s="731" t="s">
        <v>618</v>
      </c>
      <c r="H696" s="731">
        <v>29468</v>
      </c>
      <c r="I696" s="731">
        <v>29468</v>
      </c>
      <c r="J696" s="731" t="s">
        <v>1448</v>
      </c>
      <c r="K696" s="731" t="s">
        <v>1449</v>
      </c>
      <c r="L696" s="734">
        <v>534.03000000000009</v>
      </c>
      <c r="M696" s="734">
        <v>1</v>
      </c>
      <c r="N696" s="735">
        <v>534.03000000000009</v>
      </c>
    </row>
    <row r="697" spans="1:14" ht="14.45" customHeight="1" x14ac:dyDescent="0.2">
      <c r="A697" s="729" t="s">
        <v>581</v>
      </c>
      <c r="B697" s="730" t="s">
        <v>582</v>
      </c>
      <c r="C697" s="731" t="s">
        <v>602</v>
      </c>
      <c r="D697" s="732" t="s">
        <v>603</v>
      </c>
      <c r="E697" s="733">
        <v>50113001</v>
      </c>
      <c r="F697" s="732" t="s">
        <v>617</v>
      </c>
      <c r="G697" s="731" t="s">
        <v>618</v>
      </c>
      <c r="H697" s="731">
        <v>225888</v>
      </c>
      <c r="I697" s="731">
        <v>225888</v>
      </c>
      <c r="J697" s="731" t="s">
        <v>1450</v>
      </c>
      <c r="K697" s="731" t="s">
        <v>1451</v>
      </c>
      <c r="L697" s="734">
        <v>674.5200000000001</v>
      </c>
      <c r="M697" s="734">
        <v>1</v>
      </c>
      <c r="N697" s="735">
        <v>674.5200000000001</v>
      </c>
    </row>
    <row r="698" spans="1:14" ht="14.45" customHeight="1" x14ac:dyDescent="0.2">
      <c r="A698" s="729" t="s">
        <v>581</v>
      </c>
      <c r="B698" s="730" t="s">
        <v>582</v>
      </c>
      <c r="C698" s="731" t="s">
        <v>602</v>
      </c>
      <c r="D698" s="732" t="s">
        <v>603</v>
      </c>
      <c r="E698" s="733">
        <v>50113001</v>
      </c>
      <c r="F698" s="732" t="s">
        <v>617</v>
      </c>
      <c r="G698" s="731" t="s">
        <v>329</v>
      </c>
      <c r="H698" s="731">
        <v>185581</v>
      </c>
      <c r="I698" s="731">
        <v>185581</v>
      </c>
      <c r="J698" s="731" t="s">
        <v>1452</v>
      </c>
      <c r="K698" s="731" t="s">
        <v>1453</v>
      </c>
      <c r="L698" s="734">
        <v>134.6</v>
      </c>
      <c r="M698" s="734">
        <v>1</v>
      </c>
      <c r="N698" s="735">
        <v>134.6</v>
      </c>
    </row>
    <row r="699" spans="1:14" ht="14.45" customHeight="1" x14ac:dyDescent="0.2">
      <c r="A699" s="729" t="s">
        <v>581</v>
      </c>
      <c r="B699" s="730" t="s">
        <v>582</v>
      </c>
      <c r="C699" s="731" t="s">
        <v>602</v>
      </c>
      <c r="D699" s="732" t="s">
        <v>603</v>
      </c>
      <c r="E699" s="733">
        <v>50113001</v>
      </c>
      <c r="F699" s="732" t="s">
        <v>617</v>
      </c>
      <c r="G699" s="731" t="s">
        <v>618</v>
      </c>
      <c r="H699" s="731">
        <v>157586</v>
      </c>
      <c r="I699" s="731">
        <v>57586</v>
      </c>
      <c r="J699" s="731" t="s">
        <v>748</v>
      </c>
      <c r="K699" s="731" t="s">
        <v>749</v>
      </c>
      <c r="L699" s="734">
        <v>73.620000000000019</v>
      </c>
      <c r="M699" s="734">
        <v>1</v>
      </c>
      <c r="N699" s="735">
        <v>73.620000000000019</v>
      </c>
    </row>
    <row r="700" spans="1:14" ht="14.45" customHeight="1" x14ac:dyDescent="0.2">
      <c r="A700" s="729" t="s">
        <v>581</v>
      </c>
      <c r="B700" s="730" t="s">
        <v>582</v>
      </c>
      <c r="C700" s="731" t="s">
        <v>602</v>
      </c>
      <c r="D700" s="732" t="s">
        <v>603</v>
      </c>
      <c r="E700" s="733">
        <v>50113001</v>
      </c>
      <c r="F700" s="732" t="s">
        <v>617</v>
      </c>
      <c r="G700" s="731" t="s">
        <v>618</v>
      </c>
      <c r="H700" s="731">
        <v>846413</v>
      </c>
      <c r="I700" s="731">
        <v>57585</v>
      </c>
      <c r="J700" s="731" t="s">
        <v>750</v>
      </c>
      <c r="K700" s="731" t="s">
        <v>751</v>
      </c>
      <c r="L700" s="734">
        <v>133.11999999999995</v>
      </c>
      <c r="M700" s="734">
        <v>2</v>
      </c>
      <c r="N700" s="735">
        <v>266.2399999999999</v>
      </c>
    </row>
    <row r="701" spans="1:14" ht="14.45" customHeight="1" x14ac:dyDescent="0.2">
      <c r="A701" s="729" t="s">
        <v>581</v>
      </c>
      <c r="B701" s="730" t="s">
        <v>582</v>
      </c>
      <c r="C701" s="731" t="s">
        <v>602</v>
      </c>
      <c r="D701" s="732" t="s">
        <v>603</v>
      </c>
      <c r="E701" s="733">
        <v>50113001</v>
      </c>
      <c r="F701" s="732" t="s">
        <v>617</v>
      </c>
      <c r="G701" s="731" t="s">
        <v>618</v>
      </c>
      <c r="H701" s="731">
        <v>500618</v>
      </c>
      <c r="I701" s="731">
        <v>125753</v>
      </c>
      <c r="J701" s="731" t="s">
        <v>1454</v>
      </c>
      <c r="K701" s="731" t="s">
        <v>1455</v>
      </c>
      <c r="L701" s="734">
        <v>300.53999999999991</v>
      </c>
      <c r="M701" s="734">
        <v>1</v>
      </c>
      <c r="N701" s="735">
        <v>300.53999999999991</v>
      </c>
    </row>
    <row r="702" spans="1:14" ht="14.45" customHeight="1" x14ac:dyDescent="0.2">
      <c r="A702" s="729" t="s">
        <v>581</v>
      </c>
      <c r="B702" s="730" t="s">
        <v>582</v>
      </c>
      <c r="C702" s="731" t="s">
        <v>602</v>
      </c>
      <c r="D702" s="732" t="s">
        <v>603</v>
      </c>
      <c r="E702" s="733">
        <v>50113001</v>
      </c>
      <c r="F702" s="732" t="s">
        <v>617</v>
      </c>
      <c r="G702" s="731" t="s">
        <v>628</v>
      </c>
      <c r="H702" s="731">
        <v>243131</v>
      </c>
      <c r="I702" s="731">
        <v>243131</v>
      </c>
      <c r="J702" s="731" t="s">
        <v>756</v>
      </c>
      <c r="K702" s="731" t="s">
        <v>1456</v>
      </c>
      <c r="L702" s="734">
        <v>78.44</v>
      </c>
      <c r="M702" s="734">
        <v>2</v>
      </c>
      <c r="N702" s="735">
        <v>156.88</v>
      </c>
    </row>
    <row r="703" spans="1:14" ht="14.45" customHeight="1" x14ac:dyDescent="0.2">
      <c r="A703" s="729" t="s">
        <v>581</v>
      </c>
      <c r="B703" s="730" t="s">
        <v>582</v>
      </c>
      <c r="C703" s="731" t="s">
        <v>602</v>
      </c>
      <c r="D703" s="732" t="s">
        <v>603</v>
      </c>
      <c r="E703" s="733">
        <v>50113001</v>
      </c>
      <c r="F703" s="732" t="s">
        <v>617</v>
      </c>
      <c r="G703" s="731" t="s">
        <v>618</v>
      </c>
      <c r="H703" s="731">
        <v>149990</v>
      </c>
      <c r="I703" s="731">
        <v>49990</v>
      </c>
      <c r="J703" s="731" t="s">
        <v>1221</v>
      </c>
      <c r="K703" s="731" t="s">
        <v>1222</v>
      </c>
      <c r="L703" s="734">
        <v>169.99</v>
      </c>
      <c r="M703" s="734">
        <v>2</v>
      </c>
      <c r="N703" s="735">
        <v>339.98</v>
      </c>
    </row>
    <row r="704" spans="1:14" ht="14.45" customHeight="1" x14ac:dyDescent="0.2">
      <c r="A704" s="729" t="s">
        <v>581</v>
      </c>
      <c r="B704" s="730" t="s">
        <v>582</v>
      </c>
      <c r="C704" s="731" t="s">
        <v>602</v>
      </c>
      <c r="D704" s="732" t="s">
        <v>603</v>
      </c>
      <c r="E704" s="733">
        <v>50113001</v>
      </c>
      <c r="F704" s="732" t="s">
        <v>617</v>
      </c>
      <c r="G704" s="731" t="s">
        <v>628</v>
      </c>
      <c r="H704" s="731">
        <v>848610</v>
      </c>
      <c r="I704" s="731">
        <v>122572</v>
      </c>
      <c r="J704" s="731" t="s">
        <v>1457</v>
      </c>
      <c r="K704" s="731" t="s">
        <v>1458</v>
      </c>
      <c r="L704" s="734">
        <v>1609.21</v>
      </c>
      <c r="M704" s="734">
        <v>1</v>
      </c>
      <c r="N704" s="735">
        <v>1609.21</v>
      </c>
    </row>
    <row r="705" spans="1:14" ht="14.45" customHeight="1" x14ac:dyDescent="0.2">
      <c r="A705" s="729" t="s">
        <v>581</v>
      </c>
      <c r="B705" s="730" t="s">
        <v>582</v>
      </c>
      <c r="C705" s="731" t="s">
        <v>602</v>
      </c>
      <c r="D705" s="732" t="s">
        <v>603</v>
      </c>
      <c r="E705" s="733">
        <v>50113001</v>
      </c>
      <c r="F705" s="732" t="s">
        <v>617</v>
      </c>
      <c r="G705" s="731" t="s">
        <v>628</v>
      </c>
      <c r="H705" s="731">
        <v>149195</v>
      </c>
      <c r="I705" s="731">
        <v>49195</v>
      </c>
      <c r="J705" s="731" t="s">
        <v>758</v>
      </c>
      <c r="K705" s="731" t="s">
        <v>1459</v>
      </c>
      <c r="L705" s="734">
        <v>224.96000000000006</v>
      </c>
      <c r="M705" s="734">
        <v>1</v>
      </c>
      <c r="N705" s="735">
        <v>224.96000000000006</v>
      </c>
    </row>
    <row r="706" spans="1:14" ht="14.45" customHeight="1" x14ac:dyDescent="0.2">
      <c r="A706" s="729" t="s">
        <v>581</v>
      </c>
      <c r="B706" s="730" t="s">
        <v>582</v>
      </c>
      <c r="C706" s="731" t="s">
        <v>602</v>
      </c>
      <c r="D706" s="732" t="s">
        <v>603</v>
      </c>
      <c r="E706" s="733">
        <v>50113001</v>
      </c>
      <c r="F706" s="732" t="s">
        <v>617</v>
      </c>
      <c r="G706" s="731" t="s">
        <v>618</v>
      </c>
      <c r="H706" s="731">
        <v>158827</v>
      </c>
      <c r="I706" s="731">
        <v>58827</v>
      </c>
      <c r="J706" s="731" t="s">
        <v>760</v>
      </c>
      <c r="K706" s="731" t="s">
        <v>761</v>
      </c>
      <c r="L706" s="734">
        <v>162.32999999999996</v>
      </c>
      <c r="M706" s="734">
        <v>116</v>
      </c>
      <c r="N706" s="735">
        <v>18830.279999999995</v>
      </c>
    </row>
    <row r="707" spans="1:14" ht="14.45" customHeight="1" x14ac:dyDescent="0.2">
      <c r="A707" s="729" t="s">
        <v>581</v>
      </c>
      <c r="B707" s="730" t="s">
        <v>582</v>
      </c>
      <c r="C707" s="731" t="s">
        <v>602</v>
      </c>
      <c r="D707" s="732" t="s">
        <v>603</v>
      </c>
      <c r="E707" s="733">
        <v>50113001</v>
      </c>
      <c r="F707" s="732" t="s">
        <v>617</v>
      </c>
      <c r="G707" s="731" t="s">
        <v>618</v>
      </c>
      <c r="H707" s="731">
        <v>243409</v>
      </c>
      <c r="I707" s="731">
        <v>243409</v>
      </c>
      <c r="J707" s="731" t="s">
        <v>760</v>
      </c>
      <c r="K707" s="731" t="s">
        <v>761</v>
      </c>
      <c r="L707" s="734">
        <v>162.33000000000004</v>
      </c>
      <c r="M707" s="734">
        <v>16</v>
      </c>
      <c r="N707" s="735">
        <v>2597.2800000000007</v>
      </c>
    </row>
    <row r="708" spans="1:14" ht="14.45" customHeight="1" x14ac:dyDescent="0.2">
      <c r="A708" s="729" t="s">
        <v>581</v>
      </c>
      <c r="B708" s="730" t="s">
        <v>582</v>
      </c>
      <c r="C708" s="731" t="s">
        <v>602</v>
      </c>
      <c r="D708" s="732" t="s">
        <v>603</v>
      </c>
      <c r="E708" s="733">
        <v>50113001</v>
      </c>
      <c r="F708" s="732" t="s">
        <v>617</v>
      </c>
      <c r="G708" s="731" t="s">
        <v>628</v>
      </c>
      <c r="H708" s="731">
        <v>213477</v>
      </c>
      <c r="I708" s="731">
        <v>213477</v>
      </c>
      <c r="J708" s="731" t="s">
        <v>762</v>
      </c>
      <c r="K708" s="731" t="s">
        <v>763</v>
      </c>
      <c r="L708" s="734">
        <v>3299.97</v>
      </c>
      <c r="M708" s="734">
        <v>22</v>
      </c>
      <c r="N708" s="735">
        <v>72599.34</v>
      </c>
    </row>
    <row r="709" spans="1:14" ht="14.45" customHeight="1" x14ac:dyDescent="0.2">
      <c r="A709" s="729" t="s">
        <v>581</v>
      </c>
      <c r="B709" s="730" t="s">
        <v>582</v>
      </c>
      <c r="C709" s="731" t="s">
        <v>602</v>
      </c>
      <c r="D709" s="732" t="s">
        <v>603</v>
      </c>
      <c r="E709" s="733">
        <v>50113001</v>
      </c>
      <c r="F709" s="732" t="s">
        <v>617</v>
      </c>
      <c r="G709" s="731" t="s">
        <v>628</v>
      </c>
      <c r="H709" s="731">
        <v>213489</v>
      </c>
      <c r="I709" s="731">
        <v>213489</v>
      </c>
      <c r="J709" s="731" t="s">
        <v>764</v>
      </c>
      <c r="K709" s="731" t="s">
        <v>1460</v>
      </c>
      <c r="L709" s="734">
        <v>630.66</v>
      </c>
      <c r="M709" s="734">
        <v>1</v>
      </c>
      <c r="N709" s="735">
        <v>630.66</v>
      </c>
    </row>
    <row r="710" spans="1:14" ht="14.45" customHeight="1" x14ac:dyDescent="0.2">
      <c r="A710" s="729" t="s">
        <v>581</v>
      </c>
      <c r="B710" s="730" t="s">
        <v>582</v>
      </c>
      <c r="C710" s="731" t="s">
        <v>602</v>
      </c>
      <c r="D710" s="732" t="s">
        <v>603</v>
      </c>
      <c r="E710" s="733">
        <v>50113001</v>
      </c>
      <c r="F710" s="732" t="s">
        <v>617</v>
      </c>
      <c r="G710" s="731" t="s">
        <v>618</v>
      </c>
      <c r="H710" s="731">
        <v>498429</v>
      </c>
      <c r="I710" s="731">
        <v>217208</v>
      </c>
      <c r="J710" s="731" t="s">
        <v>766</v>
      </c>
      <c r="K710" s="731" t="s">
        <v>767</v>
      </c>
      <c r="L710" s="734">
        <v>164.83043478260871</v>
      </c>
      <c r="M710" s="734">
        <v>23</v>
      </c>
      <c r="N710" s="735">
        <v>3791.1</v>
      </c>
    </row>
    <row r="711" spans="1:14" ht="14.45" customHeight="1" x14ac:dyDescent="0.2">
      <c r="A711" s="729" t="s">
        <v>581</v>
      </c>
      <c r="B711" s="730" t="s">
        <v>582</v>
      </c>
      <c r="C711" s="731" t="s">
        <v>602</v>
      </c>
      <c r="D711" s="732" t="s">
        <v>603</v>
      </c>
      <c r="E711" s="733">
        <v>50113001</v>
      </c>
      <c r="F711" s="732" t="s">
        <v>617</v>
      </c>
      <c r="G711" s="731" t="s">
        <v>618</v>
      </c>
      <c r="H711" s="731">
        <v>33781</v>
      </c>
      <c r="I711" s="731">
        <v>33781</v>
      </c>
      <c r="J711" s="731" t="s">
        <v>768</v>
      </c>
      <c r="K711" s="731" t="s">
        <v>769</v>
      </c>
      <c r="L711" s="734">
        <v>109.27307692307691</v>
      </c>
      <c r="M711" s="734">
        <v>26</v>
      </c>
      <c r="N711" s="735">
        <v>2841.1</v>
      </c>
    </row>
    <row r="712" spans="1:14" ht="14.45" customHeight="1" x14ac:dyDescent="0.2">
      <c r="A712" s="729" t="s">
        <v>581</v>
      </c>
      <c r="B712" s="730" t="s">
        <v>582</v>
      </c>
      <c r="C712" s="731" t="s">
        <v>602</v>
      </c>
      <c r="D712" s="732" t="s">
        <v>603</v>
      </c>
      <c r="E712" s="733">
        <v>50113001</v>
      </c>
      <c r="F712" s="732" t="s">
        <v>617</v>
      </c>
      <c r="G712" s="731" t="s">
        <v>628</v>
      </c>
      <c r="H712" s="731">
        <v>156809</v>
      </c>
      <c r="I712" s="731">
        <v>56809</v>
      </c>
      <c r="J712" s="731" t="s">
        <v>1461</v>
      </c>
      <c r="K712" s="731" t="s">
        <v>1462</v>
      </c>
      <c r="L712" s="734">
        <v>161.77999999999997</v>
      </c>
      <c r="M712" s="734">
        <v>1</v>
      </c>
      <c r="N712" s="735">
        <v>161.77999999999997</v>
      </c>
    </row>
    <row r="713" spans="1:14" ht="14.45" customHeight="1" x14ac:dyDescent="0.2">
      <c r="A713" s="729" t="s">
        <v>581</v>
      </c>
      <c r="B713" s="730" t="s">
        <v>582</v>
      </c>
      <c r="C713" s="731" t="s">
        <v>602</v>
      </c>
      <c r="D713" s="732" t="s">
        <v>603</v>
      </c>
      <c r="E713" s="733">
        <v>50113001</v>
      </c>
      <c r="F713" s="732" t="s">
        <v>617</v>
      </c>
      <c r="G713" s="731" t="s">
        <v>628</v>
      </c>
      <c r="H713" s="731">
        <v>239807</v>
      </c>
      <c r="I713" s="731">
        <v>239807</v>
      </c>
      <c r="J713" s="731" t="s">
        <v>772</v>
      </c>
      <c r="K713" s="731" t="s">
        <v>773</v>
      </c>
      <c r="L713" s="734">
        <v>40.39</v>
      </c>
      <c r="M713" s="734">
        <v>16</v>
      </c>
      <c r="N713" s="735">
        <v>646.24</v>
      </c>
    </row>
    <row r="714" spans="1:14" ht="14.45" customHeight="1" x14ac:dyDescent="0.2">
      <c r="A714" s="729" t="s">
        <v>581</v>
      </c>
      <c r="B714" s="730" t="s">
        <v>582</v>
      </c>
      <c r="C714" s="731" t="s">
        <v>602</v>
      </c>
      <c r="D714" s="732" t="s">
        <v>603</v>
      </c>
      <c r="E714" s="733">
        <v>50113001</v>
      </c>
      <c r="F714" s="732" t="s">
        <v>617</v>
      </c>
      <c r="G714" s="731" t="s">
        <v>628</v>
      </c>
      <c r="H714" s="731">
        <v>150781</v>
      </c>
      <c r="I714" s="731">
        <v>150781</v>
      </c>
      <c r="J714" s="731" t="s">
        <v>1463</v>
      </c>
      <c r="K714" s="731" t="s">
        <v>1464</v>
      </c>
      <c r="L714" s="734">
        <v>367.30999999999995</v>
      </c>
      <c r="M714" s="734">
        <v>1</v>
      </c>
      <c r="N714" s="735">
        <v>367.30999999999995</v>
      </c>
    </row>
    <row r="715" spans="1:14" ht="14.45" customHeight="1" x14ac:dyDescent="0.2">
      <c r="A715" s="729" t="s">
        <v>581</v>
      </c>
      <c r="B715" s="730" t="s">
        <v>582</v>
      </c>
      <c r="C715" s="731" t="s">
        <v>602</v>
      </c>
      <c r="D715" s="732" t="s">
        <v>603</v>
      </c>
      <c r="E715" s="733">
        <v>50113001</v>
      </c>
      <c r="F715" s="732" t="s">
        <v>617</v>
      </c>
      <c r="G715" s="731" t="s">
        <v>618</v>
      </c>
      <c r="H715" s="731">
        <v>111242</v>
      </c>
      <c r="I715" s="731">
        <v>11242</v>
      </c>
      <c r="J715" s="731" t="s">
        <v>1229</v>
      </c>
      <c r="K715" s="731" t="s">
        <v>1230</v>
      </c>
      <c r="L715" s="734">
        <v>145.83999999999997</v>
      </c>
      <c r="M715" s="734">
        <v>1</v>
      </c>
      <c r="N715" s="735">
        <v>145.83999999999997</v>
      </c>
    </row>
    <row r="716" spans="1:14" ht="14.45" customHeight="1" x14ac:dyDescent="0.2">
      <c r="A716" s="729" t="s">
        <v>581</v>
      </c>
      <c r="B716" s="730" t="s">
        <v>582</v>
      </c>
      <c r="C716" s="731" t="s">
        <v>602</v>
      </c>
      <c r="D716" s="732" t="s">
        <v>603</v>
      </c>
      <c r="E716" s="733">
        <v>50113001</v>
      </c>
      <c r="F716" s="732" t="s">
        <v>617</v>
      </c>
      <c r="G716" s="731" t="s">
        <v>618</v>
      </c>
      <c r="H716" s="731">
        <v>31915</v>
      </c>
      <c r="I716" s="731">
        <v>31915</v>
      </c>
      <c r="J716" s="731" t="s">
        <v>776</v>
      </c>
      <c r="K716" s="731" t="s">
        <v>777</v>
      </c>
      <c r="L716" s="734">
        <v>173.69</v>
      </c>
      <c r="M716" s="734">
        <v>119</v>
      </c>
      <c r="N716" s="735">
        <v>20669.11</v>
      </c>
    </row>
    <row r="717" spans="1:14" ht="14.45" customHeight="1" x14ac:dyDescent="0.2">
      <c r="A717" s="729" t="s">
        <v>581</v>
      </c>
      <c r="B717" s="730" t="s">
        <v>582</v>
      </c>
      <c r="C717" s="731" t="s">
        <v>602</v>
      </c>
      <c r="D717" s="732" t="s">
        <v>603</v>
      </c>
      <c r="E717" s="733">
        <v>50113001</v>
      </c>
      <c r="F717" s="732" t="s">
        <v>617</v>
      </c>
      <c r="G717" s="731" t="s">
        <v>618</v>
      </c>
      <c r="H717" s="731">
        <v>47256</v>
      </c>
      <c r="I717" s="731">
        <v>47256</v>
      </c>
      <c r="J717" s="731" t="s">
        <v>778</v>
      </c>
      <c r="K717" s="731" t="s">
        <v>1465</v>
      </c>
      <c r="L717" s="734">
        <v>222.20000000000002</v>
      </c>
      <c r="M717" s="734">
        <v>2</v>
      </c>
      <c r="N717" s="735">
        <v>444.40000000000003</v>
      </c>
    </row>
    <row r="718" spans="1:14" ht="14.45" customHeight="1" x14ac:dyDescent="0.2">
      <c r="A718" s="729" t="s">
        <v>581</v>
      </c>
      <c r="B718" s="730" t="s">
        <v>582</v>
      </c>
      <c r="C718" s="731" t="s">
        <v>602</v>
      </c>
      <c r="D718" s="732" t="s">
        <v>603</v>
      </c>
      <c r="E718" s="733">
        <v>50113001</v>
      </c>
      <c r="F718" s="732" t="s">
        <v>617</v>
      </c>
      <c r="G718" s="731" t="s">
        <v>618</v>
      </c>
      <c r="H718" s="731">
        <v>106092</v>
      </c>
      <c r="I718" s="731">
        <v>6092</v>
      </c>
      <c r="J718" s="731" t="s">
        <v>1233</v>
      </c>
      <c r="K718" s="731" t="s">
        <v>1234</v>
      </c>
      <c r="L718" s="734">
        <v>280.15000000000003</v>
      </c>
      <c r="M718" s="734">
        <v>3</v>
      </c>
      <c r="N718" s="735">
        <v>840.45</v>
      </c>
    </row>
    <row r="719" spans="1:14" ht="14.45" customHeight="1" x14ac:dyDescent="0.2">
      <c r="A719" s="729" t="s">
        <v>581</v>
      </c>
      <c r="B719" s="730" t="s">
        <v>582</v>
      </c>
      <c r="C719" s="731" t="s">
        <v>602</v>
      </c>
      <c r="D719" s="732" t="s">
        <v>603</v>
      </c>
      <c r="E719" s="733">
        <v>50113001</v>
      </c>
      <c r="F719" s="732" t="s">
        <v>617</v>
      </c>
      <c r="G719" s="731" t="s">
        <v>618</v>
      </c>
      <c r="H719" s="731">
        <v>125366</v>
      </c>
      <c r="I719" s="731">
        <v>25366</v>
      </c>
      <c r="J719" s="731" t="s">
        <v>784</v>
      </c>
      <c r="K719" s="731" t="s">
        <v>785</v>
      </c>
      <c r="L719" s="734">
        <v>69.61517241379309</v>
      </c>
      <c r="M719" s="734">
        <v>29</v>
      </c>
      <c r="N719" s="735">
        <v>2018.8399999999997</v>
      </c>
    </row>
    <row r="720" spans="1:14" ht="14.45" customHeight="1" x14ac:dyDescent="0.2">
      <c r="A720" s="729" t="s">
        <v>581</v>
      </c>
      <c r="B720" s="730" t="s">
        <v>582</v>
      </c>
      <c r="C720" s="731" t="s">
        <v>602</v>
      </c>
      <c r="D720" s="732" t="s">
        <v>603</v>
      </c>
      <c r="E720" s="733">
        <v>50113001</v>
      </c>
      <c r="F720" s="732" t="s">
        <v>617</v>
      </c>
      <c r="G720" s="731" t="s">
        <v>618</v>
      </c>
      <c r="H720" s="731">
        <v>155936</v>
      </c>
      <c r="I720" s="731">
        <v>155936</v>
      </c>
      <c r="J720" s="731" t="s">
        <v>1237</v>
      </c>
      <c r="K720" s="731" t="s">
        <v>1238</v>
      </c>
      <c r="L720" s="734">
        <v>247.89999999999992</v>
      </c>
      <c r="M720" s="734">
        <v>1</v>
      </c>
      <c r="N720" s="735">
        <v>247.89999999999992</v>
      </c>
    </row>
    <row r="721" spans="1:14" ht="14.45" customHeight="1" x14ac:dyDescent="0.2">
      <c r="A721" s="729" t="s">
        <v>581</v>
      </c>
      <c r="B721" s="730" t="s">
        <v>582</v>
      </c>
      <c r="C721" s="731" t="s">
        <v>602</v>
      </c>
      <c r="D721" s="732" t="s">
        <v>603</v>
      </c>
      <c r="E721" s="733">
        <v>50113001</v>
      </c>
      <c r="F721" s="732" t="s">
        <v>617</v>
      </c>
      <c r="G721" s="731" t="s">
        <v>628</v>
      </c>
      <c r="H721" s="731">
        <v>100308</v>
      </c>
      <c r="I721" s="731">
        <v>100308</v>
      </c>
      <c r="J721" s="731" t="s">
        <v>788</v>
      </c>
      <c r="K721" s="731" t="s">
        <v>790</v>
      </c>
      <c r="L721" s="734">
        <v>39.64875</v>
      </c>
      <c r="M721" s="734">
        <v>24</v>
      </c>
      <c r="N721" s="735">
        <v>951.57</v>
      </c>
    </row>
    <row r="722" spans="1:14" ht="14.45" customHeight="1" x14ac:dyDescent="0.2">
      <c r="A722" s="729" t="s">
        <v>581</v>
      </c>
      <c r="B722" s="730" t="s">
        <v>582</v>
      </c>
      <c r="C722" s="731" t="s">
        <v>602</v>
      </c>
      <c r="D722" s="732" t="s">
        <v>603</v>
      </c>
      <c r="E722" s="733">
        <v>50113001</v>
      </c>
      <c r="F722" s="732" t="s">
        <v>617</v>
      </c>
      <c r="G722" s="731" t="s">
        <v>618</v>
      </c>
      <c r="H722" s="731">
        <v>214355</v>
      </c>
      <c r="I722" s="731">
        <v>214355</v>
      </c>
      <c r="J722" s="731" t="s">
        <v>791</v>
      </c>
      <c r="K722" s="731" t="s">
        <v>792</v>
      </c>
      <c r="L722" s="734">
        <v>215.41000000000005</v>
      </c>
      <c r="M722" s="734">
        <v>3</v>
      </c>
      <c r="N722" s="735">
        <v>646.23000000000013</v>
      </c>
    </row>
    <row r="723" spans="1:14" ht="14.45" customHeight="1" x14ac:dyDescent="0.2">
      <c r="A723" s="729" t="s">
        <v>581</v>
      </c>
      <c r="B723" s="730" t="s">
        <v>582</v>
      </c>
      <c r="C723" s="731" t="s">
        <v>602</v>
      </c>
      <c r="D723" s="732" t="s">
        <v>603</v>
      </c>
      <c r="E723" s="733">
        <v>50113001</v>
      </c>
      <c r="F723" s="732" t="s">
        <v>617</v>
      </c>
      <c r="G723" s="731" t="s">
        <v>618</v>
      </c>
      <c r="H723" s="731">
        <v>100858</v>
      </c>
      <c r="I723" s="731">
        <v>858</v>
      </c>
      <c r="J723" s="731" t="s">
        <v>1466</v>
      </c>
      <c r="K723" s="731" t="s">
        <v>1467</v>
      </c>
      <c r="L723" s="734">
        <v>43.87</v>
      </c>
      <c r="M723" s="734">
        <v>38</v>
      </c>
      <c r="N723" s="735">
        <v>1667.06</v>
      </c>
    </row>
    <row r="724" spans="1:14" ht="14.45" customHeight="1" x14ac:dyDescent="0.2">
      <c r="A724" s="729" t="s">
        <v>581</v>
      </c>
      <c r="B724" s="730" t="s">
        <v>582</v>
      </c>
      <c r="C724" s="731" t="s">
        <v>602</v>
      </c>
      <c r="D724" s="732" t="s">
        <v>603</v>
      </c>
      <c r="E724" s="733">
        <v>50113001</v>
      </c>
      <c r="F724" s="732" t="s">
        <v>617</v>
      </c>
      <c r="G724" s="731" t="s">
        <v>618</v>
      </c>
      <c r="H724" s="731">
        <v>216572</v>
      </c>
      <c r="I724" s="731">
        <v>216572</v>
      </c>
      <c r="J724" s="731" t="s">
        <v>793</v>
      </c>
      <c r="K724" s="731" t="s">
        <v>794</v>
      </c>
      <c r="L724" s="734">
        <v>36.345384615384617</v>
      </c>
      <c r="M724" s="734">
        <v>143</v>
      </c>
      <c r="N724" s="735">
        <v>5197.3900000000003</v>
      </c>
    </row>
    <row r="725" spans="1:14" ht="14.45" customHeight="1" x14ac:dyDescent="0.2">
      <c r="A725" s="729" t="s">
        <v>581</v>
      </c>
      <c r="B725" s="730" t="s">
        <v>582</v>
      </c>
      <c r="C725" s="731" t="s">
        <v>602</v>
      </c>
      <c r="D725" s="732" t="s">
        <v>603</v>
      </c>
      <c r="E725" s="733">
        <v>50113001</v>
      </c>
      <c r="F725" s="732" t="s">
        <v>617</v>
      </c>
      <c r="G725" s="731" t="s">
        <v>618</v>
      </c>
      <c r="H725" s="731">
        <v>223200</v>
      </c>
      <c r="I725" s="731">
        <v>223200</v>
      </c>
      <c r="J725" s="731" t="s">
        <v>795</v>
      </c>
      <c r="K725" s="731" t="s">
        <v>796</v>
      </c>
      <c r="L725" s="734">
        <v>131.81535714285712</v>
      </c>
      <c r="M725" s="734">
        <v>7</v>
      </c>
      <c r="N725" s="735">
        <v>922.70749999999987</v>
      </c>
    </row>
    <row r="726" spans="1:14" ht="14.45" customHeight="1" x14ac:dyDescent="0.2">
      <c r="A726" s="729" t="s">
        <v>581</v>
      </c>
      <c r="B726" s="730" t="s">
        <v>582</v>
      </c>
      <c r="C726" s="731" t="s">
        <v>602</v>
      </c>
      <c r="D726" s="732" t="s">
        <v>603</v>
      </c>
      <c r="E726" s="733">
        <v>50113001</v>
      </c>
      <c r="F726" s="732" t="s">
        <v>617</v>
      </c>
      <c r="G726" s="731" t="s">
        <v>618</v>
      </c>
      <c r="H726" s="731">
        <v>51366</v>
      </c>
      <c r="I726" s="731">
        <v>51366</v>
      </c>
      <c r="J726" s="731" t="s">
        <v>797</v>
      </c>
      <c r="K726" s="731" t="s">
        <v>798</v>
      </c>
      <c r="L726" s="734">
        <v>171.60000000000002</v>
      </c>
      <c r="M726" s="734">
        <v>243</v>
      </c>
      <c r="N726" s="735">
        <v>41698.800000000003</v>
      </c>
    </row>
    <row r="727" spans="1:14" ht="14.45" customHeight="1" x14ac:dyDescent="0.2">
      <c r="A727" s="729" t="s">
        <v>581</v>
      </c>
      <c r="B727" s="730" t="s">
        <v>582</v>
      </c>
      <c r="C727" s="731" t="s">
        <v>602</v>
      </c>
      <c r="D727" s="732" t="s">
        <v>603</v>
      </c>
      <c r="E727" s="733">
        <v>50113001</v>
      </c>
      <c r="F727" s="732" t="s">
        <v>617</v>
      </c>
      <c r="G727" s="731" t="s">
        <v>618</v>
      </c>
      <c r="H727" s="731">
        <v>51367</v>
      </c>
      <c r="I727" s="731">
        <v>51367</v>
      </c>
      <c r="J727" s="731" t="s">
        <v>797</v>
      </c>
      <c r="K727" s="731" t="s">
        <v>799</v>
      </c>
      <c r="L727" s="734">
        <v>92.95</v>
      </c>
      <c r="M727" s="734">
        <v>62.999999999999986</v>
      </c>
      <c r="N727" s="735">
        <v>5855.8499999999985</v>
      </c>
    </row>
    <row r="728" spans="1:14" ht="14.45" customHeight="1" x14ac:dyDescent="0.2">
      <c r="A728" s="729" t="s">
        <v>581</v>
      </c>
      <c r="B728" s="730" t="s">
        <v>582</v>
      </c>
      <c r="C728" s="731" t="s">
        <v>602</v>
      </c>
      <c r="D728" s="732" t="s">
        <v>603</v>
      </c>
      <c r="E728" s="733">
        <v>50113001</v>
      </c>
      <c r="F728" s="732" t="s">
        <v>617</v>
      </c>
      <c r="G728" s="731" t="s">
        <v>618</v>
      </c>
      <c r="H728" s="731">
        <v>207897</v>
      </c>
      <c r="I728" s="731">
        <v>207897</v>
      </c>
      <c r="J728" s="731" t="s">
        <v>1244</v>
      </c>
      <c r="K728" s="731" t="s">
        <v>1245</v>
      </c>
      <c r="L728" s="734">
        <v>44.64</v>
      </c>
      <c r="M728" s="734">
        <v>1</v>
      </c>
      <c r="N728" s="735">
        <v>44.64</v>
      </c>
    </row>
    <row r="729" spans="1:14" ht="14.45" customHeight="1" x14ac:dyDescent="0.2">
      <c r="A729" s="729" t="s">
        <v>581</v>
      </c>
      <c r="B729" s="730" t="s">
        <v>582</v>
      </c>
      <c r="C729" s="731" t="s">
        <v>602</v>
      </c>
      <c r="D729" s="732" t="s">
        <v>603</v>
      </c>
      <c r="E729" s="733">
        <v>50113001</v>
      </c>
      <c r="F729" s="732" t="s">
        <v>617</v>
      </c>
      <c r="G729" s="731" t="s">
        <v>618</v>
      </c>
      <c r="H729" s="731">
        <v>208990</v>
      </c>
      <c r="I729" s="731">
        <v>208990</v>
      </c>
      <c r="J729" s="731" t="s">
        <v>1468</v>
      </c>
      <c r="K729" s="731" t="s">
        <v>1248</v>
      </c>
      <c r="L729" s="734">
        <v>668.46999999999991</v>
      </c>
      <c r="M729" s="734">
        <v>6</v>
      </c>
      <c r="N729" s="735">
        <v>4010.8199999999993</v>
      </c>
    </row>
    <row r="730" spans="1:14" ht="14.45" customHeight="1" x14ac:dyDescent="0.2">
      <c r="A730" s="729" t="s">
        <v>581</v>
      </c>
      <c r="B730" s="730" t="s">
        <v>582</v>
      </c>
      <c r="C730" s="731" t="s">
        <v>602</v>
      </c>
      <c r="D730" s="732" t="s">
        <v>603</v>
      </c>
      <c r="E730" s="733">
        <v>50113001</v>
      </c>
      <c r="F730" s="732" t="s">
        <v>617</v>
      </c>
      <c r="G730" s="731" t="s">
        <v>618</v>
      </c>
      <c r="H730" s="731">
        <v>224964</v>
      </c>
      <c r="I730" s="731">
        <v>224964</v>
      </c>
      <c r="J730" s="731" t="s">
        <v>803</v>
      </c>
      <c r="K730" s="731" t="s">
        <v>804</v>
      </c>
      <c r="L730" s="734">
        <v>107.74999999999997</v>
      </c>
      <c r="M730" s="734">
        <v>5</v>
      </c>
      <c r="N730" s="735">
        <v>538.74999999999989</v>
      </c>
    </row>
    <row r="731" spans="1:14" ht="14.45" customHeight="1" x14ac:dyDescent="0.2">
      <c r="A731" s="729" t="s">
        <v>581</v>
      </c>
      <c r="B731" s="730" t="s">
        <v>582</v>
      </c>
      <c r="C731" s="731" t="s">
        <v>602</v>
      </c>
      <c r="D731" s="732" t="s">
        <v>603</v>
      </c>
      <c r="E731" s="733">
        <v>50113001</v>
      </c>
      <c r="F731" s="732" t="s">
        <v>617</v>
      </c>
      <c r="G731" s="731" t="s">
        <v>329</v>
      </c>
      <c r="H731" s="731">
        <v>227475</v>
      </c>
      <c r="I731" s="731">
        <v>227475</v>
      </c>
      <c r="J731" s="731" t="s">
        <v>805</v>
      </c>
      <c r="K731" s="731" t="s">
        <v>806</v>
      </c>
      <c r="L731" s="734">
        <v>1284.6775</v>
      </c>
      <c r="M731" s="734">
        <v>2</v>
      </c>
      <c r="N731" s="735">
        <v>2569.355</v>
      </c>
    </row>
    <row r="732" spans="1:14" ht="14.45" customHeight="1" x14ac:dyDescent="0.2">
      <c r="A732" s="729" t="s">
        <v>581</v>
      </c>
      <c r="B732" s="730" t="s">
        <v>582</v>
      </c>
      <c r="C732" s="731" t="s">
        <v>602</v>
      </c>
      <c r="D732" s="732" t="s">
        <v>603</v>
      </c>
      <c r="E732" s="733">
        <v>50113001</v>
      </c>
      <c r="F732" s="732" t="s">
        <v>617</v>
      </c>
      <c r="G732" s="731" t="s">
        <v>628</v>
      </c>
      <c r="H732" s="731">
        <v>398158</v>
      </c>
      <c r="I732" s="731">
        <v>199647</v>
      </c>
      <c r="J732" s="731" t="s">
        <v>1469</v>
      </c>
      <c r="K732" s="731" t="s">
        <v>1470</v>
      </c>
      <c r="L732" s="734">
        <v>364.52</v>
      </c>
      <c r="M732" s="734">
        <v>1</v>
      </c>
      <c r="N732" s="735">
        <v>364.52</v>
      </c>
    </row>
    <row r="733" spans="1:14" ht="14.45" customHeight="1" x14ac:dyDescent="0.2">
      <c r="A733" s="729" t="s">
        <v>581</v>
      </c>
      <c r="B733" s="730" t="s">
        <v>582</v>
      </c>
      <c r="C733" s="731" t="s">
        <v>602</v>
      </c>
      <c r="D733" s="732" t="s">
        <v>603</v>
      </c>
      <c r="E733" s="733">
        <v>50113001</v>
      </c>
      <c r="F733" s="732" t="s">
        <v>617</v>
      </c>
      <c r="G733" s="731" t="s">
        <v>618</v>
      </c>
      <c r="H733" s="731">
        <v>196696</v>
      </c>
      <c r="I733" s="731">
        <v>96696</v>
      </c>
      <c r="J733" s="731" t="s">
        <v>1471</v>
      </c>
      <c r="K733" s="731" t="s">
        <v>1472</v>
      </c>
      <c r="L733" s="734">
        <v>46.610000000000007</v>
      </c>
      <c r="M733" s="734">
        <v>1</v>
      </c>
      <c r="N733" s="735">
        <v>46.610000000000007</v>
      </c>
    </row>
    <row r="734" spans="1:14" ht="14.45" customHeight="1" x14ac:dyDescent="0.2">
      <c r="A734" s="729" t="s">
        <v>581</v>
      </c>
      <c r="B734" s="730" t="s">
        <v>582</v>
      </c>
      <c r="C734" s="731" t="s">
        <v>602</v>
      </c>
      <c r="D734" s="732" t="s">
        <v>603</v>
      </c>
      <c r="E734" s="733">
        <v>50113001</v>
      </c>
      <c r="F734" s="732" t="s">
        <v>617</v>
      </c>
      <c r="G734" s="731" t="s">
        <v>618</v>
      </c>
      <c r="H734" s="731">
        <v>193724</v>
      </c>
      <c r="I734" s="731">
        <v>93724</v>
      </c>
      <c r="J734" s="731" t="s">
        <v>809</v>
      </c>
      <c r="K734" s="731" t="s">
        <v>810</v>
      </c>
      <c r="L734" s="734">
        <v>68.240000000000009</v>
      </c>
      <c r="M734" s="734">
        <v>2</v>
      </c>
      <c r="N734" s="735">
        <v>136.48000000000002</v>
      </c>
    </row>
    <row r="735" spans="1:14" ht="14.45" customHeight="1" x14ac:dyDescent="0.2">
      <c r="A735" s="729" t="s">
        <v>581</v>
      </c>
      <c r="B735" s="730" t="s">
        <v>582</v>
      </c>
      <c r="C735" s="731" t="s">
        <v>602</v>
      </c>
      <c r="D735" s="732" t="s">
        <v>603</v>
      </c>
      <c r="E735" s="733">
        <v>50113001</v>
      </c>
      <c r="F735" s="732" t="s">
        <v>617</v>
      </c>
      <c r="G735" s="731" t="s">
        <v>618</v>
      </c>
      <c r="H735" s="731">
        <v>208465</v>
      </c>
      <c r="I735" s="731">
        <v>208465</v>
      </c>
      <c r="J735" s="731" t="s">
        <v>815</v>
      </c>
      <c r="K735" s="731" t="s">
        <v>816</v>
      </c>
      <c r="L735" s="734">
        <v>2234.6499999999996</v>
      </c>
      <c r="M735" s="734">
        <v>3</v>
      </c>
      <c r="N735" s="735">
        <v>6703.9499999999989</v>
      </c>
    </row>
    <row r="736" spans="1:14" ht="14.45" customHeight="1" x14ac:dyDescent="0.2">
      <c r="A736" s="729" t="s">
        <v>581</v>
      </c>
      <c r="B736" s="730" t="s">
        <v>582</v>
      </c>
      <c r="C736" s="731" t="s">
        <v>602</v>
      </c>
      <c r="D736" s="732" t="s">
        <v>603</v>
      </c>
      <c r="E736" s="733">
        <v>50113001</v>
      </c>
      <c r="F736" s="732" t="s">
        <v>617</v>
      </c>
      <c r="G736" s="731" t="s">
        <v>618</v>
      </c>
      <c r="H736" s="731">
        <v>134824</v>
      </c>
      <c r="I736" s="731">
        <v>134824</v>
      </c>
      <c r="J736" s="731" t="s">
        <v>817</v>
      </c>
      <c r="K736" s="731" t="s">
        <v>818</v>
      </c>
      <c r="L736" s="734">
        <v>326.472380952381</v>
      </c>
      <c r="M736" s="734">
        <v>84</v>
      </c>
      <c r="N736" s="735">
        <v>27423.680000000004</v>
      </c>
    </row>
    <row r="737" spans="1:14" ht="14.45" customHeight="1" x14ac:dyDescent="0.2">
      <c r="A737" s="729" t="s">
        <v>581</v>
      </c>
      <c r="B737" s="730" t="s">
        <v>582</v>
      </c>
      <c r="C737" s="731" t="s">
        <v>602</v>
      </c>
      <c r="D737" s="732" t="s">
        <v>603</v>
      </c>
      <c r="E737" s="733">
        <v>50113001</v>
      </c>
      <c r="F737" s="732" t="s">
        <v>617</v>
      </c>
      <c r="G737" s="731" t="s">
        <v>618</v>
      </c>
      <c r="H737" s="731">
        <v>117189</v>
      </c>
      <c r="I737" s="731">
        <v>17189</v>
      </c>
      <c r="J737" s="731" t="s">
        <v>821</v>
      </c>
      <c r="K737" s="731" t="s">
        <v>822</v>
      </c>
      <c r="L737" s="734">
        <v>62.889999999999986</v>
      </c>
      <c r="M737" s="734">
        <v>5</v>
      </c>
      <c r="N737" s="735">
        <v>314.44999999999993</v>
      </c>
    </row>
    <row r="738" spans="1:14" ht="14.45" customHeight="1" x14ac:dyDescent="0.2">
      <c r="A738" s="729" t="s">
        <v>581</v>
      </c>
      <c r="B738" s="730" t="s">
        <v>582</v>
      </c>
      <c r="C738" s="731" t="s">
        <v>602</v>
      </c>
      <c r="D738" s="732" t="s">
        <v>603</v>
      </c>
      <c r="E738" s="733">
        <v>50113001</v>
      </c>
      <c r="F738" s="732" t="s">
        <v>617</v>
      </c>
      <c r="G738" s="731" t="s">
        <v>618</v>
      </c>
      <c r="H738" s="731">
        <v>107678</v>
      </c>
      <c r="I738" s="731">
        <v>107678</v>
      </c>
      <c r="J738" s="731" t="s">
        <v>823</v>
      </c>
      <c r="K738" s="731" t="s">
        <v>1473</v>
      </c>
      <c r="L738" s="734">
        <v>487.80600000000015</v>
      </c>
      <c r="M738" s="734">
        <v>8</v>
      </c>
      <c r="N738" s="735">
        <v>3902.4480000000012</v>
      </c>
    </row>
    <row r="739" spans="1:14" ht="14.45" customHeight="1" x14ac:dyDescent="0.2">
      <c r="A739" s="729" t="s">
        <v>581</v>
      </c>
      <c r="B739" s="730" t="s">
        <v>582</v>
      </c>
      <c r="C739" s="731" t="s">
        <v>602</v>
      </c>
      <c r="D739" s="732" t="s">
        <v>603</v>
      </c>
      <c r="E739" s="733">
        <v>50113001</v>
      </c>
      <c r="F739" s="732" t="s">
        <v>617</v>
      </c>
      <c r="G739" s="731" t="s">
        <v>618</v>
      </c>
      <c r="H739" s="731">
        <v>845697</v>
      </c>
      <c r="I739" s="731">
        <v>200935</v>
      </c>
      <c r="J739" s="731" t="s">
        <v>825</v>
      </c>
      <c r="K739" s="731" t="s">
        <v>826</v>
      </c>
      <c r="L739" s="734">
        <v>44.79</v>
      </c>
      <c r="M739" s="734">
        <v>7</v>
      </c>
      <c r="N739" s="735">
        <v>313.52999999999997</v>
      </c>
    </row>
    <row r="740" spans="1:14" ht="14.45" customHeight="1" x14ac:dyDescent="0.2">
      <c r="A740" s="729" t="s">
        <v>581</v>
      </c>
      <c r="B740" s="730" t="s">
        <v>582</v>
      </c>
      <c r="C740" s="731" t="s">
        <v>602</v>
      </c>
      <c r="D740" s="732" t="s">
        <v>603</v>
      </c>
      <c r="E740" s="733">
        <v>50113001</v>
      </c>
      <c r="F740" s="732" t="s">
        <v>617</v>
      </c>
      <c r="G740" s="731" t="s">
        <v>618</v>
      </c>
      <c r="H740" s="731">
        <v>230426</v>
      </c>
      <c r="I740" s="731">
        <v>230426</v>
      </c>
      <c r="J740" s="731" t="s">
        <v>827</v>
      </c>
      <c r="K740" s="731" t="s">
        <v>828</v>
      </c>
      <c r="L740" s="734">
        <v>78.539999999999992</v>
      </c>
      <c r="M740" s="734">
        <v>7</v>
      </c>
      <c r="N740" s="735">
        <v>549.78</v>
      </c>
    </row>
    <row r="741" spans="1:14" ht="14.45" customHeight="1" x14ac:dyDescent="0.2">
      <c r="A741" s="729" t="s">
        <v>581</v>
      </c>
      <c r="B741" s="730" t="s">
        <v>582</v>
      </c>
      <c r="C741" s="731" t="s">
        <v>602</v>
      </c>
      <c r="D741" s="732" t="s">
        <v>603</v>
      </c>
      <c r="E741" s="733">
        <v>50113001</v>
      </c>
      <c r="F741" s="732" t="s">
        <v>617</v>
      </c>
      <c r="G741" s="731" t="s">
        <v>618</v>
      </c>
      <c r="H741" s="731">
        <v>100489</v>
      </c>
      <c r="I741" s="731">
        <v>489</v>
      </c>
      <c r="J741" s="731" t="s">
        <v>827</v>
      </c>
      <c r="K741" s="731" t="s">
        <v>829</v>
      </c>
      <c r="L741" s="734">
        <v>47.289999999999992</v>
      </c>
      <c r="M741" s="734">
        <v>39</v>
      </c>
      <c r="N741" s="735">
        <v>1844.3099999999997</v>
      </c>
    </row>
    <row r="742" spans="1:14" ht="14.45" customHeight="1" x14ac:dyDescent="0.2">
      <c r="A742" s="729" t="s">
        <v>581</v>
      </c>
      <c r="B742" s="730" t="s">
        <v>582</v>
      </c>
      <c r="C742" s="731" t="s">
        <v>602</v>
      </c>
      <c r="D742" s="732" t="s">
        <v>603</v>
      </c>
      <c r="E742" s="733">
        <v>50113001</v>
      </c>
      <c r="F742" s="732" t="s">
        <v>617</v>
      </c>
      <c r="G742" s="731" t="s">
        <v>618</v>
      </c>
      <c r="H742" s="731">
        <v>930661</v>
      </c>
      <c r="I742" s="731">
        <v>0</v>
      </c>
      <c r="J742" s="731" t="s">
        <v>832</v>
      </c>
      <c r="K742" s="731" t="s">
        <v>329</v>
      </c>
      <c r="L742" s="734">
        <v>372.69200000000001</v>
      </c>
      <c r="M742" s="734">
        <v>2</v>
      </c>
      <c r="N742" s="735">
        <v>745.38400000000001</v>
      </c>
    </row>
    <row r="743" spans="1:14" ht="14.45" customHeight="1" x14ac:dyDescent="0.2">
      <c r="A743" s="729" t="s">
        <v>581</v>
      </c>
      <c r="B743" s="730" t="s">
        <v>582</v>
      </c>
      <c r="C743" s="731" t="s">
        <v>602</v>
      </c>
      <c r="D743" s="732" t="s">
        <v>603</v>
      </c>
      <c r="E743" s="733">
        <v>50113001</v>
      </c>
      <c r="F743" s="732" t="s">
        <v>617</v>
      </c>
      <c r="G743" s="731" t="s">
        <v>618</v>
      </c>
      <c r="H743" s="731">
        <v>900494</v>
      </c>
      <c r="I743" s="731">
        <v>0</v>
      </c>
      <c r="J743" s="731" t="s">
        <v>1260</v>
      </c>
      <c r="K743" s="731" t="s">
        <v>329</v>
      </c>
      <c r="L743" s="734">
        <v>802.41386970432609</v>
      </c>
      <c r="M743" s="734">
        <v>8</v>
      </c>
      <c r="N743" s="735">
        <v>6419.3109576346087</v>
      </c>
    </row>
    <row r="744" spans="1:14" ht="14.45" customHeight="1" x14ac:dyDescent="0.2">
      <c r="A744" s="729" t="s">
        <v>581</v>
      </c>
      <c r="B744" s="730" t="s">
        <v>582</v>
      </c>
      <c r="C744" s="731" t="s">
        <v>602</v>
      </c>
      <c r="D744" s="732" t="s">
        <v>603</v>
      </c>
      <c r="E744" s="733">
        <v>50113001</v>
      </c>
      <c r="F744" s="732" t="s">
        <v>617</v>
      </c>
      <c r="G744" s="731" t="s">
        <v>618</v>
      </c>
      <c r="H744" s="731">
        <v>498367</v>
      </c>
      <c r="I744" s="731">
        <v>0</v>
      </c>
      <c r="J744" s="731" t="s">
        <v>842</v>
      </c>
      <c r="K744" s="731" t="s">
        <v>329</v>
      </c>
      <c r="L744" s="734">
        <v>155.20561611950581</v>
      </c>
      <c r="M744" s="734">
        <v>8</v>
      </c>
      <c r="N744" s="735">
        <v>1241.6449289560464</v>
      </c>
    </row>
    <row r="745" spans="1:14" ht="14.45" customHeight="1" x14ac:dyDescent="0.2">
      <c r="A745" s="729" t="s">
        <v>581</v>
      </c>
      <c r="B745" s="730" t="s">
        <v>582</v>
      </c>
      <c r="C745" s="731" t="s">
        <v>602</v>
      </c>
      <c r="D745" s="732" t="s">
        <v>603</v>
      </c>
      <c r="E745" s="733">
        <v>50113001</v>
      </c>
      <c r="F745" s="732" t="s">
        <v>617</v>
      </c>
      <c r="G745" s="731" t="s">
        <v>618</v>
      </c>
      <c r="H745" s="731">
        <v>921393</v>
      </c>
      <c r="I745" s="731">
        <v>0</v>
      </c>
      <c r="J745" s="731" t="s">
        <v>1474</v>
      </c>
      <c r="K745" s="731" t="s">
        <v>1475</v>
      </c>
      <c r="L745" s="734">
        <v>326.14951039209257</v>
      </c>
      <c r="M745" s="734">
        <v>4</v>
      </c>
      <c r="N745" s="735">
        <v>1304.5980415683703</v>
      </c>
    </row>
    <row r="746" spans="1:14" ht="14.45" customHeight="1" x14ac:dyDescent="0.2">
      <c r="A746" s="729" t="s">
        <v>581</v>
      </c>
      <c r="B746" s="730" t="s">
        <v>582</v>
      </c>
      <c r="C746" s="731" t="s">
        <v>602</v>
      </c>
      <c r="D746" s="732" t="s">
        <v>603</v>
      </c>
      <c r="E746" s="733">
        <v>50113001</v>
      </c>
      <c r="F746" s="732" t="s">
        <v>617</v>
      </c>
      <c r="G746" s="731" t="s">
        <v>618</v>
      </c>
      <c r="H746" s="731">
        <v>921395</v>
      </c>
      <c r="I746" s="731">
        <v>0</v>
      </c>
      <c r="J746" s="731" t="s">
        <v>1474</v>
      </c>
      <c r="K746" s="731" t="s">
        <v>1476</v>
      </c>
      <c r="L746" s="734">
        <v>358.41921247643938</v>
      </c>
      <c r="M746" s="734">
        <v>1</v>
      </c>
      <c r="N746" s="735">
        <v>358.41921247643938</v>
      </c>
    </row>
    <row r="747" spans="1:14" ht="14.45" customHeight="1" x14ac:dyDescent="0.2">
      <c r="A747" s="729" t="s">
        <v>581</v>
      </c>
      <c r="B747" s="730" t="s">
        <v>582</v>
      </c>
      <c r="C747" s="731" t="s">
        <v>602</v>
      </c>
      <c r="D747" s="732" t="s">
        <v>603</v>
      </c>
      <c r="E747" s="733">
        <v>50113001</v>
      </c>
      <c r="F747" s="732" t="s">
        <v>617</v>
      </c>
      <c r="G747" s="731" t="s">
        <v>618</v>
      </c>
      <c r="H747" s="731">
        <v>235808</v>
      </c>
      <c r="I747" s="731">
        <v>235808</v>
      </c>
      <c r="J747" s="731" t="s">
        <v>1105</v>
      </c>
      <c r="K747" s="731" t="s">
        <v>1106</v>
      </c>
      <c r="L747" s="734">
        <v>86.660000000000011</v>
      </c>
      <c r="M747" s="734">
        <v>3</v>
      </c>
      <c r="N747" s="735">
        <v>259.98</v>
      </c>
    </row>
    <row r="748" spans="1:14" ht="14.45" customHeight="1" x14ac:dyDescent="0.2">
      <c r="A748" s="729" t="s">
        <v>581</v>
      </c>
      <c r="B748" s="730" t="s">
        <v>582</v>
      </c>
      <c r="C748" s="731" t="s">
        <v>602</v>
      </c>
      <c r="D748" s="732" t="s">
        <v>603</v>
      </c>
      <c r="E748" s="733">
        <v>50113001</v>
      </c>
      <c r="F748" s="732" t="s">
        <v>617</v>
      </c>
      <c r="G748" s="731" t="s">
        <v>618</v>
      </c>
      <c r="H748" s="731">
        <v>990947</v>
      </c>
      <c r="I748" s="731">
        <v>0</v>
      </c>
      <c r="J748" s="731" t="s">
        <v>846</v>
      </c>
      <c r="K748" s="731" t="s">
        <v>329</v>
      </c>
      <c r="L748" s="734">
        <v>1400.67</v>
      </c>
      <c r="M748" s="734">
        <v>17</v>
      </c>
      <c r="N748" s="735">
        <v>23811.390000000003</v>
      </c>
    </row>
    <row r="749" spans="1:14" ht="14.45" customHeight="1" x14ac:dyDescent="0.2">
      <c r="A749" s="729" t="s">
        <v>581</v>
      </c>
      <c r="B749" s="730" t="s">
        <v>582</v>
      </c>
      <c r="C749" s="731" t="s">
        <v>602</v>
      </c>
      <c r="D749" s="732" t="s">
        <v>603</v>
      </c>
      <c r="E749" s="733">
        <v>50113001</v>
      </c>
      <c r="F749" s="732" t="s">
        <v>617</v>
      </c>
      <c r="G749" s="731" t="s">
        <v>618</v>
      </c>
      <c r="H749" s="731">
        <v>119571</v>
      </c>
      <c r="I749" s="731">
        <v>19571</v>
      </c>
      <c r="J749" s="731" t="s">
        <v>1269</v>
      </c>
      <c r="K749" s="731" t="s">
        <v>1270</v>
      </c>
      <c r="L749" s="734">
        <v>250.99000000000007</v>
      </c>
      <c r="M749" s="734">
        <v>1</v>
      </c>
      <c r="N749" s="735">
        <v>250.99000000000007</v>
      </c>
    </row>
    <row r="750" spans="1:14" ht="14.45" customHeight="1" x14ac:dyDescent="0.2">
      <c r="A750" s="729" t="s">
        <v>581</v>
      </c>
      <c r="B750" s="730" t="s">
        <v>582</v>
      </c>
      <c r="C750" s="731" t="s">
        <v>602</v>
      </c>
      <c r="D750" s="732" t="s">
        <v>603</v>
      </c>
      <c r="E750" s="733">
        <v>50113001</v>
      </c>
      <c r="F750" s="732" t="s">
        <v>617</v>
      </c>
      <c r="G750" s="731" t="s">
        <v>618</v>
      </c>
      <c r="H750" s="731">
        <v>127953</v>
      </c>
      <c r="I750" s="731">
        <v>27953</v>
      </c>
      <c r="J750" s="731" t="s">
        <v>1477</v>
      </c>
      <c r="K750" s="731" t="s">
        <v>1478</v>
      </c>
      <c r="L750" s="734">
        <v>1083.6400000000003</v>
      </c>
      <c r="M750" s="734">
        <v>1</v>
      </c>
      <c r="N750" s="735">
        <v>1083.6400000000003</v>
      </c>
    </row>
    <row r="751" spans="1:14" ht="14.45" customHeight="1" x14ac:dyDescent="0.2">
      <c r="A751" s="729" t="s">
        <v>581</v>
      </c>
      <c r="B751" s="730" t="s">
        <v>582</v>
      </c>
      <c r="C751" s="731" t="s">
        <v>602</v>
      </c>
      <c r="D751" s="732" t="s">
        <v>603</v>
      </c>
      <c r="E751" s="733">
        <v>50113001</v>
      </c>
      <c r="F751" s="732" t="s">
        <v>617</v>
      </c>
      <c r="G751" s="731" t="s">
        <v>618</v>
      </c>
      <c r="H751" s="731">
        <v>188217</v>
      </c>
      <c r="I751" s="731">
        <v>88217</v>
      </c>
      <c r="J751" s="731" t="s">
        <v>855</v>
      </c>
      <c r="K751" s="731" t="s">
        <v>856</v>
      </c>
      <c r="L751" s="734">
        <v>127.05000000000001</v>
      </c>
      <c r="M751" s="734">
        <v>6</v>
      </c>
      <c r="N751" s="735">
        <v>762.30000000000007</v>
      </c>
    </row>
    <row r="752" spans="1:14" ht="14.45" customHeight="1" x14ac:dyDescent="0.2">
      <c r="A752" s="729" t="s">
        <v>581</v>
      </c>
      <c r="B752" s="730" t="s">
        <v>582</v>
      </c>
      <c r="C752" s="731" t="s">
        <v>602</v>
      </c>
      <c r="D752" s="732" t="s">
        <v>603</v>
      </c>
      <c r="E752" s="733">
        <v>50113001</v>
      </c>
      <c r="F752" s="732" t="s">
        <v>617</v>
      </c>
      <c r="G752" s="731" t="s">
        <v>618</v>
      </c>
      <c r="H752" s="731">
        <v>188219</v>
      </c>
      <c r="I752" s="731">
        <v>88219</v>
      </c>
      <c r="J752" s="731" t="s">
        <v>857</v>
      </c>
      <c r="K752" s="731" t="s">
        <v>859</v>
      </c>
      <c r="L752" s="734">
        <v>142.71</v>
      </c>
      <c r="M752" s="734">
        <v>3</v>
      </c>
      <c r="N752" s="735">
        <v>428.13</v>
      </c>
    </row>
    <row r="753" spans="1:14" ht="14.45" customHeight="1" x14ac:dyDescent="0.2">
      <c r="A753" s="729" t="s">
        <v>581</v>
      </c>
      <c r="B753" s="730" t="s">
        <v>582</v>
      </c>
      <c r="C753" s="731" t="s">
        <v>602</v>
      </c>
      <c r="D753" s="732" t="s">
        <v>603</v>
      </c>
      <c r="E753" s="733">
        <v>50113001</v>
      </c>
      <c r="F753" s="732" t="s">
        <v>617</v>
      </c>
      <c r="G753" s="731" t="s">
        <v>618</v>
      </c>
      <c r="H753" s="731">
        <v>216146</v>
      </c>
      <c r="I753" s="731">
        <v>216146</v>
      </c>
      <c r="J753" s="731" t="s">
        <v>857</v>
      </c>
      <c r="K753" s="731" t="s">
        <v>858</v>
      </c>
      <c r="L753" s="734">
        <v>130.66</v>
      </c>
      <c r="M753" s="734">
        <v>2</v>
      </c>
      <c r="N753" s="735">
        <v>261.32</v>
      </c>
    </row>
    <row r="754" spans="1:14" ht="14.45" customHeight="1" x14ac:dyDescent="0.2">
      <c r="A754" s="729" t="s">
        <v>581</v>
      </c>
      <c r="B754" s="730" t="s">
        <v>582</v>
      </c>
      <c r="C754" s="731" t="s">
        <v>602</v>
      </c>
      <c r="D754" s="732" t="s">
        <v>603</v>
      </c>
      <c r="E754" s="733">
        <v>50113001</v>
      </c>
      <c r="F754" s="732" t="s">
        <v>617</v>
      </c>
      <c r="G754" s="731" t="s">
        <v>618</v>
      </c>
      <c r="H754" s="731">
        <v>218233</v>
      </c>
      <c r="I754" s="731">
        <v>218233</v>
      </c>
      <c r="J754" s="731" t="s">
        <v>1479</v>
      </c>
      <c r="K754" s="731" t="s">
        <v>1480</v>
      </c>
      <c r="L754" s="734">
        <v>60.14</v>
      </c>
      <c r="M754" s="734">
        <v>1</v>
      </c>
      <c r="N754" s="735">
        <v>60.14</v>
      </c>
    </row>
    <row r="755" spans="1:14" ht="14.45" customHeight="1" x14ac:dyDescent="0.2">
      <c r="A755" s="729" t="s">
        <v>581</v>
      </c>
      <c r="B755" s="730" t="s">
        <v>582</v>
      </c>
      <c r="C755" s="731" t="s">
        <v>602</v>
      </c>
      <c r="D755" s="732" t="s">
        <v>603</v>
      </c>
      <c r="E755" s="733">
        <v>50113001</v>
      </c>
      <c r="F755" s="732" t="s">
        <v>617</v>
      </c>
      <c r="G755" s="731" t="s">
        <v>628</v>
      </c>
      <c r="H755" s="731">
        <v>149909</v>
      </c>
      <c r="I755" s="731">
        <v>49909</v>
      </c>
      <c r="J755" s="731" t="s">
        <v>860</v>
      </c>
      <c r="K755" s="731" t="s">
        <v>861</v>
      </c>
      <c r="L755" s="734">
        <v>27.900000000000006</v>
      </c>
      <c r="M755" s="734">
        <v>1</v>
      </c>
      <c r="N755" s="735">
        <v>27.900000000000006</v>
      </c>
    </row>
    <row r="756" spans="1:14" ht="14.45" customHeight="1" x14ac:dyDescent="0.2">
      <c r="A756" s="729" t="s">
        <v>581</v>
      </c>
      <c r="B756" s="730" t="s">
        <v>582</v>
      </c>
      <c r="C756" s="731" t="s">
        <v>602</v>
      </c>
      <c r="D756" s="732" t="s">
        <v>603</v>
      </c>
      <c r="E756" s="733">
        <v>50113001</v>
      </c>
      <c r="F756" s="732" t="s">
        <v>617</v>
      </c>
      <c r="G756" s="731" t="s">
        <v>628</v>
      </c>
      <c r="H756" s="731">
        <v>844554</v>
      </c>
      <c r="I756" s="731">
        <v>114065</v>
      </c>
      <c r="J756" s="731" t="s">
        <v>862</v>
      </c>
      <c r="K756" s="731" t="s">
        <v>863</v>
      </c>
      <c r="L756" s="734">
        <v>18.290000000000003</v>
      </c>
      <c r="M756" s="734">
        <v>1</v>
      </c>
      <c r="N756" s="735">
        <v>18.290000000000003</v>
      </c>
    </row>
    <row r="757" spans="1:14" ht="14.45" customHeight="1" x14ac:dyDescent="0.2">
      <c r="A757" s="729" t="s">
        <v>581</v>
      </c>
      <c r="B757" s="730" t="s">
        <v>582</v>
      </c>
      <c r="C757" s="731" t="s">
        <v>602</v>
      </c>
      <c r="D757" s="732" t="s">
        <v>603</v>
      </c>
      <c r="E757" s="733">
        <v>50113001</v>
      </c>
      <c r="F757" s="732" t="s">
        <v>617</v>
      </c>
      <c r="G757" s="731" t="s">
        <v>628</v>
      </c>
      <c r="H757" s="731">
        <v>115316</v>
      </c>
      <c r="I757" s="731">
        <v>15316</v>
      </c>
      <c r="J757" s="731" t="s">
        <v>1481</v>
      </c>
      <c r="K757" s="731" t="s">
        <v>925</v>
      </c>
      <c r="L757" s="734">
        <v>19.010000000000005</v>
      </c>
      <c r="M757" s="734">
        <v>1</v>
      </c>
      <c r="N757" s="735">
        <v>19.010000000000005</v>
      </c>
    </row>
    <row r="758" spans="1:14" ht="14.45" customHeight="1" x14ac:dyDescent="0.2">
      <c r="A758" s="729" t="s">
        <v>581</v>
      </c>
      <c r="B758" s="730" t="s">
        <v>582</v>
      </c>
      <c r="C758" s="731" t="s">
        <v>602</v>
      </c>
      <c r="D758" s="732" t="s">
        <v>603</v>
      </c>
      <c r="E758" s="733">
        <v>50113001</v>
      </c>
      <c r="F758" s="732" t="s">
        <v>617</v>
      </c>
      <c r="G758" s="731" t="s">
        <v>618</v>
      </c>
      <c r="H758" s="731">
        <v>196635</v>
      </c>
      <c r="I758" s="731">
        <v>96635</v>
      </c>
      <c r="J758" s="731" t="s">
        <v>1283</v>
      </c>
      <c r="K758" s="731" t="s">
        <v>1284</v>
      </c>
      <c r="L758" s="734">
        <v>111.46000000000002</v>
      </c>
      <c r="M758" s="734">
        <v>6</v>
      </c>
      <c r="N758" s="735">
        <v>668.7600000000001</v>
      </c>
    </row>
    <row r="759" spans="1:14" ht="14.45" customHeight="1" x14ac:dyDescent="0.2">
      <c r="A759" s="729" t="s">
        <v>581</v>
      </c>
      <c r="B759" s="730" t="s">
        <v>582</v>
      </c>
      <c r="C759" s="731" t="s">
        <v>602</v>
      </c>
      <c r="D759" s="732" t="s">
        <v>603</v>
      </c>
      <c r="E759" s="733">
        <v>50113001</v>
      </c>
      <c r="F759" s="732" t="s">
        <v>617</v>
      </c>
      <c r="G759" s="731" t="s">
        <v>618</v>
      </c>
      <c r="H759" s="731">
        <v>237330</v>
      </c>
      <c r="I759" s="731">
        <v>237330</v>
      </c>
      <c r="J759" s="731" t="s">
        <v>870</v>
      </c>
      <c r="K759" s="731" t="s">
        <v>871</v>
      </c>
      <c r="L759" s="734">
        <v>103.10307692307694</v>
      </c>
      <c r="M759" s="734">
        <v>13</v>
      </c>
      <c r="N759" s="735">
        <v>1340.3400000000001</v>
      </c>
    </row>
    <row r="760" spans="1:14" ht="14.45" customHeight="1" x14ac:dyDescent="0.2">
      <c r="A760" s="729" t="s">
        <v>581</v>
      </c>
      <c r="B760" s="730" t="s">
        <v>582</v>
      </c>
      <c r="C760" s="731" t="s">
        <v>602</v>
      </c>
      <c r="D760" s="732" t="s">
        <v>603</v>
      </c>
      <c r="E760" s="733">
        <v>50113001</v>
      </c>
      <c r="F760" s="732" t="s">
        <v>617</v>
      </c>
      <c r="G760" s="731" t="s">
        <v>618</v>
      </c>
      <c r="H760" s="731">
        <v>116593</v>
      </c>
      <c r="I760" s="731">
        <v>16593</v>
      </c>
      <c r="J760" s="731" t="s">
        <v>872</v>
      </c>
      <c r="K760" s="731" t="s">
        <v>873</v>
      </c>
      <c r="L760" s="734">
        <v>140.07</v>
      </c>
      <c r="M760" s="734">
        <v>3</v>
      </c>
      <c r="N760" s="735">
        <v>420.21</v>
      </c>
    </row>
    <row r="761" spans="1:14" ht="14.45" customHeight="1" x14ac:dyDescent="0.2">
      <c r="A761" s="729" t="s">
        <v>581</v>
      </c>
      <c r="B761" s="730" t="s">
        <v>582</v>
      </c>
      <c r="C761" s="731" t="s">
        <v>602</v>
      </c>
      <c r="D761" s="732" t="s">
        <v>603</v>
      </c>
      <c r="E761" s="733">
        <v>50113001</v>
      </c>
      <c r="F761" s="732" t="s">
        <v>617</v>
      </c>
      <c r="G761" s="731" t="s">
        <v>618</v>
      </c>
      <c r="H761" s="731">
        <v>116594</v>
      </c>
      <c r="I761" s="731">
        <v>16594</v>
      </c>
      <c r="J761" s="731" t="s">
        <v>874</v>
      </c>
      <c r="K761" s="731" t="s">
        <v>875</v>
      </c>
      <c r="L761" s="734">
        <v>111.33000000000001</v>
      </c>
      <c r="M761" s="734">
        <v>2</v>
      </c>
      <c r="N761" s="735">
        <v>222.66000000000003</v>
      </c>
    </row>
    <row r="762" spans="1:14" ht="14.45" customHeight="1" x14ac:dyDescent="0.2">
      <c r="A762" s="729" t="s">
        <v>581</v>
      </c>
      <c r="B762" s="730" t="s">
        <v>582</v>
      </c>
      <c r="C762" s="731" t="s">
        <v>602</v>
      </c>
      <c r="D762" s="732" t="s">
        <v>603</v>
      </c>
      <c r="E762" s="733">
        <v>50113001</v>
      </c>
      <c r="F762" s="732" t="s">
        <v>617</v>
      </c>
      <c r="G762" s="731" t="s">
        <v>628</v>
      </c>
      <c r="H762" s="731">
        <v>140373</v>
      </c>
      <c r="I762" s="731">
        <v>40373</v>
      </c>
      <c r="J762" s="731" t="s">
        <v>1482</v>
      </c>
      <c r="K762" s="731" t="s">
        <v>1483</v>
      </c>
      <c r="L762" s="734">
        <v>180.41000000000008</v>
      </c>
      <c r="M762" s="734">
        <v>1</v>
      </c>
      <c r="N762" s="735">
        <v>180.41000000000008</v>
      </c>
    </row>
    <row r="763" spans="1:14" ht="14.45" customHeight="1" x14ac:dyDescent="0.2">
      <c r="A763" s="729" t="s">
        <v>581</v>
      </c>
      <c r="B763" s="730" t="s">
        <v>582</v>
      </c>
      <c r="C763" s="731" t="s">
        <v>602</v>
      </c>
      <c r="D763" s="732" t="s">
        <v>603</v>
      </c>
      <c r="E763" s="733">
        <v>50113001</v>
      </c>
      <c r="F763" s="732" t="s">
        <v>617</v>
      </c>
      <c r="G763" s="731" t="s">
        <v>618</v>
      </c>
      <c r="H763" s="731">
        <v>102684</v>
      </c>
      <c r="I763" s="731">
        <v>2684</v>
      </c>
      <c r="J763" s="731" t="s">
        <v>878</v>
      </c>
      <c r="K763" s="731" t="s">
        <v>879</v>
      </c>
      <c r="L763" s="734">
        <v>111.72551724137931</v>
      </c>
      <c r="M763" s="734">
        <v>29</v>
      </c>
      <c r="N763" s="735">
        <v>3240.04</v>
      </c>
    </row>
    <row r="764" spans="1:14" ht="14.45" customHeight="1" x14ac:dyDescent="0.2">
      <c r="A764" s="729" t="s">
        <v>581</v>
      </c>
      <c r="B764" s="730" t="s">
        <v>582</v>
      </c>
      <c r="C764" s="731" t="s">
        <v>602</v>
      </c>
      <c r="D764" s="732" t="s">
        <v>603</v>
      </c>
      <c r="E764" s="733">
        <v>50113001</v>
      </c>
      <c r="F764" s="732" t="s">
        <v>617</v>
      </c>
      <c r="G764" s="731" t="s">
        <v>618</v>
      </c>
      <c r="H764" s="731">
        <v>100502</v>
      </c>
      <c r="I764" s="731">
        <v>502</v>
      </c>
      <c r="J764" s="731" t="s">
        <v>878</v>
      </c>
      <c r="K764" s="731" t="s">
        <v>880</v>
      </c>
      <c r="L764" s="734">
        <v>268.94000000000005</v>
      </c>
      <c r="M764" s="734">
        <v>5</v>
      </c>
      <c r="N764" s="735">
        <v>1344.7000000000003</v>
      </c>
    </row>
    <row r="765" spans="1:14" ht="14.45" customHeight="1" x14ac:dyDescent="0.2">
      <c r="A765" s="729" t="s">
        <v>581</v>
      </c>
      <c r="B765" s="730" t="s">
        <v>582</v>
      </c>
      <c r="C765" s="731" t="s">
        <v>602</v>
      </c>
      <c r="D765" s="732" t="s">
        <v>603</v>
      </c>
      <c r="E765" s="733">
        <v>50113001</v>
      </c>
      <c r="F765" s="732" t="s">
        <v>617</v>
      </c>
      <c r="G765" s="731" t="s">
        <v>618</v>
      </c>
      <c r="H765" s="731">
        <v>218110</v>
      </c>
      <c r="I765" s="731">
        <v>218110</v>
      </c>
      <c r="J765" s="731" t="s">
        <v>1484</v>
      </c>
      <c r="K765" s="731" t="s">
        <v>1485</v>
      </c>
      <c r="L765" s="734">
        <v>174.33</v>
      </c>
      <c r="M765" s="734">
        <v>1</v>
      </c>
      <c r="N765" s="735">
        <v>174.33</v>
      </c>
    </row>
    <row r="766" spans="1:14" ht="14.45" customHeight="1" x14ac:dyDescent="0.2">
      <c r="A766" s="729" t="s">
        <v>581</v>
      </c>
      <c r="B766" s="730" t="s">
        <v>582</v>
      </c>
      <c r="C766" s="731" t="s">
        <v>602</v>
      </c>
      <c r="D766" s="732" t="s">
        <v>603</v>
      </c>
      <c r="E766" s="733">
        <v>50113001</v>
      </c>
      <c r="F766" s="732" t="s">
        <v>617</v>
      </c>
      <c r="G766" s="731" t="s">
        <v>618</v>
      </c>
      <c r="H766" s="731">
        <v>194804</v>
      </c>
      <c r="I766" s="731">
        <v>94804</v>
      </c>
      <c r="J766" s="731" t="s">
        <v>1486</v>
      </c>
      <c r="K766" s="731" t="s">
        <v>1326</v>
      </c>
      <c r="L766" s="734">
        <v>58.47000000000002</v>
      </c>
      <c r="M766" s="734">
        <v>1</v>
      </c>
      <c r="N766" s="735">
        <v>58.47000000000002</v>
      </c>
    </row>
    <row r="767" spans="1:14" ht="14.45" customHeight="1" x14ac:dyDescent="0.2">
      <c r="A767" s="729" t="s">
        <v>581</v>
      </c>
      <c r="B767" s="730" t="s">
        <v>582</v>
      </c>
      <c r="C767" s="731" t="s">
        <v>602</v>
      </c>
      <c r="D767" s="732" t="s">
        <v>603</v>
      </c>
      <c r="E767" s="733">
        <v>50113001</v>
      </c>
      <c r="F767" s="732" t="s">
        <v>617</v>
      </c>
      <c r="G767" s="731" t="s">
        <v>618</v>
      </c>
      <c r="H767" s="731">
        <v>196190</v>
      </c>
      <c r="I767" s="731">
        <v>96190</v>
      </c>
      <c r="J767" s="731" t="s">
        <v>1487</v>
      </c>
      <c r="K767" s="731" t="s">
        <v>1488</v>
      </c>
      <c r="L767" s="734">
        <v>36.69</v>
      </c>
      <c r="M767" s="734">
        <v>1</v>
      </c>
      <c r="N767" s="735">
        <v>36.69</v>
      </c>
    </row>
    <row r="768" spans="1:14" ht="14.45" customHeight="1" x14ac:dyDescent="0.2">
      <c r="A768" s="729" t="s">
        <v>581</v>
      </c>
      <c r="B768" s="730" t="s">
        <v>582</v>
      </c>
      <c r="C768" s="731" t="s">
        <v>602</v>
      </c>
      <c r="D768" s="732" t="s">
        <v>603</v>
      </c>
      <c r="E768" s="733">
        <v>50113001</v>
      </c>
      <c r="F768" s="732" t="s">
        <v>617</v>
      </c>
      <c r="G768" s="731" t="s">
        <v>618</v>
      </c>
      <c r="H768" s="731">
        <v>101125</v>
      </c>
      <c r="I768" s="731">
        <v>1125</v>
      </c>
      <c r="J768" s="731" t="s">
        <v>881</v>
      </c>
      <c r="K768" s="731" t="s">
        <v>882</v>
      </c>
      <c r="L768" s="734">
        <v>77.421000000000006</v>
      </c>
      <c r="M768" s="734">
        <v>10</v>
      </c>
      <c r="N768" s="735">
        <v>774.21</v>
      </c>
    </row>
    <row r="769" spans="1:14" ht="14.45" customHeight="1" x14ac:dyDescent="0.2">
      <c r="A769" s="729" t="s">
        <v>581</v>
      </c>
      <c r="B769" s="730" t="s">
        <v>582</v>
      </c>
      <c r="C769" s="731" t="s">
        <v>602</v>
      </c>
      <c r="D769" s="732" t="s">
        <v>603</v>
      </c>
      <c r="E769" s="733">
        <v>50113001</v>
      </c>
      <c r="F769" s="732" t="s">
        <v>617</v>
      </c>
      <c r="G769" s="731" t="s">
        <v>618</v>
      </c>
      <c r="H769" s="731">
        <v>147271</v>
      </c>
      <c r="I769" s="731">
        <v>47271</v>
      </c>
      <c r="J769" s="731" t="s">
        <v>1489</v>
      </c>
      <c r="K769" s="731" t="s">
        <v>980</v>
      </c>
      <c r="L769" s="734">
        <v>90.2</v>
      </c>
      <c r="M769" s="734">
        <v>2</v>
      </c>
      <c r="N769" s="735">
        <v>180.4</v>
      </c>
    </row>
    <row r="770" spans="1:14" ht="14.45" customHeight="1" x14ac:dyDescent="0.2">
      <c r="A770" s="729" t="s">
        <v>581</v>
      </c>
      <c r="B770" s="730" t="s">
        <v>582</v>
      </c>
      <c r="C770" s="731" t="s">
        <v>602</v>
      </c>
      <c r="D770" s="732" t="s">
        <v>603</v>
      </c>
      <c r="E770" s="733">
        <v>50113001</v>
      </c>
      <c r="F770" s="732" t="s">
        <v>617</v>
      </c>
      <c r="G770" s="731" t="s">
        <v>618</v>
      </c>
      <c r="H770" s="731">
        <v>230353</v>
      </c>
      <c r="I770" s="731">
        <v>230353</v>
      </c>
      <c r="J770" s="731" t="s">
        <v>888</v>
      </c>
      <c r="K770" s="731" t="s">
        <v>889</v>
      </c>
      <c r="L770" s="734">
        <v>1659.0119999999999</v>
      </c>
      <c r="M770" s="734">
        <v>5</v>
      </c>
      <c r="N770" s="735">
        <v>8295.06</v>
      </c>
    </row>
    <row r="771" spans="1:14" ht="14.45" customHeight="1" x14ac:dyDescent="0.2">
      <c r="A771" s="729" t="s">
        <v>581</v>
      </c>
      <c r="B771" s="730" t="s">
        <v>582</v>
      </c>
      <c r="C771" s="731" t="s">
        <v>602</v>
      </c>
      <c r="D771" s="732" t="s">
        <v>603</v>
      </c>
      <c r="E771" s="733">
        <v>50113001</v>
      </c>
      <c r="F771" s="732" t="s">
        <v>617</v>
      </c>
      <c r="G771" s="731" t="s">
        <v>628</v>
      </c>
      <c r="H771" s="731">
        <v>191788</v>
      </c>
      <c r="I771" s="731">
        <v>91788</v>
      </c>
      <c r="J771" s="731" t="s">
        <v>890</v>
      </c>
      <c r="K771" s="731" t="s">
        <v>891</v>
      </c>
      <c r="L771" s="734">
        <v>9.1107692307692307</v>
      </c>
      <c r="M771" s="734">
        <v>26</v>
      </c>
      <c r="N771" s="735">
        <v>236.88</v>
      </c>
    </row>
    <row r="772" spans="1:14" ht="14.45" customHeight="1" x14ac:dyDescent="0.2">
      <c r="A772" s="729" t="s">
        <v>581</v>
      </c>
      <c r="B772" s="730" t="s">
        <v>582</v>
      </c>
      <c r="C772" s="731" t="s">
        <v>602</v>
      </c>
      <c r="D772" s="732" t="s">
        <v>603</v>
      </c>
      <c r="E772" s="733">
        <v>50113001</v>
      </c>
      <c r="F772" s="732" t="s">
        <v>617</v>
      </c>
      <c r="G772" s="731" t="s">
        <v>628</v>
      </c>
      <c r="H772" s="731">
        <v>100536</v>
      </c>
      <c r="I772" s="731">
        <v>536</v>
      </c>
      <c r="J772" s="731" t="s">
        <v>892</v>
      </c>
      <c r="K772" s="731" t="s">
        <v>624</v>
      </c>
      <c r="L772" s="734">
        <v>49.32</v>
      </c>
      <c r="M772" s="734">
        <v>8</v>
      </c>
      <c r="N772" s="735">
        <v>394.56</v>
      </c>
    </row>
    <row r="773" spans="1:14" ht="14.45" customHeight="1" x14ac:dyDescent="0.2">
      <c r="A773" s="729" t="s">
        <v>581</v>
      </c>
      <c r="B773" s="730" t="s">
        <v>582</v>
      </c>
      <c r="C773" s="731" t="s">
        <v>602</v>
      </c>
      <c r="D773" s="732" t="s">
        <v>603</v>
      </c>
      <c r="E773" s="733">
        <v>50113001</v>
      </c>
      <c r="F773" s="732" t="s">
        <v>617</v>
      </c>
      <c r="G773" s="731" t="s">
        <v>628</v>
      </c>
      <c r="H773" s="731">
        <v>155823</v>
      </c>
      <c r="I773" s="731">
        <v>55823</v>
      </c>
      <c r="J773" s="731" t="s">
        <v>893</v>
      </c>
      <c r="K773" s="731" t="s">
        <v>895</v>
      </c>
      <c r="L773" s="734">
        <v>33.044080997394659</v>
      </c>
      <c r="M773" s="734">
        <v>111</v>
      </c>
      <c r="N773" s="735">
        <v>3667.8929907108068</v>
      </c>
    </row>
    <row r="774" spans="1:14" ht="14.45" customHeight="1" x14ac:dyDescent="0.2">
      <c r="A774" s="729" t="s">
        <v>581</v>
      </c>
      <c r="B774" s="730" t="s">
        <v>582</v>
      </c>
      <c r="C774" s="731" t="s">
        <v>602</v>
      </c>
      <c r="D774" s="732" t="s">
        <v>603</v>
      </c>
      <c r="E774" s="733">
        <v>50113001</v>
      </c>
      <c r="F774" s="732" t="s">
        <v>617</v>
      </c>
      <c r="G774" s="731" t="s">
        <v>628</v>
      </c>
      <c r="H774" s="731">
        <v>155824</v>
      </c>
      <c r="I774" s="731">
        <v>55824</v>
      </c>
      <c r="J774" s="731" t="s">
        <v>893</v>
      </c>
      <c r="K774" s="731" t="s">
        <v>894</v>
      </c>
      <c r="L774" s="734">
        <v>43.839090909090913</v>
      </c>
      <c r="M774" s="734">
        <v>176</v>
      </c>
      <c r="N774" s="735">
        <v>7715.68</v>
      </c>
    </row>
    <row r="775" spans="1:14" ht="14.45" customHeight="1" x14ac:dyDescent="0.2">
      <c r="A775" s="729" t="s">
        <v>581</v>
      </c>
      <c r="B775" s="730" t="s">
        <v>582</v>
      </c>
      <c r="C775" s="731" t="s">
        <v>602</v>
      </c>
      <c r="D775" s="732" t="s">
        <v>603</v>
      </c>
      <c r="E775" s="733">
        <v>50113001</v>
      </c>
      <c r="F775" s="732" t="s">
        <v>617</v>
      </c>
      <c r="G775" s="731" t="s">
        <v>628</v>
      </c>
      <c r="H775" s="731">
        <v>126786</v>
      </c>
      <c r="I775" s="731">
        <v>26786</v>
      </c>
      <c r="J775" s="731" t="s">
        <v>896</v>
      </c>
      <c r="K775" s="731" t="s">
        <v>897</v>
      </c>
      <c r="L775" s="734">
        <v>407.13000000000011</v>
      </c>
      <c r="M775" s="734">
        <v>5</v>
      </c>
      <c r="N775" s="735">
        <v>2035.6500000000005</v>
      </c>
    </row>
    <row r="776" spans="1:14" ht="14.45" customHeight="1" x14ac:dyDescent="0.2">
      <c r="A776" s="729" t="s">
        <v>581</v>
      </c>
      <c r="B776" s="730" t="s">
        <v>582</v>
      </c>
      <c r="C776" s="731" t="s">
        <v>602</v>
      </c>
      <c r="D776" s="732" t="s">
        <v>603</v>
      </c>
      <c r="E776" s="733">
        <v>50113001</v>
      </c>
      <c r="F776" s="732" t="s">
        <v>617</v>
      </c>
      <c r="G776" s="731" t="s">
        <v>628</v>
      </c>
      <c r="H776" s="731">
        <v>126789</v>
      </c>
      <c r="I776" s="731">
        <v>26789</v>
      </c>
      <c r="J776" s="731" t="s">
        <v>1490</v>
      </c>
      <c r="K776" s="731" t="s">
        <v>1491</v>
      </c>
      <c r="L776" s="734">
        <v>677.45</v>
      </c>
      <c r="M776" s="734">
        <v>1</v>
      </c>
      <c r="N776" s="735">
        <v>677.45</v>
      </c>
    </row>
    <row r="777" spans="1:14" ht="14.45" customHeight="1" x14ac:dyDescent="0.2">
      <c r="A777" s="729" t="s">
        <v>581</v>
      </c>
      <c r="B777" s="730" t="s">
        <v>582</v>
      </c>
      <c r="C777" s="731" t="s">
        <v>602</v>
      </c>
      <c r="D777" s="732" t="s">
        <v>603</v>
      </c>
      <c r="E777" s="733">
        <v>50113001</v>
      </c>
      <c r="F777" s="732" t="s">
        <v>617</v>
      </c>
      <c r="G777" s="731" t="s">
        <v>618</v>
      </c>
      <c r="H777" s="731">
        <v>217133</v>
      </c>
      <c r="I777" s="731">
        <v>217133</v>
      </c>
      <c r="J777" s="731" t="s">
        <v>898</v>
      </c>
      <c r="K777" s="731" t="s">
        <v>769</v>
      </c>
      <c r="L777" s="734">
        <v>156.96333333333334</v>
      </c>
      <c r="M777" s="734">
        <v>1</v>
      </c>
      <c r="N777" s="735">
        <v>156.96333333333334</v>
      </c>
    </row>
    <row r="778" spans="1:14" ht="14.45" customHeight="1" x14ac:dyDescent="0.2">
      <c r="A778" s="729" t="s">
        <v>581</v>
      </c>
      <c r="B778" s="730" t="s">
        <v>582</v>
      </c>
      <c r="C778" s="731" t="s">
        <v>602</v>
      </c>
      <c r="D778" s="732" t="s">
        <v>603</v>
      </c>
      <c r="E778" s="733">
        <v>50113001</v>
      </c>
      <c r="F778" s="732" t="s">
        <v>617</v>
      </c>
      <c r="G778" s="731" t="s">
        <v>618</v>
      </c>
      <c r="H778" s="731">
        <v>125907</v>
      </c>
      <c r="I778" s="731">
        <v>125907</v>
      </c>
      <c r="J778" s="731" t="s">
        <v>900</v>
      </c>
      <c r="K778" s="731" t="s">
        <v>901</v>
      </c>
      <c r="L778" s="734">
        <v>682</v>
      </c>
      <c r="M778" s="734">
        <v>4</v>
      </c>
      <c r="N778" s="735">
        <v>2728</v>
      </c>
    </row>
    <row r="779" spans="1:14" ht="14.45" customHeight="1" x14ac:dyDescent="0.2">
      <c r="A779" s="729" t="s">
        <v>581</v>
      </c>
      <c r="B779" s="730" t="s">
        <v>582</v>
      </c>
      <c r="C779" s="731" t="s">
        <v>602</v>
      </c>
      <c r="D779" s="732" t="s">
        <v>603</v>
      </c>
      <c r="E779" s="733">
        <v>50113001</v>
      </c>
      <c r="F779" s="732" t="s">
        <v>617</v>
      </c>
      <c r="G779" s="731" t="s">
        <v>618</v>
      </c>
      <c r="H779" s="731">
        <v>162579</v>
      </c>
      <c r="I779" s="731">
        <v>162579</v>
      </c>
      <c r="J779" s="731" t="s">
        <v>1492</v>
      </c>
      <c r="K779" s="731" t="s">
        <v>1493</v>
      </c>
      <c r="L779" s="734">
        <v>44.855384615384615</v>
      </c>
      <c r="M779" s="734">
        <v>13</v>
      </c>
      <c r="N779" s="735">
        <v>583.12</v>
      </c>
    </row>
    <row r="780" spans="1:14" ht="14.45" customHeight="1" x14ac:dyDescent="0.2">
      <c r="A780" s="729" t="s">
        <v>581</v>
      </c>
      <c r="B780" s="730" t="s">
        <v>582</v>
      </c>
      <c r="C780" s="731" t="s">
        <v>602</v>
      </c>
      <c r="D780" s="732" t="s">
        <v>603</v>
      </c>
      <c r="E780" s="733">
        <v>50113001</v>
      </c>
      <c r="F780" s="732" t="s">
        <v>617</v>
      </c>
      <c r="G780" s="731" t="s">
        <v>618</v>
      </c>
      <c r="H780" s="731">
        <v>232954</v>
      </c>
      <c r="I780" s="731">
        <v>232954</v>
      </c>
      <c r="J780" s="731" t="s">
        <v>1494</v>
      </c>
      <c r="K780" s="731" t="s">
        <v>1495</v>
      </c>
      <c r="L780" s="734">
        <v>111.38000000000002</v>
      </c>
      <c r="M780" s="734">
        <v>1</v>
      </c>
      <c r="N780" s="735">
        <v>111.38000000000002</v>
      </c>
    </row>
    <row r="781" spans="1:14" ht="14.45" customHeight="1" x14ac:dyDescent="0.2">
      <c r="A781" s="729" t="s">
        <v>581</v>
      </c>
      <c r="B781" s="730" t="s">
        <v>582</v>
      </c>
      <c r="C781" s="731" t="s">
        <v>602</v>
      </c>
      <c r="D781" s="732" t="s">
        <v>603</v>
      </c>
      <c r="E781" s="733">
        <v>50113001</v>
      </c>
      <c r="F781" s="732" t="s">
        <v>617</v>
      </c>
      <c r="G781" s="731" t="s">
        <v>329</v>
      </c>
      <c r="H781" s="731">
        <v>232609</v>
      </c>
      <c r="I781" s="731">
        <v>232609</v>
      </c>
      <c r="J781" s="731" t="s">
        <v>1305</v>
      </c>
      <c r="K781" s="731" t="s">
        <v>1306</v>
      </c>
      <c r="L781" s="734">
        <v>25.08</v>
      </c>
      <c r="M781" s="734">
        <v>10</v>
      </c>
      <c r="N781" s="735">
        <v>250.79999999999998</v>
      </c>
    </row>
    <row r="782" spans="1:14" ht="14.45" customHeight="1" x14ac:dyDescent="0.2">
      <c r="A782" s="729" t="s">
        <v>581</v>
      </c>
      <c r="B782" s="730" t="s">
        <v>582</v>
      </c>
      <c r="C782" s="731" t="s">
        <v>602</v>
      </c>
      <c r="D782" s="732" t="s">
        <v>603</v>
      </c>
      <c r="E782" s="733">
        <v>50113001</v>
      </c>
      <c r="F782" s="732" t="s">
        <v>617</v>
      </c>
      <c r="G782" s="731" t="s">
        <v>618</v>
      </c>
      <c r="H782" s="731">
        <v>224053</v>
      </c>
      <c r="I782" s="731">
        <v>224053</v>
      </c>
      <c r="J782" s="731" t="s">
        <v>906</v>
      </c>
      <c r="K782" s="731" t="s">
        <v>907</v>
      </c>
      <c r="L782" s="734">
        <v>1437.57</v>
      </c>
      <c r="M782" s="734">
        <v>3</v>
      </c>
      <c r="N782" s="735">
        <v>4312.71</v>
      </c>
    </row>
    <row r="783" spans="1:14" ht="14.45" customHeight="1" x14ac:dyDescent="0.2">
      <c r="A783" s="729" t="s">
        <v>581</v>
      </c>
      <c r="B783" s="730" t="s">
        <v>582</v>
      </c>
      <c r="C783" s="731" t="s">
        <v>602</v>
      </c>
      <c r="D783" s="732" t="s">
        <v>603</v>
      </c>
      <c r="E783" s="733">
        <v>50113001</v>
      </c>
      <c r="F783" s="732" t="s">
        <v>617</v>
      </c>
      <c r="G783" s="731" t="s">
        <v>628</v>
      </c>
      <c r="H783" s="731">
        <v>157871</v>
      </c>
      <c r="I783" s="731">
        <v>157871</v>
      </c>
      <c r="J783" s="731" t="s">
        <v>1496</v>
      </c>
      <c r="K783" s="731" t="s">
        <v>1497</v>
      </c>
      <c r="L783" s="734">
        <v>313.68199999999996</v>
      </c>
      <c r="M783" s="734">
        <v>12</v>
      </c>
      <c r="N783" s="735">
        <v>3764.1839999999997</v>
      </c>
    </row>
    <row r="784" spans="1:14" ht="14.45" customHeight="1" x14ac:dyDescent="0.2">
      <c r="A784" s="729" t="s">
        <v>581</v>
      </c>
      <c r="B784" s="730" t="s">
        <v>582</v>
      </c>
      <c r="C784" s="731" t="s">
        <v>602</v>
      </c>
      <c r="D784" s="732" t="s">
        <v>603</v>
      </c>
      <c r="E784" s="733">
        <v>50113001</v>
      </c>
      <c r="F784" s="732" t="s">
        <v>617</v>
      </c>
      <c r="G784" s="731" t="s">
        <v>628</v>
      </c>
      <c r="H784" s="731">
        <v>850729</v>
      </c>
      <c r="I784" s="731">
        <v>157875</v>
      </c>
      <c r="J784" s="731" t="s">
        <v>908</v>
      </c>
      <c r="K784" s="731" t="s">
        <v>909</v>
      </c>
      <c r="L784" s="734">
        <v>154</v>
      </c>
      <c r="M784" s="734">
        <v>10</v>
      </c>
      <c r="N784" s="735">
        <v>1540</v>
      </c>
    </row>
    <row r="785" spans="1:14" ht="14.45" customHeight="1" x14ac:dyDescent="0.2">
      <c r="A785" s="729" t="s">
        <v>581</v>
      </c>
      <c r="B785" s="730" t="s">
        <v>582</v>
      </c>
      <c r="C785" s="731" t="s">
        <v>602</v>
      </c>
      <c r="D785" s="732" t="s">
        <v>603</v>
      </c>
      <c r="E785" s="733">
        <v>50113001</v>
      </c>
      <c r="F785" s="732" t="s">
        <v>617</v>
      </c>
      <c r="G785" s="731" t="s">
        <v>618</v>
      </c>
      <c r="H785" s="731">
        <v>207820</v>
      </c>
      <c r="I785" s="731">
        <v>207820</v>
      </c>
      <c r="J785" s="731" t="s">
        <v>910</v>
      </c>
      <c r="K785" s="731" t="s">
        <v>911</v>
      </c>
      <c r="L785" s="734">
        <v>31.274324324324326</v>
      </c>
      <c r="M785" s="734">
        <v>37</v>
      </c>
      <c r="N785" s="735">
        <v>1157.1500000000001</v>
      </c>
    </row>
    <row r="786" spans="1:14" ht="14.45" customHeight="1" x14ac:dyDescent="0.2">
      <c r="A786" s="729" t="s">
        <v>581</v>
      </c>
      <c r="B786" s="730" t="s">
        <v>582</v>
      </c>
      <c r="C786" s="731" t="s">
        <v>602</v>
      </c>
      <c r="D786" s="732" t="s">
        <v>603</v>
      </c>
      <c r="E786" s="733">
        <v>50113001</v>
      </c>
      <c r="F786" s="732" t="s">
        <v>617</v>
      </c>
      <c r="G786" s="731" t="s">
        <v>618</v>
      </c>
      <c r="H786" s="731">
        <v>207819</v>
      </c>
      <c r="I786" s="731">
        <v>207819</v>
      </c>
      <c r="J786" s="731" t="s">
        <v>912</v>
      </c>
      <c r="K786" s="731" t="s">
        <v>913</v>
      </c>
      <c r="L786" s="734">
        <v>22.53</v>
      </c>
      <c r="M786" s="734">
        <v>12</v>
      </c>
      <c r="N786" s="735">
        <v>270.36</v>
      </c>
    </row>
    <row r="787" spans="1:14" ht="14.45" customHeight="1" x14ac:dyDescent="0.2">
      <c r="A787" s="729" t="s">
        <v>581</v>
      </c>
      <c r="B787" s="730" t="s">
        <v>582</v>
      </c>
      <c r="C787" s="731" t="s">
        <v>602</v>
      </c>
      <c r="D787" s="732" t="s">
        <v>603</v>
      </c>
      <c r="E787" s="733">
        <v>50113001</v>
      </c>
      <c r="F787" s="732" t="s">
        <v>617</v>
      </c>
      <c r="G787" s="731" t="s">
        <v>618</v>
      </c>
      <c r="H787" s="731">
        <v>213250</v>
      </c>
      <c r="I787" s="731">
        <v>213250</v>
      </c>
      <c r="J787" s="731" t="s">
        <v>1498</v>
      </c>
      <c r="K787" s="731" t="s">
        <v>1499</v>
      </c>
      <c r="L787" s="734">
        <v>2135.8000000000002</v>
      </c>
      <c r="M787" s="734">
        <v>1</v>
      </c>
      <c r="N787" s="735">
        <v>2135.8000000000002</v>
      </c>
    </row>
    <row r="788" spans="1:14" ht="14.45" customHeight="1" x14ac:dyDescent="0.2">
      <c r="A788" s="729" t="s">
        <v>581</v>
      </c>
      <c r="B788" s="730" t="s">
        <v>582</v>
      </c>
      <c r="C788" s="731" t="s">
        <v>602</v>
      </c>
      <c r="D788" s="732" t="s">
        <v>603</v>
      </c>
      <c r="E788" s="733">
        <v>50113001</v>
      </c>
      <c r="F788" s="732" t="s">
        <v>617</v>
      </c>
      <c r="G788" s="731" t="s">
        <v>618</v>
      </c>
      <c r="H788" s="731">
        <v>232603</v>
      </c>
      <c r="I788" s="731">
        <v>232603</v>
      </c>
      <c r="J788" s="731" t="s">
        <v>1311</v>
      </c>
      <c r="K788" s="731" t="s">
        <v>1312</v>
      </c>
      <c r="L788" s="734">
        <v>116.53000000000003</v>
      </c>
      <c r="M788" s="734">
        <v>2</v>
      </c>
      <c r="N788" s="735">
        <v>233.06000000000006</v>
      </c>
    </row>
    <row r="789" spans="1:14" ht="14.45" customHeight="1" x14ac:dyDescent="0.2">
      <c r="A789" s="729" t="s">
        <v>581</v>
      </c>
      <c r="B789" s="730" t="s">
        <v>582</v>
      </c>
      <c r="C789" s="731" t="s">
        <v>602</v>
      </c>
      <c r="D789" s="732" t="s">
        <v>603</v>
      </c>
      <c r="E789" s="733">
        <v>50113001</v>
      </c>
      <c r="F789" s="732" t="s">
        <v>617</v>
      </c>
      <c r="G789" s="731" t="s">
        <v>618</v>
      </c>
      <c r="H789" s="731">
        <v>173196</v>
      </c>
      <c r="I789" s="731">
        <v>173196</v>
      </c>
      <c r="J789" s="731" t="s">
        <v>1500</v>
      </c>
      <c r="K789" s="731" t="s">
        <v>1501</v>
      </c>
      <c r="L789" s="734">
        <v>135.73999999999995</v>
      </c>
      <c r="M789" s="734">
        <v>1</v>
      </c>
      <c r="N789" s="735">
        <v>135.73999999999995</v>
      </c>
    </row>
    <row r="790" spans="1:14" ht="14.45" customHeight="1" x14ac:dyDescent="0.2">
      <c r="A790" s="729" t="s">
        <v>581</v>
      </c>
      <c r="B790" s="730" t="s">
        <v>582</v>
      </c>
      <c r="C790" s="731" t="s">
        <v>602</v>
      </c>
      <c r="D790" s="732" t="s">
        <v>603</v>
      </c>
      <c r="E790" s="733">
        <v>50113001</v>
      </c>
      <c r="F790" s="732" t="s">
        <v>617</v>
      </c>
      <c r="G790" s="731" t="s">
        <v>618</v>
      </c>
      <c r="H790" s="731">
        <v>132917</v>
      </c>
      <c r="I790" s="731">
        <v>32917</v>
      </c>
      <c r="J790" s="731" t="s">
        <v>1321</v>
      </c>
      <c r="K790" s="731" t="s">
        <v>1322</v>
      </c>
      <c r="L790" s="734">
        <v>160.48000000000002</v>
      </c>
      <c r="M790" s="734">
        <v>1</v>
      </c>
      <c r="N790" s="735">
        <v>160.48000000000002</v>
      </c>
    </row>
    <row r="791" spans="1:14" ht="14.45" customHeight="1" x14ac:dyDescent="0.2">
      <c r="A791" s="729" t="s">
        <v>581</v>
      </c>
      <c r="B791" s="730" t="s">
        <v>582</v>
      </c>
      <c r="C791" s="731" t="s">
        <v>602</v>
      </c>
      <c r="D791" s="732" t="s">
        <v>603</v>
      </c>
      <c r="E791" s="733">
        <v>50113001</v>
      </c>
      <c r="F791" s="732" t="s">
        <v>617</v>
      </c>
      <c r="G791" s="731" t="s">
        <v>618</v>
      </c>
      <c r="H791" s="731">
        <v>229903</v>
      </c>
      <c r="I791" s="731">
        <v>229903</v>
      </c>
      <c r="J791" s="731" t="s">
        <v>1502</v>
      </c>
      <c r="K791" s="731" t="s">
        <v>1314</v>
      </c>
      <c r="L791" s="734">
        <v>25.629999999999995</v>
      </c>
      <c r="M791" s="734">
        <v>1</v>
      </c>
      <c r="N791" s="735">
        <v>25.629999999999995</v>
      </c>
    </row>
    <row r="792" spans="1:14" ht="14.45" customHeight="1" x14ac:dyDescent="0.2">
      <c r="A792" s="729" t="s">
        <v>581</v>
      </c>
      <c r="B792" s="730" t="s">
        <v>582</v>
      </c>
      <c r="C792" s="731" t="s">
        <v>602</v>
      </c>
      <c r="D792" s="732" t="s">
        <v>603</v>
      </c>
      <c r="E792" s="733">
        <v>50113001</v>
      </c>
      <c r="F792" s="732" t="s">
        <v>617</v>
      </c>
      <c r="G792" s="731" t="s">
        <v>628</v>
      </c>
      <c r="H792" s="731">
        <v>846824</v>
      </c>
      <c r="I792" s="731">
        <v>124087</v>
      </c>
      <c r="J792" s="731" t="s">
        <v>1327</v>
      </c>
      <c r="K792" s="731" t="s">
        <v>1326</v>
      </c>
      <c r="L792" s="734">
        <v>158.97999999999999</v>
      </c>
      <c r="M792" s="734">
        <v>1</v>
      </c>
      <c r="N792" s="735">
        <v>158.97999999999999</v>
      </c>
    </row>
    <row r="793" spans="1:14" ht="14.45" customHeight="1" x14ac:dyDescent="0.2">
      <c r="A793" s="729" t="s">
        <v>581</v>
      </c>
      <c r="B793" s="730" t="s">
        <v>582</v>
      </c>
      <c r="C793" s="731" t="s">
        <v>602</v>
      </c>
      <c r="D793" s="732" t="s">
        <v>603</v>
      </c>
      <c r="E793" s="733">
        <v>50113001</v>
      </c>
      <c r="F793" s="732" t="s">
        <v>617</v>
      </c>
      <c r="G793" s="731" t="s">
        <v>628</v>
      </c>
      <c r="H793" s="731">
        <v>844651</v>
      </c>
      <c r="I793" s="731">
        <v>101205</v>
      </c>
      <c r="J793" s="731" t="s">
        <v>922</v>
      </c>
      <c r="K793" s="731" t="s">
        <v>1328</v>
      </c>
      <c r="L793" s="734">
        <v>76.45</v>
      </c>
      <c r="M793" s="734">
        <v>1</v>
      </c>
      <c r="N793" s="735">
        <v>76.45</v>
      </c>
    </row>
    <row r="794" spans="1:14" ht="14.45" customHeight="1" x14ac:dyDescent="0.2">
      <c r="A794" s="729" t="s">
        <v>581</v>
      </c>
      <c r="B794" s="730" t="s">
        <v>582</v>
      </c>
      <c r="C794" s="731" t="s">
        <v>602</v>
      </c>
      <c r="D794" s="732" t="s">
        <v>603</v>
      </c>
      <c r="E794" s="733">
        <v>50113001</v>
      </c>
      <c r="F794" s="732" t="s">
        <v>617</v>
      </c>
      <c r="G794" s="731" t="s">
        <v>618</v>
      </c>
      <c r="H794" s="731">
        <v>846338</v>
      </c>
      <c r="I794" s="731">
        <v>122685</v>
      </c>
      <c r="J794" s="731" t="s">
        <v>924</v>
      </c>
      <c r="K794" s="731" t="s">
        <v>925</v>
      </c>
      <c r="L794" s="734">
        <v>116.25000000000004</v>
      </c>
      <c r="M794" s="734">
        <v>3</v>
      </c>
      <c r="N794" s="735">
        <v>348.75000000000011</v>
      </c>
    </row>
    <row r="795" spans="1:14" ht="14.45" customHeight="1" x14ac:dyDescent="0.2">
      <c r="A795" s="729" t="s">
        <v>581</v>
      </c>
      <c r="B795" s="730" t="s">
        <v>582</v>
      </c>
      <c r="C795" s="731" t="s">
        <v>602</v>
      </c>
      <c r="D795" s="732" t="s">
        <v>603</v>
      </c>
      <c r="E795" s="733">
        <v>50113001</v>
      </c>
      <c r="F795" s="732" t="s">
        <v>617</v>
      </c>
      <c r="G795" s="731" t="s">
        <v>618</v>
      </c>
      <c r="H795" s="731">
        <v>846340</v>
      </c>
      <c r="I795" s="731">
        <v>122690</v>
      </c>
      <c r="J795" s="731" t="s">
        <v>924</v>
      </c>
      <c r="K795" s="731" t="s">
        <v>1503</v>
      </c>
      <c r="L795" s="734">
        <v>277.375</v>
      </c>
      <c r="M795" s="734">
        <v>2</v>
      </c>
      <c r="N795" s="735">
        <v>554.75</v>
      </c>
    </row>
    <row r="796" spans="1:14" ht="14.45" customHeight="1" x14ac:dyDescent="0.2">
      <c r="A796" s="729" t="s">
        <v>581</v>
      </c>
      <c r="B796" s="730" t="s">
        <v>582</v>
      </c>
      <c r="C796" s="731" t="s">
        <v>602</v>
      </c>
      <c r="D796" s="732" t="s">
        <v>603</v>
      </c>
      <c r="E796" s="733">
        <v>50113001</v>
      </c>
      <c r="F796" s="732" t="s">
        <v>617</v>
      </c>
      <c r="G796" s="731" t="s">
        <v>628</v>
      </c>
      <c r="H796" s="731">
        <v>844738</v>
      </c>
      <c r="I796" s="731">
        <v>101227</v>
      </c>
      <c r="J796" s="731" t="s">
        <v>1329</v>
      </c>
      <c r="K796" s="731" t="s">
        <v>1330</v>
      </c>
      <c r="L796" s="734">
        <v>141.28</v>
      </c>
      <c r="M796" s="734">
        <v>1</v>
      </c>
      <c r="N796" s="735">
        <v>141.28</v>
      </c>
    </row>
    <row r="797" spans="1:14" ht="14.45" customHeight="1" x14ac:dyDescent="0.2">
      <c r="A797" s="729" t="s">
        <v>581</v>
      </c>
      <c r="B797" s="730" t="s">
        <v>582</v>
      </c>
      <c r="C797" s="731" t="s">
        <v>602</v>
      </c>
      <c r="D797" s="732" t="s">
        <v>603</v>
      </c>
      <c r="E797" s="733">
        <v>50113001</v>
      </c>
      <c r="F797" s="732" t="s">
        <v>617</v>
      </c>
      <c r="G797" s="731" t="s">
        <v>618</v>
      </c>
      <c r="H797" s="731">
        <v>207692</v>
      </c>
      <c r="I797" s="731">
        <v>207692</v>
      </c>
      <c r="J797" s="731" t="s">
        <v>1504</v>
      </c>
      <c r="K797" s="731" t="s">
        <v>1505</v>
      </c>
      <c r="L797" s="734">
        <v>40.21</v>
      </c>
      <c r="M797" s="734">
        <v>1</v>
      </c>
      <c r="N797" s="735">
        <v>40.21</v>
      </c>
    </row>
    <row r="798" spans="1:14" ht="14.45" customHeight="1" x14ac:dyDescent="0.2">
      <c r="A798" s="729" t="s">
        <v>581</v>
      </c>
      <c r="B798" s="730" t="s">
        <v>582</v>
      </c>
      <c r="C798" s="731" t="s">
        <v>602</v>
      </c>
      <c r="D798" s="732" t="s">
        <v>603</v>
      </c>
      <c r="E798" s="733">
        <v>50113001</v>
      </c>
      <c r="F798" s="732" t="s">
        <v>617</v>
      </c>
      <c r="G798" s="731" t="s">
        <v>618</v>
      </c>
      <c r="H798" s="731">
        <v>104207</v>
      </c>
      <c r="I798" s="731">
        <v>4207</v>
      </c>
      <c r="J798" s="731" t="s">
        <v>928</v>
      </c>
      <c r="K798" s="731" t="s">
        <v>929</v>
      </c>
      <c r="L798" s="734">
        <v>39.740000000000016</v>
      </c>
      <c r="M798" s="734">
        <v>1</v>
      </c>
      <c r="N798" s="735">
        <v>39.740000000000016</v>
      </c>
    </row>
    <row r="799" spans="1:14" ht="14.45" customHeight="1" x14ac:dyDescent="0.2">
      <c r="A799" s="729" t="s">
        <v>581</v>
      </c>
      <c r="B799" s="730" t="s">
        <v>582</v>
      </c>
      <c r="C799" s="731" t="s">
        <v>602</v>
      </c>
      <c r="D799" s="732" t="s">
        <v>603</v>
      </c>
      <c r="E799" s="733">
        <v>50113001</v>
      </c>
      <c r="F799" s="732" t="s">
        <v>617</v>
      </c>
      <c r="G799" s="731" t="s">
        <v>618</v>
      </c>
      <c r="H799" s="731">
        <v>230759</v>
      </c>
      <c r="I799" s="731">
        <v>230759</v>
      </c>
      <c r="J799" s="731" t="s">
        <v>1506</v>
      </c>
      <c r="K799" s="731" t="s">
        <v>1507</v>
      </c>
      <c r="L799" s="734">
        <v>42.759999999999984</v>
      </c>
      <c r="M799" s="734">
        <v>1</v>
      </c>
      <c r="N799" s="735">
        <v>42.759999999999984</v>
      </c>
    </row>
    <row r="800" spans="1:14" ht="14.45" customHeight="1" x14ac:dyDescent="0.2">
      <c r="A800" s="729" t="s">
        <v>581</v>
      </c>
      <c r="B800" s="730" t="s">
        <v>582</v>
      </c>
      <c r="C800" s="731" t="s">
        <v>602</v>
      </c>
      <c r="D800" s="732" t="s">
        <v>603</v>
      </c>
      <c r="E800" s="733">
        <v>50113001</v>
      </c>
      <c r="F800" s="732" t="s">
        <v>617</v>
      </c>
      <c r="G800" s="731" t="s">
        <v>618</v>
      </c>
      <c r="H800" s="731">
        <v>144357</v>
      </c>
      <c r="I800" s="731">
        <v>44357</v>
      </c>
      <c r="J800" s="731" t="s">
        <v>1508</v>
      </c>
      <c r="K800" s="731" t="s">
        <v>1509</v>
      </c>
      <c r="L800" s="734">
        <v>3228.19</v>
      </c>
      <c r="M800" s="734">
        <v>2</v>
      </c>
      <c r="N800" s="735">
        <v>6456.38</v>
      </c>
    </row>
    <row r="801" spans="1:14" ht="14.45" customHeight="1" x14ac:dyDescent="0.2">
      <c r="A801" s="729" t="s">
        <v>581</v>
      </c>
      <c r="B801" s="730" t="s">
        <v>582</v>
      </c>
      <c r="C801" s="731" t="s">
        <v>602</v>
      </c>
      <c r="D801" s="732" t="s">
        <v>603</v>
      </c>
      <c r="E801" s="733">
        <v>50113001</v>
      </c>
      <c r="F801" s="732" t="s">
        <v>617</v>
      </c>
      <c r="G801" s="731" t="s">
        <v>618</v>
      </c>
      <c r="H801" s="731">
        <v>188155</v>
      </c>
      <c r="I801" s="731">
        <v>188155</v>
      </c>
      <c r="J801" s="731" t="s">
        <v>1510</v>
      </c>
      <c r="K801" s="731" t="s">
        <v>1511</v>
      </c>
      <c r="L801" s="734">
        <v>238.90999999999988</v>
      </c>
      <c r="M801" s="734">
        <v>1</v>
      </c>
      <c r="N801" s="735">
        <v>238.90999999999988</v>
      </c>
    </row>
    <row r="802" spans="1:14" ht="14.45" customHeight="1" x14ac:dyDescent="0.2">
      <c r="A802" s="729" t="s">
        <v>581</v>
      </c>
      <c r="B802" s="730" t="s">
        <v>582</v>
      </c>
      <c r="C802" s="731" t="s">
        <v>602</v>
      </c>
      <c r="D802" s="732" t="s">
        <v>603</v>
      </c>
      <c r="E802" s="733">
        <v>50113001</v>
      </c>
      <c r="F802" s="732" t="s">
        <v>617</v>
      </c>
      <c r="G802" s="731" t="s">
        <v>618</v>
      </c>
      <c r="H802" s="731">
        <v>145583</v>
      </c>
      <c r="I802" s="731">
        <v>145583</v>
      </c>
      <c r="J802" s="731" t="s">
        <v>932</v>
      </c>
      <c r="K802" s="731" t="s">
        <v>933</v>
      </c>
      <c r="L802" s="734">
        <v>136.88000000000002</v>
      </c>
      <c r="M802" s="734">
        <v>1</v>
      </c>
      <c r="N802" s="735">
        <v>136.88000000000002</v>
      </c>
    </row>
    <row r="803" spans="1:14" ht="14.45" customHeight="1" x14ac:dyDescent="0.2">
      <c r="A803" s="729" t="s">
        <v>581</v>
      </c>
      <c r="B803" s="730" t="s">
        <v>582</v>
      </c>
      <c r="C803" s="731" t="s">
        <v>602</v>
      </c>
      <c r="D803" s="732" t="s">
        <v>603</v>
      </c>
      <c r="E803" s="733">
        <v>50113001</v>
      </c>
      <c r="F803" s="732" t="s">
        <v>617</v>
      </c>
      <c r="G803" s="731" t="s">
        <v>618</v>
      </c>
      <c r="H803" s="731">
        <v>192085</v>
      </c>
      <c r="I803" s="731">
        <v>92085</v>
      </c>
      <c r="J803" s="731" t="s">
        <v>934</v>
      </c>
      <c r="K803" s="731" t="s">
        <v>1512</v>
      </c>
      <c r="L803" s="734">
        <v>204.22</v>
      </c>
      <c r="M803" s="734">
        <v>1</v>
      </c>
      <c r="N803" s="735">
        <v>204.22</v>
      </c>
    </row>
    <row r="804" spans="1:14" ht="14.45" customHeight="1" x14ac:dyDescent="0.2">
      <c r="A804" s="729" t="s">
        <v>581</v>
      </c>
      <c r="B804" s="730" t="s">
        <v>582</v>
      </c>
      <c r="C804" s="731" t="s">
        <v>602</v>
      </c>
      <c r="D804" s="732" t="s">
        <v>603</v>
      </c>
      <c r="E804" s="733">
        <v>50113001</v>
      </c>
      <c r="F804" s="732" t="s">
        <v>617</v>
      </c>
      <c r="G804" s="731" t="s">
        <v>618</v>
      </c>
      <c r="H804" s="731">
        <v>158732</v>
      </c>
      <c r="I804" s="731">
        <v>58732</v>
      </c>
      <c r="J804" s="731" t="s">
        <v>934</v>
      </c>
      <c r="K804" s="731" t="s">
        <v>1513</v>
      </c>
      <c r="L804" s="734">
        <v>124.80500000000001</v>
      </c>
      <c r="M804" s="734">
        <v>2</v>
      </c>
      <c r="N804" s="735">
        <v>249.61</v>
      </c>
    </row>
    <row r="805" spans="1:14" ht="14.45" customHeight="1" x14ac:dyDescent="0.2">
      <c r="A805" s="729" t="s">
        <v>581</v>
      </c>
      <c r="B805" s="730" t="s">
        <v>582</v>
      </c>
      <c r="C805" s="731" t="s">
        <v>602</v>
      </c>
      <c r="D805" s="732" t="s">
        <v>603</v>
      </c>
      <c r="E805" s="733">
        <v>50113001</v>
      </c>
      <c r="F805" s="732" t="s">
        <v>617</v>
      </c>
      <c r="G805" s="731" t="s">
        <v>628</v>
      </c>
      <c r="H805" s="731">
        <v>115245</v>
      </c>
      <c r="I805" s="731">
        <v>15245</v>
      </c>
      <c r="J805" s="731" t="s">
        <v>936</v>
      </c>
      <c r="K805" s="731" t="s">
        <v>937</v>
      </c>
      <c r="L805" s="734">
        <v>1375</v>
      </c>
      <c r="M805" s="734">
        <v>2</v>
      </c>
      <c r="N805" s="735">
        <v>2750</v>
      </c>
    </row>
    <row r="806" spans="1:14" ht="14.45" customHeight="1" x14ac:dyDescent="0.2">
      <c r="A806" s="729" t="s">
        <v>581</v>
      </c>
      <c r="B806" s="730" t="s">
        <v>582</v>
      </c>
      <c r="C806" s="731" t="s">
        <v>602</v>
      </c>
      <c r="D806" s="732" t="s">
        <v>603</v>
      </c>
      <c r="E806" s="733">
        <v>50113001</v>
      </c>
      <c r="F806" s="732" t="s">
        <v>617</v>
      </c>
      <c r="G806" s="731" t="s">
        <v>628</v>
      </c>
      <c r="H806" s="731">
        <v>191922</v>
      </c>
      <c r="I806" s="731">
        <v>191922</v>
      </c>
      <c r="J806" s="731" t="s">
        <v>1514</v>
      </c>
      <c r="K806" s="731" t="s">
        <v>1515</v>
      </c>
      <c r="L806" s="734">
        <v>70.389999999999986</v>
      </c>
      <c r="M806" s="734">
        <v>1</v>
      </c>
      <c r="N806" s="735">
        <v>70.389999999999986</v>
      </c>
    </row>
    <row r="807" spans="1:14" ht="14.45" customHeight="1" x14ac:dyDescent="0.2">
      <c r="A807" s="729" t="s">
        <v>581</v>
      </c>
      <c r="B807" s="730" t="s">
        <v>582</v>
      </c>
      <c r="C807" s="731" t="s">
        <v>602</v>
      </c>
      <c r="D807" s="732" t="s">
        <v>603</v>
      </c>
      <c r="E807" s="733">
        <v>50113001</v>
      </c>
      <c r="F807" s="732" t="s">
        <v>617</v>
      </c>
      <c r="G807" s="731" t="s">
        <v>628</v>
      </c>
      <c r="H807" s="731">
        <v>208204</v>
      </c>
      <c r="I807" s="731">
        <v>208204</v>
      </c>
      <c r="J807" s="731" t="s">
        <v>940</v>
      </c>
      <c r="K807" s="731" t="s">
        <v>941</v>
      </c>
      <c r="L807" s="734">
        <v>48.930000000000007</v>
      </c>
      <c r="M807" s="734">
        <v>3</v>
      </c>
      <c r="N807" s="735">
        <v>146.79000000000002</v>
      </c>
    </row>
    <row r="808" spans="1:14" ht="14.45" customHeight="1" x14ac:dyDescent="0.2">
      <c r="A808" s="729" t="s">
        <v>581</v>
      </c>
      <c r="B808" s="730" t="s">
        <v>582</v>
      </c>
      <c r="C808" s="731" t="s">
        <v>602</v>
      </c>
      <c r="D808" s="732" t="s">
        <v>603</v>
      </c>
      <c r="E808" s="733">
        <v>50113001</v>
      </c>
      <c r="F808" s="732" t="s">
        <v>617</v>
      </c>
      <c r="G808" s="731" t="s">
        <v>628</v>
      </c>
      <c r="H808" s="731">
        <v>109709</v>
      </c>
      <c r="I808" s="731">
        <v>9709</v>
      </c>
      <c r="J808" s="731" t="s">
        <v>942</v>
      </c>
      <c r="K808" s="731" t="s">
        <v>944</v>
      </c>
      <c r="L808" s="734">
        <v>64.900000000000006</v>
      </c>
      <c r="M808" s="734">
        <v>8</v>
      </c>
      <c r="N808" s="735">
        <v>519.20000000000005</v>
      </c>
    </row>
    <row r="809" spans="1:14" ht="14.45" customHeight="1" x14ac:dyDescent="0.2">
      <c r="A809" s="729" t="s">
        <v>581</v>
      </c>
      <c r="B809" s="730" t="s">
        <v>582</v>
      </c>
      <c r="C809" s="731" t="s">
        <v>602</v>
      </c>
      <c r="D809" s="732" t="s">
        <v>603</v>
      </c>
      <c r="E809" s="733">
        <v>50113001</v>
      </c>
      <c r="F809" s="732" t="s">
        <v>617</v>
      </c>
      <c r="G809" s="731" t="s">
        <v>628</v>
      </c>
      <c r="H809" s="731">
        <v>848251</v>
      </c>
      <c r="I809" s="731">
        <v>122632</v>
      </c>
      <c r="J809" s="731" t="s">
        <v>945</v>
      </c>
      <c r="K809" s="731" t="s">
        <v>946</v>
      </c>
      <c r="L809" s="734">
        <v>163.99</v>
      </c>
      <c r="M809" s="734">
        <v>1</v>
      </c>
      <c r="N809" s="735">
        <v>163.99</v>
      </c>
    </row>
    <row r="810" spans="1:14" ht="14.45" customHeight="1" x14ac:dyDescent="0.2">
      <c r="A810" s="729" t="s">
        <v>581</v>
      </c>
      <c r="B810" s="730" t="s">
        <v>582</v>
      </c>
      <c r="C810" s="731" t="s">
        <v>602</v>
      </c>
      <c r="D810" s="732" t="s">
        <v>603</v>
      </c>
      <c r="E810" s="733">
        <v>50113001</v>
      </c>
      <c r="F810" s="732" t="s">
        <v>617</v>
      </c>
      <c r="G810" s="731" t="s">
        <v>618</v>
      </c>
      <c r="H810" s="731">
        <v>117162</v>
      </c>
      <c r="I810" s="731">
        <v>17162</v>
      </c>
      <c r="J810" s="731" t="s">
        <v>1516</v>
      </c>
      <c r="K810" s="731" t="s">
        <v>1517</v>
      </c>
      <c r="L810" s="734">
        <v>126.26000000000002</v>
      </c>
      <c r="M810" s="734">
        <v>2</v>
      </c>
      <c r="N810" s="735">
        <v>252.52000000000004</v>
      </c>
    </row>
    <row r="811" spans="1:14" ht="14.45" customHeight="1" x14ac:dyDescent="0.2">
      <c r="A811" s="729" t="s">
        <v>581</v>
      </c>
      <c r="B811" s="730" t="s">
        <v>582</v>
      </c>
      <c r="C811" s="731" t="s">
        <v>602</v>
      </c>
      <c r="D811" s="732" t="s">
        <v>603</v>
      </c>
      <c r="E811" s="733">
        <v>50113001</v>
      </c>
      <c r="F811" s="732" t="s">
        <v>617</v>
      </c>
      <c r="G811" s="731" t="s">
        <v>618</v>
      </c>
      <c r="H811" s="731">
        <v>844145</v>
      </c>
      <c r="I811" s="731">
        <v>56350</v>
      </c>
      <c r="J811" s="731" t="s">
        <v>947</v>
      </c>
      <c r="K811" s="731" t="s">
        <v>948</v>
      </c>
      <c r="L811" s="734">
        <v>40.229999999999997</v>
      </c>
      <c r="M811" s="734">
        <v>16</v>
      </c>
      <c r="N811" s="735">
        <v>643.67999999999995</v>
      </c>
    </row>
    <row r="812" spans="1:14" ht="14.45" customHeight="1" x14ac:dyDescent="0.2">
      <c r="A812" s="729" t="s">
        <v>581</v>
      </c>
      <c r="B812" s="730" t="s">
        <v>582</v>
      </c>
      <c r="C812" s="731" t="s">
        <v>602</v>
      </c>
      <c r="D812" s="732" t="s">
        <v>603</v>
      </c>
      <c r="E812" s="733">
        <v>50113001</v>
      </c>
      <c r="F812" s="732" t="s">
        <v>617</v>
      </c>
      <c r="G812" s="731" t="s">
        <v>618</v>
      </c>
      <c r="H812" s="731">
        <v>225261</v>
      </c>
      <c r="I812" s="731">
        <v>225261</v>
      </c>
      <c r="J812" s="731" t="s">
        <v>1338</v>
      </c>
      <c r="K812" s="731" t="s">
        <v>1339</v>
      </c>
      <c r="L812" s="734">
        <v>57.723888888888901</v>
      </c>
      <c r="M812" s="734">
        <v>18</v>
      </c>
      <c r="N812" s="735">
        <v>1039.0300000000002</v>
      </c>
    </row>
    <row r="813" spans="1:14" ht="14.45" customHeight="1" x14ac:dyDescent="0.2">
      <c r="A813" s="729" t="s">
        <v>581</v>
      </c>
      <c r="B813" s="730" t="s">
        <v>582</v>
      </c>
      <c r="C813" s="731" t="s">
        <v>602</v>
      </c>
      <c r="D813" s="732" t="s">
        <v>603</v>
      </c>
      <c r="E813" s="733">
        <v>50113001</v>
      </c>
      <c r="F813" s="732" t="s">
        <v>617</v>
      </c>
      <c r="G813" s="731" t="s">
        <v>618</v>
      </c>
      <c r="H813" s="731">
        <v>207964</v>
      </c>
      <c r="I813" s="731">
        <v>207964</v>
      </c>
      <c r="J813" s="731" t="s">
        <v>951</v>
      </c>
      <c r="K813" s="731" t="s">
        <v>953</v>
      </c>
      <c r="L813" s="734">
        <v>65.02</v>
      </c>
      <c r="M813" s="734">
        <v>16</v>
      </c>
      <c r="N813" s="735">
        <v>1040.32</v>
      </c>
    </row>
    <row r="814" spans="1:14" ht="14.45" customHeight="1" x14ac:dyDescent="0.2">
      <c r="A814" s="729" t="s">
        <v>581</v>
      </c>
      <c r="B814" s="730" t="s">
        <v>582</v>
      </c>
      <c r="C814" s="731" t="s">
        <v>602</v>
      </c>
      <c r="D814" s="732" t="s">
        <v>603</v>
      </c>
      <c r="E814" s="733">
        <v>50113001</v>
      </c>
      <c r="F814" s="732" t="s">
        <v>617</v>
      </c>
      <c r="G814" s="731" t="s">
        <v>618</v>
      </c>
      <c r="H814" s="731">
        <v>100612</v>
      </c>
      <c r="I814" s="731">
        <v>612</v>
      </c>
      <c r="J814" s="731" t="s">
        <v>951</v>
      </c>
      <c r="K814" s="731" t="s">
        <v>952</v>
      </c>
      <c r="L814" s="734">
        <v>67.02</v>
      </c>
      <c r="M814" s="734">
        <v>46</v>
      </c>
      <c r="N814" s="735">
        <v>3082.9199999999996</v>
      </c>
    </row>
    <row r="815" spans="1:14" ht="14.45" customHeight="1" x14ac:dyDescent="0.2">
      <c r="A815" s="729" t="s">
        <v>581</v>
      </c>
      <c r="B815" s="730" t="s">
        <v>582</v>
      </c>
      <c r="C815" s="731" t="s">
        <v>602</v>
      </c>
      <c r="D815" s="732" t="s">
        <v>603</v>
      </c>
      <c r="E815" s="733">
        <v>50113001</v>
      </c>
      <c r="F815" s="732" t="s">
        <v>617</v>
      </c>
      <c r="G815" s="731" t="s">
        <v>618</v>
      </c>
      <c r="H815" s="731">
        <v>185636</v>
      </c>
      <c r="I815" s="731">
        <v>185636</v>
      </c>
      <c r="J815" s="731" t="s">
        <v>1518</v>
      </c>
      <c r="K815" s="731" t="s">
        <v>1519</v>
      </c>
      <c r="L815" s="734">
        <v>156.76000000000002</v>
      </c>
      <c r="M815" s="734">
        <v>1</v>
      </c>
      <c r="N815" s="735">
        <v>156.76000000000002</v>
      </c>
    </row>
    <row r="816" spans="1:14" ht="14.45" customHeight="1" x14ac:dyDescent="0.2">
      <c r="A816" s="729" t="s">
        <v>581</v>
      </c>
      <c r="B816" s="730" t="s">
        <v>582</v>
      </c>
      <c r="C816" s="731" t="s">
        <v>602</v>
      </c>
      <c r="D816" s="732" t="s">
        <v>603</v>
      </c>
      <c r="E816" s="733">
        <v>50113001</v>
      </c>
      <c r="F816" s="732" t="s">
        <v>617</v>
      </c>
      <c r="G816" s="731" t="s">
        <v>618</v>
      </c>
      <c r="H816" s="731">
        <v>158191</v>
      </c>
      <c r="I816" s="731">
        <v>158191</v>
      </c>
      <c r="J816" s="731" t="s">
        <v>1342</v>
      </c>
      <c r="K816" s="731" t="s">
        <v>1343</v>
      </c>
      <c r="L816" s="734">
        <v>58.839999999999996</v>
      </c>
      <c r="M816" s="734">
        <v>1</v>
      </c>
      <c r="N816" s="735">
        <v>58.839999999999996</v>
      </c>
    </row>
    <row r="817" spans="1:14" ht="14.45" customHeight="1" x14ac:dyDescent="0.2">
      <c r="A817" s="729" t="s">
        <v>581</v>
      </c>
      <c r="B817" s="730" t="s">
        <v>582</v>
      </c>
      <c r="C817" s="731" t="s">
        <v>602</v>
      </c>
      <c r="D817" s="732" t="s">
        <v>603</v>
      </c>
      <c r="E817" s="733">
        <v>50113001</v>
      </c>
      <c r="F817" s="732" t="s">
        <v>617</v>
      </c>
      <c r="G817" s="731" t="s">
        <v>329</v>
      </c>
      <c r="H817" s="731">
        <v>221689</v>
      </c>
      <c r="I817" s="731">
        <v>221689</v>
      </c>
      <c r="J817" s="731" t="s">
        <v>1520</v>
      </c>
      <c r="K817" s="731" t="s">
        <v>1521</v>
      </c>
      <c r="L817" s="734">
        <v>192.84999999999994</v>
      </c>
      <c r="M817" s="734">
        <v>1</v>
      </c>
      <c r="N817" s="735">
        <v>192.84999999999994</v>
      </c>
    </row>
    <row r="818" spans="1:14" ht="14.45" customHeight="1" x14ac:dyDescent="0.2">
      <c r="A818" s="729" t="s">
        <v>581</v>
      </c>
      <c r="B818" s="730" t="s">
        <v>582</v>
      </c>
      <c r="C818" s="731" t="s">
        <v>602</v>
      </c>
      <c r="D818" s="732" t="s">
        <v>603</v>
      </c>
      <c r="E818" s="733">
        <v>50113001</v>
      </c>
      <c r="F818" s="732" t="s">
        <v>617</v>
      </c>
      <c r="G818" s="731" t="s">
        <v>628</v>
      </c>
      <c r="H818" s="731">
        <v>189657</v>
      </c>
      <c r="I818" s="731">
        <v>189657</v>
      </c>
      <c r="J818" s="731" t="s">
        <v>1344</v>
      </c>
      <c r="K818" s="731" t="s">
        <v>925</v>
      </c>
      <c r="L818" s="734">
        <v>76.47</v>
      </c>
      <c r="M818" s="734">
        <v>1</v>
      </c>
      <c r="N818" s="735">
        <v>76.47</v>
      </c>
    </row>
    <row r="819" spans="1:14" ht="14.45" customHeight="1" x14ac:dyDescent="0.2">
      <c r="A819" s="729" t="s">
        <v>581</v>
      </c>
      <c r="B819" s="730" t="s">
        <v>582</v>
      </c>
      <c r="C819" s="731" t="s">
        <v>602</v>
      </c>
      <c r="D819" s="732" t="s">
        <v>603</v>
      </c>
      <c r="E819" s="733">
        <v>50113001</v>
      </c>
      <c r="F819" s="732" t="s">
        <v>617</v>
      </c>
      <c r="G819" s="731" t="s">
        <v>618</v>
      </c>
      <c r="H819" s="731">
        <v>131385</v>
      </c>
      <c r="I819" s="731">
        <v>31385</v>
      </c>
      <c r="J819" s="731" t="s">
        <v>958</v>
      </c>
      <c r="K819" s="731" t="s">
        <v>1347</v>
      </c>
      <c r="L819" s="734">
        <v>39.14</v>
      </c>
      <c r="M819" s="734">
        <v>2</v>
      </c>
      <c r="N819" s="735">
        <v>78.28</v>
      </c>
    </row>
    <row r="820" spans="1:14" ht="14.45" customHeight="1" x14ac:dyDescent="0.2">
      <c r="A820" s="729" t="s">
        <v>581</v>
      </c>
      <c r="B820" s="730" t="s">
        <v>582</v>
      </c>
      <c r="C820" s="731" t="s">
        <v>602</v>
      </c>
      <c r="D820" s="732" t="s">
        <v>603</v>
      </c>
      <c r="E820" s="733">
        <v>50113001</v>
      </c>
      <c r="F820" s="732" t="s">
        <v>617</v>
      </c>
      <c r="G820" s="731" t="s">
        <v>618</v>
      </c>
      <c r="H820" s="731">
        <v>172034</v>
      </c>
      <c r="I820" s="731">
        <v>172034</v>
      </c>
      <c r="J820" s="731" t="s">
        <v>1348</v>
      </c>
      <c r="K820" s="731" t="s">
        <v>1349</v>
      </c>
      <c r="L820" s="734">
        <v>23.330000000000002</v>
      </c>
      <c r="M820" s="734">
        <v>1</v>
      </c>
      <c r="N820" s="735">
        <v>23.330000000000002</v>
      </c>
    </row>
    <row r="821" spans="1:14" ht="14.45" customHeight="1" x14ac:dyDescent="0.2">
      <c r="A821" s="729" t="s">
        <v>581</v>
      </c>
      <c r="B821" s="730" t="s">
        <v>582</v>
      </c>
      <c r="C821" s="731" t="s">
        <v>602</v>
      </c>
      <c r="D821" s="732" t="s">
        <v>603</v>
      </c>
      <c r="E821" s="733">
        <v>50113001</v>
      </c>
      <c r="F821" s="732" t="s">
        <v>617</v>
      </c>
      <c r="G821" s="731" t="s">
        <v>618</v>
      </c>
      <c r="H821" s="731">
        <v>846846</v>
      </c>
      <c r="I821" s="731">
        <v>0</v>
      </c>
      <c r="J821" s="731" t="s">
        <v>1522</v>
      </c>
      <c r="K821" s="731" t="s">
        <v>329</v>
      </c>
      <c r="L821" s="734">
        <v>43.100002021416323</v>
      </c>
      <c r="M821" s="734">
        <v>1</v>
      </c>
      <c r="N821" s="735">
        <v>43.100002021416323</v>
      </c>
    </row>
    <row r="822" spans="1:14" ht="14.45" customHeight="1" x14ac:dyDescent="0.2">
      <c r="A822" s="729" t="s">
        <v>581</v>
      </c>
      <c r="B822" s="730" t="s">
        <v>582</v>
      </c>
      <c r="C822" s="731" t="s">
        <v>602</v>
      </c>
      <c r="D822" s="732" t="s">
        <v>603</v>
      </c>
      <c r="E822" s="733">
        <v>50113001</v>
      </c>
      <c r="F822" s="732" t="s">
        <v>617</v>
      </c>
      <c r="G822" s="731" t="s">
        <v>618</v>
      </c>
      <c r="H822" s="731">
        <v>148578</v>
      </c>
      <c r="I822" s="731">
        <v>48578</v>
      </c>
      <c r="J822" s="731" t="s">
        <v>960</v>
      </c>
      <c r="K822" s="731" t="s">
        <v>962</v>
      </c>
      <c r="L822" s="734">
        <v>54.92</v>
      </c>
      <c r="M822" s="734">
        <v>1</v>
      </c>
      <c r="N822" s="735">
        <v>54.92</v>
      </c>
    </row>
    <row r="823" spans="1:14" ht="14.45" customHeight="1" x14ac:dyDescent="0.2">
      <c r="A823" s="729" t="s">
        <v>581</v>
      </c>
      <c r="B823" s="730" t="s">
        <v>582</v>
      </c>
      <c r="C823" s="731" t="s">
        <v>602</v>
      </c>
      <c r="D823" s="732" t="s">
        <v>603</v>
      </c>
      <c r="E823" s="733">
        <v>50113001</v>
      </c>
      <c r="F823" s="732" t="s">
        <v>617</v>
      </c>
      <c r="G823" s="731" t="s">
        <v>618</v>
      </c>
      <c r="H823" s="731">
        <v>848632</v>
      </c>
      <c r="I823" s="731">
        <v>125315</v>
      </c>
      <c r="J823" s="731" t="s">
        <v>960</v>
      </c>
      <c r="K823" s="731" t="s">
        <v>961</v>
      </c>
      <c r="L823" s="734">
        <v>58.15</v>
      </c>
      <c r="M823" s="734">
        <v>3</v>
      </c>
      <c r="N823" s="735">
        <v>174.45</v>
      </c>
    </row>
    <row r="824" spans="1:14" ht="14.45" customHeight="1" x14ac:dyDescent="0.2">
      <c r="A824" s="729" t="s">
        <v>581</v>
      </c>
      <c r="B824" s="730" t="s">
        <v>582</v>
      </c>
      <c r="C824" s="731" t="s">
        <v>602</v>
      </c>
      <c r="D824" s="732" t="s">
        <v>603</v>
      </c>
      <c r="E824" s="733">
        <v>50113001</v>
      </c>
      <c r="F824" s="732" t="s">
        <v>617</v>
      </c>
      <c r="G824" s="731" t="s">
        <v>618</v>
      </c>
      <c r="H824" s="731">
        <v>115834</v>
      </c>
      <c r="I824" s="731">
        <v>15834</v>
      </c>
      <c r="J824" s="731" t="s">
        <v>1523</v>
      </c>
      <c r="K824" s="731" t="s">
        <v>1524</v>
      </c>
      <c r="L824" s="734">
        <v>134.46000000000004</v>
      </c>
      <c r="M824" s="734">
        <v>1</v>
      </c>
      <c r="N824" s="735">
        <v>134.46000000000004</v>
      </c>
    </row>
    <row r="825" spans="1:14" ht="14.45" customHeight="1" x14ac:dyDescent="0.2">
      <c r="A825" s="729" t="s">
        <v>581</v>
      </c>
      <c r="B825" s="730" t="s">
        <v>582</v>
      </c>
      <c r="C825" s="731" t="s">
        <v>602</v>
      </c>
      <c r="D825" s="732" t="s">
        <v>603</v>
      </c>
      <c r="E825" s="733">
        <v>50113001</v>
      </c>
      <c r="F825" s="732" t="s">
        <v>617</v>
      </c>
      <c r="G825" s="731" t="s">
        <v>618</v>
      </c>
      <c r="H825" s="731">
        <v>128791</v>
      </c>
      <c r="I825" s="731">
        <v>28791</v>
      </c>
      <c r="J825" s="731" t="s">
        <v>1525</v>
      </c>
      <c r="K825" s="731" t="s">
        <v>1526</v>
      </c>
      <c r="L825" s="734">
        <v>684.36999999999989</v>
      </c>
      <c r="M825" s="734">
        <v>1</v>
      </c>
      <c r="N825" s="735">
        <v>684.36999999999989</v>
      </c>
    </row>
    <row r="826" spans="1:14" ht="14.45" customHeight="1" x14ac:dyDescent="0.2">
      <c r="A826" s="729" t="s">
        <v>581</v>
      </c>
      <c r="B826" s="730" t="s">
        <v>582</v>
      </c>
      <c r="C826" s="731" t="s">
        <v>602</v>
      </c>
      <c r="D826" s="732" t="s">
        <v>603</v>
      </c>
      <c r="E826" s="733">
        <v>50113001</v>
      </c>
      <c r="F826" s="732" t="s">
        <v>617</v>
      </c>
      <c r="G826" s="731" t="s">
        <v>618</v>
      </c>
      <c r="H826" s="731">
        <v>168447</v>
      </c>
      <c r="I826" s="731">
        <v>168447</v>
      </c>
      <c r="J826" s="731" t="s">
        <v>1527</v>
      </c>
      <c r="K826" s="731" t="s">
        <v>1328</v>
      </c>
      <c r="L826" s="734">
        <v>748.35</v>
      </c>
      <c r="M826" s="734">
        <v>1</v>
      </c>
      <c r="N826" s="735">
        <v>748.35</v>
      </c>
    </row>
    <row r="827" spans="1:14" ht="14.45" customHeight="1" x14ac:dyDescent="0.2">
      <c r="A827" s="729" t="s">
        <v>581</v>
      </c>
      <c r="B827" s="730" t="s">
        <v>582</v>
      </c>
      <c r="C827" s="731" t="s">
        <v>602</v>
      </c>
      <c r="D827" s="732" t="s">
        <v>603</v>
      </c>
      <c r="E827" s="733">
        <v>50113001</v>
      </c>
      <c r="F827" s="732" t="s">
        <v>617</v>
      </c>
      <c r="G827" s="731" t="s">
        <v>618</v>
      </c>
      <c r="H827" s="731">
        <v>215851</v>
      </c>
      <c r="I827" s="731">
        <v>215851</v>
      </c>
      <c r="J827" s="731" t="s">
        <v>1355</v>
      </c>
      <c r="K827" s="731" t="s">
        <v>1356</v>
      </c>
      <c r="L827" s="734">
        <v>290.06000000000006</v>
      </c>
      <c r="M827" s="734">
        <v>5</v>
      </c>
      <c r="N827" s="735">
        <v>1450.3000000000002</v>
      </c>
    </row>
    <row r="828" spans="1:14" ht="14.45" customHeight="1" x14ac:dyDescent="0.2">
      <c r="A828" s="729" t="s">
        <v>581</v>
      </c>
      <c r="B828" s="730" t="s">
        <v>582</v>
      </c>
      <c r="C828" s="731" t="s">
        <v>602</v>
      </c>
      <c r="D828" s="732" t="s">
        <v>603</v>
      </c>
      <c r="E828" s="733">
        <v>50113001</v>
      </c>
      <c r="F828" s="732" t="s">
        <v>617</v>
      </c>
      <c r="G828" s="731" t="s">
        <v>628</v>
      </c>
      <c r="H828" s="731">
        <v>56972</v>
      </c>
      <c r="I828" s="731">
        <v>56972</v>
      </c>
      <c r="J828" s="731" t="s">
        <v>1528</v>
      </c>
      <c r="K828" s="731" t="s">
        <v>1529</v>
      </c>
      <c r="L828" s="734">
        <v>15.5</v>
      </c>
      <c r="M828" s="734">
        <v>1</v>
      </c>
      <c r="N828" s="735">
        <v>15.5</v>
      </c>
    </row>
    <row r="829" spans="1:14" ht="14.45" customHeight="1" x14ac:dyDescent="0.2">
      <c r="A829" s="729" t="s">
        <v>581</v>
      </c>
      <c r="B829" s="730" t="s">
        <v>582</v>
      </c>
      <c r="C829" s="731" t="s">
        <v>602</v>
      </c>
      <c r="D829" s="732" t="s">
        <v>603</v>
      </c>
      <c r="E829" s="733">
        <v>50113001</v>
      </c>
      <c r="F829" s="732" t="s">
        <v>617</v>
      </c>
      <c r="G829" s="731" t="s">
        <v>628</v>
      </c>
      <c r="H829" s="731">
        <v>56976</v>
      </c>
      <c r="I829" s="731">
        <v>56976</v>
      </c>
      <c r="J829" s="731" t="s">
        <v>1530</v>
      </c>
      <c r="K829" s="731" t="s">
        <v>1531</v>
      </c>
      <c r="L829" s="734">
        <v>11.829999999999998</v>
      </c>
      <c r="M829" s="734">
        <v>1</v>
      </c>
      <c r="N829" s="735">
        <v>11.829999999999998</v>
      </c>
    </row>
    <row r="830" spans="1:14" ht="14.45" customHeight="1" x14ac:dyDescent="0.2">
      <c r="A830" s="729" t="s">
        <v>581</v>
      </c>
      <c r="B830" s="730" t="s">
        <v>582</v>
      </c>
      <c r="C830" s="731" t="s">
        <v>602</v>
      </c>
      <c r="D830" s="732" t="s">
        <v>603</v>
      </c>
      <c r="E830" s="733">
        <v>50113001</v>
      </c>
      <c r="F830" s="732" t="s">
        <v>617</v>
      </c>
      <c r="G830" s="731" t="s">
        <v>628</v>
      </c>
      <c r="H830" s="731">
        <v>150309</v>
      </c>
      <c r="I830" s="731">
        <v>50309</v>
      </c>
      <c r="J830" s="731" t="s">
        <v>969</v>
      </c>
      <c r="K830" s="731" t="s">
        <v>1330</v>
      </c>
      <c r="L830" s="734">
        <v>20.49</v>
      </c>
      <c r="M830" s="734">
        <v>1</v>
      </c>
      <c r="N830" s="735">
        <v>20.49</v>
      </c>
    </row>
    <row r="831" spans="1:14" ht="14.45" customHeight="1" x14ac:dyDescent="0.2">
      <c r="A831" s="729" t="s">
        <v>581</v>
      </c>
      <c r="B831" s="730" t="s">
        <v>582</v>
      </c>
      <c r="C831" s="731" t="s">
        <v>602</v>
      </c>
      <c r="D831" s="732" t="s">
        <v>603</v>
      </c>
      <c r="E831" s="733">
        <v>50113001</v>
      </c>
      <c r="F831" s="732" t="s">
        <v>617</v>
      </c>
      <c r="G831" s="731" t="s">
        <v>628</v>
      </c>
      <c r="H831" s="731">
        <v>237705</v>
      </c>
      <c r="I831" s="731">
        <v>237705</v>
      </c>
      <c r="J831" s="731" t="s">
        <v>973</v>
      </c>
      <c r="K831" s="731" t="s">
        <v>974</v>
      </c>
      <c r="L831" s="734">
        <v>81.515000000000015</v>
      </c>
      <c r="M831" s="734">
        <v>2</v>
      </c>
      <c r="N831" s="735">
        <v>163.03000000000003</v>
      </c>
    </row>
    <row r="832" spans="1:14" ht="14.45" customHeight="1" x14ac:dyDescent="0.2">
      <c r="A832" s="729" t="s">
        <v>581</v>
      </c>
      <c r="B832" s="730" t="s">
        <v>582</v>
      </c>
      <c r="C832" s="731" t="s">
        <v>602</v>
      </c>
      <c r="D832" s="732" t="s">
        <v>603</v>
      </c>
      <c r="E832" s="733">
        <v>50113001</v>
      </c>
      <c r="F832" s="732" t="s">
        <v>617</v>
      </c>
      <c r="G832" s="731" t="s">
        <v>628</v>
      </c>
      <c r="H832" s="731">
        <v>131934</v>
      </c>
      <c r="I832" s="731">
        <v>31934</v>
      </c>
      <c r="J832" s="731" t="s">
        <v>1361</v>
      </c>
      <c r="K832" s="731" t="s">
        <v>1362</v>
      </c>
      <c r="L832" s="734">
        <v>49.759999999999991</v>
      </c>
      <c r="M832" s="734">
        <v>1</v>
      </c>
      <c r="N832" s="735">
        <v>49.759999999999991</v>
      </c>
    </row>
    <row r="833" spans="1:14" ht="14.45" customHeight="1" x14ac:dyDescent="0.2">
      <c r="A833" s="729" t="s">
        <v>581</v>
      </c>
      <c r="B833" s="730" t="s">
        <v>582</v>
      </c>
      <c r="C833" s="731" t="s">
        <v>602</v>
      </c>
      <c r="D833" s="732" t="s">
        <v>603</v>
      </c>
      <c r="E833" s="733">
        <v>50113001</v>
      </c>
      <c r="F833" s="732" t="s">
        <v>617</v>
      </c>
      <c r="G833" s="731" t="s">
        <v>618</v>
      </c>
      <c r="H833" s="731">
        <v>130434</v>
      </c>
      <c r="I833" s="731">
        <v>30434</v>
      </c>
      <c r="J833" s="731" t="s">
        <v>975</v>
      </c>
      <c r="K833" s="731" t="s">
        <v>976</v>
      </c>
      <c r="L833" s="734">
        <v>156.42999999999998</v>
      </c>
      <c r="M833" s="734">
        <v>1</v>
      </c>
      <c r="N833" s="735">
        <v>156.42999999999998</v>
      </c>
    </row>
    <row r="834" spans="1:14" ht="14.45" customHeight="1" x14ac:dyDescent="0.2">
      <c r="A834" s="729" t="s">
        <v>581</v>
      </c>
      <c r="B834" s="730" t="s">
        <v>582</v>
      </c>
      <c r="C834" s="731" t="s">
        <v>602</v>
      </c>
      <c r="D834" s="732" t="s">
        <v>603</v>
      </c>
      <c r="E834" s="733">
        <v>50113001</v>
      </c>
      <c r="F834" s="732" t="s">
        <v>617</v>
      </c>
      <c r="G834" s="731" t="s">
        <v>618</v>
      </c>
      <c r="H834" s="731">
        <v>221884</v>
      </c>
      <c r="I834" s="731">
        <v>221884</v>
      </c>
      <c r="J834" s="731" t="s">
        <v>1365</v>
      </c>
      <c r="K834" s="731" t="s">
        <v>1366</v>
      </c>
      <c r="L834" s="734">
        <v>1980</v>
      </c>
      <c r="M834" s="734">
        <v>5</v>
      </c>
      <c r="N834" s="735">
        <v>9900</v>
      </c>
    </row>
    <row r="835" spans="1:14" ht="14.45" customHeight="1" x14ac:dyDescent="0.2">
      <c r="A835" s="729" t="s">
        <v>581</v>
      </c>
      <c r="B835" s="730" t="s">
        <v>582</v>
      </c>
      <c r="C835" s="731" t="s">
        <v>602</v>
      </c>
      <c r="D835" s="732" t="s">
        <v>603</v>
      </c>
      <c r="E835" s="733">
        <v>50113001</v>
      </c>
      <c r="F835" s="732" t="s">
        <v>617</v>
      </c>
      <c r="G835" s="731" t="s">
        <v>618</v>
      </c>
      <c r="H835" s="731">
        <v>148673</v>
      </c>
      <c r="I835" s="731">
        <v>148673</v>
      </c>
      <c r="J835" s="731" t="s">
        <v>1532</v>
      </c>
      <c r="K835" s="731" t="s">
        <v>1533</v>
      </c>
      <c r="L835" s="734">
        <v>146.12</v>
      </c>
      <c r="M835" s="734">
        <v>3</v>
      </c>
      <c r="N835" s="735">
        <v>438.36</v>
      </c>
    </row>
    <row r="836" spans="1:14" ht="14.45" customHeight="1" x14ac:dyDescent="0.2">
      <c r="A836" s="729" t="s">
        <v>581</v>
      </c>
      <c r="B836" s="730" t="s">
        <v>582</v>
      </c>
      <c r="C836" s="731" t="s">
        <v>602</v>
      </c>
      <c r="D836" s="732" t="s">
        <v>603</v>
      </c>
      <c r="E836" s="733">
        <v>50113001</v>
      </c>
      <c r="F836" s="732" t="s">
        <v>617</v>
      </c>
      <c r="G836" s="731" t="s">
        <v>618</v>
      </c>
      <c r="H836" s="731">
        <v>117926</v>
      </c>
      <c r="I836" s="731">
        <v>201609</v>
      </c>
      <c r="J836" s="731" t="s">
        <v>977</v>
      </c>
      <c r="K836" s="731" t="s">
        <v>978</v>
      </c>
      <c r="L836" s="734">
        <v>44.849999999999987</v>
      </c>
      <c r="M836" s="734">
        <v>1</v>
      </c>
      <c r="N836" s="735">
        <v>44.849999999999987</v>
      </c>
    </row>
    <row r="837" spans="1:14" ht="14.45" customHeight="1" x14ac:dyDescent="0.2">
      <c r="A837" s="729" t="s">
        <v>581</v>
      </c>
      <c r="B837" s="730" t="s">
        <v>582</v>
      </c>
      <c r="C837" s="731" t="s">
        <v>602</v>
      </c>
      <c r="D837" s="732" t="s">
        <v>603</v>
      </c>
      <c r="E837" s="733">
        <v>50113001</v>
      </c>
      <c r="F837" s="732" t="s">
        <v>617</v>
      </c>
      <c r="G837" s="731" t="s">
        <v>628</v>
      </c>
      <c r="H837" s="731">
        <v>500570</v>
      </c>
      <c r="I837" s="731">
        <v>500570</v>
      </c>
      <c r="J837" s="731" t="s">
        <v>1534</v>
      </c>
      <c r="K837" s="731" t="s">
        <v>1535</v>
      </c>
      <c r="L837" s="734">
        <v>533.62</v>
      </c>
      <c r="M837" s="734">
        <v>1</v>
      </c>
      <c r="N837" s="735">
        <v>533.62</v>
      </c>
    </row>
    <row r="838" spans="1:14" ht="14.45" customHeight="1" x14ac:dyDescent="0.2">
      <c r="A838" s="729" t="s">
        <v>581</v>
      </c>
      <c r="B838" s="730" t="s">
        <v>582</v>
      </c>
      <c r="C838" s="731" t="s">
        <v>602</v>
      </c>
      <c r="D838" s="732" t="s">
        <v>603</v>
      </c>
      <c r="E838" s="733">
        <v>50113001</v>
      </c>
      <c r="F838" s="732" t="s">
        <v>617</v>
      </c>
      <c r="G838" s="731" t="s">
        <v>628</v>
      </c>
      <c r="H838" s="731">
        <v>105496</v>
      </c>
      <c r="I838" s="731">
        <v>5496</v>
      </c>
      <c r="J838" s="731" t="s">
        <v>979</v>
      </c>
      <c r="K838" s="731" t="s">
        <v>1536</v>
      </c>
      <c r="L838" s="734">
        <v>75.03</v>
      </c>
      <c r="M838" s="734">
        <v>1</v>
      </c>
      <c r="N838" s="735">
        <v>75.03</v>
      </c>
    </row>
    <row r="839" spans="1:14" ht="14.45" customHeight="1" x14ac:dyDescent="0.2">
      <c r="A839" s="729" t="s">
        <v>581</v>
      </c>
      <c r="B839" s="730" t="s">
        <v>582</v>
      </c>
      <c r="C839" s="731" t="s">
        <v>602</v>
      </c>
      <c r="D839" s="732" t="s">
        <v>603</v>
      </c>
      <c r="E839" s="733">
        <v>50113001</v>
      </c>
      <c r="F839" s="732" t="s">
        <v>617</v>
      </c>
      <c r="G839" s="731" t="s">
        <v>628</v>
      </c>
      <c r="H839" s="731">
        <v>153950</v>
      </c>
      <c r="I839" s="731">
        <v>53950</v>
      </c>
      <c r="J839" s="731" t="s">
        <v>1537</v>
      </c>
      <c r="K839" s="731" t="s">
        <v>1538</v>
      </c>
      <c r="L839" s="734">
        <v>91.43</v>
      </c>
      <c r="M839" s="734">
        <v>1</v>
      </c>
      <c r="N839" s="735">
        <v>91.43</v>
      </c>
    </row>
    <row r="840" spans="1:14" ht="14.45" customHeight="1" x14ac:dyDescent="0.2">
      <c r="A840" s="729" t="s">
        <v>581</v>
      </c>
      <c r="B840" s="730" t="s">
        <v>582</v>
      </c>
      <c r="C840" s="731" t="s">
        <v>602</v>
      </c>
      <c r="D840" s="732" t="s">
        <v>603</v>
      </c>
      <c r="E840" s="733">
        <v>50113001</v>
      </c>
      <c r="F840" s="732" t="s">
        <v>617</v>
      </c>
      <c r="G840" s="731" t="s">
        <v>628</v>
      </c>
      <c r="H840" s="731">
        <v>233360</v>
      </c>
      <c r="I840" s="731">
        <v>233360</v>
      </c>
      <c r="J840" s="731" t="s">
        <v>981</v>
      </c>
      <c r="K840" s="731" t="s">
        <v>1379</v>
      </c>
      <c r="L840" s="734">
        <v>21.96</v>
      </c>
      <c r="M840" s="734">
        <v>5</v>
      </c>
      <c r="N840" s="735">
        <v>109.8</v>
      </c>
    </row>
    <row r="841" spans="1:14" ht="14.45" customHeight="1" x14ac:dyDescent="0.2">
      <c r="A841" s="729" t="s">
        <v>581</v>
      </c>
      <c r="B841" s="730" t="s">
        <v>582</v>
      </c>
      <c r="C841" s="731" t="s">
        <v>602</v>
      </c>
      <c r="D841" s="732" t="s">
        <v>603</v>
      </c>
      <c r="E841" s="733">
        <v>50113001</v>
      </c>
      <c r="F841" s="732" t="s">
        <v>617</v>
      </c>
      <c r="G841" s="731" t="s">
        <v>628</v>
      </c>
      <c r="H841" s="731">
        <v>233366</v>
      </c>
      <c r="I841" s="731">
        <v>233366</v>
      </c>
      <c r="J841" s="731" t="s">
        <v>981</v>
      </c>
      <c r="K841" s="731" t="s">
        <v>982</v>
      </c>
      <c r="L841" s="734">
        <v>45.326000000000001</v>
      </c>
      <c r="M841" s="734">
        <v>5</v>
      </c>
      <c r="N841" s="735">
        <v>226.63</v>
      </c>
    </row>
    <row r="842" spans="1:14" ht="14.45" customHeight="1" x14ac:dyDescent="0.2">
      <c r="A842" s="729" t="s">
        <v>581</v>
      </c>
      <c r="B842" s="730" t="s">
        <v>582</v>
      </c>
      <c r="C842" s="731" t="s">
        <v>602</v>
      </c>
      <c r="D842" s="732" t="s">
        <v>603</v>
      </c>
      <c r="E842" s="733">
        <v>50113001</v>
      </c>
      <c r="F842" s="732" t="s">
        <v>617</v>
      </c>
      <c r="G842" s="731" t="s">
        <v>618</v>
      </c>
      <c r="H842" s="731">
        <v>157129</v>
      </c>
      <c r="I842" s="731">
        <v>157129</v>
      </c>
      <c r="J842" s="731" t="s">
        <v>1539</v>
      </c>
      <c r="K842" s="731" t="s">
        <v>1540</v>
      </c>
      <c r="L842" s="734">
        <v>53.390000000000015</v>
      </c>
      <c r="M842" s="734">
        <v>1</v>
      </c>
      <c r="N842" s="735">
        <v>53.390000000000015</v>
      </c>
    </row>
    <row r="843" spans="1:14" ht="14.45" customHeight="1" x14ac:dyDescent="0.2">
      <c r="A843" s="729" t="s">
        <v>581</v>
      </c>
      <c r="B843" s="730" t="s">
        <v>582</v>
      </c>
      <c r="C843" s="731" t="s">
        <v>602</v>
      </c>
      <c r="D843" s="732" t="s">
        <v>603</v>
      </c>
      <c r="E843" s="733">
        <v>50113002</v>
      </c>
      <c r="F843" s="732" t="s">
        <v>985</v>
      </c>
      <c r="G843" s="731" t="s">
        <v>618</v>
      </c>
      <c r="H843" s="731">
        <v>149415</v>
      </c>
      <c r="I843" s="731">
        <v>49415</v>
      </c>
      <c r="J843" s="731" t="s">
        <v>988</v>
      </c>
      <c r="K843" s="731" t="s">
        <v>989</v>
      </c>
      <c r="L843" s="734">
        <v>1728.25</v>
      </c>
      <c r="M843" s="734">
        <v>1</v>
      </c>
      <c r="N843" s="735">
        <v>1728.25</v>
      </c>
    </row>
    <row r="844" spans="1:14" ht="14.45" customHeight="1" x14ac:dyDescent="0.2">
      <c r="A844" s="729" t="s">
        <v>581</v>
      </c>
      <c r="B844" s="730" t="s">
        <v>582</v>
      </c>
      <c r="C844" s="731" t="s">
        <v>602</v>
      </c>
      <c r="D844" s="732" t="s">
        <v>603</v>
      </c>
      <c r="E844" s="733">
        <v>50113002</v>
      </c>
      <c r="F844" s="732" t="s">
        <v>985</v>
      </c>
      <c r="G844" s="731" t="s">
        <v>618</v>
      </c>
      <c r="H844" s="731">
        <v>396914</v>
      </c>
      <c r="I844" s="731">
        <v>52301</v>
      </c>
      <c r="J844" s="731" t="s">
        <v>990</v>
      </c>
      <c r="K844" s="731" t="s">
        <v>987</v>
      </c>
      <c r="L844" s="734">
        <v>2221.34</v>
      </c>
      <c r="M844" s="734">
        <v>3</v>
      </c>
      <c r="N844" s="735">
        <v>6664.02</v>
      </c>
    </row>
    <row r="845" spans="1:14" ht="14.45" customHeight="1" x14ac:dyDescent="0.2">
      <c r="A845" s="729" t="s">
        <v>581</v>
      </c>
      <c r="B845" s="730" t="s">
        <v>582</v>
      </c>
      <c r="C845" s="731" t="s">
        <v>602</v>
      </c>
      <c r="D845" s="732" t="s">
        <v>603</v>
      </c>
      <c r="E845" s="733">
        <v>50113002</v>
      </c>
      <c r="F845" s="732" t="s">
        <v>985</v>
      </c>
      <c r="G845" s="731" t="s">
        <v>618</v>
      </c>
      <c r="H845" s="731">
        <v>116337</v>
      </c>
      <c r="I845" s="731">
        <v>16337</v>
      </c>
      <c r="J845" s="731" t="s">
        <v>991</v>
      </c>
      <c r="K845" s="731" t="s">
        <v>992</v>
      </c>
      <c r="L845" s="734">
        <v>2121.6400000000003</v>
      </c>
      <c r="M845" s="734">
        <v>2</v>
      </c>
      <c r="N845" s="735">
        <v>4243.2800000000007</v>
      </c>
    </row>
    <row r="846" spans="1:14" ht="14.45" customHeight="1" x14ac:dyDescent="0.2">
      <c r="A846" s="729" t="s">
        <v>581</v>
      </c>
      <c r="B846" s="730" t="s">
        <v>582</v>
      </c>
      <c r="C846" s="731" t="s">
        <v>602</v>
      </c>
      <c r="D846" s="732" t="s">
        <v>603</v>
      </c>
      <c r="E846" s="733">
        <v>50113002</v>
      </c>
      <c r="F846" s="732" t="s">
        <v>985</v>
      </c>
      <c r="G846" s="731" t="s">
        <v>618</v>
      </c>
      <c r="H846" s="731">
        <v>103513</v>
      </c>
      <c r="I846" s="731">
        <v>3513</v>
      </c>
      <c r="J846" s="731" t="s">
        <v>994</v>
      </c>
      <c r="K846" s="731" t="s">
        <v>995</v>
      </c>
      <c r="L846" s="734">
        <v>2000</v>
      </c>
      <c r="M846" s="734">
        <v>1</v>
      </c>
      <c r="N846" s="735">
        <v>2000</v>
      </c>
    </row>
    <row r="847" spans="1:14" ht="14.45" customHeight="1" x14ac:dyDescent="0.2">
      <c r="A847" s="729" t="s">
        <v>581</v>
      </c>
      <c r="B847" s="730" t="s">
        <v>582</v>
      </c>
      <c r="C847" s="731" t="s">
        <v>602</v>
      </c>
      <c r="D847" s="732" t="s">
        <v>603</v>
      </c>
      <c r="E847" s="733">
        <v>50113002</v>
      </c>
      <c r="F847" s="732" t="s">
        <v>985</v>
      </c>
      <c r="G847" s="731" t="s">
        <v>618</v>
      </c>
      <c r="H847" s="731">
        <v>213095</v>
      </c>
      <c r="I847" s="731">
        <v>213095</v>
      </c>
      <c r="J847" s="731" t="s">
        <v>1541</v>
      </c>
      <c r="K847" s="731" t="s">
        <v>998</v>
      </c>
      <c r="L847" s="734">
        <v>4361.37</v>
      </c>
      <c r="M847" s="734">
        <v>11</v>
      </c>
      <c r="N847" s="735">
        <v>47975.07</v>
      </c>
    </row>
    <row r="848" spans="1:14" ht="14.45" customHeight="1" x14ac:dyDescent="0.2">
      <c r="A848" s="729" t="s">
        <v>581</v>
      </c>
      <c r="B848" s="730" t="s">
        <v>582</v>
      </c>
      <c r="C848" s="731" t="s">
        <v>602</v>
      </c>
      <c r="D848" s="732" t="s">
        <v>603</v>
      </c>
      <c r="E848" s="733">
        <v>50113002</v>
      </c>
      <c r="F848" s="732" t="s">
        <v>985</v>
      </c>
      <c r="G848" s="731" t="s">
        <v>618</v>
      </c>
      <c r="H848" s="731">
        <v>397302</v>
      </c>
      <c r="I848" s="731">
        <v>3290</v>
      </c>
      <c r="J848" s="731" t="s">
        <v>999</v>
      </c>
      <c r="K848" s="731" t="s">
        <v>1000</v>
      </c>
      <c r="L848" s="734">
        <v>1322.73</v>
      </c>
      <c r="M848" s="734">
        <v>2</v>
      </c>
      <c r="N848" s="735">
        <v>2645.46</v>
      </c>
    </row>
    <row r="849" spans="1:14" ht="14.45" customHeight="1" x14ac:dyDescent="0.2">
      <c r="A849" s="729" t="s">
        <v>581</v>
      </c>
      <c r="B849" s="730" t="s">
        <v>582</v>
      </c>
      <c r="C849" s="731" t="s">
        <v>602</v>
      </c>
      <c r="D849" s="732" t="s">
        <v>603</v>
      </c>
      <c r="E849" s="733">
        <v>50113006</v>
      </c>
      <c r="F849" s="732" t="s">
        <v>1008</v>
      </c>
      <c r="G849" s="731" t="s">
        <v>628</v>
      </c>
      <c r="H849" s="731">
        <v>33833</v>
      </c>
      <c r="I849" s="731">
        <v>33833</v>
      </c>
      <c r="J849" s="731" t="s">
        <v>1009</v>
      </c>
      <c r="K849" s="731" t="s">
        <v>769</v>
      </c>
      <c r="L849" s="734">
        <v>167.22000000000003</v>
      </c>
      <c r="M849" s="734">
        <v>3</v>
      </c>
      <c r="N849" s="735">
        <v>501.66000000000008</v>
      </c>
    </row>
    <row r="850" spans="1:14" ht="14.45" customHeight="1" x14ac:dyDescent="0.2">
      <c r="A850" s="729" t="s">
        <v>581</v>
      </c>
      <c r="B850" s="730" t="s">
        <v>582</v>
      </c>
      <c r="C850" s="731" t="s">
        <v>602</v>
      </c>
      <c r="D850" s="732" t="s">
        <v>603</v>
      </c>
      <c r="E850" s="733">
        <v>50113006</v>
      </c>
      <c r="F850" s="732" t="s">
        <v>1008</v>
      </c>
      <c r="G850" s="731" t="s">
        <v>618</v>
      </c>
      <c r="H850" s="731">
        <v>217088</v>
      </c>
      <c r="I850" s="731">
        <v>217088</v>
      </c>
      <c r="J850" s="731" t="s">
        <v>1011</v>
      </c>
      <c r="K850" s="731" t="s">
        <v>769</v>
      </c>
      <c r="L850" s="734">
        <v>165.46666666666667</v>
      </c>
      <c r="M850" s="734">
        <v>3</v>
      </c>
      <c r="N850" s="735">
        <v>496.40000000000003</v>
      </c>
    </row>
    <row r="851" spans="1:14" ht="14.45" customHeight="1" x14ac:dyDescent="0.2">
      <c r="A851" s="729" t="s">
        <v>581</v>
      </c>
      <c r="B851" s="730" t="s">
        <v>582</v>
      </c>
      <c r="C851" s="731" t="s">
        <v>602</v>
      </c>
      <c r="D851" s="732" t="s">
        <v>603</v>
      </c>
      <c r="E851" s="733">
        <v>50113006</v>
      </c>
      <c r="F851" s="732" t="s">
        <v>1008</v>
      </c>
      <c r="G851" s="731" t="s">
        <v>618</v>
      </c>
      <c r="H851" s="731">
        <v>33889</v>
      </c>
      <c r="I851" s="731">
        <v>33889</v>
      </c>
      <c r="J851" s="731" t="s">
        <v>1542</v>
      </c>
      <c r="K851" s="731" t="s">
        <v>1014</v>
      </c>
      <c r="L851" s="734">
        <v>114.72444444444444</v>
      </c>
      <c r="M851" s="734">
        <v>9</v>
      </c>
      <c r="N851" s="735">
        <v>1032.52</v>
      </c>
    </row>
    <row r="852" spans="1:14" ht="14.45" customHeight="1" x14ac:dyDescent="0.2">
      <c r="A852" s="729" t="s">
        <v>581</v>
      </c>
      <c r="B852" s="730" t="s">
        <v>582</v>
      </c>
      <c r="C852" s="731" t="s">
        <v>602</v>
      </c>
      <c r="D852" s="732" t="s">
        <v>603</v>
      </c>
      <c r="E852" s="733">
        <v>50113006</v>
      </c>
      <c r="F852" s="732" t="s">
        <v>1008</v>
      </c>
      <c r="G852" s="731" t="s">
        <v>618</v>
      </c>
      <c r="H852" s="731">
        <v>33888</v>
      </c>
      <c r="I852" s="731">
        <v>33888</v>
      </c>
      <c r="J852" s="731" t="s">
        <v>1013</v>
      </c>
      <c r="K852" s="731" t="s">
        <v>1014</v>
      </c>
      <c r="L852" s="734">
        <v>115</v>
      </c>
      <c r="M852" s="734">
        <v>17</v>
      </c>
      <c r="N852" s="735">
        <v>1955</v>
      </c>
    </row>
    <row r="853" spans="1:14" ht="14.45" customHeight="1" x14ac:dyDescent="0.2">
      <c r="A853" s="729" t="s">
        <v>581</v>
      </c>
      <c r="B853" s="730" t="s">
        <v>582</v>
      </c>
      <c r="C853" s="731" t="s">
        <v>602</v>
      </c>
      <c r="D853" s="732" t="s">
        <v>603</v>
      </c>
      <c r="E853" s="733">
        <v>50113006</v>
      </c>
      <c r="F853" s="732" t="s">
        <v>1008</v>
      </c>
      <c r="G853" s="731" t="s">
        <v>618</v>
      </c>
      <c r="H853" s="731">
        <v>33890</v>
      </c>
      <c r="I853" s="731">
        <v>33890</v>
      </c>
      <c r="J853" s="731" t="s">
        <v>1543</v>
      </c>
      <c r="K853" s="731" t="s">
        <v>1014</v>
      </c>
      <c r="L853" s="734">
        <v>115</v>
      </c>
      <c r="M853" s="734">
        <v>3</v>
      </c>
      <c r="N853" s="735">
        <v>345</v>
      </c>
    </row>
    <row r="854" spans="1:14" ht="14.45" customHeight="1" x14ac:dyDescent="0.2">
      <c r="A854" s="729" t="s">
        <v>581</v>
      </c>
      <c r="B854" s="730" t="s">
        <v>582</v>
      </c>
      <c r="C854" s="731" t="s">
        <v>602</v>
      </c>
      <c r="D854" s="732" t="s">
        <v>603</v>
      </c>
      <c r="E854" s="733">
        <v>50113006</v>
      </c>
      <c r="F854" s="732" t="s">
        <v>1008</v>
      </c>
      <c r="G854" s="731" t="s">
        <v>618</v>
      </c>
      <c r="H854" s="731">
        <v>33891</v>
      </c>
      <c r="I854" s="731">
        <v>33891</v>
      </c>
      <c r="J854" s="731" t="s">
        <v>1544</v>
      </c>
      <c r="K854" s="731" t="s">
        <v>1014</v>
      </c>
      <c r="L854" s="734">
        <v>115</v>
      </c>
      <c r="M854" s="734">
        <v>8</v>
      </c>
      <c r="N854" s="735">
        <v>920</v>
      </c>
    </row>
    <row r="855" spans="1:14" ht="14.45" customHeight="1" x14ac:dyDescent="0.2">
      <c r="A855" s="729" t="s">
        <v>581</v>
      </c>
      <c r="B855" s="730" t="s">
        <v>582</v>
      </c>
      <c r="C855" s="731" t="s">
        <v>602</v>
      </c>
      <c r="D855" s="732" t="s">
        <v>603</v>
      </c>
      <c r="E855" s="733">
        <v>50113006</v>
      </c>
      <c r="F855" s="732" t="s">
        <v>1008</v>
      </c>
      <c r="G855" s="731" t="s">
        <v>618</v>
      </c>
      <c r="H855" s="731">
        <v>33580</v>
      </c>
      <c r="I855" s="731">
        <v>33580</v>
      </c>
      <c r="J855" s="731" t="s">
        <v>1015</v>
      </c>
      <c r="K855" s="731" t="s">
        <v>769</v>
      </c>
      <c r="L855" s="734">
        <v>124.20000000000002</v>
      </c>
      <c r="M855" s="734">
        <v>10</v>
      </c>
      <c r="N855" s="735">
        <v>1242.0000000000002</v>
      </c>
    </row>
    <row r="856" spans="1:14" ht="14.45" customHeight="1" x14ac:dyDescent="0.2">
      <c r="A856" s="729" t="s">
        <v>581</v>
      </c>
      <c r="B856" s="730" t="s">
        <v>582</v>
      </c>
      <c r="C856" s="731" t="s">
        <v>602</v>
      </c>
      <c r="D856" s="732" t="s">
        <v>603</v>
      </c>
      <c r="E856" s="733">
        <v>50113006</v>
      </c>
      <c r="F856" s="732" t="s">
        <v>1008</v>
      </c>
      <c r="G856" s="731" t="s">
        <v>618</v>
      </c>
      <c r="H856" s="731">
        <v>217040</v>
      </c>
      <c r="I856" s="731">
        <v>217040</v>
      </c>
      <c r="J856" s="731" t="s">
        <v>1016</v>
      </c>
      <c r="K856" s="731" t="s">
        <v>769</v>
      </c>
      <c r="L856" s="734">
        <v>124.20000000000002</v>
      </c>
      <c r="M856" s="734">
        <v>8</v>
      </c>
      <c r="N856" s="735">
        <v>993.60000000000014</v>
      </c>
    </row>
    <row r="857" spans="1:14" ht="14.45" customHeight="1" x14ac:dyDescent="0.2">
      <c r="A857" s="729" t="s">
        <v>581</v>
      </c>
      <c r="B857" s="730" t="s">
        <v>582</v>
      </c>
      <c r="C857" s="731" t="s">
        <v>602</v>
      </c>
      <c r="D857" s="732" t="s">
        <v>603</v>
      </c>
      <c r="E857" s="733">
        <v>50113006</v>
      </c>
      <c r="F857" s="732" t="s">
        <v>1008</v>
      </c>
      <c r="G857" s="731" t="s">
        <v>618</v>
      </c>
      <c r="H857" s="731">
        <v>217041</v>
      </c>
      <c r="I857" s="731">
        <v>217041</v>
      </c>
      <c r="J857" s="731" t="s">
        <v>1017</v>
      </c>
      <c r="K857" s="731" t="s">
        <v>769</v>
      </c>
      <c r="L857" s="734">
        <v>124.2</v>
      </c>
      <c r="M857" s="734">
        <v>1</v>
      </c>
      <c r="N857" s="735">
        <v>124.2</v>
      </c>
    </row>
    <row r="858" spans="1:14" ht="14.45" customHeight="1" x14ac:dyDescent="0.2">
      <c r="A858" s="729" t="s">
        <v>581</v>
      </c>
      <c r="B858" s="730" t="s">
        <v>582</v>
      </c>
      <c r="C858" s="731" t="s">
        <v>602</v>
      </c>
      <c r="D858" s="732" t="s">
        <v>603</v>
      </c>
      <c r="E858" s="733">
        <v>50113006</v>
      </c>
      <c r="F858" s="732" t="s">
        <v>1008</v>
      </c>
      <c r="G858" s="731" t="s">
        <v>618</v>
      </c>
      <c r="H858" s="731">
        <v>33578</v>
      </c>
      <c r="I858" s="731">
        <v>33578</v>
      </c>
      <c r="J858" s="731" t="s">
        <v>1018</v>
      </c>
      <c r="K858" s="731" t="s">
        <v>769</v>
      </c>
      <c r="L858" s="734">
        <v>124.2</v>
      </c>
      <c r="M858" s="734">
        <v>17</v>
      </c>
      <c r="N858" s="735">
        <v>2111.4</v>
      </c>
    </row>
    <row r="859" spans="1:14" ht="14.45" customHeight="1" x14ac:dyDescent="0.2">
      <c r="A859" s="729" t="s">
        <v>581</v>
      </c>
      <c r="B859" s="730" t="s">
        <v>582</v>
      </c>
      <c r="C859" s="731" t="s">
        <v>602</v>
      </c>
      <c r="D859" s="732" t="s">
        <v>603</v>
      </c>
      <c r="E859" s="733">
        <v>50113006</v>
      </c>
      <c r="F859" s="732" t="s">
        <v>1008</v>
      </c>
      <c r="G859" s="731" t="s">
        <v>618</v>
      </c>
      <c r="H859" s="731">
        <v>217162</v>
      </c>
      <c r="I859" s="731">
        <v>217162</v>
      </c>
      <c r="J859" s="731" t="s">
        <v>1019</v>
      </c>
      <c r="K859" s="731" t="s">
        <v>767</v>
      </c>
      <c r="L859" s="734">
        <v>158.74032258064511</v>
      </c>
      <c r="M859" s="734">
        <v>31</v>
      </c>
      <c r="N859" s="735">
        <v>4920.9499999999989</v>
      </c>
    </row>
    <row r="860" spans="1:14" ht="14.45" customHeight="1" x14ac:dyDescent="0.2">
      <c r="A860" s="729" t="s">
        <v>581</v>
      </c>
      <c r="B860" s="730" t="s">
        <v>582</v>
      </c>
      <c r="C860" s="731" t="s">
        <v>602</v>
      </c>
      <c r="D860" s="732" t="s">
        <v>603</v>
      </c>
      <c r="E860" s="733">
        <v>50113006</v>
      </c>
      <c r="F860" s="732" t="s">
        <v>1008</v>
      </c>
      <c r="G860" s="731" t="s">
        <v>618</v>
      </c>
      <c r="H860" s="731">
        <v>217160</v>
      </c>
      <c r="I860" s="731">
        <v>217160</v>
      </c>
      <c r="J860" s="731" t="s">
        <v>1020</v>
      </c>
      <c r="K860" s="731" t="s">
        <v>767</v>
      </c>
      <c r="L860" s="734">
        <v>173.68684210526314</v>
      </c>
      <c r="M860" s="734">
        <v>19</v>
      </c>
      <c r="N860" s="735">
        <v>3300.0499999999997</v>
      </c>
    </row>
    <row r="861" spans="1:14" ht="14.45" customHeight="1" x14ac:dyDescent="0.2">
      <c r="A861" s="729" t="s">
        <v>581</v>
      </c>
      <c r="B861" s="730" t="s">
        <v>582</v>
      </c>
      <c r="C861" s="731" t="s">
        <v>602</v>
      </c>
      <c r="D861" s="732" t="s">
        <v>603</v>
      </c>
      <c r="E861" s="733">
        <v>50113006</v>
      </c>
      <c r="F861" s="732" t="s">
        <v>1008</v>
      </c>
      <c r="G861" s="731" t="s">
        <v>618</v>
      </c>
      <c r="H861" s="731">
        <v>993301</v>
      </c>
      <c r="I861" s="731">
        <v>0</v>
      </c>
      <c r="J861" s="731" t="s">
        <v>1545</v>
      </c>
      <c r="K861" s="731" t="s">
        <v>329</v>
      </c>
      <c r="L861" s="734">
        <v>201.48</v>
      </c>
      <c r="M861" s="734">
        <v>7</v>
      </c>
      <c r="N861" s="735">
        <v>1410.36</v>
      </c>
    </row>
    <row r="862" spans="1:14" ht="14.45" customHeight="1" x14ac:dyDescent="0.2">
      <c r="A862" s="729" t="s">
        <v>581</v>
      </c>
      <c r="B862" s="730" t="s">
        <v>582</v>
      </c>
      <c r="C862" s="731" t="s">
        <v>602</v>
      </c>
      <c r="D862" s="732" t="s">
        <v>603</v>
      </c>
      <c r="E862" s="733">
        <v>50113006</v>
      </c>
      <c r="F862" s="732" t="s">
        <v>1008</v>
      </c>
      <c r="G862" s="731" t="s">
        <v>628</v>
      </c>
      <c r="H862" s="731">
        <v>33855</v>
      </c>
      <c r="I862" s="731">
        <v>33855</v>
      </c>
      <c r="J862" s="731" t="s">
        <v>1546</v>
      </c>
      <c r="K862" s="731" t="s">
        <v>1547</v>
      </c>
      <c r="L862" s="734">
        <v>183.15</v>
      </c>
      <c r="M862" s="734">
        <v>3</v>
      </c>
      <c r="N862" s="735">
        <v>549.45000000000005</v>
      </c>
    </row>
    <row r="863" spans="1:14" ht="14.45" customHeight="1" x14ac:dyDescent="0.2">
      <c r="A863" s="729" t="s">
        <v>581</v>
      </c>
      <c r="B863" s="730" t="s">
        <v>582</v>
      </c>
      <c r="C863" s="731" t="s">
        <v>602</v>
      </c>
      <c r="D863" s="732" t="s">
        <v>603</v>
      </c>
      <c r="E863" s="733">
        <v>50113006</v>
      </c>
      <c r="F863" s="732" t="s">
        <v>1008</v>
      </c>
      <c r="G863" s="731" t="s">
        <v>628</v>
      </c>
      <c r="H863" s="731">
        <v>33898</v>
      </c>
      <c r="I863" s="731">
        <v>33898</v>
      </c>
      <c r="J863" s="731" t="s">
        <v>1548</v>
      </c>
      <c r="K863" s="731" t="s">
        <v>767</v>
      </c>
      <c r="L863" s="734">
        <v>138.54</v>
      </c>
      <c r="M863" s="734">
        <v>4</v>
      </c>
      <c r="N863" s="735">
        <v>554.16</v>
      </c>
    </row>
    <row r="864" spans="1:14" ht="14.45" customHeight="1" x14ac:dyDescent="0.2">
      <c r="A864" s="729" t="s">
        <v>581</v>
      </c>
      <c r="B864" s="730" t="s">
        <v>582</v>
      </c>
      <c r="C864" s="731" t="s">
        <v>602</v>
      </c>
      <c r="D864" s="732" t="s">
        <v>603</v>
      </c>
      <c r="E864" s="733">
        <v>50113006</v>
      </c>
      <c r="F864" s="732" t="s">
        <v>1008</v>
      </c>
      <c r="G864" s="731" t="s">
        <v>628</v>
      </c>
      <c r="H864" s="731">
        <v>33897</v>
      </c>
      <c r="I864" s="731">
        <v>33897</v>
      </c>
      <c r="J864" s="731" t="s">
        <v>1028</v>
      </c>
      <c r="K864" s="731" t="s">
        <v>767</v>
      </c>
      <c r="L864" s="734">
        <v>111.81000000000002</v>
      </c>
      <c r="M864" s="734">
        <v>2</v>
      </c>
      <c r="N864" s="735">
        <v>223.62000000000003</v>
      </c>
    </row>
    <row r="865" spans="1:14" ht="14.45" customHeight="1" x14ac:dyDescent="0.2">
      <c r="A865" s="729" t="s">
        <v>581</v>
      </c>
      <c r="B865" s="730" t="s">
        <v>582</v>
      </c>
      <c r="C865" s="731" t="s">
        <v>602</v>
      </c>
      <c r="D865" s="732" t="s">
        <v>603</v>
      </c>
      <c r="E865" s="733">
        <v>50113006</v>
      </c>
      <c r="F865" s="732" t="s">
        <v>1008</v>
      </c>
      <c r="G865" s="731" t="s">
        <v>628</v>
      </c>
      <c r="H865" s="731">
        <v>33740</v>
      </c>
      <c r="I865" s="731">
        <v>33740</v>
      </c>
      <c r="J865" s="731" t="s">
        <v>1029</v>
      </c>
      <c r="K865" s="731" t="s">
        <v>767</v>
      </c>
      <c r="L865" s="734">
        <v>111.81</v>
      </c>
      <c r="M865" s="734">
        <v>6</v>
      </c>
      <c r="N865" s="735">
        <v>670.86</v>
      </c>
    </row>
    <row r="866" spans="1:14" ht="14.45" customHeight="1" x14ac:dyDescent="0.2">
      <c r="A866" s="729" t="s">
        <v>581</v>
      </c>
      <c r="B866" s="730" t="s">
        <v>582</v>
      </c>
      <c r="C866" s="731" t="s">
        <v>602</v>
      </c>
      <c r="D866" s="732" t="s">
        <v>603</v>
      </c>
      <c r="E866" s="733">
        <v>50113006</v>
      </c>
      <c r="F866" s="732" t="s">
        <v>1008</v>
      </c>
      <c r="G866" s="731" t="s">
        <v>628</v>
      </c>
      <c r="H866" s="731">
        <v>846764</v>
      </c>
      <c r="I866" s="731">
        <v>33418</v>
      </c>
      <c r="J866" s="731" t="s">
        <v>1549</v>
      </c>
      <c r="K866" s="731" t="s">
        <v>767</v>
      </c>
      <c r="L866" s="734">
        <v>138.54</v>
      </c>
      <c r="M866" s="734">
        <v>12</v>
      </c>
      <c r="N866" s="735">
        <v>1662.4799999999998</v>
      </c>
    </row>
    <row r="867" spans="1:14" ht="14.45" customHeight="1" x14ac:dyDescent="0.2">
      <c r="A867" s="729" t="s">
        <v>581</v>
      </c>
      <c r="B867" s="730" t="s">
        <v>582</v>
      </c>
      <c r="C867" s="731" t="s">
        <v>602</v>
      </c>
      <c r="D867" s="732" t="s">
        <v>603</v>
      </c>
      <c r="E867" s="733">
        <v>50113006</v>
      </c>
      <c r="F867" s="732" t="s">
        <v>1008</v>
      </c>
      <c r="G867" s="731" t="s">
        <v>628</v>
      </c>
      <c r="H867" s="731">
        <v>846765</v>
      </c>
      <c r="I867" s="731">
        <v>33421</v>
      </c>
      <c r="J867" s="731" t="s">
        <v>1031</v>
      </c>
      <c r="K867" s="731" t="s">
        <v>767</v>
      </c>
      <c r="L867" s="734">
        <v>138.54</v>
      </c>
      <c r="M867" s="734">
        <v>8</v>
      </c>
      <c r="N867" s="735">
        <v>1108.32</v>
      </c>
    </row>
    <row r="868" spans="1:14" ht="14.45" customHeight="1" x14ac:dyDescent="0.2">
      <c r="A868" s="729" t="s">
        <v>581</v>
      </c>
      <c r="B868" s="730" t="s">
        <v>582</v>
      </c>
      <c r="C868" s="731" t="s">
        <v>602</v>
      </c>
      <c r="D868" s="732" t="s">
        <v>603</v>
      </c>
      <c r="E868" s="733">
        <v>50113006</v>
      </c>
      <c r="F868" s="732" t="s">
        <v>1008</v>
      </c>
      <c r="G868" s="731" t="s">
        <v>628</v>
      </c>
      <c r="H868" s="731">
        <v>33865</v>
      </c>
      <c r="I868" s="731">
        <v>33865</v>
      </c>
      <c r="J868" s="731" t="s">
        <v>1032</v>
      </c>
      <c r="K868" s="731" t="s">
        <v>767</v>
      </c>
      <c r="L868" s="734">
        <v>138.54</v>
      </c>
      <c r="M868" s="734">
        <v>2</v>
      </c>
      <c r="N868" s="735">
        <v>277.08</v>
      </c>
    </row>
    <row r="869" spans="1:14" ht="14.45" customHeight="1" x14ac:dyDescent="0.2">
      <c r="A869" s="729" t="s">
        <v>581</v>
      </c>
      <c r="B869" s="730" t="s">
        <v>582</v>
      </c>
      <c r="C869" s="731" t="s">
        <v>602</v>
      </c>
      <c r="D869" s="732" t="s">
        <v>603</v>
      </c>
      <c r="E869" s="733">
        <v>50113006</v>
      </c>
      <c r="F869" s="732" t="s">
        <v>1008</v>
      </c>
      <c r="G869" s="731" t="s">
        <v>628</v>
      </c>
      <c r="H869" s="731">
        <v>846766</v>
      </c>
      <c r="I869" s="731">
        <v>33420</v>
      </c>
      <c r="J869" s="731" t="s">
        <v>1550</v>
      </c>
      <c r="K869" s="731" t="s">
        <v>767</v>
      </c>
      <c r="L869" s="734">
        <v>138.54</v>
      </c>
      <c r="M869" s="734">
        <v>7</v>
      </c>
      <c r="N869" s="735">
        <v>969.78</v>
      </c>
    </row>
    <row r="870" spans="1:14" ht="14.45" customHeight="1" x14ac:dyDescent="0.2">
      <c r="A870" s="729" t="s">
        <v>581</v>
      </c>
      <c r="B870" s="730" t="s">
        <v>582</v>
      </c>
      <c r="C870" s="731" t="s">
        <v>602</v>
      </c>
      <c r="D870" s="732" t="s">
        <v>603</v>
      </c>
      <c r="E870" s="733">
        <v>50113006</v>
      </c>
      <c r="F870" s="732" t="s">
        <v>1008</v>
      </c>
      <c r="G870" s="731" t="s">
        <v>628</v>
      </c>
      <c r="H870" s="731">
        <v>33751</v>
      </c>
      <c r="I870" s="731">
        <v>33751</v>
      </c>
      <c r="J870" s="731" t="s">
        <v>1387</v>
      </c>
      <c r="K870" s="731" t="s">
        <v>1035</v>
      </c>
      <c r="L870" s="734">
        <v>96.55</v>
      </c>
      <c r="M870" s="734">
        <v>1</v>
      </c>
      <c r="N870" s="735">
        <v>96.55</v>
      </c>
    </row>
    <row r="871" spans="1:14" ht="14.45" customHeight="1" x14ac:dyDescent="0.2">
      <c r="A871" s="729" t="s">
        <v>581</v>
      </c>
      <c r="B871" s="730" t="s">
        <v>582</v>
      </c>
      <c r="C871" s="731" t="s">
        <v>602</v>
      </c>
      <c r="D871" s="732" t="s">
        <v>603</v>
      </c>
      <c r="E871" s="733">
        <v>50113006</v>
      </c>
      <c r="F871" s="732" t="s">
        <v>1008</v>
      </c>
      <c r="G871" s="731" t="s">
        <v>628</v>
      </c>
      <c r="H871" s="731">
        <v>395579</v>
      </c>
      <c r="I871" s="731">
        <v>33752</v>
      </c>
      <c r="J871" s="731" t="s">
        <v>1036</v>
      </c>
      <c r="K871" s="731" t="s">
        <v>1037</v>
      </c>
      <c r="L871" s="734">
        <v>96.55</v>
      </c>
      <c r="M871" s="734">
        <v>5</v>
      </c>
      <c r="N871" s="735">
        <v>482.75</v>
      </c>
    </row>
    <row r="872" spans="1:14" ht="14.45" customHeight="1" x14ac:dyDescent="0.2">
      <c r="A872" s="729" t="s">
        <v>581</v>
      </c>
      <c r="B872" s="730" t="s">
        <v>582</v>
      </c>
      <c r="C872" s="731" t="s">
        <v>602</v>
      </c>
      <c r="D872" s="732" t="s">
        <v>603</v>
      </c>
      <c r="E872" s="733">
        <v>50113006</v>
      </c>
      <c r="F872" s="732" t="s">
        <v>1008</v>
      </c>
      <c r="G872" s="731" t="s">
        <v>628</v>
      </c>
      <c r="H872" s="731">
        <v>33858</v>
      </c>
      <c r="I872" s="731">
        <v>33858</v>
      </c>
      <c r="J872" s="731" t="s">
        <v>1389</v>
      </c>
      <c r="K872" s="731" t="s">
        <v>769</v>
      </c>
      <c r="L872" s="734">
        <v>141.41999999999996</v>
      </c>
      <c r="M872" s="734">
        <v>5</v>
      </c>
      <c r="N872" s="735">
        <v>707.0999999999998</v>
      </c>
    </row>
    <row r="873" spans="1:14" ht="14.45" customHeight="1" x14ac:dyDescent="0.2">
      <c r="A873" s="729" t="s">
        <v>581</v>
      </c>
      <c r="B873" s="730" t="s">
        <v>582</v>
      </c>
      <c r="C873" s="731" t="s">
        <v>602</v>
      </c>
      <c r="D873" s="732" t="s">
        <v>603</v>
      </c>
      <c r="E873" s="733">
        <v>50113006</v>
      </c>
      <c r="F873" s="732" t="s">
        <v>1008</v>
      </c>
      <c r="G873" s="731" t="s">
        <v>628</v>
      </c>
      <c r="H873" s="731">
        <v>33856</v>
      </c>
      <c r="I873" s="731">
        <v>33856</v>
      </c>
      <c r="J873" s="731" t="s">
        <v>1043</v>
      </c>
      <c r="K873" s="731" t="s">
        <v>769</v>
      </c>
      <c r="L873" s="734">
        <v>132.6275</v>
      </c>
      <c r="M873" s="734">
        <v>16</v>
      </c>
      <c r="N873" s="735">
        <v>2122.04</v>
      </c>
    </row>
    <row r="874" spans="1:14" ht="14.45" customHeight="1" x14ac:dyDescent="0.2">
      <c r="A874" s="729" t="s">
        <v>581</v>
      </c>
      <c r="B874" s="730" t="s">
        <v>582</v>
      </c>
      <c r="C874" s="731" t="s">
        <v>602</v>
      </c>
      <c r="D874" s="732" t="s">
        <v>603</v>
      </c>
      <c r="E874" s="733">
        <v>50113006</v>
      </c>
      <c r="F874" s="732" t="s">
        <v>1008</v>
      </c>
      <c r="G874" s="731" t="s">
        <v>628</v>
      </c>
      <c r="H874" s="731">
        <v>33857</v>
      </c>
      <c r="I874" s="731">
        <v>33857</v>
      </c>
      <c r="J874" s="731" t="s">
        <v>1044</v>
      </c>
      <c r="K874" s="731" t="s">
        <v>769</v>
      </c>
      <c r="L874" s="734">
        <v>132.79</v>
      </c>
      <c r="M874" s="734">
        <v>25</v>
      </c>
      <c r="N874" s="735">
        <v>3319.7499999999995</v>
      </c>
    </row>
    <row r="875" spans="1:14" ht="14.45" customHeight="1" x14ac:dyDescent="0.2">
      <c r="A875" s="729" t="s">
        <v>581</v>
      </c>
      <c r="B875" s="730" t="s">
        <v>582</v>
      </c>
      <c r="C875" s="731" t="s">
        <v>602</v>
      </c>
      <c r="D875" s="732" t="s">
        <v>603</v>
      </c>
      <c r="E875" s="733">
        <v>50113006</v>
      </c>
      <c r="F875" s="732" t="s">
        <v>1008</v>
      </c>
      <c r="G875" s="731" t="s">
        <v>618</v>
      </c>
      <c r="H875" s="731">
        <v>841761</v>
      </c>
      <c r="I875" s="731">
        <v>0</v>
      </c>
      <c r="J875" s="731" t="s">
        <v>1051</v>
      </c>
      <c r="K875" s="731" t="s">
        <v>329</v>
      </c>
      <c r="L875" s="734">
        <v>137.30211111111112</v>
      </c>
      <c r="M875" s="734">
        <v>90</v>
      </c>
      <c r="N875" s="735">
        <v>12357.19</v>
      </c>
    </row>
    <row r="876" spans="1:14" ht="14.45" customHeight="1" x14ac:dyDescent="0.2">
      <c r="A876" s="729" t="s">
        <v>581</v>
      </c>
      <c r="B876" s="730" t="s">
        <v>582</v>
      </c>
      <c r="C876" s="731" t="s">
        <v>602</v>
      </c>
      <c r="D876" s="732" t="s">
        <v>603</v>
      </c>
      <c r="E876" s="733">
        <v>50113006</v>
      </c>
      <c r="F876" s="732" t="s">
        <v>1008</v>
      </c>
      <c r="G876" s="731" t="s">
        <v>628</v>
      </c>
      <c r="H876" s="731">
        <v>133220</v>
      </c>
      <c r="I876" s="731">
        <v>33220</v>
      </c>
      <c r="J876" s="731" t="s">
        <v>1052</v>
      </c>
      <c r="K876" s="731" t="s">
        <v>1053</v>
      </c>
      <c r="L876" s="734">
        <v>195.75000000000006</v>
      </c>
      <c r="M876" s="734">
        <v>1</v>
      </c>
      <c r="N876" s="735">
        <v>195.75000000000006</v>
      </c>
    </row>
    <row r="877" spans="1:14" ht="14.45" customHeight="1" x14ac:dyDescent="0.2">
      <c r="A877" s="729" t="s">
        <v>581</v>
      </c>
      <c r="B877" s="730" t="s">
        <v>582</v>
      </c>
      <c r="C877" s="731" t="s">
        <v>602</v>
      </c>
      <c r="D877" s="732" t="s">
        <v>603</v>
      </c>
      <c r="E877" s="733">
        <v>50113006</v>
      </c>
      <c r="F877" s="732" t="s">
        <v>1008</v>
      </c>
      <c r="G877" s="731" t="s">
        <v>329</v>
      </c>
      <c r="H877" s="731">
        <v>217125</v>
      </c>
      <c r="I877" s="731">
        <v>217125</v>
      </c>
      <c r="J877" s="731" t="s">
        <v>1054</v>
      </c>
      <c r="K877" s="731" t="s">
        <v>1014</v>
      </c>
      <c r="L877" s="734">
        <v>91.910000000000011</v>
      </c>
      <c r="M877" s="734">
        <v>6</v>
      </c>
      <c r="N877" s="735">
        <v>551.46</v>
      </c>
    </row>
    <row r="878" spans="1:14" ht="14.45" customHeight="1" x14ac:dyDescent="0.2">
      <c r="A878" s="729" t="s">
        <v>581</v>
      </c>
      <c r="B878" s="730" t="s">
        <v>582</v>
      </c>
      <c r="C878" s="731" t="s">
        <v>602</v>
      </c>
      <c r="D878" s="732" t="s">
        <v>603</v>
      </c>
      <c r="E878" s="733">
        <v>50113006</v>
      </c>
      <c r="F878" s="732" t="s">
        <v>1008</v>
      </c>
      <c r="G878" s="731" t="s">
        <v>329</v>
      </c>
      <c r="H878" s="731">
        <v>217129</v>
      </c>
      <c r="I878" s="731">
        <v>217129</v>
      </c>
      <c r="J878" s="731" t="s">
        <v>1551</v>
      </c>
      <c r="K878" s="731" t="s">
        <v>1014</v>
      </c>
      <c r="L878" s="734">
        <v>91.910000000000011</v>
      </c>
      <c r="M878" s="734">
        <v>4</v>
      </c>
      <c r="N878" s="735">
        <v>367.64000000000004</v>
      </c>
    </row>
    <row r="879" spans="1:14" ht="14.45" customHeight="1" x14ac:dyDescent="0.2">
      <c r="A879" s="729" t="s">
        <v>581</v>
      </c>
      <c r="B879" s="730" t="s">
        <v>582</v>
      </c>
      <c r="C879" s="731" t="s">
        <v>602</v>
      </c>
      <c r="D879" s="732" t="s">
        <v>603</v>
      </c>
      <c r="E879" s="733">
        <v>50113008</v>
      </c>
      <c r="F879" s="732" t="s">
        <v>1056</v>
      </c>
      <c r="G879" s="731"/>
      <c r="H879" s="731"/>
      <c r="I879" s="731">
        <v>230686</v>
      </c>
      <c r="J879" s="731" t="s">
        <v>1057</v>
      </c>
      <c r="K879" s="731" t="s">
        <v>1059</v>
      </c>
      <c r="L879" s="734">
        <v>8610.7998046875</v>
      </c>
      <c r="M879" s="734">
        <v>7</v>
      </c>
      <c r="N879" s="735">
        <v>60275.5986328125</v>
      </c>
    </row>
    <row r="880" spans="1:14" ht="14.45" customHeight="1" x14ac:dyDescent="0.2">
      <c r="A880" s="729" t="s">
        <v>581</v>
      </c>
      <c r="B880" s="730" t="s">
        <v>582</v>
      </c>
      <c r="C880" s="731" t="s">
        <v>602</v>
      </c>
      <c r="D880" s="732" t="s">
        <v>603</v>
      </c>
      <c r="E880" s="733">
        <v>50113008</v>
      </c>
      <c r="F880" s="732" t="s">
        <v>1056</v>
      </c>
      <c r="G880" s="731"/>
      <c r="H880" s="731"/>
      <c r="I880" s="731">
        <v>230687</v>
      </c>
      <c r="J880" s="731" t="s">
        <v>1057</v>
      </c>
      <c r="K880" s="731" t="s">
        <v>1058</v>
      </c>
      <c r="L880" s="734">
        <v>4305.3999720982147</v>
      </c>
      <c r="M880" s="734">
        <v>7</v>
      </c>
      <c r="N880" s="735">
        <v>30137.7998046875</v>
      </c>
    </row>
    <row r="881" spans="1:14" ht="14.45" customHeight="1" x14ac:dyDescent="0.2">
      <c r="A881" s="729" t="s">
        <v>581</v>
      </c>
      <c r="B881" s="730" t="s">
        <v>582</v>
      </c>
      <c r="C881" s="731" t="s">
        <v>602</v>
      </c>
      <c r="D881" s="732" t="s">
        <v>603</v>
      </c>
      <c r="E881" s="733">
        <v>50113011</v>
      </c>
      <c r="F881" s="732" t="s">
        <v>1060</v>
      </c>
      <c r="G881" s="731"/>
      <c r="H881" s="731"/>
      <c r="I881" s="731">
        <v>158152</v>
      </c>
      <c r="J881" s="731" t="s">
        <v>1061</v>
      </c>
      <c r="K881" s="731" t="s">
        <v>1062</v>
      </c>
      <c r="L881" s="734">
        <v>912.989990234375</v>
      </c>
      <c r="M881" s="734">
        <v>9</v>
      </c>
      <c r="N881" s="735">
        <v>8216.909912109375</v>
      </c>
    </row>
    <row r="882" spans="1:14" ht="14.45" customHeight="1" x14ac:dyDescent="0.2">
      <c r="A882" s="729" t="s">
        <v>581</v>
      </c>
      <c r="B882" s="730" t="s">
        <v>582</v>
      </c>
      <c r="C882" s="731" t="s">
        <v>602</v>
      </c>
      <c r="D882" s="732" t="s">
        <v>603</v>
      </c>
      <c r="E882" s="733">
        <v>50113013</v>
      </c>
      <c r="F882" s="732" t="s">
        <v>1063</v>
      </c>
      <c r="G882" s="731" t="s">
        <v>329</v>
      </c>
      <c r="H882" s="731">
        <v>243369</v>
      </c>
      <c r="I882" s="731">
        <v>243369</v>
      </c>
      <c r="J882" s="731" t="s">
        <v>1064</v>
      </c>
      <c r="K882" s="731" t="s">
        <v>1065</v>
      </c>
      <c r="L882" s="734">
        <v>544.38999999999987</v>
      </c>
      <c r="M882" s="734">
        <v>2.2000000000000002</v>
      </c>
      <c r="N882" s="735">
        <v>1197.6579999999999</v>
      </c>
    </row>
    <row r="883" spans="1:14" ht="14.45" customHeight="1" x14ac:dyDescent="0.2">
      <c r="A883" s="729" t="s">
        <v>581</v>
      </c>
      <c r="B883" s="730" t="s">
        <v>582</v>
      </c>
      <c r="C883" s="731" t="s">
        <v>602</v>
      </c>
      <c r="D883" s="732" t="s">
        <v>603</v>
      </c>
      <c r="E883" s="733">
        <v>50113013</v>
      </c>
      <c r="F883" s="732" t="s">
        <v>1063</v>
      </c>
      <c r="G883" s="731" t="s">
        <v>618</v>
      </c>
      <c r="H883" s="731">
        <v>172972</v>
      </c>
      <c r="I883" s="731">
        <v>72972</v>
      </c>
      <c r="J883" s="731" t="s">
        <v>1070</v>
      </c>
      <c r="K883" s="731" t="s">
        <v>1071</v>
      </c>
      <c r="L883" s="734">
        <v>203.72000000000006</v>
      </c>
      <c r="M883" s="734">
        <v>162.39999999999995</v>
      </c>
      <c r="N883" s="735">
        <v>33084.127999999997</v>
      </c>
    </row>
    <row r="884" spans="1:14" ht="14.45" customHeight="1" x14ac:dyDescent="0.2">
      <c r="A884" s="729" t="s">
        <v>581</v>
      </c>
      <c r="B884" s="730" t="s">
        <v>582</v>
      </c>
      <c r="C884" s="731" t="s">
        <v>602</v>
      </c>
      <c r="D884" s="732" t="s">
        <v>603</v>
      </c>
      <c r="E884" s="733">
        <v>50113013</v>
      </c>
      <c r="F884" s="732" t="s">
        <v>1063</v>
      </c>
      <c r="G884" s="731" t="s">
        <v>628</v>
      </c>
      <c r="H884" s="731">
        <v>105951</v>
      </c>
      <c r="I884" s="731">
        <v>5951</v>
      </c>
      <c r="J884" s="731" t="s">
        <v>1072</v>
      </c>
      <c r="K884" s="731" t="s">
        <v>1073</v>
      </c>
      <c r="L884" s="734">
        <v>114.79000000000003</v>
      </c>
      <c r="M884" s="734">
        <v>3</v>
      </c>
      <c r="N884" s="735">
        <v>344.37000000000012</v>
      </c>
    </row>
    <row r="885" spans="1:14" ht="14.45" customHeight="1" x14ac:dyDescent="0.2">
      <c r="A885" s="729" t="s">
        <v>581</v>
      </c>
      <c r="B885" s="730" t="s">
        <v>582</v>
      </c>
      <c r="C885" s="731" t="s">
        <v>602</v>
      </c>
      <c r="D885" s="732" t="s">
        <v>603</v>
      </c>
      <c r="E885" s="733">
        <v>50113013</v>
      </c>
      <c r="F885" s="732" t="s">
        <v>1063</v>
      </c>
      <c r="G885" s="731" t="s">
        <v>618</v>
      </c>
      <c r="H885" s="731">
        <v>136083</v>
      </c>
      <c r="I885" s="731">
        <v>136083</v>
      </c>
      <c r="J885" s="731" t="s">
        <v>1074</v>
      </c>
      <c r="K885" s="731" t="s">
        <v>1075</v>
      </c>
      <c r="L885" s="734">
        <v>480.7174114441417</v>
      </c>
      <c r="M885" s="734">
        <v>36.70000000000001</v>
      </c>
      <c r="N885" s="735">
        <v>17642.329000000005</v>
      </c>
    </row>
    <row r="886" spans="1:14" ht="14.45" customHeight="1" x14ac:dyDescent="0.2">
      <c r="A886" s="729" t="s">
        <v>581</v>
      </c>
      <c r="B886" s="730" t="s">
        <v>582</v>
      </c>
      <c r="C886" s="731" t="s">
        <v>602</v>
      </c>
      <c r="D886" s="732" t="s">
        <v>603</v>
      </c>
      <c r="E886" s="733">
        <v>50113013</v>
      </c>
      <c r="F886" s="732" t="s">
        <v>1063</v>
      </c>
      <c r="G886" s="731" t="s">
        <v>618</v>
      </c>
      <c r="H886" s="731">
        <v>498791</v>
      </c>
      <c r="I886" s="731">
        <v>9999999</v>
      </c>
      <c r="J886" s="731" t="s">
        <v>1076</v>
      </c>
      <c r="K886" s="731" t="s">
        <v>1077</v>
      </c>
      <c r="L886" s="734">
        <v>1316.8650000000016</v>
      </c>
      <c r="M886" s="734">
        <v>17.399999999999981</v>
      </c>
      <c r="N886" s="735">
        <v>22913.451000000001</v>
      </c>
    </row>
    <row r="887" spans="1:14" ht="14.45" customHeight="1" x14ac:dyDescent="0.2">
      <c r="A887" s="729" t="s">
        <v>581</v>
      </c>
      <c r="B887" s="730" t="s">
        <v>582</v>
      </c>
      <c r="C887" s="731" t="s">
        <v>602</v>
      </c>
      <c r="D887" s="732" t="s">
        <v>603</v>
      </c>
      <c r="E887" s="733">
        <v>50113013</v>
      </c>
      <c r="F887" s="732" t="s">
        <v>1063</v>
      </c>
      <c r="G887" s="731" t="s">
        <v>628</v>
      </c>
      <c r="H887" s="731">
        <v>164831</v>
      </c>
      <c r="I887" s="731">
        <v>64831</v>
      </c>
      <c r="J887" s="731" t="s">
        <v>1078</v>
      </c>
      <c r="K887" s="731" t="s">
        <v>1079</v>
      </c>
      <c r="L887" s="734">
        <v>196.01999999999998</v>
      </c>
      <c r="M887" s="734">
        <v>8.8000000000000007</v>
      </c>
      <c r="N887" s="735">
        <v>1724.9759999999999</v>
      </c>
    </row>
    <row r="888" spans="1:14" ht="14.45" customHeight="1" x14ac:dyDescent="0.2">
      <c r="A888" s="729" t="s">
        <v>581</v>
      </c>
      <c r="B888" s="730" t="s">
        <v>582</v>
      </c>
      <c r="C888" s="731" t="s">
        <v>602</v>
      </c>
      <c r="D888" s="732" t="s">
        <v>603</v>
      </c>
      <c r="E888" s="733">
        <v>50113013</v>
      </c>
      <c r="F888" s="732" t="s">
        <v>1063</v>
      </c>
      <c r="G888" s="731" t="s">
        <v>618</v>
      </c>
      <c r="H888" s="731">
        <v>183926</v>
      </c>
      <c r="I888" s="731">
        <v>183926</v>
      </c>
      <c r="J888" s="731" t="s">
        <v>1080</v>
      </c>
      <c r="K888" s="731" t="s">
        <v>1081</v>
      </c>
      <c r="L888" s="734">
        <v>128.80999999999997</v>
      </c>
      <c r="M888" s="734">
        <v>13.200000000000005</v>
      </c>
      <c r="N888" s="735">
        <v>1700.2920000000001</v>
      </c>
    </row>
    <row r="889" spans="1:14" ht="14.45" customHeight="1" x14ac:dyDescent="0.2">
      <c r="A889" s="729" t="s">
        <v>581</v>
      </c>
      <c r="B889" s="730" t="s">
        <v>582</v>
      </c>
      <c r="C889" s="731" t="s">
        <v>602</v>
      </c>
      <c r="D889" s="732" t="s">
        <v>603</v>
      </c>
      <c r="E889" s="733">
        <v>50113013</v>
      </c>
      <c r="F889" s="732" t="s">
        <v>1063</v>
      </c>
      <c r="G889" s="731" t="s">
        <v>618</v>
      </c>
      <c r="H889" s="731">
        <v>111706</v>
      </c>
      <c r="I889" s="731">
        <v>11706</v>
      </c>
      <c r="J889" s="731" t="s">
        <v>1082</v>
      </c>
      <c r="K889" s="731" t="s">
        <v>1083</v>
      </c>
      <c r="L889" s="734">
        <v>525.87749999999994</v>
      </c>
      <c r="M889" s="734">
        <v>8</v>
      </c>
      <c r="N889" s="735">
        <v>4207.0199999999995</v>
      </c>
    </row>
    <row r="890" spans="1:14" ht="14.45" customHeight="1" x14ac:dyDescent="0.2">
      <c r="A890" s="729" t="s">
        <v>581</v>
      </c>
      <c r="B890" s="730" t="s">
        <v>582</v>
      </c>
      <c r="C890" s="731" t="s">
        <v>602</v>
      </c>
      <c r="D890" s="732" t="s">
        <v>603</v>
      </c>
      <c r="E890" s="733">
        <v>50113013</v>
      </c>
      <c r="F890" s="732" t="s">
        <v>1063</v>
      </c>
      <c r="G890" s="731" t="s">
        <v>618</v>
      </c>
      <c r="H890" s="731">
        <v>162180</v>
      </c>
      <c r="I890" s="731">
        <v>162180</v>
      </c>
      <c r="J890" s="731" t="s">
        <v>1088</v>
      </c>
      <c r="K890" s="731" t="s">
        <v>1089</v>
      </c>
      <c r="L890" s="734">
        <v>341.00000000000006</v>
      </c>
      <c r="M890" s="734">
        <v>1.7</v>
      </c>
      <c r="N890" s="735">
        <v>579.70000000000005</v>
      </c>
    </row>
    <row r="891" spans="1:14" ht="14.45" customHeight="1" x14ac:dyDescent="0.2">
      <c r="A891" s="729" t="s">
        <v>581</v>
      </c>
      <c r="B891" s="730" t="s">
        <v>582</v>
      </c>
      <c r="C891" s="731" t="s">
        <v>602</v>
      </c>
      <c r="D891" s="732" t="s">
        <v>603</v>
      </c>
      <c r="E891" s="733">
        <v>50113013</v>
      </c>
      <c r="F891" s="732" t="s">
        <v>1063</v>
      </c>
      <c r="G891" s="731" t="s">
        <v>618</v>
      </c>
      <c r="H891" s="731">
        <v>162187</v>
      </c>
      <c r="I891" s="731">
        <v>162187</v>
      </c>
      <c r="J891" s="731" t="s">
        <v>1090</v>
      </c>
      <c r="K891" s="731" t="s">
        <v>1091</v>
      </c>
      <c r="L891" s="734">
        <v>671</v>
      </c>
      <c r="M891" s="734">
        <v>4.5</v>
      </c>
      <c r="N891" s="735">
        <v>3019.5</v>
      </c>
    </row>
    <row r="892" spans="1:14" ht="14.45" customHeight="1" x14ac:dyDescent="0.2">
      <c r="A892" s="729" t="s">
        <v>581</v>
      </c>
      <c r="B892" s="730" t="s">
        <v>582</v>
      </c>
      <c r="C892" s="731" t="s">
        <v>602</v>
      </c>
      <c r="D892" s="732" t="s">
        <v>603</v>
      </c>
      <c r="E892" s="733">
        <v>50113013</v>
      </c>
      <c r="F892" s="732" t="s">
        <v>1063</v>
      </c>
      <c r="G892" s="731" t="s">
        <v>628</v>
      </c>
      <c r="H892" s="731">
        <v>849655</v>
      </c>
      <c r="I892" s="731">
        <v>129836</v>
      </c>
      <c r="J892" s="731" t="s">
        <v>1094</v>
      </c>
      <c r="K892" s="731" t="s">
        <v>1093</v>
      </c>
      <c r="L892" s="734">
        <v>264</v>
      </c>
      <c r="M892" s="734">
        <v>0.6</v>
      </c>
      <c r="N892" s="735">
        <v>158.4</v>
      </c>
    </row>
    <row r="893" spans="1:14" ht="14.45" customHeight="1" x14ac:dyDescent="0.2">
      <c r="A893" s="729" t="s">
        <v>581</v>
      </c>
      <c r="B893" s="730" t="s">
        <v>582</v>
      </c>
      <c r="C893" s="731" t="s">
        <v>602</v>
      </c>
      <c r="D893" s="732" t="s">
        <v>603</v>
      </c>
      <c r="E893" s="733">
        <v>50113013</v>
      </c>
      <c r="F893" s="732" t="s">
        <v>1063</v>
      </c>
      <c r="G893" s="731" t="s">
        <v>618</v>
      </c>
      <c r="H893" s="731">
        <v>218400</v>
      </c>
      <c r="I893" s="731">
        <v>218400</v>
      </c>
      <c r="J893" s="731" t="s">
        <v>1095</v>
      </c>
      <c r="K893" s="731" t="s">
        <v>1096</v>
      </c>
      <c r="L893" s="734">
        <v>681.19</v>
      </c>
      <c r="M893" s="734">
        <v>2</v>
      </c>
      <c r="N893" s="735">
        <v>1362.38</v>
      </c>
    </row>
    <row r="894" spans="1:14" ht="14.45" customHeight="1" x14ac:dyDescent="0.2">
      <c r="A894" s="729" t="s">
        <v>581</v>
      </c>
      <c r="B894" s="730" t="s">
        <v>582</v>
      </c>
      <c r="C894" s="731" t="s">
        <v>602</v>
      </c>
      <c r="D894" s="732" t="s">
        <v>603</v>
      </c>
      <c r="E894" s="733">
        <v>50113013</v>
      </c>
      <c r="F894" s="732" t="s">
        <v>1063</v>
      </c>
      <c r="G894" s="731" t="s">
        <v>618</v>
      </c>
      <c r="H894" s="731">
        <v>101066</v>
      </c>
      <c r="I894" s="731">
        <v>1066</v>
      </c>
      <c r="J894" s="731" t="s">
        <v>1097</v>
      </c>
      <c r="K894" s="731" t="s">
        <v>1098</v>
      </c>
      <c r="L894" s="734">
        <v>56.859999999999985</v>
      </c>
      <c r="M894" s="734">
        <v>6</v>
      </c>
      <c r="N894" s="735">
        <v>341.15999999999991</v>
      </c>
    </row>
    <row r="895" spans="1:14" ht="14.45" customHeight="1" x14ac:dyDescent="0.2">
      <c r="A895" s="729" t="s">
        <v>581</v>
      </c>
      <c r="B895" s="730" t="s">
        <v>582</v>
      </c>
      <c r="C895" s="731" t="s">
        <v>602</v>
      </c>
      <c r="D895" s="732" t="s">
        <v>603</v>
      </c>
      <c r="E895" s="733">
        <v>50113013</v>
      </c>
      <c r="F895" s="732" t="s">
        <v>1063</v>
      </c>
      <c r="G895" s="731" t="s">
        <v>618</v>
      </c>
      <c r="H895" s="731">
        <v>148261</v>
      </c>
      <c r="I895" s="731">
        <v>48261</v>
      </c>
      <c r="J895" s="731" t="s">
        <v>1097</v>
      </c>
      <c r="K895" s="731" t="s">
        <v>1552</v>
      </c>
      <c r="L895" s="734">
        <v>68.919999999999987</v>
      </c>
      <c r="M895" s="734">
        <v>1</v>
      </c>
      <c r="N895" s="735">
        <v>68.919999999999987</v>
      </c>
    </row>
    <row r="896" spans="1:14" ht="14.45" customHeight="1" x14ac:dyDescent="0.2">
      <c r="A896" s="729" t="s">
        <v>581</v>
      </c>
      <c r="B896" s="730" t="s">
        <v>582</v>
      </c>
      <c r="C896" s="731" t="s">
        <v>602</v>
      </c>
      <c r="D896" s="732" t="s">
        <v>603</v>
      </c>
      <c r="E896" s="733">
        <v>50113013</v>
      </c>
      <c r="F896" s="732" t="s">
        <v>1063</v>
      </c>
      <c r="G896" s="731" t="s">
        <v>618</v>
      </c>
      <c r="H896" s="731">
        <v>207280</v>
      </c>
      <c r="I896" s="731">
        <v>207280</v>
      </c>
      <c r="J896" s="731" t="s">
        <v>1553</v>
      </c>
      <c r="K896" s="731" t="s">
        <v>1162</v>
      </c>
      <c r="L896" s="734">
        <v>129.81999999999994</v>
      </c>
      <c r="M896" s="734">
        <v>2</v>
      </c>
      <c r="N896" s="735">
        <v>259.63999999999987</v>
      </c>
    </row>
    <row r="897" spans="1:14" ht="14.45" customHeight="1" x14ac:dyDescent="0.2">
      <c r="A897" s="729" t="s">
        <v>581</v>
      </c>
      <c r="B897" s="730" t="s">
        <v>582</v>
      </c>
      <c r="C897" s="731" t="s">
        <v>602</v>
      </c>
      <c r="D897" s="732" t="s">
        <v>603</v>
      </c>
      <c r="E897" s="733">
        <v>50113013</v>
      </c>
      <c r="F897" s="732" t="s">
        <v>1063</v>
      </c>
      <c r="G897" s="731" t="s">
        <v>618</v>
      </c>
      <c r="H897" s="731">
        <v>847476</v>
      </c>
      <c r="I897" s="731">
        <v>112782</v>
      </c>
      <c r="J897" s="731" t="s">
        <v>1099</v>
      </c>
      <c r="K897" s="731" t="s">
        <v>1100</v>
      </c>
      <c r="L897" s="734">
        <v>719.73952941176458</v>
      </c>
      <c r="M897" s="734">
        <v>8.5</v>
      </c>
      <c r="N897" s="735">
        <v>6117.7859999999991</v>
      </c>
    </row>
    <row r="898" spans="1:14" ht="14.45" customHeight="1" x14ac:dyDescent="0.2">
      <c r="A898" s="729" t="s">
        <v>581</v>
      </c>
      <c r="B898" s="730" t="s">
        <v>582</v>
      </c>
      <c r="C898" s="731" t="s">
        <v>602</v>
      </c>
      <c r="D898" s="732" t="s">
        <v>603</v>
      </c>
      <c r="E898" s="733">
        <v>50113013</v>
      </c>
      <c r="F898" s="732" t="s">
        <v>1063</v>
      </c>
      <c r="G898" s="731" t="s">
        <v>618</v>
      </c>
      <c r="H898" s="731">
        <v>394618</v>
      </c>
      <c r="I898" s="731">
        <v>112786</v>
      </c>
      <c r="J898" s="731" t="s">
        <v>1101</v>
      </c>
      <c r="K898" s="731" t="s">
        <v>1102</v>
      </c>
      <c r="L898" s="734">
        <v>328.87800000000004</v>
      </c>
      <c r="M898" s="734">
        <v>1.35</v>
      </c>
      <c r="N898" s="735">
        <v>443.98530000000005</v>
      </c>
    </row>
    <row r="899" spans="1:14" ht="14.45" customHeight="1" x14ac:dyDescent="0.2">
      <c r="A899" s="729" t="s">
        <v>581</v>
      </c>
      <c r="B899" s="730" t="s">
        <v>582</v>
      </c>
      <c r="C899" s="731" t="s">
        <v>602</v>
      </c>
      <c r="D899" s="732" t="s">
        <v>603</v>
      </c>
      <c r="E899" s="733">
        <v>50113013</v>
      </c>
      <c r="F899" s="732" t="s">
        <v>1063</v>
      </c>
      <c r="G899" s="731" t="s">
        <v>295</v>
      </c>
      <c r="H899" s="731">
        <v>134595</v>
      </c>
      <c r="I899" s="731">
        <v>134595</v>
      </c>
      <c r="J899" s="731" t="s">
        <v>1107</v>
      </c>
      <c r="K899" s="731" t="s">
        <v>1108</v>
      </c>
      <c r="L899" s="734">
        <v>416.77999999999992</v>
      </c>
      <c r="M899" s="734">
        <v>3.3</v>
      </c>
      <c r="N899" s="735">
        <v>1375.3739999999996</v>
      </c>
    </row>
    <row r="900" spans="1:14" ht="14.45" customHeight="1" x14ac:dyDescent="0.2">
      <c r="A900" s="729" t="s">
        <v>581</v>
      </c>
      <c r="B900" s="730" t="s">
        <v>582</v>
      </c>
      <c r="C900" s="731" t="s">
        <v>602</v>
      </c>
      <c r="D900" s="732" t="s">
        <v>603</v>
      </c>
      <c r="E900" s="733">
        <v>50113013</v>
      </c>
      <c r="F900" s="732" t="s">
        <v>1063</v>
      </c>
      <c r="G900" s="731" t="s">
        <v>628</v>
      </c>
      <c r="H900" s="731">
        <v>173750</v>
      </c>
      <c r="I900" s="731">
        <v>173750</v>
      </c>
      <c r="J900" s="731" t="s">
        <v>1109</v>
      </c>
      <c r="K900" s="731" t="s">
        <v>1110</v>
      </c>
      <c r="L900" s="734">
        <v>825.07999999999981</v>
      </c>
      <c r="M900" s="734">
        <v>23.2</v>
      </c>
      <c r="N900" s="735">
        <v>19141.855999999996</v>
      </c>
    </row>
    <row r="901" spans="1:14" ht="14.45" customHeight="1" x14ac:dyDescent="0.2">
      <c r="A901" s="729" t="s">
        <v>581</v>
      </c>
      <c r="B901" s="730" t="s">
        <v>582</v>
      </c>
      <c r="C901" s="731" t="s">
        <v>602</v>
      </c>
      <c r="D901" s="732" t="s">
        <v>603</v>
      </c>
      <c r="E901" s="733">
        <v>50113013</v>
      </c>
      <c r="F901" s="732" t="s">
        <v>1063</v>
      </c>
      <c r="G901" s="731" t="s">
        <v>329</v>
      </c>
      <c r="H901" s="731">
        <v>111592</v>
      </c>
      <c r="I901" s="731">
        <v>11592</v>
      </c>
      <c r="J901" s="731" t="s">
        <v>1111</v>
      </c>
      <c r="K901" s="731" t="s">
        <v>1112</v>
      </c>
      <c r="L901" s="734">
        <v>368.97</v>
      </c>
      <c r="M901" s="734">
        <v>0.10000000000000142</v>
      </c>
      <c r="N901" s="735">
        <v>36.897000000000524</v>
      </c>
    </row>
    <row r="902" spans="1:14" ht="14.45" customHeight="1" x14ac:dyDescent="0.2">
      <c r="A902" s="729" t="s">
        <v>581</v>
      </c>
      <c r="B902" s="730" t="s">
        <v>582</v>
      </c>
      <c r="C902" s="731" t="s">
        <v>602</v>
      </c>
      <c r="D902" s="732" t="s">
        <v>603</v>
      </c>
      <c r="E902" s="733">
        <v>50113013</v>
      </c>
      <c r="F902" s="732" t="s">
        <v>1063</v>
      </c>
      <c r="G902" s="731" t="s">
        <v>628</v>
      </c>
      <c r="H902" s="731">
        <v>224407</v>
      </c>
      <c r="I902" s="731">
        <v>224407</v>
      </c>
      <c r="J902" s="731" t="s">
        <v>1113</v>
      </c>
      <c r="K902" s="731" t="s">
        <v>1115</v>
      </c>
      <c r="L902" s="734">
        <v>188.46000000000012</v>
      </c>
      <c r="M902" s="734">
        <v>91.999999999999915</v>
      </c>
      <c r="N902" s="735">
        <v>17338.319999999996</v>
      </c>
    </row>
    <row r="903" spans="1:14" ht="14.45" customHeight="1" x14ac:dyDescent="0.2">
      <c r="A903" s="729" t="s">
        <v>581</v>
      </c>
      <c r="B903" s="730" t="s">
        <v>582</v>
      </c>
      <c r="C903" s="731" t="s">
        <v>602</v>
      </c>
      <c r="D903" s="732" t="s">
        <v>603</v>
      </c>
      <c r="E903" s="733">
        <v>50113013</v>
      </c>
      <c r="F903" s="732" t="s">
        <v>1063</v>
      </c>
      <c r="G903" s="731" t="s">
        <v>628</v>
      </c>
      <c r="H903" s="731">
        <v>242332</v>
      </c>
      <c r="I903" s="731">
        <v>242332</v>
      </c>
      <c r="J903" s="731" t="s">
        <v>1113</v>
      </c>
      <c r="K903" s="731" t="s">
        <v>1114</v>
      </c>
      <c r="L903" s="734">
        <v>376.91999999999962</v>
      </c>
      <c r="M903" s="734">
        <v>20.699999999999992</v>
      </c>
      <c r="N903" s="735">
        <v>7802.2439999999888</v>
      </c>
    </row>
    <row r="904" spans="1:14" ht="14.45" customHeight="1" x14ac:dyDescent="0.2">
      <c r="A904" s="729" t="s">
        <v>581</v>
      </c>
      <c r="B904" s="730" t="s">
        <v>582</v>
      </c>
      <c r="C904" s="731" t="s">
        <v>602</v>
      </c>
      <c r="D904" s="732" t="s">
        <v>603</v>
      </c>
      <c r="E904" s="733">
        <v>50113013</v>
      </c>
      <c r="F904" s="732" t="s">
        <v>1063</v>
      </c>
      <c r="G904" s="731" t="s">
        <v>618</v>
      </c>
      <c r="H904" s="731">
        <v>207116</v>
      </c>
      <c r="I904" s="731">
        <v>207116</v>
      </c>
      <c r="J904" s="731" t="s">
        <v>1116</v>
      </c>
      <c r="K904" s="731" t="s">
        <v>1117</v>
      </c>
      <c r="L904" s="734">
        <v>419.1</v>
      </c>
      <c r="M904" s="734">
        <v>0.6</v>
      </c>
      <c r="N904" s="735">
        <v>251.46</v>
      </c>
    </row>
    <row r="905" spans="1:14" ht="14.45" customHeight="1" x14ac:dyDescent="0.2">
      <c r="A905" s="729" t="s">
        <v>581</v>
      </c>
      <c r="B905" s="730" t="s">
        <v>582</v>
      </c>
      <c r="C905" s="731" t="s">
        <v>602</v>
      </c>
      <c r="D905" s="732" t="s">
        <v>603</v>
      </c>
      <c r="E905" s="733">
        <v>50113013</v>
      </c>
      <c r="F905" s="732" t="s">
        <v>1063</v>
      </c>
      <c r="G905" s="731" t="s">
        <v>618</v>
      </c>
      <c r="H905" s="731">
        <v>498890</v>
      </c>
      <c r="I905" s="731">
        <v>9999999</v>
      </c>
      <c r="J905" s="731" t="s">
        <v>1118</v>
      </c>
      <c r="K905" s="731" t="s">
        <v>1119</v>
      </c>
      <c r="L905" s="734">
        <v>2112</v>
      </c>
      <c r="M905" s="734">
        <v>2.5</v>
      </c>
      <c r="N905" s="735">
        <v>5280</v>
      </c>
    </row>
    <row r="906" spans="1:14" ht="14.45" customHeight="1" x14ac:dyDescent="0.2">
      <c r="A906" s="729" t="s">
        <v>581</v>
      </c>
      <c r="B906" s="730" t="s">
        <v>582</v>
      </c>
      <c r="C906" s="731" t="s">
        <v>602</v>
      </c>
      <c r="D906" s="732" t="s">
        <v>603</v>
      </c>
      <c r="E906" s="733">
        <v>50113013</v>
      </c>
      <c r="F906" s="732" t="s">
        <v>1063</v>
      </c>
      <c r="G906" s="731" t="s">
        <v>618</v>
      </c>
      <c r="H906" s="731">
        <v>113424</v>
      </c>
      <c r="I906" s="731">
        <v>9999999</v>
      </c>
      <c r="J906" s="731" t="s">
        <v>1120</v>
      </c>
      <c r="K906" s="731" t="s">
        <v>1121</v>
      </c>
      <c r="L906" s="734">
        <v>2341.0148125000001</v>
      </c>
      <c r="M906" s="734">
        <v>16</v>
      </c>
      <c r="N906" s="735">
        <v>37456.237000000001</v>
      </c>
    </row>
    <row r="907" spans="1:14" ht="14.45" customHeight="1" x14ac:dyDescent="0.2">
      <c r="A907" s="729" t="s">
        <v>581</v>
      </c>
      <c r="B907" s="730" t="s">
        <v>582</v>
      </c>
      <c r="C907" s="731" t="s">
        <v>602</v>
      </c>
      <c r="D907" s="732" t="s">
        <v>603</v>
      </c>
      <c r="E907" s="733">
        <v>50113013</v>
      </c>
      <c r="F907" s="732" t="s">
        <v>1063</v>
      </c>
      <c r="G907" s="731" t="s">
        <v>628</v>
      </c>
      <c r="H907" s="731">
        <v>113453</v>
      </c>
      <c r="I907" s="731">
        <v>113453</v>
      </c>
      <c r="J907" s="731" t="s">
        <v>1122</v>
      </c>
      <c r="K907" s="731" t="s">
        <v>1123</v>
      </c>
      <c r="L907" s="734">
        <v>2124.7391666666663</v>
      </c>
      <c r="M907" s="734">
        <v>12</v>
      </c>
      <c r="N907" s="735">
        <v>25496.869999999995</v>
      </c>
    </row>
    <row r="908" spans="1:14" ht="14.45" customHeight="1" x14ac:dyDescent="0.2">
      <c r="A908" s="729" t="s">
        <v>581</v>
      </c>
      <c r="B908" s="730" t="s">
        <v>582</v>
      </c>
      <c r="C908" s="731" t="s">
        <v>602</v>
      </c>
      <c r="D908" s="732" t="s">
        <v>603</v>
      </c>
      <c r="E908" s="733">
        <v>50113013</v>
      </c>
      <c r="F908" s="732" t="s">
        <v>1063</v>
      </c>
      <c r="G908" s="731" t="s">
        <v>618</v>
      </c>
      <c r="H908" s="731">
        <v>502239</v>
      </c>
      <c r="I908" s="731">
        <v>9999999</v>
      </c>
      <c r="J908" s="731" t="s">
        <v>1124</v>
      </c>
      <c r="K908" s="731" t="s">
        <v>1121</v>
      </c>
      <c r="L908" s="734">
        <v>2090</v>
      </c>
      <c r="M908" s="734">
        <v>5.7</v>
      </c>
      <c r="N908" s="735">
        <v>11913</v>
      </c>
    </row>
    <row r="909" spans="1:14" ht="14.45" customHeight="1" x14ac:dyDescent="0.2">
      <c r="A909" s="729" t="s">
        <v>581</v>
      </c>
      <c r="B909" s="730" t="s">
        <v>582</v>
      </c>
      <c r="C909" s="731" t="s">
        <v>602</v>
      </c>
      <c r="D909" s="732" t="s">
        <v>603</v>
      </c>
      <c r="E909" s="733">
        <v>50113013</v>
      </c>
      <c r="F909" s="732" t="s">
        <v>1063</v>
      </c>
      <c r="G909" s="731" t="s">
        <v>329</v>
      </c>
      <c r="H909" s="731">
        <v>201030</v>
      </c>
      <c r="I909" s="731">
        <v>201030</v>
      </c>
      <c r="J909" s="731" t="s">
        <v>1125</v>
      </c>
      <c r="K909" s="731" t="s">
        <v>1126</v>
      </c>
      <c r="L909" s="734">
        <v>33.4</v>
      </c>
      <c r="M909" s="734">
        <v>55</v>
      </c>
      <c r="N909" s="735">
        <v>1837</v>
      </c>
    </row>
    <row r="910" spans="1:14" ht="14.45" customHeight="1" x14ac:dyDescent="0.2">
      <c r="A910" s="729" t="s">
        <v>581</v>
      </c>
      <c r="B910" s="730" t="s">
        <v>582</v>
      </c>
      <c r="C910" s="731" t="s">
        <v>602</v>
      </c>
      <c r="D910" s="732" t="s">
        <v>603</v>
      </c>
      <c r="E910" s="733">
        <v>50113013</v>
      </c>
      <c r="F910" s="732" t="s">
        <v>1063</v>
      </c>
      <c r="G910" s="731" t="s">
        <v>628</v>
      </c>
      <c r="H910" s="731">
        <v>126127</v>
      </c>
      <c r="I910" s="731">
        <v>26127</v>
      </c>
      <c r="J910" s="731" t="s">
        <v>1129</v>
      </c>
      <c r="K910" s="731" t="s">
        <v>1130</v>
      </c>
      <c r="L910" s="734">
        <v>2237.73</v>
      </c>
      <c r="M910" s="734">
        <v>6</v>
      </c>
      <c r="N910" s="735">
        <v>13426.380000000001</v>
      </c>
    </row>
    <row r="911" spans="1:14" ht="14.45" customHeight="1" x14ac:dyDescent="0.2">
      <c r="A911" s="729" t="s">
        <v>581</v>
      </c>
      <c r="B911" s="730" t="s">
        <v>582</v>
      </c>
      <c r="C911" s="731" t="s">
        <v>602</v>
      </c>
      <c r="D911" s="732" t="s">
        <v>603</v>
      </c>
      <c r="E911" s="733">
        <v>50113013</v>
      </c>
      <c r="F911" s="732" t="s">
        <v>1063</v>
      </c>
      <c r="G911" s="731" t="s">
        <v>628</v>
      </c>
      <c r="H911" s="731">
        <v>166269</v>
      </c>
      <c r="I911" s="731">
        <v>166269</v>
      </c>
      <c r="J911" s="731" t="s">
        <v>1131</v>
      </c>
      <c r="K911" s="731" t="s">
        <v>1132</v>
      </c>
      <c r="L911" s="734">
        <v>52.88</v>
      </c>
      <c r="M911" s="734">
        <v>14</v>
      </c>
      <c r="N911" s="735">
        <v>740.32</v>
      </c>
    </row>
    <row r="912" spans="1:14" ht="14.45" customHeight="1" x14ac:dyDescent="0.2">
      <c r="A912" s="729" t="s">
        <v>581</v>
      </c>
      <c r="B912" s="730" t="s">
        <v>582</v>
      </c>
      <c r="C912" s="731" t="s">
        <v>602</v>
      </c>
      <c r="D912" s="732" t="s">
        <v>603</v>
      </c>
      <c r="E912" s="733">
        <v>50113013</v>
      </c>
      <c r="F912" s="732" t="s">
        <v>1063</v>
      </c>
      <c r="G912" s="731" t="s">
        <v>628</v>
      </c>
      <c r="H912" s="731">
        <v>103708</v>
      </c>
      <c r="I912" s="731">
        <v>3708</v>
      </c>
      <c r="J912" s="731" t="s">
        <v>1413</v>
      </c>
      <c r="K912" s="731" t="s">
        <v>1414</v>
      </c>
      <c r="L912" s="734">
        <v>1134.8800000000001</v>
      </c>
      <c r="M912" s="734">
        <v>1.5</v>
      </c>
      <c r="N912" s="735">
        <v>1702.3200000000002</v>
      </c>
    </row>
    <row r="913" spans="1:14" ht="14.45" customHeight="1" x14ac:dyDescent="0.2">
      <c r="A913" s="729" t="s">
        <v>581</v>
      </c>
      <c r="B913" s="730" t="s">
        <v>582</v>
      </c>
      <c r="C913" s="731" t="s">
        <v>602</v>
      </c>
      <c r="D913" s="732" t="s">
        <v>603</v>
      </c>
      <c r="E913" s="733">
        <v>50113014</v>
      </c>
      <c r="F913" s="732" t="s">
        <v>1133</v>
      </c>
      <c r="G913" s="731" t="s">
        <v>628</v>
      </c>
      <c r="H913" s="731">
        <v>164407</v>
      </c>
      <c r="I913" s="731">
        <v>164407</v>
      </c>
      <c r="J913" s="731" t="s">
        <v>1138</v>
      </c>
      <c r="K913" s="731" t="s">
        <v>1139</v>
      </c>
      <c r="L913" s="734">
        <v>638</v>
      </c>
      <c r="M913" s="734">
        <v>2</v>
      </c>
      <c r="N913" s="735">
        <v>1276</v>
      </c>
    </row>
    <row r="914" spans="1:14" ht="14.45" customHeight="1" x14ac:dyDescent="0.2">
      <c r="A914" s="729" t="s">
        <v>581</v>
      </c>
      <c r="B914" s="730" t="s">
        <v>582</v>
      </c>
      <c r="C914" s="731" t="s">
        <v>602</v>
      </c>
      <c r="D914" s="732" t="s">
        <v>603</v>
      </c>
      <c r="E914" s="733">
        <v>50113014</v>
      </c>
      <c r="F914" s="732" t="s">
        <v>1133</v>
      </c>
      <c r="G914" s="731" t="s">
        <v>628</v>
      </c>
      <c r="H914" s="731">
        <v>164401</v>
      </c>
      <c r="I914" s="731">
        <v>164401</v>
      </c>
      <c r="J914" s="731" t="s">
        <v>1138</v>
      </c>
      <c r="K914" s="731" t="s">
        <v>1140</v>
      </c>
      <c r="L914" s="734">
        <v>319.00000496520596</v>
      </c>
      <c r="M914" s="734">
        <v>11.700000000000001</v>
      </c>
      <c r="N914" s="735">
        <v>3732.3000580929101</v>
      </c>
    </row>
    <row r="915" spans="1:14" ht="14.45" customHeight="1" x14ac:dyDescent="0.2">
      <c r="A915" s="729" t="s">
        <v>581</v>
      </c>
      <c r="B915" s="730" t="s">
        <v>582</v>
      </c>
      <c r="C915" s="731" t="s">
        <v>602</v>
      </c>
      <c r="D915" s="732" t="s">
        <v>603</v>
      </c>
      <c r="E915" s="733">
        <v>50113014</v>
      </c>
      <c r="F915" s="732" t="s">
        <v>1133</v>
      </c>
      <c r="G915" s="731" t="s">
        <v>618</v>
      </c>
      <c r="H915" s="731">
        <v>129428</v>
      </c>
      <c r="I915" s="731">
        <v>500720</v>
      </c>
      <c r="J915" s="731" t="s">
        <v>1554</v>
      </c>
      <c r="K915" s="731" t="s">
        <v>1555</v>
      </c>
      <c r="L915" s="734">
        <v>3630</v>
      </c>
      <c r="M915" s="734">
        <v>33</v>
      </c>
      <c r="N915" s="735">
        <v>119790</v>
      </c>
    </row>
    <row r="916" spans="1:14" ht="14.45" customHeight="1" x14ac:dyDescent="0.2">
      <c r="A916" s="729" t="s">
        <v>581</v>
      </c>
      <c r="B916" s="730" t="s">
        <v>582</v>
      </c>
      <c r="C916" s="731" t="s">
        <v>605</v>
      </c>
      <c r="D916" s="732" t="s">
        <v>606</v>
      </c>
      <c r="E916" s="733">
        <v>50113001</v>
      </c>
      <c r="F916" s="732" t="s">
        <v>617</v>
      </c>
      <c r="G916" s="731" t="s">
        <v>618</v>
      </c>
      <c r="H916" s="731">
        <v>100362</v>
      </c>
      <c r="I916" s="731">
        <v>362</v>
      </c>
      <c r="J916" s="731" t="s">
        <v>623</v>
      </c>
      <c r="K916" s="731" t="s">
        <v>624</v>
      </c>
      <c r="L916" s="734">
        <v>72.570000000000007</v>
      </c>
      <c r="M916" s="734">
        <v>3</v>
      </c>
      <c r="N916" s="735">
        <v>217.71000000000004</v>
      </c>
    </row>
    <row r="917" spans="1:14" ht="14.45" customHeight="1" x14ac:dyDescent="0.2">
      <c r="A917" s="729" t="s">
        <v>581</v>
      </c>
      <c r="B917" s="730" t="s">
        <v>582</v>
      </c>
      <c r="C917" s="731" t="s">
        <v>605</v>
      </c>
      <c r="D917" s="732" t="s">
        <v>606</v>
      </c>
      <c r="E917" s="733">
        <v>50113001</v>
      </c>
      <c r="F917" s="732" t="s">
        <v>617</v>
      </c>
      <c r="G917" s="731" t="s">
        <v>618</v>
      </c>
      <c r="H917" s="731">
        <v>845369</v>
      </c>
      <c r="I917" s="731">
        <v>107987</v>
      </c>
      <c r="J917" s="731" t="s">
        <v>643</v>
      </c>
      <c r="K917" s="731" t="s">
        <v>644</v>
      </c>
      <c r="L917" s="734">
        <v>112.17</v>
      </c>
      <c r="M917" s="734">
        <v>2</v>
      </c>
      <c r="N917" s="735">
        <v>224.34</v>
      </c>
    </row>
    <row r="918" spans="1:14" ht="14.45" customHeight="1" x14ac:dyDescent="0.2">
      <c r="A918" s="729" t="s">
        <v>581</v>
      </c>
      <c r="B918" s="730" t="s">
        <v>582</v>
      </c>
      <c r="C918" s="731" t="s">
        <v>605</v>
      </c>
      <c r="D918" s="732" t="s">
        <v>606</v>
      </c>
      <c r="E918" s="733">
        <v>50113001</v>
      </c>
      <c r="F918" s="732" t="s">
        <v>617</v>
      </c>
      <c r="G918" s="731" t="s">
        <v>618</v>
      </c>
      <c r="H918" s="731">
        <v>196610</v>
      </c>
      <c r="I918" s="731">
        <v>96610</v>
      </c>
      <c r="J918" s="731" t="s">
        <v>647</v>
      </c>
      <c r="K918" s="731" t="s">
        <v>648</v>
      </c>
      <c r="L918" s="734">
        <v>51.77</v>
      </c>
      <c r="M918" s="734">
        <v>2</v>
      </c>
      <c r="N918" s="735">
        <v>103.54</v>
      </c>
    </row>
    <row r="919" spans="1:14" ht="14.45" customHeight="1" x14ac:dyDescent="0.2">
      <c r="A919" s="729" t="s">
        <v>581</v>
      </c>
      <c r="B919" s="730" t="s">
        <v>582</v>
      </c>
      <c r="C919" s="731" t="s">
        <v>605</v>
      </c>
      <c r="D919" s="732" t="s">
        <v>606</v>
      </c>
      <c r="E919" s="733">
        <v>50113001</v>
      </c>
      <c r="F919" s="732" t="s">
        <v>617</v>
      </c>
      <c r="G919" s="731" t="s">
        <v>618</v>
      </c>
      <c r="H919" s="731">
        <v>100392</v>
      </c>
      <c r="I919" s="731">
        <v>392</v>
      </c>
      <c r="J919" s="731" t="s">
        <v>1427</v>
      </c>
      <c r="K919" s="731" t="s">
        <v>952</v>
      </c>
      <c r="L919" s="734">
        <v>57.53</v>
      </c>
      <c r="M919" s="734">
        <v>1</v>
      </c>
      <c r="N919" s="735">
        <v>57.53</v>
      </c>
    </row>
    <row r="920" spans="1:14" ht="14.45" customHeight="1" x14ac:dyDescent="0.2">
      <c r="A920" s="729" t="s">
        <v>581</v>
      </c>
      <c r="B920" s="730" t="s">
        <v>582</v>
      </c>
      <c r="C920" s="731" t="s">
        <v>605</v>
      </c>
      <c r="D920" s="732" t="s">
        <v>606</v>
      </c>
      <c r="E920" s="733">
        <v>50113001</v>
      </c>
      <c r="F920" s="732" t="s">
        <v>617</v>
      </c>
      <c r="G920" s="731" t="s">
        <v>618</v>
      </c>
      <c r="H920" s="731">
        <v>102679</v>
      </c>
      <c r="I920" s="731">
        <v>2679</v>
      </c>
      <c r="J920" s="731" t="s">
        <v>1556</v>
      </c>
      <c r="K920" s="731" t="s">
        <v>1557</v>
      </c>
      <c r="L920" s="734">
        <v>164.48</v>
      </c>
      <c r="M920" s="734">
        <v>1</v>
      </c>
      <c r="N920" s="735">
        <v>164.48</v>
      </c>
    </row>
    <row r="921" spans="1:14" ht="14.45" customHeight="1" x14ac:dyDescent="0.2">
      <c r="A921" s="729" t="s">
        <v>581</v>
      </c>
      <c r="B921" s="730" t="s">
        <v>582</v>
      </c>
      <c r="C921" s="731" t="s">
        <v>605</v>
      </c>
      <c r="D921" s="732" t="s">
        <v>606</v>
      </c>
      <c r="E921" s="733">
        <v>50113001</v>
      </c>
      <c r="F921" s="732" t="s">
        <v>617</v>
      </c>
      <c r="G921" s="731" t="s">
        <v>618</v>
      </c>
      <c r="H921" s="731">
        <v>116320</v>
      </c>
      <c r="I921" s="731">
        <v>16320</v>
      </c>
      <c r="J921" s="731" t="s">
        <v>677</v>
      </c>
      <c r="K921" s="731" t="s">
        <v>1177</v>
      </c>
      <c r="L921" s="734">
        <v>123.90499999999997</v>
      </c>
      <c r="M921" s="734">
        <v>2</v>
      </c>
      <c r="N921" s="735">
        <v>247.80999999999995</v>
      </c>
    </row>
    <row r="922" spans="1:14" ht="14.45" customHeight="1" x14ac:dyDescent="0.2">
      <c r="A922" s="729" t="s">
        <v>581</v>
      </c>
      <c r="B922" s="730" t="s">
        <v>582</v>
      </c>
      <c r="C922" s="731" t="s">
        <v>605</v>
      </c>
      <c r="D922" s="732" t="s">
        <v>606</v>
      </c>
      <c r="E922" s="733">
        <v>50113001</v>
      </c>
      <c r="F922" s="732" t="s">
        <v>617</v>
      </c>
      <c r="G922" s="731" t="s">
        <v>618</v>
      </c>
      <c r="H922" s="731">
        <v>841498</v>
      </c>
      <c r="I922" s="731">
        <v>31951</v>
      </c>
      <c r="J922" s="731" t="s">
        <v>1558</v>
      </c>
      <c r="K922" s="731" t="s">
        <v>1559</v>
      </c>
      <c r="L922" s="734">
        <v>50.659999999999989</v>
      </c>
      <c r="M922" s="734">
        <v>1</v>
      </c>
      <c r="N922" s="735">
        <v>50.659999999999989</v>
      </c>
    </row>
    <row r="923" spans="1:14" ht="14.45" customHeight="1" x14ac:dyDescent="0.2">
      <c r="A923" s="729" t="s">
        <v>581</v>
      </c>
      <c r="B923" s="730" t="s">
        <v>582</v>
      </c>
      <c r="C923" s="731" t="s">
        <v>605</v>
      </c>
      <c r="D923" s="732" t="s">
        <v>606</v>
      </c>
      <c r="E923" s="733">
        <v>50113001</v>
      </c>
      <c r="F923" s="732" t="s">
        <v>617</v>
      </c>
      <c r="G923" s="731" t="s">
        <v>628</v>
      </c>
      <c r="H923" s="731">
        <v>190044</v>
      </c>
      <c r="I923" s="731">
        <v>90044</v>
      </c>
      <c r="J923" s="731" t="s">
        <v>1560</v>
      </c>
      <c r="K923" s="731" t="s">
        <v>1561</v>
      </c>
      <c r="L923" s="734">
        <v>37.18266666666667</v>
      </c>
      <c r="M923" s="734">
        <v>15</v>
      </c>
      <c r="N923" s="735">
        <v>557.74</v>
      </c>
    </row>
    <row r="924" spans="1:14" ht="14.45" customHeight="1" x14ac:dyDescent="0.2">
      <c r="A924" s="729" t="s">
        <v>581</v>
      </c>
      <c r="B924" s="730" t="s">
        <v>582</v>
      </c>
      <c r="C924" s="731" t="s">
        <v>605</v>
      </c>
      <c r="D924" s="732" t="s">
        <v>606</v>
      </c>
      <c r="E924" s="733">
        <v>50113001</v>
      </c>
      <c r="F924" s="732" t="s">
        <v>617</v>
      </c>
      <c r="G924" s="731" t="s">
        <v>618</v>
      </c>
      <c r="H924" s="731">
        <v>501596</v>
      </c>
      <c r="I924" s="731">
        <v>0</v>
      </c>
      <c r="J924" s="731" t="s">
        <v>1562</v>
      </c>
      <c r="K924" s="731" t="s">
        <v>1563</v>
      </c>
      <c r="L924" s="734">
        <v>113.26000000000003</v>
      </c>
      <c r="M924" s="734">
        <v>2</v>
      </c>
      <c r="N924" s="735">
        <v>226.52000000000007</v>
      </c>
    </row>
    <row r="925" spans="1:14" ht="14.45" customHeight="1" x14ac:dyDescent="0.2">
      <c r="A925" s="729" t="s">
        <v>581</v>
      </c>
      <c r="B925" s="730" t="s">
        <v>582</v>
      </c>
      <c r="C925" s="731" t="s">
        <v>605</v>
      </c>
      <c r="D925" s="732" t="s">
        <v>606</v>
      </c>
      <c r="E925" s="733">
        <v>50113001</v>
      </c>
      <c r="F925" s="732" t="s">
        <v>617</v>
      </c>
      <c r="G925" s="731" t="s">
        <v>618</v>
      </c>
      <c r="H925" s="731">
        <v>900881</v>
      </c>
      <c r="I925" s="731">
        <v>0</v>
      </c>
      <c r="J925" s="731" t="s">
        <v>834</v>
      </c>
      <c r="K925" s="731" t="s">
        <v>329</v>
      </c>
      <c r="L925" s="734">
        <v>153.63743214441675</v>
      </c>
      <c r="M925" s="734">
        <v>24</v>
      </c>
      <c r="N925" s="735">
        <v>3687.2983714660022</v>
      </c>
    </row>
    <row r="926" spans="1:14" ht="14.45" customHeight="1" x14ac:dyDescent="0.2">
      <c r="A926" s="729" t="s">
        <v>581</v>
      </c>
      <c r="B926" s="730" t="s">
        <v>582</v>
      </c>
      <c r="C926" s="731" t="s">
        <v>605</v>
      </c>
      <c r="D926" s="732" t="s">
        <v>606</v>
      </c>
      <c r="E926" s="733">
        <v>50113001</v>
      </c>
      <c r="F926" s="732" t="s">
        <v>617</v>
      </c>
      <c r="G926" s="731" t="s">
        <v>618</v>
      </c>
      <c r="H926" s="731">
        <v>921525</v>
      </c>
      <c r="I926" s="731">
        <v>0</v>
      </c>
      <c r="J926" s="731" t="s">
        <v>1564</v>
      </c>
      <c r="K926" s="731" t="s">
        <v>1565</v>
      </c>
      <c r="L926" s="734">
        <v>352.99126296489032</v>
      </c>
      <c r="M926" s="734">
        <v>16</v>
      </c>
      <c r="N926" s="735">
        <v>5647.8602074382452</v>
      </c>
    </row>
    <row r="927" spans="1:14" ht="14.45" customHeight="1" x14ac:dyDescent="0.2">
      <c r="A927" s="729" t="s">
        <v>581</v>
      </c>
      <c r="B927" s="730" t="s">
        <v>582</v>
      </c>
      <c r="C927" s="731" t="s">
        <v>605</v>
      </c>
      <c r="D927" s="732" t="s">
        <v>606</v>
      </c>
      <c r="E927" s="733">
        <v>50113001</v>
      </c>
      <c r="F927" s="732" t="s">
        <v>617</v>
      </c>
      <c r="G927" s="731" t="s">
        <v>618</v>
      </c>
      <c r="H927" s="731">
        <v>921241</v>
      </c>
      <c r="I927" s="731">
        <v>0</v>
      </c>
      <c r="J927" s="731" t="s">
        <v>1566</v>
      </c>
      <c r="K927" s="731" t="s">
        <v>329</v>
      </c>
      <c r="L927" s="734">
        <v>167.790117256842</v>
      </c>
      <c r="M927" s="734">
        <v>4</v>
      </c>
      <c r="N927" s="735">
        <v>671.16046902736798</v>
      </c>
    </row>
    <row r="928" spans="1:14" ht="14.45" customHeight="1" x14ac:dyDescent="0.2">
      <c r="A928" s="729" t="s">
        <v>581</v>
      </c>
      <c r="B928" s="730" t="s">
        <v>582</v>
      </c>
      <c r="C928" s="731" t="s">
        <v>605</v>
      </c>
      <c r="D928" s="732" t="s">
        <v>606</v>
      </c>
      <c r="E928" s="733">
        <v>50113001</v>
      </c>
      <c r="F928" s="732" t="s">
        <v>617</v>
      </c>
      <c r="G928" s="731" t="s">
        <v>618</v>
      </c>
      <c r="H928" s="731">
        <v>921250</v>
      </c>
      <c r="I928" s="731">
        <v>0</v>
      </c>
      <c r="J928" s="731" t="s">
        <v>1567</v>
      </c>
      <c r="K928" s="731" t="s">
        <v>329</v>
      </c>
      <c r="L928" s="734">
        <v>173.28527409479261</v>
      </c>
      <c r="M928" s="734">
        <v>3</v>
      </c>
      <c r="N928" s="735">
        <v>519.85582228437784</v>
      </c>
    </row>
    <row r="929" spans="1:14" ht="14.45" customHeight="1" x14ac:dyDescent="0.2">
      <c r="A929" s="729" t="s">
        <v>581</v>
      </c>
      <c r="B929" s="730" t="s">
        <v>582</v>
      </c>
      <c r="C929" s="731" t="s">
        <v>605</v>
      </c>
      <c r="D929" s="732" t="s">
        <v>606</v>
      </c>
      <c r="E929" s="733">
        <v>50113001</v>
      </c>
      <c r="F929" s="732" t="s">
        <v>617</v>
      </c>
      <c r="G929" s="731" t="s">
        <v>618</v>
      </c>
      <c r="H929" s="731">
        <v>900012</v>
      </c>
      <c r="I929" s="731">
        <v>0</v>
      </c>
      <c r="J929" s="731" t="s">
        <v>1568</v>
      </c>
      <c r="K929" s="731" t="s">
        <v>329</v>
      </c>
      <c r="L929" s="734">
        <v>70.520993807904929</v>
      </c>
      <c r="M929" s="734">
        <v>3</v>
      </c>
      <c r="N929" s="735">
        <v>211.5629814237148</v>
      </c>
    </row>
    <row r="930" spans="1:14" ht="14.45" customHeight="1" x14ac:dyDescent="0.2">
      <c r="A930" s="729" t="s">
        <v>581</v>
      </c>
      <c r="B930" s="730" t="s">
        <v>582</v>
      </c>
      <c r="C930" s="731" t="s">
        <v>605</v>
      </c>
      <c r="D930" s="732" t="s">
        <v>606</v>
      </c>
      <c r="E930" s="733">
        <v>50113001</v>
      </c>
      <c r="F930" s="732" t="s">
        <v>617</v>
      </c>
      <c r="G930" s="731" t="s">
        <v>618</v>
      </c>
      <c r="H930" s="731">
        <v>920376</v>
      </c>
      <c r="I930" s="731">
        <v>0</v>
      </c>
      <c r="J930" s="731" t="s">
        <v>1569</v>
      </c>
      <c r="K930" s="731" t="s">
        <v>329</v>
      </c>
      <c r="L930" s="734">
        <v>94.600870387164278</v>
      </c>
      <c r="M930" s="734">
        <v>3</v>
      </c>
      <c r="N930" s="735">
        <v>283.80261116149285</v>
      </c>
    </row>
    <row r="931" spans="1:14" ht="14.45" customHeight="1" x14ac:dyDescent="0.2">
      <c r="A931" s="729" t="s">
        <v>581</v>
      </c>
      <c r="B931" s="730" t="s">
        <v>582</v>
      </c>
      <c r="C931" s="731" t="s">
        <v>605</v>
      </c>
      <c r="D931" s="732" t="s">
        <v>606</v>
      </c>
      <c r="E931" s="733">
        <v>50113001</v>
      </c>
      <c r="F931" s="732" t="s">
        <v>617</v>
      </c>
      <c r="G931" s="731" t="s">
        <v>618</v>
      </c>
      <c r="H931" s="731">
        <v>920377</v>
      </c>
      <c r="I931" s="731">
        <v>0</v>
      </c>
      <c r="J931" s="731" t="s">
        <v>1570</v>
      </c>
      <c r="K931" s="731" t="s">
        <v>329</v>
      </c>
      <c r="L931" s="734">
        <v>97.483715591788808</v>
      </c>
      <c r="M931" s="734">
        <v>16</v>
      </c>
      <c r="N931" s="735">
        <v>1559.7394494686209</v>
      </c>
    </row>
    <row r="932" spans="1:14" ht="14.45" customHeight="1" x14ac:dyDescent="0.2">
      <c r="A932" s="729" t="s">
        <v>581</v>
      </c>
      <c r="B932" s="730" t="s">
        <v>582</v>
      </c>
      <c r="C932" s="731" t="s">
        <v>605</v>
      </c>
      <c r="D932" s="732" t="s">
        <v>606</v>
      </c>
      <c r="E932" s="733">
        <v>50113001</v>
      </c>
      <c r="F932" s="732" t="s">
        <v>617</v>
      </c>
      <c r="G932" s="731" t="s">
        <v>618</v>
      </c>
      <c r="H932" s="731">
        <v>498367</v>
      </c>
      <c r="I932" s="731">
        <v>0</v>
      </c>
      <c r="J932" s="731" t="s">
        <v>842</v>
      </c>
      <c r="K932" s="731" t="s">
        <v>329</v>
      </c>
      <c r="L932" s="734">
        <v>154.61187965666167</v>
      </c>
      <c r="M932" s="734">
        <v>15</v>
      </c>
      <c r="N932" s="735">
        <v>2319.1781948499251</v>
      </c>
    </row>
    <row r="933" spans="1:14" ht="14.45" customHeight="1" x14ac:dyDescent="0.2">
      <c r="A933" s="729" t="s">
        <v>581</v>
      </c>
      <c r="B933" s="730" t="s">
        <v>582</v>
      </c>
      <c r="C933" s="731" t="s">
        <v>605</v>
      </c>
      <c r="D933" s="732" t="s">
        <v>606</v>
      </c>
      <c r="E933" s="733">
        <v>50113001</v>
      </c>
      <c r="F933" s="732" t="s">
        <v>617</v>
      </c>
      <c r="G933" s="731" t="s">
        <v>618</v>
      </c>
      <c r="H933" s="731">
        <v>921184</v>
      </c>
      <c r="I933" s="731">
        <v>0</v>
      </c>
      <c r="J933" s="731" t="s">
        <v>1267</v>
      </c>
      <c r="K933" s="731" t="s">
        <v>329</v>
      </c>
      <c r="L933" s="734">
        <v>183.8310787786962</v>
      </c>
      <c r="M933" s="734">
        <v>3</v>
      </c>
      <c r="N933" s="735">
        <v>551.49323633608856</v>
      </c>
    </row>
    <row r="934" spans="1:14" ht="14.45" customHeight="1" x14ac:dyDescent="0.2">
      <c r="A934" s="729" t="s">
        <v>581</v>
      </c>
      <c r="B934" s="730" t="s">
        <v>582</v>
      </c>
      <c r="C934" s="731" t="s">
        <v>605</v>
      </c>
      <c r="D934" s="732" t="s">
        <v>606</v>
      </c>
      <c r="E934" s="733">
        <v>50113001</v>
      </c>
      <c r="F934" s="732" t="s">
        <v>617</v>
      </c>
      <c r="G934" s="731" t="s">
        <v>618</v>
      </c>
      <c r="H934" s="731">
        <v>237329</v>
      </c>
      <c r="I934" s="731">
        <v>237329</v>
      </c>
      <c r="J934" s="731" t="s">
        <v>868</v>
      </c>
      <c r="K934" s="731" t="s">
        <v>869</v>
      </c>
      <c r="L934" s="734">
        <v>109.58999999999999</v>
      </c>
      <c r="M934" s="734">
        <v>3</v>
      </c>
      <c r="N934" s="735">
        <v>328.77</v>
      </c>
    </row>
    <row r="935" spans="1:14" ht="14.45" customHeight="1" x14ac:dyDescent="0.2">
      <c r="A935" s="729" t="s">
        <v>581</v>
      </c>
      <c r="B935" s="730" t="s">
        <v>582</v>
      </c>
      <c r="C935" s="731" t="s">
        <v>605</v>
      </c>
      <c r="D935" s="732" t="s">
        <v>606</v>
      </c>
      <c r="E935" s="733">
        <v>50113001</v>
      </c>
      <c r="F935" s="732" t="s">
        <v>617</v>
      </c>
      <c r="G935" s="731" t="s">
        <v>618</v>
      </c>
      <c r="H935" s="731">
        <v>225891</v>
      </c>
      <c r="I935" s="731">
        <v>225891</v>
      </c>
      <c r="J935" s="731" t="s">
        <v>876</v>
      </c>
      <c r="K935" s="731" t="s">
        <v>877</v>
      </c>
      <c r="L935" s="734">
        <v>285.08000000000004</v>
      </c>
      <c r="M935" s="734">
        <v>5</v>
      </c>
      <c r="N935" s="735">
        <v>1425.4</v>
      </c>
    </row>
    <row r="936" spans="1:14" ht="14.45" customHeight="1" x14ac:dyDescent="0.2">
      <c r="A936" s="729" t="s">
        <v>581</v>
      </c>
      <c r="B936" s="730" t="s">
        <v>582</v>
      </c>
      <c r="C936" s="731" t="s">
        <v>605</v>
      </c>
      <c r="D936" s="732" t="s">
        <v>606</v>
      </c>
      <c r="E936" s="733">
        <v>50113001</v>
      </c>
      <c r="F936" s="732" t="s">
        <v>617</v>
      </c>
      <c r="G936" s="731" t="s">
        <v>618</v>
      </c>
      <c r="H936" s="731">
        <v>102684</v>
      </c>
      <c r="I936" s="731">
        <v>2684</v>
      </c>
      <c r="J936" s="731" t="s">
        <v>878</v>
      </c>
      <c r="K936" s="731" t="s">
        <v>879</v>
      </c>
      <c r="L936" s="734">
        <v>109.61777777777777</v>
      </c>
      <c r="M936" s="734">
        <v>9</v>
      </c>
      <c r="N936" s="735">
        <v>986.56</v>
      </c>
    </row>
    <row r="937" spans="1:14" ht="14.45" customHeight="1" x14ac:dyDescent="0.2">
      <c r="A937" s="729" t="s">
        <v>581</v>
      </c>
      <c r="B937" s="730" t="s">
        <v>582</v>
      </c>
      <c r="C937" s="731" t="s">
        <v>605</v>
      </c>
      <c r="D937" s="732" t="s">
        <v>606</v>
      </c>
      <c r="E937" s="733">
        <v>50113001</v>
      </c>
      <c r="F937" s="732" t="s">
        <v>617</v>
      </c>
      <c r="G937" s="731" t="s">
        <v>618</v>
      </c>
      <c r="H937" s="731">
        <v>100502</v>
      </c>
      <c r="I937" s="731">
        <v>502</v>
      </c>
      <c r="J937" s="731" t="s">
        <v>878</v>
      </c>
      <c r="K937" s="731" t="s">
        <v>880</v>
      </c>
      <c r="L937" s="734">
        <v>268.94000000000005</v>
      </c>
      <c r="M937" s="734">
        <v>10</v>
      </c>
      <c r="N937" s="735">
        <v>2689.4000000000005</v>
      </c>
    </row>
    <row r="938" spans="1:14" ht="14.45" customHeight="1" x14ac:dyDescent="0.2">
      <c r="A938" s="729" t="s">
        <v>581</v>
      </c>
      <c r="B938" s="730" t="s">
        <v>582</v>
      </c>
      <c r="C938" s="731" t="s">
        <v>605</v>
      </c>
      <c r="D938" s="732" t="s">
        <v>606</v>
      </c>
      <c r="E938" s="733">
        <v>50113001</v>
      </c>
      <c r="F938" s="732" t="s">
        <v>617</v>
      </c>
      <c r="G938" s="731" t="s">
        <v>628</v>
      </c>
      <c r="H938" s="731">
        <v>109709</v>
      </c>
      <c r="I938" s="731">
        <v>9709</v>
      </c>
      <c r="J938" s="731" t="s">
        <v>942</v>
      </c>
      <c r="K938" s="731" t="s">
        <v>944</v>
      </c>
      <c r="L938" s="734">
        <v>64.900000000000006</v>
      </c>
      <c r="M938" s="734">
        <v>7</v>
      </c>
      <c r="N938" s="735">
        <v>454.30000000000007</v>
      </c>
    </row>
    <row r="939" spans="1:14" ht="14.45" customHeight="1" x14ac:dyDescent="0.2">
      <c r="A939" s="729" t="s">
        <v>581</v>
      </c>
      <c r="B939" s="730" t="s">
        <v>582</v>
      </c>
      <c r="C939" s="731" t="s">
        <v>608</v>
      </c>
      <c r="D939" s="732" t="s">
        <v>609</v>
      </c>
      <c r="E939" s="733">
        <v>50113001</v>
      </c>
      <c r="F939" s="732" t="s">
        <v>617</v>
      </c>
      <c r="G939" s="731" t="s">
        <v>618</v>
      </c>
      <c r="H939" s="731">
        <v>846758</v>
      </c>
      <c r="I939" s="731">
        <v>103387</v>
      </c>
      <c r="J939" s="731" t="s">
        <v>619</v>
      </c>
      <c r="K939" s="731" t="s">
        <v>620</v>
      </c>
      <c r="L939" s="734">
        <v>75.306776859504126</v>
      </c>
      <c r="M939" s="734">
        <v>242</v>
      </c>
      <c r="N939" s="735">
        <v>18224.239999999998</v>
      </c>
    </row>
    <row r="940" spans="1:14" ht="14.45" customHeight="1" x14ac:dyDescent="0.2">
      <c r="A940" s="729" t="s">
        <v>581</v>
      </c>
      <c r="B940" s="730" t="s">
        <v>582</v>
      </c>
      <c r="C940" s="731" t="s">
        <v>608</v>
      </c>
      <c r="D940" s="732" t="s">
        <v>609</v>
      </c>
      <c r="E940" s="733">
        <v>50113001</v>
      </c>
      <c r="F940" s="732" t="s">
        <v>617</v>
      </c>
      <c r="G940" s="731" t="s">
        <v>618</v>
      </c>
      <c r="H940" s="731">
        <v>100362</v>
      </c>
      <c r="I940" s="731">
        <v>362</v>
      </c>
      <c r="J940" s="731" t="s">
        <v>623</v>
      </c>
      <c r="K940" s="731" t="s">
        <v>624</v>
      </c>
      <c r="L940" s="734">
        <v>72.39500000000001</v>
      </c>
      <c r="M940" s="734">
        <v>8</v>
      </c>
      <c r="N940" s="735">
        <v>579.16000000000008</v>
      </c>
    </row>
    <row r="941" spans="1:14" ht="14.45" customHeight="1" x14ac:dyDescent="0.2">
      <c r="A941" s="729" t="s">
        <v>581</v>
      </c>
      <c r="B941" s="730" t="s">
        <v>582</v>
      </c>
      <c r="C941" s="731" t="s">
        <v>608</v>
      </c>
      <c r="D941" s="732" t="s">
        <v>609</v>
      </c>
      <c r="E941" s="733">
        <v>50113001</v>
      </c>
      <c r="F941" s="732" t="s">
        <v>617</v>
      </c>
      <c r="G941" s="731" t="s">
        <v>618</v>
      </c>
      <c r="H941" s="731">
        <v>128831</v>
      </c>
      <c r="I941" s="731">
        <v>28831</v>
      </c>
      <c r="J941" s="731" t="s">
        <v>1417</v>
      </c>
      <c r="K941" s="731" t="s">
        <v>1418</v>
      </c>
      <c r="L941" s="734">
        <v>162.72000000000003</v>
      </c>
      <c r="M941" s="734">
        <v>5</v>
      </c>
      <c r="N941" s="735">
        <v>813.60000000000014</v>
      </c>
    </row>
    <row r="942" spans="1:14" ht="14.45" customHeight="1" x14ac:dyDescent="0.2">
      <c r="A942" s="729" t="s">
        <v>581</v>
      </c>
      <c r="B942" s="730" t="s">
        <v>582</v>
      </c>
      <c r="C942" s="731" t="s">
        <v>608</v>
      </c>
      <c r="D942" s="732" t="s">
        <v>609</v>
      </c>
      <c r="E942" s="733">
        <v>50113001</v>
      </c>
      <c r="F942" s="732" t="s">
        <v>617</v>
      </c>
      <c r="G942" s="731" t="s">
        <v>618</v>
      </c>
      <c r="H942" s="731">
        <v>845008</v>
      </c>
      <c r="I942" s="731">
        <v>107806</v>
      </c>
      <c r="J942" s="731" t="s">
        <v>625</v>
      </c>
      <c r="K942" s="731" t="s">
        <v>626</v>
      </c>
      <c r="L942" s="734">
        <v>67.336666666666659</v>
      </c>
      <c r="M942" s="734">
        <v>3</v>
      </c>
      <c r="N942" s="735">
        <v>202.00999999999996</v>
      </c>
    </row>
    <row r="943" spans="1:14" ht="14.45" customHeight="1" x14ac:dyDescent="0.2">
      <c r="A943" s="729" t="s">
        <v>581</v>
      </c>
      <c r="B943" s="730" t="s">
        <v>582</v>
      </c>
      <c r="C943" s="731" t="s">
        <v>608</v>
      </c>
      <c r="D943" s="732" t="s">
        <v>609</v>
      </c>
      <c r="E943" s="733">
        <v>50113001</v>
      </c>
      <c r="F943" s="732" t="s">
        <v>617</v>
      </c>
      <c r="G943" s="731" t="s">
        <v>628</v>
      </c>
      <c r="H943" s="731">
        <v>102954</v>
      </c>
      <c r="I943" s="731">
        <v>2954</v>
      </c>
      <c r="J943" s="731" t="s">
        <v>629</v>
      </c>
      <c r="K943" s="731" t="s">
        <v>630</v>
      </c>
      <c r="L943" s="734">
        <v>15</v>
      </c>
      <c r="M943" s="734">
        <v>1</v>
      </c>
      <c r="N943" s="735">
        <v>15</v>
      </c>
    </row>
    <row r="944" spans="1:14" ht="14.45" customHeight="1" x14ac:dyDescent="0.2">
      <c r="A944" s="729" t="s">
        <v>581</v>
      </c>
      <c r="B944" s="730" t="s">
        <v>582</v>
      </c>
      <c r="C944" s="731" t="s">
        <v>608</v>
      </c>
      <c r="D944" s="732" t="s">
        <v>609</v>
      </c>
      <c r="E944" s="733">
        <v>50113001</v>
      </c>
      <c r="F944" s="732" t="s">
        <v>617</v>
      </c>
      <c r="G944" s="731" t="s">
        <v>618</v>
      </c>
      <c r="H944" s="731">
        <v>167547</v>
      </c>
      <c r="I944" s="731">
        <v>67547</v>
      </c>
      <c r="J944" s="731" t="s">
        <v>1149</v>
      </c>
      <c r="K944" s="731" t="s">
        <v>1150</v>
      </c>
      <c r="L944" s="734">
        <v>46.689000000000007</v>
      </c>
      <c r="M944" s="734">
        <v>80</v>
      </c>
      <c r="N944" s="735">
        <v>3735.1200000000003</v>
      </c>
    </row>
    <row r="945" spans="1:14" ht="14.45" customHeight="1" x14ac:dyDescent="0.2">
      <c r="A945" s="729" t="s">
        <v>581</v>
      </c>
      <c r="B945" s="730" t="s">
        <v>582</v>
      </c>
      <c r="C945" s="731" t="s">
        <v>608</v>
      </c>
      <c r="D945" s="732" t="s">
        <v>609</v>
      </c>
      <c r="E945" s="733">
        <v>50113001</v>
      </c>
      <c r="F945" s="732" t="s">
        <v>617</v>
      </c>
      <c r="G945" s="731" t="s">
        <v>628</v>
      </c>
      <c r="H945" s="731">
        <v>127260</v>
      </c>
      <c r="I945" s="731">
        <v>127260</v>
      </c>
      <c r="J945" s="731" t="s">
        <v>637</v>
      </c>
      <c r="K945" s="731" t="s">
        <v>638</v>
      </c>
      <c r="L945" s="734">
        <v>16.18</v>
      </c>
      <c r="M945" s="734">
        <v>1</v>
      </c>
      <c r="N945" s="735">
        <v>16.18</v>
      </c>
    </row>
    <row r="946" spans="1:14" ht="14.45" customHeight="1" x14ac:dyDescent="0.2">
      <c r="A946" s="729" t="s">
        <v>581</v>
      </c>
      <c r="B946" s="730" t="s">
        <v>582</v>
      </c>
      <c r="C946" s="731" t="s">
        <v>608</v>
      </c>
      <c r="D946" s="732" t="s">
        <v>609</v>
      </c>
      <c r="E946" s="733">
        <v>50113001</v>
      </c>
      <c r="F946" s="732" t="s">
        <v>617</v>
      </c>
      <c r="G946" s="731" t="s">
        <v>618</v>
      </c>
      <c r="H946" s="731">
        <v>194916</v>
      </c>
      <c r="I946" s="731">
        <v>94916</v>
      </c>
      <c r="J946" s="731" t="s">
        <v>1153</v>
      </c>
      <c r="K946" s="731" t="s">
        <v>1154</v>
      </c>
      <c r="L946" s="734">
        <v>84.939230769230761</v>
      </c>
      <c r="M946" s="734">
        <v>130</v>
      </c>
      <c r="N946" s="735">
        <v>11042.099999999999</v>
      </c>
    </row>
    <row r="947" spans="1:14" ht="14.45" customHeight="1" x14ac:dyDescent="0.2">
      <c r="A947" s="729" t="s">
        <v>581</v>
      </c>
      <c r="B947" s="730" t="s">
        <v>582</v>
      </c>
      <c r="C947" s="731" t="s">
        <v>608</v>
      </c>
      <c r="D947" s="732" t="s">
        <v>609</v>
      </c>
      <c r="E947" s="733">
        <v>50113001</v>
      </c>
      <c r="F947" s="732" t="s">
        <v>617</v>
      </c>
      <c r="G947" s="731" t="s">
        <v>618</v>
      </c>
      <c r="H947" s="731">
        <v>194920</v>
      </c>
      <c r="I947" s="731">
        <v>94920</v>
      </c>
      <c r="J947" s="731" t="s">
        <v>639</v>
      </c>
      <c r="K947" s="731" t="s">
        <v>640</v>
      </c>
      <c r="L947" s="734">
        <v>72.998793103448293</v>
      </c>
      <c r="M947" s="734">
        <v>58</v>
      </c>
      <c r="N947" s="735">
        <v>4233.9300000000012</v>
      </c>
    </row>
    <row r="948" spans="1:14" ht="14.45" customHeight="1" x14ac:dyDescent="0.2">
      <c r="A948" s="729" t="s">
        <v>581</v>
      </c>
      <c r="B948" s="730" t="s">
        <v>582</v>
      </c>
      <c r="C948" s="731" t="s">
        <v>608</v>
      </c>
      <c r="D948" s="732" t="s">
        <v>609</v>
      </c>
      <c r="E948" s="733">
        <v>50113001</v>
      </c>
      <c r="F948" s="732" t="s">
        <v>617</v>
      </c>
      <c r="G948" s="731" t="s">
        <v>618</v>
      </c>
      <c r="H948" s="731">
        <v>223855</v>
      </c>
      <c r="I948" s="731">
        <v>223855</v>
      </c>
      <c r="J948" s="731" t="s">
        <v>1571</v>
      </c>
      <c r="K948" s="731" t="s">
        <v>1572</v>
      </c>
      <c r="L948" s="734">
        <v>165</v>
      </c>
      <c r="M948" s="734">
        <v>20</v>
      </c>
      <c r="N948" s="735">
        <v>3300</v>
      </c>
    </row>
    <row r="949" spans="1:14" ht="14.45" customHeight="1" x14ac:dyDescent="0.2">
      <c r="A949" s="729" t="s">
        <v>581</v>
      </c>
      <c r="B949" s="730" t="s">
        <v>582</v>
      </c>
      <c r="C949" s="731" t="s">
        <v>608</v>
      </c>
      <c r="D949" s="732" t="s">
        <v>609</v>
      </c>
      <c r="E949" s="733">
        <v>50113001</v>
      </c>
      <c r="F949" s="732" t="s">
        <v>617</v>
      </c>
      <c r="G949" s="731" t="s">
        <v>618</v>
      </c>
      <c r="H949" s="731">
        <v>845369</v>
      </c>
      <c r="I949" s="731">
        <v>107987</v>
      </c>
      <c r="J949" s="731" t="s">
        <v>643</v>
      </c>
      <c r="K949" s="731" t="s">
        <v>644</v>
      </c>
      <c r="L949" s="734">
        <v>112.17</v>
      </c>
      <c r="M949" s="734">
        <v>2</v>
      </c>
      <c r="N949" s="735">
        <v>224.34</v>
      </c>
    </row>
    <row r="950" spans="1:14" ht="14.45" customHeight="1" x14ac:dyDescent="0.2">
      <c r="A950" s="729" t="s">
        <v>581</v>
      </c>
      <c r="B950" s="730" t="s">
        <v>582</v>
      </c>
      <c r="C950" s="731" t="s">
        <v>608</v>
      </c>
      <c r="D950" s="732" t="s">
        <v>609</v>
      </c>
      <c r="E950" s="733">
        <v>50113001</v>
      </c>
      <c r="F950" s="732" t="s">
        <v>617</v>
      </c>
      <c r="G950" s="731" t="s">
        <v>618</v>
      </c>
      <c r="H950" s="731">
        <v>207931</v>
      </c>
      <c r="I950" s="731">
        <v>207931</v>
      </c>
      <c r="J950" s="731" t="s">
        <v>645</v>
      </c>
      <c r="K950" s="731" t="s">
        <v>646</v>
      </c>
      <c r="L950" s="734">
        <v>27.649999999999995</v>
      </c>
      <c r="M950" s="734">
        <v>2</v>
      </c>
      <c r="N950" s="735">
        <v>55.29999999999999</v>
      </c>
    </row>
    <row r="951" spans="1:14" ht="14.45" customHeight="1" x14ac:dyDescent="0.2">
      <c r="A951" s="729" t="s">
        <v>581</v>
      </c>
      <c r="B951" s="730" t="s">
        <v>582</v>
      </c>
      <c r="C951" s="731" t="s">
        <v>608</v>
      </c>
      <c r="D951" s="732" t="s">
        <v>609</v>
      </c>
      <c r="E951" s="733">
        <v>50113001</v>
      </c>
      <c r="F951" s="732" t="s">
        <v>617</v>
      </c>
      <c r="G951" s="731" t="s">
        <v>618</v>
      </c>
      <c r="H951" s="731">
        <v>196610</v>
      </c>
      <c r="I951" s="731">
        <v>96610</v>
      </c>
      <c r="J951" s="731" t="s">
        <v>647</v>
      </c>
      <c r="K951" s="731" t="s">
        <v>648</v>
      </c>
      <c r="L951" s="734">
        <v>51.652222222222228</v>
      </c>
      <c r="M951" s="734">
        <v>9</v>
      </c>
      <c r="N951" s="735">
        <v>464.87000000000006</v>
      </c>
    </row>
    <row r="952" spans="1:14" ht="14.45" customHeight="1" x14ac:dyDescent="0.2">
      <c r="A952" s="729" t="s">
        <v>581</v>
      </c>
      <c r="B952" s="730" t="s">
        <v>582</v>
      </c>
      <c r="C952" s="731" t="s">
        <v>608</v>
      </c>
      <c r="D952" s="732" t="s">
        <v>609</v>
      </c>
      <c r="E952" s="733">
        <v>50113001</v>
      </c>
      <c r="F952" s="732" t="s">
        <v>617</v>
      </c>
      <c r="G952" s="731" t="s">
        <v>618</v>
      </c>
      <c r="H952" s="731">
        <v>848439</v>
      </c>
      <c r="I952" s="731">
        <v>122112</v>
      </c>
      <c r="J952" s="731" t="s">
        <v>1573</v>
      </c>
      <c r="K952" s="731" t="s">
        <v>1574</v>
      </c>
      <c r="L952" s="734">
        <v>45.987142857142864</v>
      </c>
      <c r="M952" s="734">
        <v>14</v>
      </c>
      <c r="N952" s="735">
        <v>643.82000000000005</v>
      </c>
    </row>
    <row r="953" spans="1:14" ht="14.45" customHeight="1" x14ac:dyDescent="0.2">
      <c r="A953" s="729" t="s">
        <v>581</v>
      </c>
      <c r="B953" s="730" t="s">
        <v>582</v>
      </c>
      <c r="C953" s="731" t="s">
        <v>608</v>
      </c>
      <c r="D953" s="732" t="s">
        <v>609</v>
      </c>
      <c r="E953" s="733">
        <v>50113001</v>
      </c>
      <c r="F953" s="732" t="s">
        <v>617</v>
      </c>
      <c r="G953" s="731" t="s">
        <v>618</v>
      </c>
      <c r="H953" s="731">
        <v>10561</v>
      </c>
      <c r="I953" s="731">
        <v>10561</v>
      </c>
      <c r="J953" s="731" t="s">
        <v>651</v>
      </c>
      <c r="K953" s="731" t="s">
        <v>1575</v>
      </c>
      <c r="L953" s="734">
        <v>250.80000000000007</v>
      </c>
      <c r="M953" s="734">
        <v>2</v>
      </c>
      <c r="N953" s="735">
        <v>501.60000000000014</v>
      </c>
    </row>
    <row r="954" spans="1:14" ht="14.45" customHeight="1" x14ac:dyDescent="0.2">
      <c r="A954" s="729" t="s">
        <v>581</v>
      </c>
      <c r="B954" s="730" t="s">
        <v>582</v>
      </c>
      <c r="C954" s="731" t="s">
        <v>608</v>
      </c>
      <c r="D954" s="732" t="s">
        <v>609</v>
      </c>
      <c r="E954" s="733">
        <v>50113001</v>
      </c>
      <c r="F954" s="732" t="s">
        <v>617</v>
      </c>
      <c r="G954" s="731" t="s">
        <v>618</v>
      </c>
      <c r="H954" s="731">
        <v>187742</v>
      </c>
      <c r="I954" s="731">
        <v>87742</v>
      </c>
      <c r="J954" s="731" t="s">
        <v>1576</v>
      </c>
      <c r="K954" s="731" t="s">
        <v>650</v>
      </c>
      <c r="L954" s="734">
        <v>17.390063254519859</v>
      </c>
      <c r="M954" s="734">
        <v>960</v>
      </c>
      <c r="N954" s="735">
        <v>16694.460724339064</v>
      </c>
    </row>
    <row r="955" spans="1:14" ht="14.45" customHeight="1" x14ac:dyDescent="0.2">
      <c r="A955" s="729" t="s">
        <v>581</v>
      </c>
      <c r="B955" s="730" t="s">
        <v>582</v>
      </c>
      <c r="C955" s="731" t="s">
        <v>608</v>
      </c>
      <c r="D955" s="732" t="s">
        <v>609</v>
      </c>
      <c r="E955" s="733">
        <v>50113001</v>
      </c>
      <c r="F955" s="732" t="s">
        <v>617</v>
      </c>
      <c r="G955" s="731" t="s">
        <v>618</v>
      </c>
      <c r="H955" s="731">
        <v>100392</v>
      </c>
      <c r="I955" s="731">
        <v>392</v>
      </c>
      <c r="J955" s="731" t="s">
        <v>1427</v>
      </c>
      <c r="K955" s="731" t="s">
        <v>952</v>
      </c>
      <c r="L955" s="734">
        <v>57.530000000000008</v>
      </c>
      <c r="M955" s="734">
        <v>4</v>
      </c>
      <c r="N955" s="735">
        <v>230.12000000000003</v>
      </c>
    </row>
    <row r="956" spans="1:14" ht="14.45" customHeight="1" x14ac:dyDescent="0.2">
      <c r="A956" s="729" t="s">
        <v>581</v>
      </c>
      <c r="B956" s="730" t="s">
        <v>582</v>
      </c>
      <c r="C956" s="731" t="s">
        <v>608</v>
      </c>
      <c r="D956" s="732" t="s">
        <v>609</v>
      </c>
      <c r="E956" s="733">
        <v>50113001</v>
      </c>
      <c r="F956" s="732" t="s">
        <v>617</v>
      </c>
      <c r="G956" s="731" t="s">
        <v>618</v>
      </c>
      <c r="H956" s="731">
        <v>89227</v>
      </c>
      <c r="I956" s="731">
        <v>89227</v>
      </c>
      <c r="J956" s="731" t="s">
        <v>1577</v>
      </c>
      <c r="K956" s="731" t="s">
        <v>1578</v>
      </c>
      <c r="L956" s="734">
        <v>118.85999999999999</v>
      </c>
      <c r="M956" s="734">
        <v>1</v>
      </c>
      <c r="N956" s="735">
        <v>118.85999999999999</v>
      </c>
    </row>
    <row r="957" spans="1:14" ht="14.45" customHeight="1" x14ac:dyDescent="0.2">
      <c r="A957" s="729" t="s">
        <v>581</v>
      </c>
      <c r="B957" s="730" t="s">
        <v>582</v>
      </c>
      <c r="C957" s="731" t="s">
        <v>608</v>
      </c>
      <c r="D957" s="732" t="s">
        <v>609</v>
      </c>
      <c r="E957" s="733">
        <v>50113001</v>
      </c>
      <c r="F957" s="732" t="s">
        <v>617</v>
      </c>
      <c r="G957" s="731" t="s">
        <v>618</v>
      </c>
      <c r="H957" s="731">
        <v>176496</v>
      </c>
      <c r="I957" s="731">
        <v>76496</v>
      </c>
      <c r="J957" s="731" t="s">
        <v>659</v>
      </c>
      <c r="K957" s="731" t="s">
        <v>660</v>
      </c>
      <c r="L957" s="734">
        <v>125.43</v>
      </c>
      <c r="M957" s="734">
        <v>19</v>
      </c>
      <c r="N957" s="735">
        <v>2383.17</v>
      </c>
    </row>
    <row r="958" spans="1:14" ht="14.45" customHeight="1" x14ac:dyDescent="0.2">
      <c r="A958" s="729" t="s">
        <v>581</v>
      </c>
      <c r="B958" s="730" t="s">
        <v>582</v>
      </c>
      <c r="C958" s="731" t="s">
        <v>608</v>
      </c>
      <c r="D958" s="732" t="s">
        <v>609</v>
      </c>
      <c r="E958" s="733">
        <v>50113001</v>
      </c>
      <c r="F958" s="732" t="s">
        <v>617</v>
      </c>
      <c r="G958" s="731" t="s">
        <v>628</v>
      </c>
      <c r="H958" s="731">
        <v>231703</v>
      </c>
      <c r="I958" s="731">
        <v>231703</v>
      </c>
      <c r="J958" s="731" t="s">
        <v>663</v>
      </c>
      <c r="K958" s="731" t="s">
        <v>664</v>
      </c>
      <c r="L958" s="734">
        <v>88.340000000000018</v>
      </c>
      <c r="M958" s="734">
        <v>11</v>
      </c>
      <c r="N958" s="735">
        <v>971.74000000000012</v>
      </c>
    </row>
    <row r="959" spans="1:14" ht="14.45" customHeight="1" x14ac:dyDescent="0.2">
      <c r="A959" s="729" t="s">
        <v>581</v>
      </c>
      <c r="B959" s="730" t="s">
        <v>582</v>
      </c>
      <c r="C959" s="731" t="s">
        <v>608</v>
      </c>
      <c r="D959" s="732" t="s">
        <v>609</v>
      </c>
      <c r="E959" s="733">
        <v>50113001</v>
      </c>
      <c r="F959" s="732" t="s">
        <v>617</v>
      </c>
      <c r="G959" s="731" t="s">
        <v>628</v>
      </c>
      <c r="H959" s="731">
        <v>231688</v>
      </c>
      <c r="I959" s="731">
        <v>231688</v>
      </c>
      <c r="J959" s="731" t="s">
        <v>1164</v>
      </c>
      <c r="K959" s="731" t="s">
        <v>667</v>
      </c>
      <c r="L959" s="734">
        <v>97.39</v>
      </c>
      <c r="M959" s="734">
        <v>1</v>
      </c>
      <c r="N959" s="735">
        <v>97.39</v>
      </c>
    </row>
    <row r="960" spans="1:14" ht="14.45" customHeight="1" x14ac:dyDescent="0.2">
      <c r="A960" s="729" t="s">
        <v>581</v>
      </c>
      <c r="B960" s="730" t="s">
        <v>582</v>
      </c>
      <c r="C960" s="731" t="s">
        <v>608</v>
      </c>
      <c r="D960" s="732" t="s">
        <v>609</v>
      </c>
      <c r="E960" s="733">
        <v>50113001</v>
      </c>
      <c r="F960" s="732" t="s">
        <v>617</v>
      </c>
      <c r="G960" s="731" t="s">
        <v>628</v>
      </c>
      <c r="H960" s="731">
        <v>231696</v>
      </c>
      <c r="I960" s="731">
        <v>231696</v>
      </c>
      <c r="J960" s="731" t="s">
        <v>665</v>
      </c>
      <c r="K960" s="731" t="s">
        <v>668</v>
      </c>
      <c r="L960" s="734">
        <v>207.23</v>
      </c>
      <c r="M960" s="734">
        <v>1</v>
      </c>
      <c r="N960" s="735">
        <v>207.23</v>
      </c>
    </row>
    <row r="961" spans="1:14" ht="14.45" customHeight="1" x14ac:dyDescent="0.2">
      <c r="A961" s="729" t="s">
        <v>581</v>
      </c>
      <c r="B961" s="730" t="s">
        <v>582</v>
      </c>
      <c r="C961" s="731" t="s">
        <v>608</v>
      </c>
      <c r="D961" s="732" t="s">
        <v>609</v>
      </c>
      <c r="E961" s="733">
        <v>50113001</v>
      </c>
      <c r="F961" s="732" t="s">
        <v>617</v>
      </c>
      <c r="G961" s="731" t="s">
        <v>628</v>
      </c>
      <c r="H961" s="731">
        <v>231689</v>
      </c>
      <c r="I961" s="731">
        <v>231689</v>
      </c>
      <c r="J961" s="731" t="s">
        <v>665</v>
      </c>
      <c r="K961" s="731" t="s">
        <v>1579</v>
      </c>
      <c r="L961" s="734">
        <v>291.39999999999998</v>
      </c>
      <c r="M961" s="734">
        <v>1</v>
      </c>
      <c r="N961" s="735">
        <v>291.39999999999998</v>
      </c>
    </row>
    <row r="962" spans="1:14" ht="14.45" customHeight="1" x14ac:dyDescent="0.2">
      <c r="A962" s="729" t="s">
        <v>581</v>
      </c>
      <c r="B962" s="730" t="s">
        <v>582</v>
      </c>
      <c r="C962" s="731" t="s">
        <v>608</v>
      </c>
      <c r="D962" s="732" t="s">
        <v>609</v>
      </c>
      <c r="E962" s="733">
        <v>50113001</v>
      </c>
      <c r="F962" s="732" t="s">
        <v>617</v>
      </c>
      <c r="G962" s="731" t="s">
        <v>618</v>
      </c>
      <c r="H962" s="731">
        <v>993603</v>
      </c>
      <c r="I962" s="731">
        <v>0</v>
      </c>
      <c r="J962" s="731" t="s">
        <v>1174</v>
      </c>
      <c r="K962" s="731" t="s">
        <v>329</v>
      </c>
      <c r="L962" s="734">
        <v>231.57750000000004</v>
      </c>
      <c r="M962" s="734">
        <v>8</v>
      </c>
      <c r="N962" s="735">
        <v>1852.6200000000003</v>
      </c>
    </row>
    <row r="963" spans="1:14" ht="14.45" customHeight="1" x14ac:dyDescent="0.2">
      <c r="A963" s="729" t="s">
        <v>581</v>
      </c>
      <c r="B963" s="730" t="s">
        <v>582</v>
      </c>
      <c r="C963" s="731" t="s">
        <v>608</v>
      </c>
      <c r="D963" s="732" t="s">
        <v>609</v>
      </c>
      <c r="E963" s="733">
        <v>50113001</v>
      </c>
      <c r="F963" s="732" t="s">
        <v>617</v>
      </c>
      <c r="G963" s="731" t="s">
        <v>628</v>
      </c>
      <c r="H963" s="731">
        <v>233600</v>
      </c>
      <c r="I963" s="731">
        <v>233600</v>
      </c>
      <c r="J963" s="731" t="s">
        <v>673</v>
      </c>
      <c r="K963" s="731" t="s">
        <v>674</v>
      </c>
      <c r="L963" s="734">
        <v>52.240000000000016</v>
      </c>
      <c r="M963" s="734">
        <v>1</v>
      </c>
      <c r="N963" s="735">
        <v>52.240000000000016</v>
      </c>
    </row>
    <row r="964" spans="1:14" ht="14.45" customHeight="1" x14ac:dyDescent="0.2">
      <c r="A964" s="729" t="s">
        <v>581</v>
      </c>
      <c r="B964" s="730" t="s">
        <v>582</v>
      </c>
      <c r="C964" s="731" t="s">
        <v>608</v>
      </c>
      <c r="D964" s="732" t="s">
        <v>609</v>
      </c>
      <c r="E964" s="733">
        <v>50113001</v>
      </c>
      <c r="F964" s="732" t="s">
        <v>617</v>
      </c>
      <c r="G964" s="731" t="s">
        <v>618</v>
      </c>
      <c r="H964" s="731">
        <v>241571</v>
      </c>
      <c r="I964" s="731">
        <v>241571</v>
      </c>
      <c r="J964" s="731" t="s">
        <v>681</v>
      </c>
      <c r="K964" s="731" t="s">
        <v>682</v>
      </c>
      <c r="L964" s="734">
        <v>0</v>
      </c>
      <c r="M964" s="734">
        <v>0</v>
      </c>
      <c r="N964" s="735">
        <v>0</v>
      </c>
    </row>
    <row r="965" spans="1:14" ht="14.45" customHeight="1" x14ac:dyDescent="0.2">
      <c r="A965" s="729" t="s">
        <v>581</v>
      </c>
      <c r="B965" s="730" t="s">
        <v>582</v>
      </c>
      <c r="C965" s="731" t="s">
        <v>608</v>
      </c>
      <c r="D965" s="732" t="s">
        <v>609</v>
      </c>
      <c r="E965" s="733">
        <v>50113001</v>
      </c>
      <c r="F965" s="732" t="s">
        <v>617</v>
      </c>
      <c r="G965" s="731" t="s">
        <v>618</v>
      </c>
      <c r="H965" s="731">
        <v>149317</v>
      </c>
      <c r="I965" s="731">
        <v>49317</v>
      </c>
      <c r="J965" s="731" t="s">
        <v>1580</v>
      </c>
      <c r="K965" s="731" t="s">
        <v>1581</v>
      </c>
      <c r="L965" s="734">
        <v>299</v>
      </c>
      <c r="M965" s="734">
        <v>2</v>
      </c>
      <c r="N965" s="735">
        <v>598</v>
      </c>
    </row>
    <row r="966" spans="1:14" ht="14.45" customHeight="1" x14ac:dyDescent="0.2">
      <c r="A966" s="729" t="s">
        <v>581</v>
      </c>
      <c r="B966" s="730" t="s">
        <v>582</v>
      </c>
      <c r="C966" s="731" t="s">
        <v>608</v>
      </c>
      <c r="D966" s="732" t="s">
        <v>609</v>
      </c>
      <c r="E966" s="733">
        <v>50113001</v>
      </c>
      <c r="F966" s="732" t="s">
        <v>617</v>
      </c>
      <c r="G966" s="731" t="s">
        <v>618</v>
      </c>
      <c r="H966" s="731">
        <v>171539</v>
      </c>
      <c r="I966" s="731">
        <v>171539</v>
      </c>
      <c r="J966" s="731" t="s">
        <v>1431</v>
      </c>
      <c r="K966" s="731" t="s">
        <v>1432</v>
      </c>
      <c r="L966" s="734">
        <v>27.199999999999989</v>
      </c>
      <c r="M966" s="734">
        <v>1</v>
      </c>
      <c r="N966" s="735">
        <v>27.199999999999989</v>
      </c>
    </row>
    <row r="967" spans="1:14" ht="14.45" customHeight="1" x14ac:dyDescent="0.2">
      <c r="A967" s="729" t="s">
        <v>581</v>
      </c>
      <c r="B967" s="730" t="s">
        <v>582</v>
      </c>
      <c r="C967" s="731" t="s">
        <v>608</v>
      </c>
      <c r="D967" s="732" t="s">
        <v>609</v>
      </c>
      <c r="E967" s="733">
        <v>50113001</v>
      </c>
      <c r="F967" s="732" t="s">
        <v>617</v>
      </c>
      <c r="G967" s="731" t="s">
        <v>618</v>
      </c>
      <c r="H967" s="731">
        <v>847400</v>
      </c>
      <c r="I967" s="731">
        <v>0</v>
      </c>
      <c r="J967" s="731" t="s">
        <v>1582</v>
      </c>
      <c r="K967" s="731" t="s">
        <v>1583</v>
      </c>
      <c r="L967" s="734">
        <v>42.71434782608695</v>
      </c>
      <c r="M967" s="734">
        <v>23</v>
      </c>
      <c r="N967" s="735">
        <v>982.42999999999984</v>
      </c>
    </row>
    <row r="968" spans="1:14" ht="14.45" customHeight="1" x14ac:dyDescent="0.2">
      <c r="A968" s="729" t="s">
        <v>581</v>
      </c>
      <c r="B968" s="730" t="s">
        <v>582</v>
      </c>
      <c r="C968" s="731" t="s">
        <v>608</v>
      </c>
      <c r="D968" s="732" t="s">
        <v>609</v>
      </c>
      <c r="E968" s="733">
        <v>50113001</v>
      </c>
      <c r="F968" s="732" t="s">
        <v>617</v>
      </c>
      <c r="G968" s="731" t="s">
        <v>618</v>
      </c>
      <c r="H968" s="731">
        <v>145981</v>
      </c>
      <c r="I968" s="731">
        <v>45981</v>
      </c>
      <c r="J968" s="731" t="s">
        <v>687</v>
      </c>
      <c r="K968" s="731" t="s">
        <v>688</v>
      </c>
      <c r="L968" s="734">
        <v>1622.28</v>
      </c>
      <c r="M968" s="734">
        <v>2</v>
      </c>
      <c r="N968" s="735">
        <v>3244.56</v>
      </c>
    </row>
    <row r="969" spans="1:14" ht="14.45" customHeight="1" x14ac:dyDescent="0.2">
      <c r="A969" s="729" t="s">
        <v>581</v>
      </c>
      <c r="B969" s="730" t="s">
        <v>582</v>
      </c>
      <c r="C969" s="731" t="s">
        <v>608</v>
      </c>
      <c r="D969" s="732" t="s">
        <v>609</v>
      </c>
      <c r="E969" s="733">
        <v>50113001</v>
      </c>
      <c r="F969" s="732" t="s">
        <v>617</v>
      </c>
      <c r="G969" s="731" t="s">
        <v>618</v>
      </c>
      <c r="H969" s="731">
        <v>846446</v>
      </c>
      <c r="I969" s="731">
        <v>124343</v>
      </c>
      <c r="J969" s="731" t="s">
        <v>1584</v>
      </c>
      <c r="K969" s="731" t="s">
        <v>1328</v>
      </c>
      <c r="L969" s="734">
        <v>37.150000000000006</v>
      </c>
      <c r="M969" s="734">
        <v>2</v>
      </c>
      <c r="N969" s="735">
        <v>74.300000000000011</v>
      </c>
    </row>
    <row r="970" spans="1:14" ht="14.45" customHeight="1" x14ac:dyDescent="0.2">
      <c r="A970" s="729" t="s">
        <v>581</v>
      </c>
      <c r="B970" s="730" t="s">
        <v>582</v>
      </c>
      <c r="C970" s="731" t="s">
        <v>608</v>
      </c>
      <c r="D970" s="732" t="s">
        <v>609</v>
      </c>
      <c r="E970" s="733">
        <v>50113001</v>
      </c>
      <c r="F970" s="732" t="s">
        <v>617</v>
      </c>
      <c r="G970" s="731" t="s">
        <v>618</v>
      </c>
      <c r="H970" s="731">
        <v>230415</v>
      </c>
      <c r="I970" s="731">
        <v>230415</v>
      </c>
      <c r="J970" s="731" t="s">
        <v>692</v>
      </c>
      <c r="K970" s="731" t="s">
        <v>693</v>
      </c>
      <c r="L970" s="734">
        <v>27.100000000000005</v>
      </c>
      <c r="M970" s="734">
        <v>1</v>
      </c>
      <c r="N970" s="735">
        <v>27.100000000000005</v>
      </c>
    </row>
    <row r="971" spans="1:14" ht="14.45" customHeight="1" x14ac:dyDescent="0.2">
      <c r="A971" s="729" t="s">
        <v>581</v>
      </c>
      <c r="B971" s="730" t="s">
        <v>582</v>
      </c>
      <c r="C971" s="731" t="s">
        <v>608</v>
      </c>
      <c r="D971" s="732" t="s">
        <v>609</v>
      </c>
      <c r="E971" s="733">
        <v>50113001</v>
      </c>
      <c r="F971" s="732" t="s">
        <v>617</v>
      </c>
      <c r="G971" s="731" t="s">
        <v>618</v>
      </c>
      <c r="H971" s="731">
        <v>207940</v>
      </c>
      <c r="I971" s="731">
        <v>207940</v>
      </c>
      <c r="J971" s="731" t="s">
        <v>696</v>
      </c>
      <c r="K971" s="731" t="s">
        <v>697</v>
      </c>
      <c r="L971" s="734">
        <v>73.059999999999988</v>
      </c>
      <c r="M971" s="734">
        <v>3</v>
      </c>
      <c r="N971" s="735">
        <v>219.17999999999995</v>
      </c>
    </row>
    <row r="972" spans="1:14" ht="14.45" customHeight="1" x14ac:dyDescent="0.2">
      <c r="A972" s="729" t="s">
        <v>581</v>
      </c>
      <c r="B972" s="730" t="s">
        <v>582</v>
      </c>
      <c r="C972" s="731" t="s">
        <v>608</v>
      </c>
      <c r="D972" s="732" t="s">
        <v>609</v>
      </c>
      <c r="E972" s="733">
        <v>50113001</v>
      </c>
      <c r="F972" s="732" t="s">
        <v>617</v>
      </c>
      <c r="G972" s="731" t="s">
        <v>618</v>
      </c>
      <c r="H972" s="731">
        <v>103822</v>
      </c>
      <c r="I972" s="731">
        <v>3822</v>
      </c>
      <c r="J972" s="731" t="s">
        <v>1585</v>
      </c>
      <c r="K972" s="731" t="s">
        <v>1586</v>
      </c>
      <c r="L972" s="734">
        <v>24.369999999999997</v>
      </c>
      <c r="M972" s="734">
        <v>2</v>
      </c>
      <c r="N972" s="735">
        <v>48.739999999999995</v>
      </c>
    </row>
    <row r="973" spans="1:14" ht="14.45" customHeight="1" x14ac:dyDescent="0.2">
      <c r="A973" s="729" t="s">
        <v>581</v>
      </c>
      <c r="B973" s="730" t="s">
        <v>582</v>
      </c>
      <c r="C973" s="731" t="s">
        <v>608</v>
      </c>
      <c r="D973" s="732" t="s">
        <v>609</v>
      </c>
      <c r="E973" s="733">
        <v>50113001</v>
      </c>
      <c r="F973" s="732" t="s">
        <v>617</v>
      </c>
      <c r="G973" s="731" t="s">
        <v>628</v>
      </c>
      <c r="H973" s="731">
        <v>214427</v>
      </c>
      <c r="I973" s="731">
        <v>214427</v>
      </c>
      <c r="J973" s="731" t="s">
        <v>698</v>
      </c>
      <c r="K973" s="731" t="s">
        <v>699</v>
      </c>
      <c r="L973" s="734">
        <v>16.576941176470591</v>
      </c>
      <c r="M973" s="734">
        <v>1700</v>
      </c>
      <c r="N973" s="735">
        <v>28180.800000000007</v>
      </c>
    </row>
    <row r="974" spans="1:14" ht="14.45" customHeight="1" x14ac:dyDescent="0.2">
      <c r="A974" s="729" t="s">
        <v>581</v>
      </c>
      <c r="B974" s="730" t="s">
        <v>582</v>
      </c>
      <c r="C974" s="731" t="s">
        <v>608</v>
      </c>
      <c r="D974" s="732" t="s">
        <v>609</v>
      </c>
      <c r="E974" s="733">
        <v>50113001</v>
      </c>
      <c r="F974" s="732" t="s">
        <v>617</v>
      </c>
      <c r="G974" s="731" t="s">
        <v>628</v>
      </c>
      <c r="H974" s="731">
        <v>848765</v>
      </c>
      <c r="I974" s="731">
        <v>107938</v>
      </c>
      <c r="J974" s="731" t="s">
        <v>1439</v>
      </c>
      <c r="K974" s="731" t="s">
        <v>1587</v>
      </c>
      <c r="L974" s="734">
        <v>128.30500000000001</v>
      </c>
      <c r="M974" s="734">
        <v>8</v>
      </c>
      <c r="N974" s="735">
        <v>1026.44</v>
      </c>
    </row>
    <row r="975" spans="1:14" ht="14.45" customHeight="1" x14ac:dyDescent="0.2">
      <c r="A975" s="729" t="s">
        <v>581</v>
      </c>
      <c r="B975" s="730" t="s">
        <v>582</v>
      </c>
      <c r="C975" s="731" t="s">
        <v>608</v>
      </c>
      <c r="D975" s="732" t="s">
        <v>609</v>
      </c>
      <c r="E975" s="733">
        <v>50113001</v>
      </c>
      <c r="F975" s="732" t="s">
        <v>617</v>
      </c>
      <c r="G975" s="731" t="s">
        <v>618</v>
      </c>
      <c r="H975" s="731">
        <v>193105</v>
      </c>
      <c r="I975" s="731">
        <v>93105</v>
      </c>
      <c r="J975" s="731" t="s">
        <v>703</v>
      </c>
      <c r="K975" s="731" t="s">
        <v>704</v>
      </c>
      <c r="L975" s="734">
        <v>208.18511111111107</v>
      </c>
      <c r="M975" s="734">
        <v>45</v>
      </c>
      <c r="N975" s="735">
        <v>9368.3299999999981</v>
      </c>
    </row>
    <row r="976" spans="1:14" ht="14.45" customHeight="1" x14ac:dyDescent="0.2">
      <c r="A976" s="729" t="s">
        <v>581</v>
      </c>
      <c r="B976" s="730" t="s">
        <v>582</v>
      </c>
      <c r="C976" s="731" t="s">
        <v>608</v>
      </c>
      <c r="D976" s="732" t="s">
        <v>609</v>
      </c>
      <c r="E976" s="733">
        <v>50113001</v>
      </c>
      <c r="F976" s="732" t="s">
        <v>617</v>
      </c>
      <c r="G976" s="731" t="s">
        <v>618</v>
      </c>
      <c r="H976" s="731">
        <v>193104</v>
      </c>
      <c r="I976" s="731">
        <v>93104</v>
      </c>
      <c r="J976" s="731" t="s">
        <v>703</v>
      </c>
      <c r="K976" s="731" t="s">
        <v>705</v>
      </c>
      <c r="L976" s="734">
        <v>47.065000000000005</v>
      </c>
      <c r="M976" s="734">
        <v>4</v>
      </c>
      <c r="N976" s="735">
        <v>188.26000000000002</v>
      </c>
    </row>
    <row r="977" spans="1:14" ht="14.45" customHeight="1" x14ac:dyDescent="0.2">
      <c r="A977" s="729" t="s">
        <v>581</v>
      </c>
      <c r="B977" s="730" t="s">
        <v>582</v>
      </c>
      <c r="C977" s="731" t="s">
        <v>608</v>
      </c>
      <c r="D977" s="732" t="s">
        <v>609</v>
      </c>
      <c r="E977" s="733">
        <v>50113001</v>
      </c>
      <c r="F977" s="732" t="s">
        <v>617</v>
      </c>
      <c r="G977" s="731" t="s">
        <v>618</v>
      </c>
      <c r="H977" s="731">
        <v>184090</v>
      </c>
      <c r="I977" s="731">
        <v>84090</v>
      </c>
      <c r="J977" s="731" t="s">
        <v>1198</v>
      </c>
      <c r="K977" s="731" t="s">
        <v>1199</v>
      </c>
      <c r="L977" s="734">
        <v>60.08</v>
      </c>
      <c r="M977" s="734">
        <v>4</v>
      </c>
      <c r="N977" s="735">
        <v>240.32</v>
      </c>
    </row>
    <row r="978" spans="1:14" ht="14.45" customHeight="1" x14ac:dyDescent="0.2">
      <c r="A978" s="729" t="s">
        <v>581</v>
      </c>
      <c r="B978" s="730" t="s">
        <v>582</v>
      </c>
      <c r="C978" s="731" t="s">
        <v>608</v>
      </c>
      <c r="D978" s="732" t="s">
        <v>609</v>
      </c>
      <c r="E978" s="733">
        <v>50113001</v>
      </c>
      <c r="F978" s="732" t="s">
        <v>617</v>
      </c>
      <c r="G978" s="731" t="s">
        <v>618</v>
      </c>
      <c r="H978" s="731">
        <v>230420</v>
      </c>
      <c r="I978" s="731">
        <v>230420</v>
      </c>
      <c r="J978" s="731" t="s">
        <v>706</v>
      </c>
      <c r="K978" s="731" t="s">
        <v>707</v>
      </c>
      <c r="L978" s="734">
        <v>76.980000000000018</v>
      </c>
      <c r="M978" s="734">
        <v>1</v>
      </c>
      <c r="N978" s="735">
        <v>76.980000000000018</v>
      </c>
    </row>
    <row r="979" spans="1:14" ht="14.45" customHeight="1" x14ac:dyDescent="0.2">
      <c r="A979" s="729" t="s">
        <v>581</v>
      </c>
      <c r="B979" s="730" t="s">
        <v>582</v>
      </c>
      <c r="C979" s="731" t="s">
        <v>608</v>
      </c>
      <c r="D979" s="732" t="s">
        <v>609</v>
      </c>
      <c r="E979" s="733">
        <v>50113001</v>
      </c>
      <c r="F979" s="732" t="s">
        <v>617</v>
      </c>
      <c r="G979" s="731" t="s">
        <v>618</v>
      </c>
      <c r="H979" s="731">
        <v>230421</v>
      </c>
      <c r="I979" s="731">
        <v>230421</v>
      </c>
      <c r="J979" s="731" t="s">
        <v>706</v>
      </c>
      <c r="K979" s="731" t="s">
        <v>707</v>
      </c>
      <c r="L979" s="734">
        <v>76.98</v>
      </c>
      <c r="M979" s="734">
        <v>3</v>
      </c>
      <c r="N979" s="735">
        <v>230.94</v>
      </c>
    </row>
    <row r="980" spans="1:14" ht="14.45" customHeight="1" x14ac:dyDescent="0.2">
      <c r="A980" s="729" t="s">
        <v>581</v>
      </c>
      <c r="B980" s="730" t="s">
        <v>582</v>
      </c>
      <c r="C980" s="731" t="s">
        <v>608</v>
      </c>
      <c r="D980" s="732" t="s">
        <v>609</v>
      </c>
      <c r="E980" s="733">
        <v>50113001</v>
      </c>
      <c r="F980" s="732" t="s">
        <v>617</v>
      </c>
      <c r="G980" s="731" t="s">
        <v>618</v>
      </c>
      <c r="H980" s="731">
        <v>230423</v>
      </c>
      <c r="I980" s="731">
        <v>230423</v>
      </c>
      <c r="J980" s="731" t="s">
        <v>706</v>
      </c>
      <c r="K980" s="731" t="s">
        <v>708</v>
      </c>
      <c r="L980" s="734">
        <v>39.850000000000009</v>
      </c>
      <c r="M980" s="734">
        <v>1</v>
      </c>
      <c r="N980" s="735">
        <v>39.850000000000009</v>
      </c>
    </row>
    <row r="981" spans="1:14" ht="14.45" customHeight="1" x14ac:dyDescent="0.2">
      <c r="A981" s="729" t="s">
        <v>581</v>
      </c>
      <c r="B981" s="730" t="s">
        <v>582</v>
      </c>
      <c r="C981" s="731" t="s">
        <v>608</v>
      </c>
      <c r="D981" s="732" t="s">
        <v>609</v>
      </c>
      <c r="E981" s="733">
        <v>50113001</v>
      </c>
      <c r="F981" s="732" t="s">
        <v>617</v>
      </c>
      <c r="G981" s="731" t="s">
        <v>618</v>
      </c>
      <c r="H981" s="731">
        <v>221074</v>
      </c>
      <c r="I981" s="731">
        <v>221074</v>
      </c>
      <c r="J981" s="731" t="s">
        <v>706</v>
      </c>
      <c r="K981" s="731" t="s">
        <v>707</v>
      </c>
      <c r="L981" s="734">
        <v>76.33</v>
      </c>
      <c r="M981" s="734">
        <v>3</v>
      </c>
      <c r="N981" s="735">
        <v>228.99</v>
      </c>
    </row>
    <row r="982" spans="1:14" ht="14.45" customHeight="1" x14ac:dyDescent="0.2">
      <c r="A982" s="729" t="s">
        <v>581</v>
      </c>
      <c r="B982" s="730" t="s">
        <v>582</v>
      </c>
      <c r="C982" s="731" t="s">
        <v>608</v>
      </c>
      <c r="D982" s="732" t="s">
        <v>609</v>
      </c>
      <c r="E982" s="733">
        <v>50113001</v>
      </c>
      <c r="F982" s="732" t="s">
        <v>617</v>
      </c>
      <c r="G982" s="731" t="s">
        <v>618</v>
      </c>
      <c r="H982" s="731">
        <v>846346</v>
      </c>
      <c r="I982" s="731">
        <v>119672</v>
      </c>
      <c r="J982" s="731" t="s">
        <v>709</v>
      </c>
      <c r="K982" s="731" t="s">
        <v>710</v>
      </c>
      <c r="L982" s="734">
        <v>91.710000000000008</v>
      </c>
      <c r="M982" s="734">
        <v>2</v>
      </c>
      <c r="N982" s="735">
        <v>183.42000000000002</v>
      </c>
    </row>
    <row r="983" spans="1:14" ht="14.45" customHeight="1" x14ac:dyDescent="0.2">
      <c r="A983" s="729" t="s">
        <v>581</v>
      </c>
      <c r="B983" s="730" t="s">
        <v>582</v>
      </c>
      <c r="C983" s="731" t="s">
        <v>608</v>
      </c>
      <c r="D983" s="732" t="s">
        <v>609</v>
      </c>
      <c r="E983" s="733">
        <v>50113001</v>
      </c>
      <c r="F983" s="732" t="s">
        <v>617</v>
      </c>
      <c r="G983" s="731" t="s">
        <v>618</v>
      </c>
      <c r="H983" s="731">
        <v>117011</v>
      </c>
      <c r="I983" s="731">
        <v>17011</v>
      </c>
      <c r="J983" s="731" t="s">
        <v>711</v>
      </c>
      <c r="K983" s="731" t="s">
        <v>712</v>
      </c>
      <c r="L983" s="734">
        <v>144.95250000000001</v>
      </c>
      <c r="M983" s="734">
        <v>56</v>
      </c>
      <c r="N983" s="735">
        <v>8117.3400000000011</v>
      </c>
    </row>
    <row r="984" spans="1:14" ht="14.45" customHeight="1" x14ac:dyDescent="0.2">
      <c r="A984" s="729" t="s">
        <v>581</v>
      </c>
      <c r="B984" s="730" t="s">
        <v>582</v>
      </c>
      <c r="C984" s="731" t="s">
        <v>608</v>
      </c>
      <c r="D984" s="732" t="s">
        <v>609</v>
      </c>
      <c r="E984" s="733">
        <v>50113001</v>
      </c>
      <c r="F984" s="732" t="s">
        <v>617</v>
      </c>
      <c r="G984" s="731" t="s">
        <v>618</v>
      </c>
      <c r="H984" s="731">
        <v>231751</v>
      </c>
      <c r="I984" s="731">
        <v>231751</v>
      </c>
      <c r="J984" s="731" t="s">
        <v>1588</v>
      </c>
      <c r="K984" s="731" t="s">
        <v>1589</v>
      </c>
      <c r="L984" s="734">
        <v>111.38</v>
      </c>
      <c r="M984" s="734">
        <v>19</v>
      </c>
      <c r="N984" s="735">
        <v>2116.2199999999998</v>
      </c>
    </row>
    <row r="985" spans="1:14" ht="14.45" customHeight="1" x14ac:dyDescent="0.2">
      <c r="A985" s="729" t="s">
        <v>581</v>
      </c>
      <c r="B985" s="730" t="s">
        <v>582</v>
      </c>
      <c r="C985" s="731" t="s">
        <v>608</v>
      </c>
      <c r="D985" s="732" t="s">
        <v>609</v>
      </c>
      <c r="E985" s="733">
        <v>50113001</v>
      </c>
      <c r="F985" s="732" t="s">
        <v>617</v>
      </c>
      <c r="G985" s="731" t="s">
        <v>618</v>
      </c>
      <c r="H985" s="731">
        <v>241672</v>
      </c>
      <c r="I985" s="731">
        <v>241672</v>
      </c>
      <c r="J985" s="731" t="s">
        <v>713</v>
      </c>
      <c r="K985" s="731" t="s">
        <v>714</v>
      </c>
      <c r="L985" s="734">
        <v>111.41</v>
      </c>
      <c r="M985" s="734">
        <v>161</v>
      </c>
      <c r="N985" s="735">
        <v>17937.009999999998</v>
      </c>
    </row>
    <row r="986" spans="1:14" ht="14.45" customHeight="1" x14ac:dyDescent="0.2">
      <c r="A986" s="729" t="s">
        <v>581</v>
      </c>
      <c r="B986" s="730" t="s">
        <v>582</v>
      </c>
      <c r="C986" s="731" t="s">
        <v>608</v>
      </c>
      <c r="D986" s="732" t="s">
        <v>609</v>
      </c>
      <c r="E986" s="733">
        <v>50113001</v>
      </c>
      <c r="F986" s="732" t="s">
        <v>617</v>
      </c>
      <c r="G986" s="731" t="s">
        <v>618</v>
      </c>
      <c r="H986" s="731">
        <v>104071</v>
      </c>
      <c r="I986" s="731">
        <v>4071</v>
      </c>
      <c r="J986" s="731" t="s">
        <v>717</v>
      </c>
      <c r="K986" s="731" t="s">
        <v>719</v>
      </c>
      <c r="L986" s="734">
        <v>224.10999999999999</v>
      </c>
      <c r="M986" s="734">
        <v>4</v>
      </c>
      <c r="N986" s="735">
        <v>896.43999999999994</v>
      </c>
    </row>
    <row r="987" spans="1:14" ht="14.45" customHeight="1" x14ac:dyDescent="0.2">
      <c r="A987" s="729" t="s">
        <v>581</v>
      </c>
      <c r="B987" s="730" t="s">
        <v>582</v>
      </c>
      <c r="C987" s="731" t="s">
        <v>608</v>
      </c>
      <c r="D987" s="732" t="s">
        <v>609</v>
      </c>
      <c r="E987" s="733">
        <v>50113001</v>
      </c>
      <c r="F987" s="732" t="s">
        <v>617</v>
      </c>
      <c r="G987" s="731" t="s">
        <v>618</v>
      </c>
      <c r="H987" s="731">
        <v>154539</v>
      </c>
      <c r="I987" s="731">
        <v>54539</v>
      </c>
      <c r="J987" s="731" t="s">
        <v>722</v>
      </c>
      <c r="K987" s="731" t="s">
        <v>723</v>
      </c>
      <c r="L987" s="734">
        <v>60.152500000000003</v>
      </c>
      <c r="M987" s="734">
        <v>8</v>
      </c>
      <c r="N987" s="735">
        <v>481.22</v>
      </c>
    </row>
    <row r="988" spans="1:14" ht="14.45" customHeight="1" x14ac:dyDescent="0.2">
      <c r="A988" s="729" t="s">
        <v>581</v>
      </c>
      <c r="B988" s="730" t="s">
        <v>582</v>
      </c>
      <c r="C988" s="731" t="s">
        <v>608</v>
      </c>
      <c r="D988" s="732" t="s">
        <v>609</v>
      </c>
      <c r="E988" s="733">
        <v>50113001</v>
      </c>
      <c r="F988" s="732" t="s">
        <v>617</v>
      </c>
      <c r="G988" s="731" t="s">
        <v>618</v>
      </c>
      <c r="H988" s="731">
        <v>226523</v>
      </c>
      <c r="I988" s="731">
        <v>226523</v>
      </c>
      <c r="J988" s="731" t="s">
        <v>726</v>
      </c>
      <c r="K988" s="731" t="s">
        <v>1208</v>
      </c>
      <c r="L988" s="734">
        <v>51.960000000000015</v>
      </c>
      <c r="M988" s="734">
        <v>22</v>
      </c>
      <c r="N988" s="735">
        <v>1143.1200000000003</v>
      </c>
    </row>
    <row r="989" spans="1:14" ht="14.45" customHeight="1" x14ac:dyDescent="0.2">
      <c r="A989" s="729" t="s">
        <v>581</v>
      </c>
      <c r="B989" s="730" t="s">
        <v>582</v>
      </c>
      <c r="C989" s="731" t="s">
        <v>608</v>
      </c>
      <c r="D989" s="732" t="s">
        <v>609</v>
      </c>
      <c r="E989" s="733">
        <v>50113001</v>
      </c>
      <c r="F989" s="732" t="s">
        <v>617</v>
      </c>
      <c r="G989" s="731" t="s">
        <v>618</v>
      </c>
      <c r="H989" s="731">
        <v>500355</v>
      </c>
      <c r="I989" s="731">
        <v>15879</v>
      </c>
      <c r="J989" s="731" t="s">
        <v>1590</v>
      </c>
      <c r="K989" s="731" t="s">
        <v>329</v>
      </c>
      <c r="L989" s="734">
        <v>97.052000000000007</v>
      </c>
      <c r="M989" s="734">
        <v>1</v>
      </c>
      <c r="N989" s="735">
        <v>97.052000000000007</v>
      </c>
    </row>
    <row r="990" spans="1:14" ht="14.45" customHeight="1" x14ac:dyDescent="0.2">
      <c r="A990" s="729" t="s">
        <v>581</v>
      </c>
      <c r="B990" s="730" t="s">
        <v>582</v>
      </c>
      <c r="C990" s="731" t="s">
        <v>608</v>
      </c>
      <c r="D990" s="732" t="s">
        <v>609</v>
      </c>
      <c r="E990" s="733">
        <v>50113001</v>
      </c>
      <c r="F990" s="732" t="s">
        <v>617</v>
      </c>
      <c r="G990" s="731" t="s">
        <v>618</v>
      </c>
      <c r="H990" s="731">
        <v>23987</v>
      </c>
      <c r="I990" s="731">
        <v>23987</v>
      </c>
      <c r="J990" s="731" t="s">
        <v>1446</v>
      </c>
      <c r="K990" s="731" t="s">
        <v>1447</v>
      </c>
      <c r="L990" s="734">
        <v>167.42000000000002</v>
      </c>
      <c r="M990" s="734">
        <v>7</v>
      </c>
      <c r="N990" s="735">
        <v>1171.94</v>
      </c>
    </row>
    <row r="991" spans="1:14" ht="14.45" customHeight="1" x14ac:dyDescent="0.2">
      <c r="A991" s="729" t="s">
        <v>581</v>
      </c>
      <c r="B991" s="730" t="s">
        <v>582</v>
      </c>
      <c r="C991" s="731" t="s">
        <v>608</v>
      </c>
      <c r="D991" s="732" t="s">
        <v>609</v>
      </c>
      <c r="E991" s="733">
        <v>50113001</v>
      </c>
      <c r="F991" s="732" t="s">
        <v>617</v>
      </c>
      <c r="G991" s="731" t="s">
        <v>618</v>
      </c>
      <c r="H991" s="731">
        <v>215476</v>
      </c>
      <c r="I991" s="731">
        <v>215476</v>
      </c>
      <c r="J991" s="731" t="s">
        <v>736</v>
      </c>
      <c r="K991" s="731" t="s">
        <v>737</v>
      </c>
      <c r="L991" s="734">
        <v>122.99</v>
      </c>
      <c r="M991" s="734">
        <v>1</v>
      </c>
      <c r="N991" s="735">
        <v>122.99</v>
      </c>
    </row>
    <row r="992" spans="1:14" ht="14.45" customHeight="1" x14ac:dyDescent="0.2">
      <c r="A992" s="729" t="s">
        <v>581</v>
      </c>
      <c r="B992" s="730" t="s">
        <v>582</v>
      </c>
      <c r="C992" s="731" t="s">
        <v>608</v>
      </c>
      <c r="D992" s="732" t="s">
        <v>609</v>
      </c>
      <c r="E992" s="733">
        <v>50113001</v>
      </c>
      <c r="F992" s="732" t="s">
        <v>617</v>
      </c>
      <c r="G992" s="731" t="s">
        <v>329</v>
      </c>
      <c r="H992" s="731">
        <v>847627</v>
      </c>
      <c r="I992" s="731">
        <v>134502</v>
      </c>
      <c r="J992" s="731" t="s">
        <v>740</v>
      </c>
      <c r="K992" s="731" t="s">
        <v>741</v>
      </c>
      <c r="L992" s="734">
        <v>50.25</v>
      </c>
      <c r="M992" s="734">
        <v>2</v>
      </c>
      <c r="N992" s="735">
        <v>100.5</v>
      </c>
    </row>
    <row r="993" spans="1:14" ht="14.45" customHeight="1" x14ac:dyDescent="0.2">
      <c r="A993" s="729" t="s">
        <v>581</v>
      </c>
      <c r="B993" s="730" t="s">
        <v>582</v>
      </c>
      <c r="C993" s="731" t="s">
        <v>608</v>
      </c>
      <c r="D993" s="732" t="s">
        <v>609</v>
      </c>
      <c r="E993" s="733">
        <v>50113001</v>
      </c>
      <c r="F993" s="732" t="s">
        <v>617</v>
      </c>
      <c r="G993" s="731" t="s">
        <v>618</v>
      </c>
      <c r="H993" s="731">
        <v>217078</v>
      </c>
      <c r="I993" s="731">
        <v>217078</v>
      </c>
      <c r="J993" s="731" t="s">
        <v>742</v>
      </c>
      <c r="K993" s="731" t="s">
        <v>743</v>
      </c>
      <c r="L993" s="734">
        <v>161.55000000000001</v>
      </c>
      <c r="M993" s="734">
        <v>2</v>
      </c>
      <c r="N993" s="735">
        <v>323.10000000000002</v>
      </c>
    </row>
    <row r="994" spans="1:14" ht="14.45" customHeight="1" x14ac:dyDescent="0.2">
      <c r="A994" s="729" t="s">
        <v>581</v>
      </c>
      <c r="B994" s="730" t="s">
        <v>582</v>
      </c>
      <c r="C994" s="731" t="s">
        <v>608</v>
      </c>
      <c r="D994" s="732" t="s">
        <v>609</v>
      </c>
      <c r="E994" s="733">
        <v>50113001</v>
      </c>
      <c r="F994" s="732" t="s">
        <v>617</v>
      </c>
      <c r="G994" s="731" t="s">
        <v>618</v>
      </c>
      <c r="H994" s="731">
        <v>217079</v>
      </c>
      <c r="I994" s="731">
        <v>217079</v>
      </c>
      <c r="J994" s="731" t="s">
        <v>1591</v>
      </c>
      <c r="K994" s="731" t="s">
        <v>743</v>
      </c>
      <c r="L994" s="734">
        <v>161.55000000000001</v>
      </c>
      <c r="M994" s="734">
        <v>2</v>
      </c>
      <c r="N994" s="735">
        <v>323.10000000000002</v>
      </c>
    </row>
    <row r="995" spans="1:14" ht="14.45" customHeight="1" x14ac:dyDescent="0.2">
      <c r="A995" s="729" t="s">
        <v>581</v>
      </c>
      <c r="B995" s="730" t="s">
        <v>582</v>
      </c>
      <c r="C995" s="731" t="s">
        <v>608</v>
      </c>
      <c r="D995" s="732" t="s">
        <v>609</v>
      </c>
      <c r="E995" s="733">
        <v>50113001</v>
      </c>
      <c r="F995" s="732" t="s">
        <v>617</v>
      </c>
      <c r="G995" s="731" t="s">
        <v>618</v>
      </c>
      <c r="H995" s="731">
        <v>187076</v>
      </c>
      <c r="I995" s="731">
        <v>87076</v>
      </c>
      <c r="J995" s="731" t="s">
        <v>1215</v>
      </c>
      <c r="K995" s="731" t="s">
        <v>1216</v>
      </c>
      <c r="L995" s="734">
        <v>135.59</v>
      </c>
      <c r="M995" s="734">
        <v>8</v>
      </c>
      <c r="N995" s="735">
        <v>1084.72</v>
      </c>
    </row>
    <row r="996" spans="1:14" ht="14.45" customHeight="1" x14ac:dyDescent="0.2">
      <c r="A996" s="729" t="s">
        <v>581</v>
      </c>
      <c r="B996" s="730" t="s">
        <v>582</v>
      </c>
      <c r="C996" s="731" t="s">
        <v>608</v>
      </c>
      <c r="D996" s="732" t="s">
        <v>609</v>
      </c>
      <c r="E996" s="733">
        <v>50113001</v>
      </c>
      <c r="F996" s="732" t="s">
        <v>617</v>
      </c>
      <c r="G996" s="731" t="s">
        <v>618</v>
      </c>
      <c r="H996" s="731">
        <v>192757</v>
      </c>
      <c r="I996" s="731">
        <v>92757</v>
      </c>
      <c r="J996" s="731" t="s">
        <v>1215</v>
      </c>
      <c r="K996" s="731" t="s">
        <v>1592</v>
      </c>
      <c r="L996" s="734">
        <v>74.249999999999986</v>
      </c>
      <c r="M996" s="734">
        <v>2</v>
      </c>
      <c r="N996" s="735">
        <v>148.49999999999997</v>
      </c>
    </row>
    <row r="997" spans="1:14" ht="14.45" customHeight="1" x14ac:dyDescent="0.2">
      <c r="A997" s="729" t="s">
        <v>581</v>
      </c>
      <c r="B997" s="730" t="s">
        <v>582</v>
      </c>
      <c r="C997" s="731" t="s">
        <v>608</v>
      </c>
      <c r="D997" s="732" t="s">
        <v>609</v>
      </c>
      <c r="E997" s="733">
        <v>50113001</v>
      </c>
      <c r="F997" s="732" t="s">
        <v>617</v>
      </c>
      <c r="G997" s="731" t="s">
        <v>628</v>
      </c>
      <c r="H997" s="731">
        <v>243130</v>
      </c>
      <c r="I997" s="731">
        <v>243130</v>
      </c>
      <c r="J997" s="731" t="s">
        <v>756</v>
      </c>
      <c r="K997" s="731" t="s">
        <v>757</v>
      </c>
      <c r="L997" s="734">
        <v>78.52</v>
      </c>
      <c r="M997" s="734">
        <v>1</v>
      </c>
      <c r="N997" s="735">
        <v>78.52</v>
      </c>
    </row>
    <row r="998" spans="1:14" ht="14.45" customHeight="1" x14ac:dyDescent="0.2">
      <c r="A998" s="729" t="s">
        <v>581</v>
      </c>
      <c r="B998" s="730" t="s">
        <v>582</v>
      </c>
      <c r="C998" s="731" t="s">
        <v>608</v>
      </c>
      <c r="D998" s="732" t="s">
        <v>609</v>
      </c>
      <c r="E998" s="733">
        <v>50113001</v>
      </c>
      <c r="F998" s="732" t="s">
        <v>617</v>
      </c>
      <c r="G998" s="731" t="s">
        <v>628</v>
      </c>
      <c r="H998" s="731">
        <v>243138</v>
      </c>
      <c r="I998" s="731">
        <v>243138</v>
      </c>
      <c r="J998" s="731" t="s">
        <v>1219</v>
      </c>
      <c r="K998" s="731" t="s">
        <v>1220</v>
      </c>
      <c r="L998" s="734">
        <v>61.05</v>
      </c>
      <c r="M998" s="734">
        <v>1</v>
      </c>
      <c r="N998" s="735">
        <v>61.05</v>
      </c>
    </row>
    <row r="999" spans="1:14" ht="14.45" customHeight="1" x14ac:dyDescent="0.2">
      <c r="A999" s="729" t="s">
        <v>581</v>
      </c>
      <c r="B999" s="730" t="s">
        <v>582</v>
      </c>
      <c r="C999" s="731" t="s">
        <v>608</v>
      </c>
      <c r="D999" s="732" t="s">
        <v>609</v>
      </c>
      <c r="E999" s="733">
        <v>50113001</v>
      </c>
      <c r="F999" s="732" t="s">
        <v>617</v>
      </c>
      <c r="G999" s="731" t="s">
        <v>618</v>
      </c>
      <c r="H999" s="731">
        <v>149990</v>
      </c>
      <c r="I999" s="731">
        <v>49990</v>
      </c>
      <c r="J999" s="731" t="s">
        <v>1221</v>
      </c>
      <c r="K999" s="731" t="s">
        <v>1222</v>
      </c>
      <c r="L999" s="734">
        <v>169.98999999999998</v>
      </c>
      <c r="M999" s="734">
        <v>3</v>
      </c>
      <c r="N999" s="735">
        <v>509.96999999999997</v>
      </c>
    </row>
    <row r="1000" spans="1:14" ht="14.45" customHeight="1" x14ac:dyDescent="0.2">
      <c r="A1000" s="729" t="s">
        <v>581</v>
      </c>
      <c r="B1000" s="730" t="s">
        <v>582</v>
      </c>
      <c r="C1000" s="731" t="s">
        <v>608</v>
      </c>
      <c r="D1000" s="732" t="s">
        <v>609</v>
      </c>
      <c r="E1000" s="733">
        <v>50113001</v>
      </c>
      <c r="F1000" s="732" t="s">
        <v>617</v>
      </c>
      <c r="G1000" s="731" t="s">
        <v>618</v>
      </c>
      <c r="H1000" s="731">
        <v>196193</v>
      </c>
      <c r="I1000" s="731">
        <v>96193</v>
      </c>
      <c r="J1000" s="731" t="s">
        <v>1593</v>
      </c>
      <c r="K1000" s="731" t="s">
        <v>1594</v>
      </c>
      <c r="L1000" s="734">
        <v>39.219999999999992</v>
      </c>
      <c r="M1000" s="734">
        <v>1</v>
      </c>
      <c r="N1000" s="735">
        <v>39.219999999999992</v>
      </c>
    </row>
    <row r="1001" spans="1:14" ht="14.45" customHeight="1" x14ac:dyDescent="0.2">
      <c r="A1001" s="729" t="s">
        <v>581</v>
      </c>
      <c r="B1001" s="730" t="s">
        <v>582</v>
      </c>
      <c r="C1001" s="731" t="s">
        <v>608</v>
      </c>
      <c r="D1001" s="732" t="s">
        <v>609</v>
      </c>
      <c r="E1001" s="733">
        <v>50113001</v>
      </c>
      <c r="F1001" s="732" t="s">
        <v>617</v>
      </c>
      <c r="G1001" s="731" t="s">
        <v>628</v>
      </c>
      <c r="H1001" s="731">
        <v>213477</v>
      </c>
      <c r="I1001" s="731">
        <v>213477</v>
      </c>
      <c r="J1001" s="731" t="s">
        <v>762</v>
      </c>
      <c r="K1001" s="731" t="s">
        <v>763</v>
      </c>
      <c r="L1001" s="734">
        <v>3299.9764285714286</v>
      </c>
      <c r="M1001" s="734">
        <v>14</v>
      </c>
      <c r="N1001" s="735">
        <v>46199.67</v>
      </c>
    </row>
    <row r="1002" spans="1:14" ht="14.45" customHeight="1" x14ac:dyDescent="0.2">
      <c r="A1002" s="729" t="s">
        <v>581</v>
      </c>
      <c r="B1002" s="730" t="s">
        <v>582</v>
      </c>
      <c r="C1002" s="731" t="s">
        <v>608</v>
      </c>
      <c r="D1002" s="732" t="s">
        <v>609</v>
      </c>
      <c r="E1002" s="733">
        <v>50113001</v>
      </c>
      <c r="F1002" s="732" t="s">
        <v>617</v>
      </c>
      <c r="G1002" s="731" t="s">
        <v>618</v>
      </c>
      <c r="H1002" s="731">
        <v>498429</v>
      </c>
      <c r="I1002" s="731">
        <v>217208</v>
      </c>
      <c r="J1002" s="731" t="s">
        <v>766</v>
      </c>
      <c r="K1002" s="731" t="s">
        <v>767</v>
      </c>
      <c r="L1002" s="734">
        <v>172.4083333333333</v>
      </c>
      <c r="M1002" s="734">
        <v>6</v>
      </c>
      <c r="N1002" s="735">
        <v>1034.4499999999998</v>
      </c>
    </row>
    <row r="1003" spans="1:14" ht="14.45" customHeight="1" x14ac:dyDescent="0.2">
      <c r="A1003" s="729" t="s">
        <v>581</v>
      </c>
      <c r="B1003" s="730" t="s">
        <v>582</v>
      </c>
      <c r="C1003" s="731" t="s">
        <v>608</v>
      </c>
      <c r="D1003" s="732" t="s">
        <v>609</v>
      </c>
      <c r="E1003" s="733">
        <v>50113001</v>
      </c>
      <c r="F1003" s="732" t="s">
        <v>617</v>
      </c>
      <c r="G1003" s="731" t="s">
        <v>618</v>
      </c>
      <c r="H1003" s="731">
        <v>33781</v>
      </c>
      <c r="I1003" s="731">
        <v>33781</v>
      </c>
      <c r="J1003" s="731" t="s">
        <v>768</v>
      </c>
      <c r="K1003" s="731" t="s">
        <v>769</v>
      </c>
      <c r="L1003" s="734">
        <v>162.5</v>
      </c>
      <c r="M1003" s="734">
        <v>2</v>
      </c>
      <c r="N1003" s="735">
        <v>325</v>
      </c>
    </row>
    <row r="1004" spans="1:14" ht="14.45" customHeight="1" x14ac:dyDescent="0.2">
      <c r="A1004" s="729" t="s">
        <v>581</v>
      </c>
      <c r="B1004" s="730" t="s">
        <v>582</v>
      </c>
      <c r="C1004" s="731" t="s">
        <v>608</v>
      </c>
      <c r="D1004" s="732" t="s">
        <v>609</v>
      </c>
      <c r="E1004" s="733">
        <v>50113001</v>
      </c>
      <c r="F1004" s="732" t="s">
        <v>617</v>
      </c>
      <c r="G1004" s="731" t="s">
        <v>628</v>
      </c>
      <c r="H1004" s="731">
        <v>239807</v>
      </c>
      <c r="I1004" s="731">
        <v>239807</v>
      </c>
      <c r="J1004" s="731" t="s">
        <v>772</v>
      </c>
      <c r="K1004" s="731" t="s">
        <v>773</v>
      </c>
      <c r="L1004" s="734">
        <v>40.369999999999997</v>
      </c>
      <c r="M1004" s="734">
        <v>72</v>
      </c>
      <c r="N1004" s="735">
        <v>2906.64</v>
      </c>
    </row>
    <row r="1005" spans="1:14" ht="14.45" customHeight="1" x14ac:dyDescent="0.2">
      <c r="A1005" s="729" t="s">
        <v>581</v>
      </c>
      <c r="B1005" s="730" t="s">
        <v>582</v>
      </c>
      <c r="C1005" s="731" t="s">
        <v>608</v>
      </c>
      <c r="D1005" s="732" t="s">
        <v>609</v>
      </c>
      <c r="E1005" s="733">
        <v>50113001</v>
      </c>
      <c r="F1005" s="732" t="s">
        <v>617</v>
      </c>
      <c r="G1005" s="731" t="s">
        <v>628</v>
      </c>
      <c r="H1005" s="731">
        <v>214036</v>
      </c>
      <c r="I1005" s="731">
        <v>214036</v>
      </c>
      <c r="J1005" s="731" t="s">
        <v>772</v>
      </c>
      <c r="K1005" s="731" t="s">
        <v>773</v>
      </c>
      <c r="L1005" s="734">
        <v>40.35</v>
      </c>
      <c r="M1005" s="734">
        <v>50</v>
      </c>
      <c r="N1005" s="735">
        <v>2017.5</v>
      </c>
    </row>
    <row r="1006" spans="1:14" ht="14.45" customHeight="1" x14ac:dyDescent="0.2">
      <c r="A1006" s="729" t="s">
        <v>581</v>
      </c>
      <c r="B1006" s="730" t="s">
        <v>582</v>
      </c>
      <c r="C1006" s="731" t="s">
        <v>608</v>
      </c>
      <c r="D1006" s="732" t="s">
        <v>609</v>
      </c>
      <c r="E1006" s="733">
        <v>50113001</v>
      </c>
      <c r="F1006" s="732" t="s">
        <v>617</v>
      </c>
      <c r="G1006" s="731" t="s">
        <v>618</v>
      </c>
      <c r="H1006" s="731">
        <v>199333</v>
      </c>
      <c r="I1006" s="731">
        <v>99333</v>
      </c>
      <c r="J1006" s="731" t="s">
        <v>1595</v>
      </c>
      <c r="K1006" s="731" t="s">
        <v>1596</v>
      </c>
      <c r="L1006" s="734">
        <v>243.26599999999999</v>
      </c>
      <c r="M1006" s="734">
        <v>10</v>
      </c>
      <c r="N1006" s="735">
        <v>2432.66</v>
      </c>
    </row>
    <row r="1007" spans="1:14" ht="14.45" customHeight="1" x14ac:dyDescent="0.2">
      <c r="A1007" s="729" t="s">
        <v>581</v>
      </c>
      <c r="B1007" s="730" t="s">
        <v>582</v>
      </c>
      <c r="C1007" s="731" t="s">
        <v>608</v>
      </c>
      <c r="D1007" s="732" t="s">
        <v>609</v>
      </c>
      <c r="E1007" s="733">
        <v>50113001</v>
      </c>
      <c r="F1007" s="732" t="s">
        <v>617</v>
      </c>
      <c r="G1007" s="731" t="s">
        <v>618</v>
      </c>
      <c r="H1007" s="731">
        <v>221744</v>
      </c>
      <c r="I1007" s="731">
        <v>221744</v>
      </c>
      <c r="J1007" s="731" t="s">
        <v>1225</v>
      </c>
      <c r="K1007" s="731" t="s">
        <v>1226</v>
      </c>
      <c r="L1007" s="734">
        <v>50.94</v>
      </c>
      <c r="M1007" s="734">
        <v>8</v>
      </c>
      <c r="N1007" s="735">
        <v>407.52</v>
      </c>
    </row>
    <row r="1008" spans="1:14" ht="14.45" customHeight="1" x14ac:dyDescent="0.2">
      <c r="A1008" s="729" t="s">
        <v>581</v>
      </c>
      <c r="B1008" s="730" t="s">
        <v>582</v>
      </c>
      <c r="C1008" s="731" t="s">
        <v>608</v>
      </c>
      <c r="D1008" s="732" t="s">
        <v>609</v>
      </c>
      <c r="E1008" s="733">
        <v>50113001</v>
      </c>
      <c r="F1008" s="732" t="s">
        <v>617</v>
      </c>
      <c r="G1008" s="731" t="s">
        <v>618</v>
      </c>
      <c r="H1008" s="731">
        <v>111337</v>
      </c>
      <c r="I1008" s="731">
        <v>52421</v>
      </c>
      <c r="J1008" s="731" t="s">
        <v>1231</v>
      </c>
      <c r="K1008" s="731" t="s">
        <v>1232</v>
      </c>
      <c r="L1008" s="734">
        <v>75.900000000000006</v>
      </c>
      <c r="M1008" s="734">
        <v>4</v>
      </c>
      <c r="N1008" s="735">
        <v>303.60000000000002</v>
      </c>
    </row>
    <row r="1009" spans="1:14" ht="14.45" customHeight="1" x14ac:dyDescent="0.2">
      <c r="A1009" s="729" t="s">
        <v>581</v>
      </c>
      <c r="B1009" s="730" t="s">
        <v>582</v>
      </c>
      <c r="C1009" s="731" t="s">
        <v>608</v>
      </c>
      <c r="D1009" s="732" t="s">
        <v>609</v>
      </c>
      <c r="E1009" s="733">
        <v>50113001</v>
      </c>
      <c r="F1009" s="732" t="s">
        <v>617</v>
      </c>
      <c r="G1009" s="731" t="s">
        <v>618</v>
      </c>
      <c r="H1009" s="731">
        <v>217219</v>
      </c>
      <c r="I1009" s="731">
        <v>217219</v>
      </c>
      <c r="J1009" s="731" t="s">
        <v>1597</v>
      </c>
      <c r="K1009" s="731" t="s">
        <v>743</v>
      </c>
      <c r="L1009" s="734">
        <v>187.47000000000003</v>
      </c>
      <c r="M1009" s="734">
        <v>4</v>
      </c>
      <c r="N1009" s="735">
        <v>749.88000000000011</v>
      </c>
    </row>
    <row r="1010" spans="1:14" ht="14.45" customHeight="1" x14ac:dyDescent="0.2">
      <c r="A1010" s="729" t="s">
        <v>581</v>
      </c>
      <c r="B1010" s="730" t="s">
        <v>582</v>
      </c>
      <c r="C1010" s="731" t="s">
        <v>608</v>
      </c>
      <c r="D1010" s="732" t="s">
        <v>609</v>
      </c>
      <c r="E1010" s="733">
        <v>50113001</v>
      </c>
      <c r="F1010" s="732" t="s">
        <v>617</v>
      </c>
      <c r="G1010" s="731" t="s">
        <v>618</v>
      </c>
      <c r="H1010" s="731">
        <v>217218</v>
      </c>
      <c r="I1010" s="731">
        <v>217218</v>
      </c>
      <c r="J1010" s="731" t="s">
        <v>1598</v>
      </c>
      <c r="K1010" s="731" t="s">
        <v>743</v>
      </c>
      <c r="L1010" s="734">
        <v>187.44</v>
      </c>
      <c r="M1010" s="734">
        <v>4</v>
      </c>
      <c r="N1010" s="735">
        <v>749.76</v>
      </c>
    </row>
    <row r="1011" spans="1:14" ht="14.45" customHeight="1" x14ac:dyDescent="0.2">
      <c r="A1011" s="729" t="s">
        <v>581</v>
      </c>
      <c r="B1011" s="730" t="s">
        <v>582</v>
      </c>
      <c r="C1011" s="731" t="s">
        <v>608</v>
      </c>
      <c r="D1011" s="732" t="s">
        <v>609</v>
      </c>
      <c r="E1011" s="733">
        <v>50113001</v>
      </c>
      <c r="F1011" s="732" t="s">
        <v>617</v>
      </c>
      <c r="G1011" s="731" t="s">
        <v>618</v>
      </c>
      <c r="H1011" s="731">
        <v>31915</v>
      </c>
      <c r="I1011" s="731">
        <v>31915</v>
      </c>
      <c r="J1011" s="731" t="s">
        <v>776</v>
      </c>
      <c r="K1011" s="731" t="s">
        <v>777</v>
      </c>
      <c r="L1011" s="734">
        <v>173.69</v>
      </c>
      <c r="M1011" s="734">
        <v>125</v>
      </c>
      <c r="N1011" s="735">
        <v>21711.25</v>
      </c>
    </row>
    <row r="1012" spans="1:14" ht="14.45" customHeight="1" x14ac:dyDescent="0.2">
      <c r="A1012" s="729" t="s">
        <v>581</v>
      </c>
      <c r="B1012" s="730" t="s">
        <v>582</v>
      </c>
      <c r="C1012" s="731" t="s">
        <v>608</v>
      </c>
      <c r="D1012" s="732" t="s">
        <v>609</v>
      </c>
      <c r="E1012" s="733">
        <v>50113001</v>
      </c>
      <c r="F1012" s="732" t="s">
        <v>617</v>
      </c>
      <c r="G1012" s="731" t="s">
        <v>618</v>
      </c>
      <c r="H1012" s="731">
        <v>207769</v>
      </c>
      <c r="I1012" s="731">
        <v>207769</v>
      </c>
      <c r="J1012" s="731" t="s">
        <v>1599</v>
      </c>
      <c r="K1012" s="731" t="s">
        <v>1600</v>
      </c>
      <c r="L1012" s="734">
        <v>157.07</v>
      </c>
      <c r="M1012" s="734">
        <v>1</v>
      </c>
      <c r="N1012" s="735">
        <v>157.07</v>
      </c>
    </row>
    <row r="1013" spans="1:14" ht="14.45" customHeight="1" x14ac:dyDescent="0.2">
      <c r="A1013" s="729" t="s">
        <v>581</v>
      </c>
      <c r="B1013" s="730" t="s">
        <v>582</v>
      </c>
      <c r="C1013" s="731" t="s">
        <v>608</v>
      </c>
      <c r="D1013" s="732" t="s">
        <v>609</v>
      </c>
      <c r="E1013" s="733">
        <v>50113001</v>
      </c>
      <c r="F1013" s="732" t="s">
        <v>617</v>
      </c>
      <c r="G1013" s="731" t="s">
        <v>618</v>
      </c>
      <c r="H1013" s="731">
        <v>207771</v>
      </c>
      <c r="I1013" s="731">
        <v>207771</v>
      </c>
      <c r="J1013" s="731" t="s">
        <v>1599</v>
      </c>
      <c r="K1013" s="731" t="s">
        <v>1601</v>
      </c>
      <c r="L1013" s="734">
        <v>365.97</v>
      </c>
      <c r="M1013" s="734">
        <v>1</v>
      </c>
      <c r="N1013" s="735">
        <v>365.97</v>
      </c>
    </row>
    <row r="1014" spans="1:14" ht="14.45" customHeight="1" x14ac:dyDescent="0.2">
      <c r="A1014" s="729" t="s">
        <v>581</v>
      </c>
      <c r="B1014" s="730" t="s">
        <v>582</v>
      </c>
      <c r="C1014" s="731" t="s">
        <v>608</v>
      </c>
      <c r="D1014" s="732" t="s">
        <v>609</v>
      </c>
      <c r="E1014" s="733">
        <v>50113001</v>
      </c>
      <c r="F1014" s="732" t="s">
        <v>617</v>
      </c>
      <c r="G1014" s="731" t="s">
        <v>618</v>
      </c>
      <c r="H1014" s="731">
        <v>47249</v>
      </c>
      <c r="I1014" s="731">
        <v>47249</v>
      </c>
      <c r="J1014" s="731" t="s">
        <v>778</v>
      </c>
      <c r="K1014" s="731" t="s">
        <v>779</v>
      </c>
      <c r="L1014" s="734">
        <v>126.5</v>
      </c>
      <c r="M1014" s="734">
        <v>7</v>
      </c>
      <c r="N1014" s="735">
        <v>885.5</v>
      </c>
    </row>
    <row r="1015" spans="1:14" ht="14.45" customHeight="1" x14ac:dyDescent="0.2">
      <c r="A1015" s="729" t="s">
        <v>581</v>
      </c>
      <c r="B1015" s="730" t="s">
        <v>582</v>
      </c>
      <c r="C1015" s="731" t="s">
        <v>608</v>
      </c>
      <c r="D1015" s="732" t="s">
        <v>609</v>
      </c>
      <c r="E1015" s="733">
        <v>50113001</v>
      </c>
      <c r="F1015" s="732" t="s">
        <v>617</v>
      </c>
      <c r="G1015" s="731" t="s">
        <v>618</v>
      </c>
      <c r="H1015" s="731">
        <v>47256</v>
      </c>
      <c r="I1015" s="731">
        <v>47256</v>
      </c>
      <c r="J1015" s="731" t="s">
        <v>778</v>
      </c>
      <c r="K1015" s="731" t="s">
        <v>1465</v>
      </c>
      <c r="L1015" s="734">
        <v>222.20000000000002</v>
      </c>
      <c r="M1015" s="734">
        <v>6</v>
      </c>
      <c r="N1015" s="735">
        <v>1333.2</v>
      </c>
    </row>
    <row r="1016" spans="1:14" ht="14.45" customHeight="1" x14ac:dyDescent="0.2">
      <c r="A1016" s="729" t="s">
        <v>581</v>
      </c>
      <c r="B1016" s="730" t="s">
        <v>582</v>
      </c>
      <c r="C1016" s="731" t="s">
        <v>608</v>
      </c>
      <c r="D1016" s="732" t="s">
        <v>609</v>
      </c>
      <c r="E1016" s="733">
        <v>50113001</v>
      </c>
      <c r="F1016" s="732" t="s">
        <v>617</v>
      </c>
      <c r="G1016" s="731" t="s">
        <v>618</v>
      </c>
      <c r="H1016" s="731">
        <v>47244</v>
      </c>
      <c r="I1016" s="731">
        <v>47244</v>
      </c>
      <c r="J1016" s="731" t="s">
        <v>778</v>
      </c>
      <c r="K1016" s="731" t="s">
        <v>777</v>
      </c>
      <c r="L1016" s="734">
        <v>143</v>
      </c>
      <c r="M1016" s="734">
        <v>4</v>
      </c>
      <c r="N1016" s="735">
        <v>572</v>
      </c>
    </row>
    <row r="1017" spans="1:14" ht="14.45" customHeight="1" x14ac:dyDescent="0.2">
      <c r="A1017" s="729" t="s">
        <v>581</v>
      </c>
      <c r="B1017" s="730" t="s">
        <v>582</v>
      </c>
      <c r="C1017" s="731" t="s">
        <v>608</v>
      </c>
      <c r="D1017" s="732" t="s">
        <v>609</v>
      </c>
      <c r="E1017" s="733">
        <v>50113001</v>
      </c>
      <c r="F1017" s="732" t="s">
        <v>617</v>
      </c>
      <c r="G1017" s="731" t="s">
        <v>628</v>
      </c>
      <c r="H1017" s="731">
        <v>183730</v>
      </c>
      <c r="I1017" s="731">
        <v>215914</v>
      </c>
      <c r="J1017" s="731" t="s">
        <v>1602</v>
      </c>
      <c r="K1017" s="731" t="s">
        <v>1603</v>
      </c>
      <c r="L1017" s="734">
        <v>60.35</v>
      </c>
      <c r="M1017" s="734">
        <v>1</v>
      </c>
      <c r="N1017" s="735">
        <v>60.35</v>
      </c>
    </row>
    <row r="1018" spans="1:14" ht="14.45" customHeight="1" x14ac:dyDescent="0.2">
      <c r="A1018" s="729" t="s">
        <v>581</v>
      </c>
      <c r="B1018" s="730" t="s">
        <v>582</v>
      </c>
      <c r="C1018" s="731" t="s">
        <v>608</v>
      </c>
      <c r="D1018" s="732" t="s">
        <v>609</v>
      </c>
      <c r="E1018" s="733">
        <v>50113001</v>
      </c>
      <c r="F1018" s="732" t="s">
        <v>617</v>
      </c>
      <c r="G1018" s="731" t="s">
        <v>618</v>
      </c>
      <c r="H1018" s="731">
        <v>106092</v>
      </c>
      <c r="I1018" s="731">
        <v>6092</v>
      </c>
      <c r="J1018" s="731" t="s">
        <v>1233</v>
      </c>
      <c r="K1018" s="731" t="s">
        <v>1234</v>
      </c>
      <c r="L1018" s="734">
        <v>279.80714285714288</v>
      </c>
      <c r="M1018" s="734">
        <v>7</v>
      </c>
      <c r="N1018" s="735">
        <v>1958.65</v>
      </c>
    </row>
    <row r="1019" spans="1:14" ht="14.45" customHeight="1" x14ac:dyDescent="0.2">
      <c r="A1019" s="729" t="s">
        <v>581</v>
      </c>
      <c r="B1019" s="730" t="s">
        <v>582</v>
      </c>
      <c r="C1019" s="731" t="s">
        <v>608</v>
      </c>
      <c r="D1019" s="732" t="s">
        <v>609</v>
      </c>
      <c r="E1019" s="733">
        <v>50113001</v>
      </c>
      <c r="F1019" s="732" t="s">
        <v>617</v>
      </c>
      <c r="G1019" s="731" t="s">
        <v>618</v>
      </c>
      <c r="H1019" s="731">
        <v>102538</v>
      </c>
      <c r="I1019" s="731">
        <v>2538</v>
      </c>
      <c r="J1019" s="731" t="s">
        <v>782</v>
      </c>
      <c r="K1019" s="731" t="s">
        <v>783</v>
      </c>
      <c r="L1019" s="734">
        <v>55.440000000000019</v>
      </c>
      <c r="M1019" s="734">
        <v>1</v>
      </c>
      <c r="N1019" s="735">
        <v>55.440000000000019</v>
      </c>
    </row>
    <row r="1020" spans="1:14" ht="14.45" customHeight="1" x14ac:dyDescent="0.2">
      <c r="A1020" s="729" t="s">
        <v>581</v>
      </c>
      <c r="B1020" s="730" t="s">
        <v>582</v>
      </c>
      <c r="C1020" s="731" t="s">
        <v>608</v>
      </c>
      <c r="D1020" s="732" t="s">
        <v>609</v>
      </c>
      <c r="E1020" s="733">
        <v>50113001</v>
      </c>
      <c r="F1020" s="732" t="s">
        <v>617</v>
      </c>
      <c r="G1020" s="731" t="s">
        <v>618</v>
      </c>
      <c r="H1020" s="731">
        <v>215605</v>
      </c>
      <c r="I1020" s="731">
        <v>215605</v>
      </c>
      <c r="J1020" s="731" t="s">
        <v>784</v>
      </c>
      <c r="K1020" s="731" t="s">
        <v>1574</v>
      </c>
      <c r="L1020" s="734">
        <v>28.270000000000007</v>
      </c>
      <c r="M1020" s="734">
        <v>2</v>
      </c>
      <c r="N1020" s="735">
        <v>56.540000000000013</v>
      </c>
    </row>
    <row r="1021" spans="1:14" ht="14.45" customHeight="1" x14ac:dyDescent="0.2">
      <c r="A1021" s="729" t="s">
        <v>581</v>
      </c>
      <c r="B1021" s="730" t="s">
        <v>582</v>
      </c>
      <c r="C1021" s="731" t="s">
        <v>608</v>
      </c>
      <c r="D1021" s="732" t="s">
        <v>609</v>
      </c>
      <c r="E1021" s="733">
        <v>50113001</v>
      </c>
      <c r="F1021" s="732" t="s">
        <v>617</v>
      </c>
      <c r="G1021" s="731" t="s">
        <v>618</v>
      </c>
      <c r="H1021" s="731">
        <v>193746</v>
      </c>
      <c r="I1021" s="731">
        <v>93746</v>
      </c>
      <c r="J1021" s="731" t="s">
        <v>1235</v>
      </c>
      <c r="K1021" s="731" t="s">
        <v>1236</v>
      </c>
      <c r="L1021" s="734">
        <v>366.21999999999997</v>
      </c>
      <c r="M1021" s="734">
        <v>1</v>
      </c>
      <c r="N1021" s="735">
        <v>366.21999999999997</v>
      </c>
    </row>
    <row r="1022" spans="1:14" ht="14.45" customHeight="1" x14ac:dyDescent="0.2">
      <c r="A1022" s="729" t="s">
        <v>581</v>
      </c>
      <c r="B1022" s="730" t="s">
        <v>582</v>
      </c>
      <c r="C1022" s="731" t="s">
        <v>608</v>
      </c>
      <c r="D1022" s="732" t="s">
        <v>609</v>
      </c>
      <c r="E1022" s="733">
        <v>50113001</v>
      </c>
      <c r="F1022" s="732" t="s">
        <v>617</v>
      </c>
      <c r="G1022" s="731" t="s">
        <v>628</v>
      </c>
      <c r="H1022" s="731">
        <v>100308</v>
      </c>
      <c r="I1022" s="731">
        <v>100308</v>
      </c>
      <c r="J1022" s="731" t="s">
        <v>788</v>
      </c>
      <c r="K1022" s="731" t="s">
        <v>790</v>
      </c>
      <c r="L1022" s="734">
        <v>39.306799999999996</v>
      </c>
      <c r="M1022" s="734">
        <v>25</v>
      </c>
      <c r="N1022" s="735">
        <v>982.66999999999985</v>
      </c>
    </row>
    <row r="1023" spans="1:14" ht="14.45" customHeight="1" x14ac:dyDescent="0.2">
      <c r="A1023" s="729" t="s">
        <v>581</v>
      </c>
      <c r="B1023" s="730" t="s">
        <v>582</v>
      </c>
      <c r="C1023" s="731" t="s">
        <v>608</v>
      </c>
      <c r="D1023" s="732" t="s">
        <v>609</v>
      </c>
      <c r="E1023" s="733">
        <v>50113001</v>
      </c>
      <c r="F1023" s="732" t="s">
        <v>617</v>
      </c>
      <c r="G1023" s="731" t="s">
        <v>618</v>
      </c>
      <c r="H1023" s="731">
        <v>214355</v>
      </c>
      <c r="I1023" s="731">
        <v>214355</v>
      </c>
      <c r="J1023" s="731" t="s">
        <v>791</v>
      </c>
      <c r="K1023" s="731" t="s">
        <v>792</v>
      </c>
      <c r="L1023" s="734">
        <v>231.30312499999999</v>
      </c>
      <c r="M1023" s="734">
        <v>16</v>
      </c>
      <c r="N1023" s="735">
        <v>3700.85</v>
      </c>
    </row>
    <row r="1024" spans="1:14" ht="14.45" customHeight="1" x14ac:dyDescent="0.2">
      <c r="A1024" s="729" t="s">
        <v>581</v>
      </c>
      <c r="B1024" s="730" t="s">
        <v>582</v>
      </c>
      <c r="C1024" s="731" t="s">
        <v>608</v>
      </c>
      <c r="D1024" s="732" t="s">
        <v>609</v>
      </c>
      <c r="E1024" s="733">
        <v>50113001</v>
      </c>
      <c r="F1024" s="732" t="s">
        <v>617</v>
      </c>
      <c r="G1024" s="731" t="s">
        <v>618</v>
      </c>
      <c r="H1024" s="731">
        <v>216572</v>
      </c>
      <c r="I1024" s="731">
        <v>216572</v>
      </c>
      <c r="J1024" s="731" t="s">
        <v>793</v>
      </c>
      <c r="K1024" s="731" t="s">
        <v>794</v>
      </c>
      <c r="L1024" s="734">
        <v>36.479090909090907</v>
      </c>
      <c r="M1024" s="734">
        <v>110</v>
      </c>
      <c r="N1024" s="735">
        <v>4012.7</v>
      </c>
    </row>
    <row r="1025" spans="1:14" ht="14.45" customHeight="1" x14ac:dyDescent="0.2">
      <c r="A1025" s="729" t="s">
        <v>581</v>
      </c>
      <c r="B1025" s="730" t="s">
        <v>582</v>
      </c>
      <c r="C1025" s="731" t="s">
        <v>608</v>
      </c>
      <c r="D1025" s="732" t="s">
        <v>609</v>
      </c>
      <c r="E1025" s="733">
        <v>50113001</v>
      </c>
      <c r="F1025" s="732" t="s">
        <v>617</v>
      </c>
      <c r="G1025" s="731" t="s">
        <v>618</v>
      </c>
      <c r="H1025" s="731">
        <v>223200</v>
      </c>
      <c r="I1025" s="731">
        <v>223200</v>
      </c>
      <c r="J1025" s="731" t="s">
        <v>795</v>
      </c>
      <c r="K1025" s="731" t="s">
        <v>796</v>
      </c>
      <c r="L1025" s="734">
        <v>129.00124999999997</v>
      </c>
      <c r="M1025" s="734">
        <v>2</v>
      </c>
      <c r="N1025" s="735">
        <v>258.00249999999994</v>
      </c>
    </row>
    <row r="1026" spans="1:14" ht="14.45" customHeight="1" x14ac:dyDescent="0.2">
      <c r="A1026" s="729" t="s">
        <v>581</v>
      </c>
      <c r="B1026" s="730" t="s">
        <v>582</v>
      </c>
      <c r="C1026" s="731" t="s">
        <v>608</v>
      </c>
      <c r="D1026" s="732" t="s">
        <v>609</v>
      </c>
      <c r="E1026" s="733">
        <v>50113001</v>
      </c>
      <c r="F1026" s="732" t="s">
        <v>617</v>
      </c>
      <c r="G1026" s="731" t="s">
        <v>618</v>
      </c>
      <c r="H1026" s="731">
        <v>51366</v>
      </c>
      <c r="I1026" s="731">
        <v>51366</v>
      </c>
      <c r="J1026" s="731" t="s">
        <v>797</v>
      </c>
      <c r="K1026" s="731" t="s">
        <v>798</v>
      </c>
      <c r="L1026" s="734">
        <v>171.6</v>
      </c>
      <c r="M1026" s="734">
        <v>494</v>
      </c>
      <c r="N1026" s="735">
        <v>84770.4</v>
      </c>
    </row>
    <row r="1027" spans="1:14" ht="14.45" customHeight="1" x14ac:dyDescent="0.2">
      <c r="A1027" s="729" t="s">
        <v>581</v>
      </c>
      <c r="B1027" s="730" t="s">
        <v>582</v>
      </c>
      <c r="C1027" s="731" t="s">
        <v>608</v>
      </c>
      <c r="D1027" s="732" t="s">
        <v>609</v>
      </c>
      <c r="E1027" s="733">
        <v>50113001</v>
      </c>
      <c r="F1027" s="732" t="s">
        <v>617</v>
      </c>
      <c r="G1027" s="731" t="s">
        <v>618</v>
      </c>
      <c r="H1027" s="731">
        <v>51384</v>
      </c>
      <c r="I1027" s="731">
        <v>51384</v>
      </c>
      <c r="J1027" s="731" t="s">
        <v>797</v>
      </c>
      <c r="K1027" s="731" t="s">
        <v>1604</v>
      </c>
      <c r="L1027" s="734">
        <v>192.49999999999997</v>
      </c>
      <c r="M1027" s="734">
        <v>1</v>
      </c>
      <c r="N1027" s="735">
        <v>192.49999999999997</v>
      </c>
    </row>
    <row r="1028" spans="1:14" ht="14.45" customHeight="1" x14ac:dyDescent="0.2">
      <c r="A1028" s="729" t="s">
        <v>581</v>
      </c>
      <c r="B1028" s="730" t="s">
        <v>582</v>
      </c>
      <c r="C1028" s="731" t="s">
        <v>608</v>
      </c>
      <c r="D1028" s="732" t="s">
        <v>609</v>
      </c>
      <c r="E1028" s="733">
        <v>50113001</v>
      </c>
      <c r="F1028" s="732" t="s">
        <v>617</v>
      </c>
      <c r="G1028" s="731" t="s">
        <v>618</v>
      </c>
      <c r="H1028" s="731">
        <v>51383</v>
      </c>
      <c r="I1028" s="731">
        <v>51383</v>
      </c>
      <c r="J1028" s="731" t="s">
        <v>797</v>
      </c>
      <c r="K1028" s="731" t="s">
        <v>800</v>
      </c>
      <c r="L1028" s="734">
        <v>93.5</v>
      </c>
      <c r="M1028" s="734">
        <v>8</v>
      </c>
      <c r="N1028" s="735">
        <v>748</v>
      </c>
    </row>
    <row r="1029" spans="1:14" ht="14.45" customHeight="1" x14ac:dyDescent="0.2">
      <c r="A1029" s="729" t="s">
        <v>581</v>
      </c>
      <c r="B1029" s="730" t="s">
        <v>582</v>
      </c>
      <c r="C1029" s="731" t="s">
        <v>608</v>
      </c>
      <c r="D1029" s="732" t="s">
        <v>609</v>
      </c>
      <c r="E1029" s="733">
        <v>50113001</v>
      </c>
      <c r="F1029" s="732" t="s">
        <v>617</v>
      </c>
      <c r="G1029" s="731" t="s">
        <v>618</v>
      </c>
      <c r="H1029" s="731">
        <v>207897</v>
      </c>
      <c r="I1029" s="731">
        <v>207897</v>
      </c>
      <c r="J1029" s="731" t="s">
        <v>1244</v>
      </c>
      <c r="K1029" s="731" t="s">
        <v>1245</v>
      </c>
      <c r="L1029" s="734">
        <v>44.564999999999998</v>
      </c>
      <c r="M1029" s="734">
        <v>4</v>
      </c>
      <c r="N1029" s="735">
        <v>178.26</v>
      </c>
    </row>
    <row r="1030" spans="1:14" ht="14.45" customHeight="1" x14ac:dyDescent="0.2">
      <c r="A1030" s="729" t="s">
        <v>581</v>
      </c>
      <c r="B1030" s="730" t="s">
        <v>582</v>
      </c>
      <c r="C1030" s="731" t="s">
        <v>608</v>
      </c>
      <c r="D1030" s="732" t="s">
        <v>609</v>
      </c>
      <c r="E1030" s="733">
        <v>50113001</v>
      </c>
      <c r="F1030" s="732" t="s">
        <v>617</v>
      </c>
      <c r="G1030" s="731" t="s">
        <v>618</v>
      </c>
      <c r="H1030" s="731">
        <v>207900</v>
      </c>
      <c r="I1030" s="731">
        <v>207900</v>
      </c>
      <c r="J1030" s="731" t="s">
        <v>1605</v>
      </c>
      <c r="K1030" s="731" t="s">
        <v>1606</v>
      </c>
      <c r="L1030" s="734">
        <v>85.620000000000019</v>
      </c>
      <c r="M1030" s="734">
        <v>1</v>
      </c>
      <c r="N1030" s="735">
        <v>85.620000000000019</v>
      </c>
    </row>
    <row r="1031" spans="1:14" ht="14.45" customHeight="1" x14ac:dyDescent="0.2">
      <c r="A1031" s="729" t="s">
        <v>581</v>
      </c>
      <c r="B1031" s="730" t="s">
        <v>582</v>
      </c>
      <c r="C1031" s="731" t="s">
        <v>608</v>
      </c>
      <c r="D1031" s="732" t="s">
        <v>609</v>
      </c>
      <c r="E1031" s="733">
        <v>50113001</v>
      </c>
      <c r="F1031" s="732" t="s">
        <v>617</v>
      </c>
      <c r="G1031" s="731" t="s">
        <v>618</v>
      </c>
      <c r="H1031" s="731">
        <v>208988</v>
      </c>
      <c r="I1031" s="731">
        <v>208988</v>
      </c>
      <c r="J1031" s="731" t="s">
        <v>1247</v>
      </c>
      <c r="K1031" s="731" t="s">
        <v>1248</v>
      </c>
      <c r="L1031" s="734">
        <v>555.17018580016622</v>
      </c>
      <c r="M1031" s="734">
        <v>1</v>
      </c>
      <c r="N1031" s="735">
        <v>555.17018580016622</v>
      </c>
    </row>
    <row r="1032" spans="1:14" ht="14.45" customHeight="1" x14ac:dyDescent="0.2">
      <c r="A1032" s="729" t="s">
        <v>581</v>
      </c>
      <c r="B1032" s="730" t="s">
        <v>582</v>
      </c>
      <c r="C1032" s="731" t="s">
        <v>608</v>
      </c>
      <c r="D1032" s="732" t="s">
        <v>609</v>
      </c>
      <c r="E1032" s="733">
        <v>50113001</v>
      </c>
      <c r="F1032" s="732" t="s">
        <v>617</v>
      </c>
      <c r="G1032" s="731" t="s">
        <v>618</v>
      </c>
      <c r="H1032" s="731">
        <v>208990</v>
      </c>
      <c r="I1032" s="731">
        <v>208990</v>
      </c>
      <c r="J1032" s="731" t="s">
        <v>1468</v>
      </c>
      <c r="K1032" s="731" t="s">
        <v>1248</v>
      </c>
      <c r="L1032" s="734">
        <v>668.46999999999991</v>
      </c>
      <c r="M1032" s="734">
        <v>1</v>
      </c>
      <c r="N1032" s="735">
        <v>668.46999999999991</v>
      </c>
    </row>
    <row r="1033" spans="1:14" ht="14.45" customHeight="1" x14ac:dyDescent="0.2">
      <c r="A1033" s="729" t="s">
        <v>581</v>
      </c>
      <c r="B1033" s="730" t="s">
        <v>582</v>
      </c>
      <c r="C1033" s="731" t="s">
        <v>608</v>
      </c>
      <c r="D1033" s="732" t="s">
        <v>609</v>
      </c>
      <c r="E1033" s="733">
        <v>50113001</v>
      </c>
      <c r="F1033" s="732" t="s">
        <v>617</v>
      </c>
      <c r="G1033" s="731" t="s">
        <v>329</v>
      </c>
      <c r="H1033" s="731">
        <v>227475</v>
      </c>
      <c r="I1033" s="731">
        <v>227475</v>
      </c>
      <c r="J1033" s="731" t="s">
        <v>805</v>
      </c>
      <c r="K1033" s="731" t="s">
        <v>806</v>
      </c>
      <c r="L1033" s="734">
        <v>1287.18</v>
      </c>
      <c r="M1033" s="734">
        <v>3</v>
      </c>
      <c r="N1033" s="735">
        <v>3861.54</v>
      </c>
    </row>
    <row r="1034" spans="1:14" ht="14.45" customHeight="1" x14ac:dyDescent="0.2">
      <c r="A1034" s="729" t="s">
        <v>581</v>
      </c>
      <c r="B1034" s="730" t="s">
        <v>582</v>
      </c>
      <c r="C1034" s="731" t="s">
        <v>608</v>
      </c>
      <c r="D1034" s="732" t="s">
        <v>609</v>
      </c>
      <c r="E1034" s="733">
        <v>50113001</v>
      </c>
      <c r="F1034" s="732" t="s">
        <v>617</v>
      </c>
      <c r="G1034" s="731" t="s">
        <v>618</v>
      </c>
      <c r="H1034" s="731">
        <v>187299</v>
      </c>
      <c r="I1034" s="731">
        <v>87299</v>
      </c>
      <c r="J1034" s="731" t="s">
        <v>1607</v>
      </c>
      <c r="K1034" s="731" t="s">
        <v>1608</v>
      </c>
      <c r="L1034" s="734">
        <v>1003.63</v>
      </c>
      <c r="M1034" s="734">
        <v>1</v>
      </c>
      <c r="N1034" s="735">
        <v>1003.63</v>
      </c>
    </row>
    <row r="1035" spans="1:14" ht="14.45" customHeight="1" x14ac:dyDescent="0.2">
      <c r="A1035" s="729" t="s">
        <v>581</v>
      </c>
      <c r="B1035" s="730" t="s">
        <v>582</v>
      </c>
      <c r="C1035" s="731" t="s">
        <v>608</v>
      </c>
      <c r="D1035" s="732" t="s">
        <v>609</v>
      </c>
      <c r="E1035" s="733">
        <v>50113001</v>
      </c>
      <c r="F1035" s="732" t="s">
        <v>617</v>
      </c>
      <c r="G1035" s="731" t="s">
        <v>618</v>
      </c>
      <c r="H1035" s="731">
        <v>193724</v>
      </c>
      <c r="I1035" s="731">
        <v>93724</v>
      </c>
      <c r="J1035" s="731" t="s">
        <v>809</v>
      </c>
      <c r="K1035" s="731" t="s">
        <v>810</v>
      </c>
      <c r="L1035" s="734">
        <v>68.239999999999981</v>
      </c>
      <c r="M1035" s="734">
        <v>1</v>
      </c>
      <c r="N1035" s="735">
        <v>68.239999999999981</v>
      </c>
    </row>
    <row r="1036" spans="1:14" ht="14.45" customHeight="1" x14ac:dyDescent="0.2">
      <c r="A1036" s="729" t="s">
        <v>581</v>
      </c>
      <c r="B1036" s="730" t="s">
        <v>582</v>
      </c>
      <c r="C1036" s="731" t="s">
        <v>608</v>
      </c>
      <c r="D1036" s="732" t="s">
        <v>609</v>
      </c>
      <c r="E1036" s="733">
        <v>50113001</v>
      </c>
      <c r="F1036" s="732" t="s">
        <v>617</v>
      </c>
      <c r="G1036" s="731" t="s">
        <v>618</v>
      </c>
      <c r="H1036" s="731">
        <v>193723</v>
      </c>
      <c r="I1036" s="731">
        <v>93723</v>
      </c>
      <c r="J1036" s="731" t="s">
        <v>811</v>
      </c>
      <c r="K1036" s="731" t="s">
        <v>812</v>
      </c>
      <c r="L1036" s="734">
        <v>40.22999999999999</v>
      </c>
      <c r="M1036" s="734">
        <v>1</v>
      </c>
      <c r="N1036" s="735">
        <v>40.22999999999999</v>
      </c>
    </row>
    <row r="1037" spans="1:14" ht="14.45" customHeight="1" x14ac:dyDescent="0.2">
      <c r="A1037" s="729" t="s">
        <v>581</v>
      </c>
      <c r="B1037" s="730" t="s">
        <v>582</v>
      </c>
      <c r="C1037" s="731" t="s">
        <v>608</v>
      </c>
      <c r="D1037" s="732" t="s">
        <v>609</v>
      </c>
      <c r="E1037" s="733">
        <v>50113001</v>
      </c>
      <c r="F1037" s="732" t="s">
        <v>617</v>
      </c>
      <c r="G1037" s="731" t="s">
        <v>618</v>
      </c>
      <c r="H1037" s="731">
        <v>202878</v>
      </c>
      <c r="I1037" s="731">
        <v>202878</v>
      </c>
      <c r="J1037" s="731" t="s">
        <v>1251</v>
      </c>
      <c r="K1037" s="731" t="s">
        <v>1252</v>
      </c>
      <c r="L1037" s="734">
        <v>47.601600000000005</v>
      </c>
      <c r="M1037" s="734">
        <v>50</v>
      </c>
      <c r="N1037" s="735">
        <v>2380.0800000000004</v>
      </c>
    </row>
    <row r="1038" spans="1:14" ht="14.45" customHeight="1" x14ac:dyDescent="0.2">
      <c r="A1038" s="729" t="s">
        <v>581</v>
      </c>
      <c r="B1038" s="730" t="s">
        <v>582</v>
      </c>
      <c r="C1038" s="731" t="s">
        <v>608</v>
      </c>
      <c r="D1038" s="732" t="s">
        <v>609</v>
      </c>
      <c r="E1038" s="733">
        <v>50113001</v>
      </c>
      <c r="F1038" s="732" t="s">
        <v>617</v>
      </c>
      <c r="G1038" s="731" t="s">
        <v>618</v>
      </c>
      <c r="H1038" s="731">
        <v>208465</v>
      </c>
      <c r="I1038" s="731">
        <v>208465</v>
      </c>
      <c r="J1038" s="731" t="s">
        <v>815</v>
      </c>
      <c r="K1038" s="731" t="s">
        <v>816</v>
      </c>
      <c r="L1038" s="734">
        <v>2234.65</v>
      </c>
      <c r="M1038" s="734">
        <v>1.2</v>
      </c>
      <c r="N1038" s="735">
        <v>2681.58</v>
      </c>
    </row>
    <row r="1039" spans="1:14" ht="14.45" customHeight="1" x14ac:dyDescent="0.2">
      <c r="A1039" s="729" t="s">
        <v>581</v>
      </c>
      <c r="B1039" s="730" t="s">
        <v>582</v>
      </c>
      <c r="C1039" s="731" t="s">
        <v>608</v>
      </c>
      <c r="D1039" s="732" t="s">
        <v>609</v>
      </c>
      <c r="E1039" s="733">
        <v>50113001</v>
      </c>
      <c r="F1039" s="732" t="s">
        <v>617</v>
      </c>
      <c r="G1039" s="731" t="s">
        <v>618</v>
      </c>
      <c r="H1039" s="731">
        <v>397414</v>
      </c>
      <c r="I1039" s="731">
        <v>0</v>
      </c>
      <c r="J1039" s="731" t="s">
        <v>1609</v>
      </c>
      <c r="K1039" s="731" t="s">
        <v>1610</v>
      </c>
      <c r="L1039" s="734">
        <v>104.98271744069893</v>
      </c>
      <c r="M1039" s="734">
        <v>5</v>
      </c>
      <c r="N1039" s="735">
        <v>524.91358720349467</v>
      </c>
    </row>
    <row r="1040" spans="1:14" ht="14.45" customHeight="1" x14ac:dyDescent="0.2">
      <c r="A1040" s="729" t="s">
        <v>581</v>
      </c>
      <c r="B1040" s="730" t="s">
        <v>582</v>
      </c>
      <c r="C1040" s="731" t="s">
        <v>608</v>
      </c>
      <c r="D1040" s="732" t="s">
        <v>609</v>
      </c>
      <c r="E1040" s="733">
        <v>50113001</v>
      </c>
      <c r="F1040" s="732" t="s">
        <v>617</v>
      </c>
      <c r="G1040" s="731" t="s">
        <v>618</v>
      </c>
      <c r="H1040" s="731">
        <v>134822</v>
      </c>
      <c r="I1040" s="731">
        <v>134822</v>
      </c>
      <c r="J1040" s="731" t="s">
        <v>1611</v>
      </c>
      <c r="K1040" s="731" t="s">
        <v>989</v>
      </c>
      <c r="L1040" s="734">
        <v>207.56166666666672</v>
      </c>
      <c r="M1040" s="734">
        <v>42</v>
      </c>
      <c r="N1040" s="735">
        <v>8717.590000000002</v>
      </c>
    </row>
    <row r="1041" spans="1:14" ht="14.45" customHeight="1" x14ac:dyDescent="0.2">
      <c r="A1041" s="729" t="s">
        <v>581</v>
      </c>
      <c r="B1041" s="730" t="s">
        <v>582</v>
      </c>
      <c r="C1041" s="731" t="s">
        <v>608</v>
      </c>
      <c r="D1041" s="732" t="s">
        <v>609</v>
      </c>
      <c r="E1041" s="733">
        <v>50113001</v>
      </c>
      <c r="F1041" s="732" t="s">
        <v>617</v>
      </c>
      <c r="G1041" s="731" t="s">
        <v>618</v>
      </c>
      <c r="H1041" s="731">
        <v>117189</v>
      </c>
      <c r="I1041" s="731">
        <v>17189</v>
      </c>
      <c r="J1041" s="731" t="s">
        <v>821</v>
      </c>
      <c r="K1041" s="731" t="s">
        <v>822</v>
      </c>
      <c r="L1041" s="734">
        <v>55.800000000000011</v>
      </c>
      <c r="M1041" s="734">
        <v>2</v>
      </c>
      <c r="N1041" s="735">
        <v>111.60000000000002</v>
      </c>
    </row>
    <row r="1042" spans="1:14" ht="14.45" customHeight="1" x14ac:dyDescent="0.2">
      <c r="A1042" s="729" t="s">
        <v>581</v>
      </c>
      <c r="B1042" s="730" t="s">
        <v>582</v>
      </c>
      <c r="C1042" s="731" t="s">
        <v>608</v>
      </c>
      <c r="D1042" s="732" t="s">
        <v>609</v>
      </c>
      <c r="E1042" s="733">
        <v>50113001</v>
      </c>
      <c r="F1042" s="732" t="s">
        <v>617</v>
      </c>
      <c r="G1042" s="731" t="s">
        <v>618</v>
      </c>
      <c r="H1042" s="731">
        <v>848725</v>
      </c>
      <c r="I1042" s="731">
        <v>107677</v>
      </c>
      <c r="J1042" s="731" t="s">
        <v>823</v>
      </c>
      <c r="K1042" s="731" t="s">
        <v>824</v>
      </c>
      <c r="L1042" s="734">
        <v>382.11</v>
      </c>
      <c r="M1042" s="734">
        <v>11</v>
      </c>
      <c r="N1042" s="735">
        <v>4203.21</v>
      </c>
    </row>
    <row r="1043" spans="1:14" ht="14.45" customHeight="1" x14ac:dyDescent="0.2">
      <c r="A1043" s="729" t="s">
        <v>581</v>
      </c>
      <c r="B1043" s="730" t="s">
        <v>582</v>
      </c>
      <c r="C1043" s="731" t="s">
        <v>608</v>
      </c>
      <c r="D1043" s="732" t="s">
        <v>609</v>
      </c>
      <c r="E1043" s="733">
        <v>50113001</v>
      </c>
      <c r="F1043" s="732" t="s">
        <v>617</v>
      </c>
      <c r="G1043" s="731" t="s">
        <v>618</v>
      </c>
      <c r="H1043" s="731">
        <v>100489</v>
      </c>
      <c r="I1043" s="731">
        <v>489</v>
      </c>
      <c r="J1043" s="731" t="s">
        <v>827</v>
      </c>
      <c r="K1043" s="731" t="s">
        <v>829</v>
      </c>
      <c r="L1043" s="734">
        <v>47.29</v>
      </c>
      <c r="M1043" s="734">
        <v>50</v>
      </c>
      <c r="N1043" s="735">
        <v>2364.5</v>
      </c>
    </row>
    <row r="1044" spans="1:14" ht="14.45" customHeight="1" x14ac:dyDescent="0.2">
      <c r="A1044" s="729" t="s">
        <v>581</v>
      </c>
      <c r="B1044" s="730" t="s">
        <v>582</v>
      </c>
      <c r="C1044" s="731" t="s">
        <v>608</v>
      </c>
      <c r="D1044" s="732" t="s">
        <v>609</v>
      </c>
      <c r="E1044" s="733">
        <v>50113001</v>
      </c>
      <c r="F1044" s="732" t="s">
        <v>617</v>
      </c>
      <c r="G1044" s="731" t="s">
        <v>628</v>
      </c>
      <c r="H1044" s="731">
        <v>169623</v>
      </c>
      <c r="I1044" s="731">
        <v>169623</v>
      </c>
      <c r="J1044" s="731" t="s">
        <v>1612</v>
      </c>
      <c r="K1044" s="731" t="s">
        <v>1330</v>
      </c>
      <c r="L1044" s="734">
        <v>32.819999999999993</v>
      </c>
      <c r="M1044" s="734">
        <v>1</v>
      </c>
      <c r="N1044" s="735">
        <v>32.819999999999993</v>
      </c>
    </row>
    <row r="1045" spans="1:14" ht="14.45" customHeight="1" x14ac:dyDescent="0.2">
      <c r="A1045" s="729" t="s">
        <v>581</v>
      </c>
      <c r="B1045" s="730" t="s">
        <v>582</v>
      </c>
      <c r="C1045" s="731" t="s">
        <v>608</v>
      </c>
      <c r="D1045" s="732" t="s">
        <v>609</v>
      </c>
      <c r="E1045" s="733">
        <v>50113001</v>
      </c>
      <c r="F1045" s="732" t="s">
        <v>617</v>
      </c>
      <c r="G1045" s="731" t="s">
        <v>618</v>
      </c>
      <c r="H1045" s="731">
        <v>930661</v>
      </c>
      <c r="I1045" s="731">
        <v>0</v>
      </c>
      <c r="J1045" s="731" t="s">
        <v>832</v>
      </c>
      <c r="K1045" s="731" t="s">
        <v>329</v>
      </c>
      <c r="L1045" s="734">
        <v>360.46923696089874</v>
      </c>
      <c r="M1045" s="734">
        <v>49</v>
      </c>
      <c r="N1045" s="735">
        <v>17662.992611084039</v>
      </c>
    </row>
    <row r="1046" spans="1:14" ht="14.45" customHeight="1" x14ac:dyDescent="0.2">
      <c r="A1046" s="729" t="s">
        <v>581</v>
      </c>
      <c r="B1046" s="730" t="s">
        <v>582</v>
      </c>
      <c r="C1046" s="731" t="s">
        <v>608</v>
      </c>
      <c r="D1046" s="732" t="s">
        <v>609</v>
      </c>
      <c r="E1046" s="733">
        <v>50113001</v>
      </c>
      <c r="F1046" s="732" t="s">
        <v>617</v>
      </c>
      <c r="G1046" s="731" t="s">
        <v>618</v>
      </c>
      <c r="H1046" s="731">
        <v>994910</v>
      </c>
      <c r="I1046" s="731">
        <v>0</v>
      </c>
      <c r="J1046" s="731" t="s">
        <v>833</v>
      </c>
      <c r="K1046" s="731" t="s">
        <v>329</v>
      </c>
      <c r="L1046" s="734">
        <v>137.471</v>
      </c>
      <c r="M1046" s="734">
        <v>6</v>
      </c>
      <c r="N1046" s="735">
        <v>824.82600000000002</v>
      </c>
    </row>
    <row r="1047" spans="1:14" ht="14.45" customHeight="1" x14ac:dyDescent="0.2">
      <c r="A1047" s="729" t="s">
        <v>581</v>
      </c>
      <c r="B1047" s="730" t="s">
        <v>582</v>
      </c>
      <c r="C1047" s="731" t="s">
        <v>608</v>
      </c>
      <c r="D1047" s="732" t="s">
        <v>609</v>
      </c>
      <c r="E1047" s="733">
        <v>50113001</v>
      </c>
      <c r="F1047" s="732" t="s">
        <v>617</v>
      </c>
      <c r="G1047" s="731" t="s">
        <v>618</v>
      </c>
      <c r="H1047" s="731">
        <v>900881</v>
      </c>
      <c r="I1047" s="731">
        <v>0</v>
      </c>
      <c r="J1047" s="731" t="s">
        <v>834</v>
      </c>
      <c r="K1047" s="731" t="s">
        <v>329</v>
      </c>
      <c r="L1047" s="734">
        <v>149.32232166288159</v>
      </c>
      <c r="M1047" s="734">
        <v>4</v>
      </c>
      <c r="N1047" s="735">
        <v>597.28928665152637</v>
      </c>
    </row>
    <row r="1048" spans="1:14" ht="14.45" customHeight="1" x14ac:dyDescent="0.2">
      <c r="A1048" s="729" t="s">
        <v>581</v>
      </c>
      <c r="B1048" s="730" t="s">
        <v>582</v>
      </c>
      <c r="C1048" s="731" t="s">
        <v>608</v>
      </c>
      <c r="D1048" s="732" t="s">
        <v>609</v>
      </c>
      <c r="E1048" s="733">
        <v>50113001</v>
      </c>
      <c r="F1048" s="732" t="s">
        <v>617</v>
      </c>
      <c r="G1048" s="731" t="s">
        <v>618</v>
      </c>
      <c r="H1048" s="731">
        <v>397238</v>
      </c>
      <c r="I1048" s="731">
        <v>0</v>
      </c>
      <c r="J1048" s="731" t="s">
        <v>839</v>
      </c>
      <c r="K1048" s="731" t="s">
        <v>329</v>
      </c>
      <c r="L1048" s="734">
        <v>142.84249917424123</v>
      </c>
      <c r="M1048" s="734">
        <v>1</v>
      </c>
      <c r="N1048" s="735">
        <v>142.84249917424123</v>
      </c>
    </row>
    <row r="1049" spans="1:14" ht="14.45" customHeight="1" x14ac:dyDescent="0.2">
      <c r="A1049" s="729" t="s">
        <v>581</v>
      </c>
      <c r="B1049" s="730" t="s">
        <v>582</v>
      </c>
      <c r="C1049" s="731" t="s">
        <v>608</v>
      </c>
      <c r="D1049" s="732" t="s">
        <v>609</v>
      </c>
      <c r="E1049" s="733">
        <v>50113001</v>
      </c>
      <c r="F1049" s="732" t="s">
        <v>617</v>
      </c>
      <c r="G1049" s="731" t="s">
        <v>618</v>
      </c>
      <c r="H1049" s="731">
        <v>395019</v>
      </c>
      <c r="I1049" s="731">
        <v>0</v>
      </c>
      <c r="J1049" s="731" t="s">
        <v>840</v>
      </c>
      <c r="K1049" s="731" t="s">
        <v>841</v>
      </c>
      <c r="L1049" s="734">
        <v>223.91360166862603</v>
      </c>
      <c r="M1049" s="734">
        <v>35</v>
      </c>
      <c r="N1049" s="735">
        <v>7836.9760584019114</v>
      </c>
    </row>
    <row r="1050" spans="1:14" ht="14.45" customHeight="1" x14ac:dyDescent="0.2">
      <c r="A1050" s="729" t="s">
        <v>581</v>
      </c>
      <c r="B1050" s="730" t="s">
        <v>582</v>
      </c>
      <c r="C1050" s="731" t="s">
        <v>608</v>
      </c>
      <c r="D1050" s="732" t="s">
        <v>609</v>
      </c>
      <c r="E1050" s="733">
        <v>50113001</v>
      </c>
      <c r="F1050" s="732" t="s">
        <v>617</v>
      </c>
      <c r="G1050" s="731" t="s">
        <v>618</v>
      </c>
      <c r="H1050" s="731">
        <v>920356</v>
      </c>
      <c r="I1050" s="731">
        <v>0</v>
      </c>
      <c r="J1050" s="731" t="s">
        <v>1613</v>
      </c>
      <c r="K1050" s="731" t="s">
        <v>329</v>
      </c>
      <c r="L1050" s="734">
        <v>108.81273616789223</v>
      </c>
      <c r="M1050" s="734">
        <v>44</v>
      </c>
      <c r="N1050" s="735">
        <v>4787.7603913872581</v>
      </c>
    </row>
    <row r="1051" spans="1:14" ht="14.45" customHeight="1" x14ac:dyDescent="0.2">
      <c r="A1051" s="729" t="s">
        <v>581</v>
      </c>
      <c r="B1051" s="730" t="s">
        <v>582</v>
      </c>
      <c r="C1051" s="731" t="s">
        <v>608</v>
      </c>
      <c r="D1051" s="732" t="s">
        <v>609</v>
      </c>
      <c r="E1051" s="733">
        <v>50113001</v>
      </c>
      <c r="F1051" s="732" t="s">
        <v>617</v>
      </c>
      <c r="G1051" s="731" t="s">
        <v>618</v>
      </c>
      <c r="H1051" s="731">
        <v>498367</v>
      </c>
      <c r="I1051" s="731">
        <v>0</v>
      </c>
      <c r="J1051" s="731" t="s">
        <v>842</v>
      </c>
      <c r="K1051" s="731" t="s">
        <v>329</v>
      </c>
      <c r="L1051" s="734">
        <v>155.18979637566503</v>
      </c>
      <c r="M1051" s="734">
        <v>1</v>
      </c>
      <c r="N1051" s="735">
        <v>155.18979637566503</v>
      </c>
    </row>
    <row r="1052" spans="1:14" ht="14.45" customHeight="1" x14ac:dyDescent="0.2">
      <c r="A1052" s="729" t="s">
        <v>581</v>
      </c>
      <c r="B1052" s="730" t="s">
        <v>582</v>
      </c>
      <c r="C1052" s="731" t="s">
        <v>608</v>
      </c>
      <c r="D1052" s="732" t="s">
        <v>609</v>
      </c>
      <c r="E1052" s="733">
        <v>50113001</v>
      </c>
      <c r="F1052" s="732" t="s">
        <v>617</v>
      </c>
      <c r="G1052" s="731" t="s">
        <v>618</v>
      </c>
      <c r="H1052" s="731">
        <v>900873</v>
      </c>
      <c r="I1052" s="731">
        <v>0</v>
      </c>
      <c r="J1052" s="731" t="s">
        <v>1268</v>
      </c>
      <c r="K1052" s="731" t="s">
        <v>329</v>
      </c>
      <c r="L1052" s="734">
        <v>63.983981412621496</v>
      </c>
      <c r="M1052" s="734">
        <v>5</v>
      </c>
      <c r="N1052" s="735">
        <v>319.91990706310747</v>
      </c>
    </row>
    <row r="1053" spans="1:14" ht="14.45" customHeight="1" x14ac:dyDescent="0.2">
      <c r="A1053" s="729" t="s">
        <v>581</v>
      </c>
      <c r="B1053" s="730" t="s">
        <v>582</v>
      </c>
      <c r="C1053" s="731" t="s">
        <v>608</v>
      </c>
      <c r="D1053" s="732" t="s">
        <v>609</v>
      </c>
      <c r="E1053" s="733">
        <v>50113001</v>
      </c>
      <c r="F1053" s="732" t="s">
        <v>617</v>
      </c>
      <c r="G1053" s="731" t="s">
        <v>618</v>
      </c>
      <c r="H1053" s="731">
        <v>990947</v>
      </c>
      <c r="I1053" s="731">
        <v>0</v>
      </c>
      <c r="J1053" s="731" t="s">
        <v>846</v>
      </c>
      <c r="K1053" s="731" t="s">
        <v>329</v>
      </c>
      <c r="L1053" s="734">
        <v>1400.67</v>
      </c>
      <c r="M1053" s="734">
        <v>1</v>
      </c>
      <c r="N1053" s="735">
        <v>1400.67</v>
      </c>
    </row>
    <row r="1054" spans="1:14" ht="14.45" customHeight="1" x14ac:dyDescent="0.2">
      <c r="A1054" s="729" t="s">
        <v>581</v>
      </c>
      <c r="B1054" s="730" t="s">
        <v>582</v>
      </c>
      <c r="C1054" s="731" t="s">
        <v>608</v>
      </c>
      <c r="D1054" s="732" t="s">
        <v>609</v>
      </c>
      <c r="E1054" s="733">
        <v>50113001</v>
      </c>
      <c r="F1054" s="732" t="s">
        <v>617</v>
      </c>
      <c r="G1054" s="731" t="s">
        <v>618</v>
      </c>
      <c r="H1054" s="731">
        <v>230614</v>
      </c>
      <c r="I1054" s="731">
        <v>230614</v>
      </c>
      <c r="J1054" s="731" t="s">
        <v>1614</v>
      </c>
      <c r="K1054" s="731" t="s">
        <v>1615</v>
      </c>
      <c r="L1054" s="734">
        <v>277.64000000000004</v>
      </c>
      <c r="M1054" s="734">
        <v>2</v>
      </c>
      <c r="N1054" s="735">
        <v>555.28000000000009</v>
      </c>
    </row>
    <row r="1055" spans="1:14" ht="14.45" customHeight="1" x14ac:dyDescent="0.2">
      <c r="A1055" s="729" t="s">
        <v>581</v>
      </c>
      <c r="B1055" s="730" t="s">
        <v>582</v>
      </c>
      <c r="C1055" s="731" t="s">
        <v>608</v>
      </c>
      <c r="D1055" s="732" t="s">
        <v>609</v>
      </c>
      <c r="E1055" s="733">
        <v>50113001</v>
      </c>
      <c r="F1055" s="732" t="s">
        <v>617</v>
      </c>
      <c r="G1055" s="731" t="s">
        <v>618</v>
      </c>
      <c r="H1055" s="731">
        <v>188217</v>
      </c>
      <c r="I1055" s="731">
        <v>88217</v>
      </c>
      <c r="J1055" s="731" t="s">
        <v>855</v>
      </c>
      <c r="K1055" s="731" t="s">
        <v>856</v>
      </c>
      <c r="L1055" s="734">
        <v>127.05000000000001</v>
      </c>
      <c r="M1055" s="734">
        <v>4</v>
      </c>
      <c r="N1055" s="735">
        <v>508.20000000000005</v>
      </c>
    </row>
    <row r="1056" spans="1:14" ht="14.45" customHeight="1" x14ac:dyDescent="0.2">
      <c r="A1056" s="729" t="s">
        <v>581</v>
      </c>
      <c r="B1056" s="730" t="s">
        <v>582</v>
      </c>
      <c r="C1056" s="731" t="s">
        <v>608</v>
      </c>
      <c r="D1056" s="732" t="s">
        <v>609</v>
      </c>
      <c r="E1056" s="733">
        <v>50113001</v>
      </c>
      <c r="F1056" s="732" t="s">
        <v>617</v>
      </c>
      <c r="G1056" s="731" t="s">
        <v>618</v>
      </c>
      <c r="H1056" s="731">
        <v>188219</v>
      </c>
      <c r="I1056" s="731">
        <v>88219</v>
      </c>
      <c r="J1056" s="731" t="s">
        <v>857</v>
      </c>
      <c r="K1056" s="731" t="s">
        <v>859</v>
      </c>
      <c r="L1056" s="734">
        <v>143.82333333333335</v>
      </c>
      <c r="M1056" s="734">
        <v>3</v>
      </c>
      <c r="N1056" s="735">
        <v>431.47</v>
      </c>
    </row>
    <row r="1057" spans="1:14" ht="14.45" customHeight="1" x14ac:dyDescent="0.2">
      <c r="A1057" s="729" t="s">
        <v>581</v>
      </c>
      <c r="B1057" s="730" t="s">
        <v>582</v>
      </c>
      <c r="C1057" s="731" t="s">
        <v>608</v>
      </c>
      <c r="D1057" s="732" t="s">
        <v>609</v>
      </c>
      <c r="E1057" s="733">
        <v>50113001</v>
      </c>
      <c r="F1057" s="732" t="s">
        <v>617</v>
      </c>
      <c r="G1057" s="731" t="s">
        <v>618</v>
      </c>
      <c r="H1057" s="731">
        <v>216146</v>
      </c>
      <c r="I1057" s="731">
        <v>216146</v>
      </c>
      <c r="J1057" s="731" t="s">
        <v>857</v>
      </c>
      <c r="K1057" s="731" t="s">
        <v>858</v>
      </c>
      <c r="L1057" s="734">
        <v>138.72</v>
      </c>
      <c r="M1057" s="734">
        <v>1</v>
      </c>
      <c r="N1057" s="735">
        <v>138.72</v>
      </c>
    </row>
    <row r="1058" spans="1:14" ht="14.45" customHeight="1" x14ac:dyDescent="0.2">
      <c r="A1058" s="729" t="s">
        <v>581</v>
      </c>
      <c r="B1058" s="730" t="s">
        <v>582</v>
      </c>
      <c r="C1058" s="731" t="s">
        <v>608</v>
      </c>
      <c r="D1058" s="732" t="s">
        <v>609</v>
      </c>
      <c r="E1058" s="733">
        <v>50113001</v>
      </c>
      <c r="F1058" s="732" t="s">
        <v>617</v>
      </c>
      <c r="G1058" s="731" t="s">
        <v>628</v>
      </c>
      <c r="H1058" s="731">
        <v>149909</v>
      </c>
      <c r="I1058" s="731">
        <v>49909</v>
      </c>
      <c r="J1058" s="731" t="s">
        <v>860</v>
      </c>
      <c r="K1058" s="731" t="s">
        <v>861</v>
      </c>
      <c r="L1058" s="734">
        <v>27.899999999999995</v>
      </c>
      <c r="M1058" s="734">
        <v>1</v>
      </c>
      <c r="N1058" s="735">
        <v>27.899999999999995</v>
      </c>
    </row>
    <row r="1059" spans="1:14" ht="14.45" customHeight="1" x14ac:dyDescent="0.2">
      <c r="A1059" s="729" t="s">
        <v>581</v>
      </c>
      <c r="B1059" s="730" t="s">
        <v>582</v>
      </c>
      <c r="C1059" s="731" t="s">
        <v>608</v>
      </c>
      <c r="D1059" s="732" t="s">
        <v>609</v>
      </c>
      <c r="E1059" s="733">
        <v>50113001</v>
      </c>
      <c r="F1059" s="732" t="s">
        <v>617</v>
      </c>
      <c r="G1059" s="731" t="s">
        <v>628</v>
      </c>
      <c r="H1059" s="731">
        <v>844554</v>
      </c>
      <c r="I1059" s="731">
        <v>114065</v>
      </c>
      <c r="J1059" s="731" t="s">
        <v>862</v>
      </c>
      <c r="K1059" s="731" t="s">
        <v>863</v>
      </c>
      <c r="L1059" s="734">
        <v>18.29</v>
      </c>
      <c r="M1059" s="734">
        <v>1</v>
      </c>
      <c r="N1059" s="735">
        <v>18.29</v>
      </c>
    </row>
    <row r="1060" spans="1:14" ht="14.45" customHeight="1" x14ac:dyDescent="0.2">
      <c r="A1060" s="729" t="s">
        <v>581</v>
      </c>
      <c r="B1060" s="730" t="s">
        <v>582</v>
      </c>
      <c r="C1060" s="731" t="s">
        <v>608</v>
      </c>
      <c r="D1060" s="732" t="s">
        <v>609</v>
      </c>
      <c r="E1060" s="733">
        <v>50113001</v>
      </c>
      <c r="F1060" s="732" t="s">
        <v>617</v>
      </c>
      <c r="G1060" s="731" t="s">
        <v>628</v>
      </c>
      <c r="H1060" s="731">
        <v>115316</v>
      </c>
      <c r="I1060" s="731">
        <v>15316</v>
      </c>
      <c r="J1060" s="731" t="s">
        <v>1481</v>
      </c>
      <c r="K1060" s="731" t="s">
        <v>925</v>
      </c>
      <c r="L1060" s="734">
        <v>19.010000000000002</v>
      </c>
      <c r="M1060" s="734">
        <v>1</v>
      </c>
      <c r="N1060" s="735">
        <v>19.010000000000002</v>
      </c>
    </row>
    <row r="1061" spans="1:14" ht="14.45" customHeight="1" x14ac:dyDescent="0.2">
      <c r="A1061" s="729" t="s">
        <v>581</v>
      </c>
      <c r="B1061" s="730" t="s">
        <v>582</v>
      </c>
      <c r="C1061" s="731" t="s">
        <v>608</v>
      </c>
      <c r="D1061" s="732" t="s">
        <v>609</v>
      </c>
      <c r="E1061" s="733">
        <v>50113001</v>
      </c>
      <c r="F1061" s="732" t="s">
        <v>617</v>
      </c>
      <c r="G1061" s="731" t="s">
        <v>618</v>
      </c>
      <c r="H1061" s="731">
        <v>128222</v>
      </c>
      <c r="I1061" s="731">
        <v>28222</v>
      </c>
      <c r="J1061" s="731" t="s">
        <v>1616</v>
      </c>
      <c r="K1061" s="731" t="s">
        <v>1617</v>
      </c>
      <c r="L1061" s="734">
        <v>89.77000000000001</v>
      </c>
      <c r="M1061" s="734">
        <v>1</v>
      </c>
      <c r="N1061" s="735">
        <v>89.77000000000001</v>
      </c>
    </row>
    <row r="1062" spans="1:14" ht="14.45" customHeight="1" x14ac:dyDescent="0.2">
      <c r="A1062" s="729" t="s">
        <v>581</v>
      </c>
      <c r="B1062" s="730" t="s">
        <v>582</v>
      </c>
      <c r="C1062" s="731" t="s">
        <v>608</v>
      </c>
      <c r="D1062" s="732" t="s">
        <v>609</v>
      </c>
      <c r="E1062" s="733">
        <v>50113001</v>
      </c>
      <c r="F1062" s="732" t="s">
        <v>617</v>
      </c>
      <c r="G1062" s="731" t="s">
        <v>618</v>
      </c>
      <c r="H1062" s="731">
        <v>117992</v>
      </c>
      <c r="I1062" s="731">
        <v>17992</v>
      </c>
      <c r="J1062" s="731" t="s">
        <v>866</v>
      </c>
      <c r="K1062" s="731" t="s">
        <v>867</v>
      </c>
      <c r="L1062" s="734">
        <v>82.487692307692299</v>
      </c>
      <c r="M1062" s="734">
        <v>13</v>
      </c>
      <c r="N1062" s="735">
        <v>1072.3399999999999</v>
      </c>
    </row>
    <row r="1063" spans="1:14" ht="14.45" customHeight="1" x14ac:dyDescent="0.2">
      <c r="A1063" s="729" t="s">
        <v>581</v>
      </c>
      <c r="B1063" s="730" t="s">
        <v>582</v>
      </c>
      <c r="C1063" s="731" t="s">
        <v>608</v>
      </c>
      <c r="D1063" s="732" t="s">
        <v>609</v>
      </c>
      <c r="E1063" s="733">
        <v>50113001</v>
      </c>
      <c r="F1063" s="732" t="s">
        <v>617</v>
      </c>
      <c r="G1063" s="731" t="s">
        <v>618</v>
      </c>
      <c r="H1063" s="731">
        <v>231541</v>
      </c>
      <c r="I1063" s="731">
        <v>231541</v>
      </c>
      <c r="J1063" s="731" t="s">
        <v>1285</v>
      </c>
      <c r="K1063" s="731" t="s">
        <v>1286</v>
      </c>
      <c r="L1063" s="734">
        <v>89.67</v>
      </c>
      <c r="M1063" s="734">
        <v>4</v>
      </c>
      <c r="N1063" s="735">
        <v>358.68</v>
      </c>
    </row>
    <row r="1064" spans="1:14" ht="14.45" customHeight="1" x14ac:dyDescent="0.2">
      <c r="A1064" s="729" t="s">
        <v>581</v>
      </c>
      <c r="B1064" s="730" t="s">
        <v>582</v>
      </c>
      <c r="C1064" s="731" t="s">
        <v>608</v>
      </c>
      <c r="D1064" s="732" t="s">
        <v>609</v>
      </c>
      <c r="E1064" s="733">
        <v>50113001</v>
      </c>
      <c r="F1064" s="732" t="s">
        <v>617</v>
      </c>
      <c r="G1064" s="731" t="s">
        <v>618</v>
      </c>
      <c r="H1064" s="731">
        <v>231544</v>
      </c>
      <c r="I1064" s="731">
        <v>231544</v>
      </c>
      <c r="J1064" s="731" t="s">
        <v>1285</v>
      </c>
      <c r="K1064" s="731" t="s">
        <v>1618</v>
      </c>
      <c r="L1064" s="734">
        <v>83.859411764705882</v>
      </c>
      <c r="M1064" s="734">
        <v>34</v>
      </c>
      <c r="N1064" s="735">
        <v>2851.22</v>
      </c>
    </row>
    <row r="1065" spans="1:14" ht="14.45" customHeight="1" x14ac:dyDescent="0.2">
      <c r="A1065" s="729" t="s">
        <v>581</v>
      </c>
      <c r="B1065" s="730" t="s">
        <v>582</v>
      </c>
      <c r="C1065" s="731" t="s">
        <v>608</v>
      </c>
      <c r="D1065" s="732" t="s">
        <v>609</v>
      </c>
      <c r="E1065" s="733">
        <v>50113001</v>
      </c>
      <c r="F1065" s="732" t="s">
        <v>617</v>
      </c>
      <c r="G1065" s="731" t="s">
        <v>618</v>
      </c>
      <c r="H1065" s="731">
        <v>237329</v>
      </c>
      <c r="I1065" s="731">
        <v>237329</v>
      </c>
      <c r="J1065" s="731" t="s">
        <v>868</v>
      </c>
      <c r="K1065" s="731" t="s">
        <v>869</v>
      </c>
      <c r="L1065" s="734">
        <v>109.11500000000001</v>
      </c>
      <c r="M1065" s="734">
        <v>8</v>
      </c>
      <c r="N1065" s="735">
        <v>872.92000000000007</v>
      </c>
    </row>
    <row r="1066" spans="1:14" ht="14.45" customHeight="1" x14ac:dyDescent="0.2">
      <c r="A1066" s="729" t="s">
        <v>581</v>
      </c>
      <c r="B1066" s="730" t="s">
        <v>582</v>
      </c>
      <c r="C1066" s="731" t="s">
        <v>608</v>
      </c>
      <c r="D1066" s="732" t="s">
        <v>609</v>
      </c>
      <c r="E1066" s="733">
        <v>50113001</v>
      </c>
      <c r="F1066" s="732" t="s">
        <v>617</v>
      </c>
      <c r="G1066" s="731" t="s">
        <v>618</v>
      </c>
      <c r="H1066" s="731">
        <v>237330</v>
      </c>
      <c r="I1066" s="731">
        <v>237330</v>
      </c>
      <c r="J1066" s="731" t="s">
        <v>870</v>
      </c>
      <c r="K1066" s="731" t="s">
        <v>871</v>
      </c>
      <c r="L1066" s="734">
        <v>109.62297872340427</v>
      </c>
      <c r="M1066" s="734">
        <v>94</v>
      </c>
      <c r="N1066" s="735">
        <v>10304.560000000001</v>
      </c>
    </row>
    <row r="1067" spans="1:14" ht="14.45" customHeight="1" x14ac:dyDescent="0.2">
      <c r="A1067" s="729" t="s">
        <v>581</v>
      </c>
      <c r="B1067" s="730" t="s">
        <v>582</v>
      </c>
      <c r="C1067" s="731" t="s">
        <v>608</v>
      </c>
      <c r="D1067" s="732" t="s">
        <v>609</v>
      </c>
      <c r="E1067" s="733">
        <v>50113001</v>
      </c>
      <c r="F1067" s="732" t="s">
        <v>617</v>
      </c>
      <c r="G1067" s="731" t="s">
        <v>618</v>
      </c>
      <c r="H1067" s="731">
        <v>225891</v>
      </c>
      <c r="I1067" s="731">
        <v>225891</v>
      </c>
      <c r="J1067" s="731" t="s">
        <v>876</v>
      </c>
      <c r="K1067" s="731" t="s">
        <v>877</v>
      </c>
      <c r="L1067" s="734">
        <v>285.08</v>
      </c>
      <c r="M1067" s="734">
        <v>4</v>
      </c>
      <c r="N1067" s="735">
        <v>1140.32</v>
      </c>
    </row>
    <row r="1068" spans="1:14" ht="14.45" customHeight="1" x14ac:dyDescent="0.2">
      <c r="A1068" s="729" t="s">
        <v>581</v>
      </c>
      <c r="B1068" s="730" t="s">
        <v>582</v>
      </c>
      <c r="C1068" s="731" t="s">
        <v>608</v>
      </c>
      <c r="D1068" s="732" t="s">
        <v>609</v>
      </c>
      <c r="E1068" s="733">
        <v>50113001</v>
      </c>
      <c r="F1068" s="732" t="s">
        <v>617</v>
      </c>
      <c r="G1068" s="731" t="s">
        <v>618</v>
      </c>
      <c r="H1068" s="731">
        <v>102684</v>
      </c>
      <c r="I1068" s="731">
        <v>2684</v>
      </c>
      <c r="J1068" s="731" t="s">
        <v>878</v>
      </c>
      <c r="K1068" s="731" t="s">
        <v>879</v>
      </c>
      <c r="L1068" s="734">
        <v>111.47263157894734</v>
      </c>
      <c r="M1068" s="734">
        <v>19</v>
      </c>
      <c r="N1068" s="735">
        <v>2117.9799999999996</v>
      </c>
    </row>
    <row r="1069" spans="1:14" ht="14.45" customHeight="1" x14ac:dyDescent="0.2">
      <c r="A1069" s="729" t="s">
        <v>581</v>
      </c>
      <c r="B1069" s="730" t="s">
        <v>582</v>
      </c>
      <c r="C1069" s="731" t="s">
        <v>608</v>
      </c>
      <c r="D1069" s="732" t="s">
        <v>609</v>
      </c>
      <c r="E1069" s="733">
        <v>50113001</v>
      </c>
      <c r="F1069" s="732" t="s">
        <v>617</v>
      </c>
      <c r="G1069" s="731" t="s">
        <v>618</v>
      </c>
      <c r="H1069" s="731">
        <v>100502</v>
      </c>
      <c r="I1069" s="731">
        <v>502</v>
      </c>
      <c r="J1069" s="731" t="s">
        <v>878</v>
      </c>
      <c r="K1069" s="731" t="s">
        <v>880</v>
      </c>
      <c r="L1069" s="734">
        <v>268.17333333333335</v>
      </c>
      <c r="M1069" s="734">
        <v>9</v>
      </c>
      <c r="N1069" s="735">
        <v>2413.56</v>
      </c>
    </row>
    <row r="1070" spans="1:14" ht="14.45" customHeight="1" x14ac:dyDescent="0.2">
      <c r="A1070" s="729" t="s">
        <v>581</v>
      </c>
      <c r="B1070" s="730" t="s">
        <v>582</v>
      </c>
      <c r="C1070" s="731" t="s">
        <v>608</v>
      </c>
      <c r="D1070" s="732" t="s">
        <v>609</v>
      </c>
      <c r="E1070" s="733">
        <v>50113001</v>
      </c>
      <c r="F1070" s="732" t="s">
        <v>617</v>
      </c>
      <c r="G1070" s="731" t="s">
        <v>329</v>
      </c>
      <c r="H1070" s="731">
        <v>158811</v>
      </c>
      <c r="I1070" s="731">
        <v>158811</v>
      </c>
      <c r="J1070" s="731" t="s">
        <v>1619</v>
      </c>
      <c r="K1070" s="731" t="s">
        <v>1620</v>
      </c>
      <c r="L1070" s="734">
        <v>336.39</v>
      </c>
      <c r="M1070" s="734">
        <v>1</v>
      </c>
      <c r="N1070" s="735">
        <v>336.39</v>
      </c>
    </row>
    <row r="1071" spans="1:14" ht="14.45" customHeight="1" x14ac:dyDescent="0.2">
      <c r="A1071" s="729" t="s">
        <v>581</v>
      </c>
      <c r="B1071" s="730" t="s">
        <v>582</v>
      </c>
      <c r="C1071" s="731" t="s">
        <v>608</v>
      </c>
      <c r="D1071" s="732" t="s">
        <v>609</v>
      </c>
      <c r="E1071" s="733">
        <v>50113001</v>
      </c>
      <c r="F1071" s="732" t="s">
        <v>617</v>
      </c>
      <c r="G1071" s="731" t="s">
        <v>628</v>
      </c>
      <c r="H1071" s="731">
        <v>239965</v>
      </c>
      <c r="I1071" s="731">
        <v>239965</v>
      </c>
      <c r="J1071" s="731" t="s">
        <v>1621</v>
      </c>
      <c r="K1071" s="731" t="s">
        <v>1622</v>
      </c>
      <c r="L1071" s="734">
        <v>466.54000000000013</v>
      </c>
      <c r="M1071" s="734">
        <v>1</v>
      </c>
      <c r="N1071" s="735">
        <v>466.54000000000013</v>
      </c>
    </row>
    <row r="1072" spans="1:14" ht="14.45" customHeight="1" x14ac:dyDescent="0.2">
      <c r="A1072" s="729" t="s">
        <v>581</v>
      </c>
      <c r="B1072" s="730" t="s">
        <v>582</v>
      </c>
      <c r="C1072" s="731" t="s">
        <v>608</v>
      </c>
      <c r="D1072" s="732" t="s">
        <v>609</v>
      </c>
      <c r="E1072" s="733">
        <v>50113001</v>
      </c>
      <c r="F1072" s="732" t="s">
        <v>617</v>
      </c>
      <c r="G1072" s="731" t="s">
        <v>618</v>
      </c>
      <c r="H1072" s="731">
        <v>101125</v>
      </c>
      <c r="I1072" s="731">
        <v>1125</v>
      </c>
      <c r="J1072" s="731" t="s">
        <v>881</v>
      </c>
      <c r="K1072" s="731" t="s">
        <v>882</v>
      </c>
      <c r="L1072" s="734">
        <v>77.333076923076902</v>
      </c>
      <c r="M1072" s="734">
        <v>130</v>
      </c>
      <c r="N1072" s="735">
        <v>10053.299999999997</v>
      </c>
    </row>
    <row r="1073" spans="1:14" ht="14.45" customHeight="1" x14ac:dyDescent="0.2">
      <c r="A1073" s="729" t="s">
        <v>581</v>
      </c>
      <c r="B1073" s="730" t="s">
        <v>582</v>
      </c>
      <c r="C1073" s="731" t="s">
        <v>608</v>
      </c>
      <c r="D1073" s="732" t="s">
        <v>609</v>
      </c>
      <c r="E1073" s="733">
        <v>50113001</v>
      </c>
      <c r="F1073" s="732" t="s">
        <v>617</v>
      </c>
      <c r="G1073" s="731" t="s">
        <v>618</v>
      </c>
      <c r="H1073" s="731">
        <v>100513</v>
      </c>
      <c r="I1073" s="731">
        <v>513</v>
      </c>
      <c r="J1073" s="731" t="s">
        <v>885</v>
      </c>
      <c r="K1073" s="731" t="s">
        <v>869</v>
      </c>
      <c r="L1073" s="734">
        <v>56.72999999999999</v>
      </c>
      <c r="M1073" s="734">
        <v>2</v>
      </c>
      <c r="N1073" s="735">
        <v>113.45999999999998</v>
      </c>
    </row>
    <row r="1074" spans="1:14" ht="14.45" customHeight="1" x14ac:dyDescent="0.2">
      <c r="A1074" s="729" t="s">
        <v>581</v>
      </c>
      <c r="B1074" s="730" t="s">
        <v>582</v>
      </c>
      <c r="C1074" s="731" t="s">
        <v>608</v>
      </c>
      <c r="D1074" s="732" t="s">
        <v>609</v>
      </c>
      <c r="E1074" s="733">
        <v>50113001</v>
      </c>
      <c r="F1074" s="732" t="s">
        <v>617</v>
      </c>
      <c r="G1074" s="731" t="s">
        <v>618</v>
      </c>
      <c r="H1074" s="731">
        <v>230353</v>
      </c>
      <c r="I1074" s="731">
        <v>230353</v>
      </c>
      <c r="J1074" s="731" t="s">
        <v>888</v>
      </c>
      <c r="K1074" s="731" t="s">
        <v>889</v>
      </c>
      <c r="L1074" s="734">
        <v>1716.9475</v>
      </c>
      <c r="M1074" s="734">
        <v>4</v>
      </c>
      <c r="N1074" s="735">
        <v>6867.79</v>
      </c>
    </row>
    <row r="1075" spans="1:14" ht="14.45" customHeight="1" x14ac:dyDescent="0.2">
      <c r="A1075" s="729" t="s">
        <v>581</v>
      </c>
      <c r="B1075" s="730" t="s">
        <v>582</v>
      </c>
      <c r="C1075" s="731" t="s">
        <v>608</v>
      </c>
      <c r="D1075" s="732" t="s">
        <v>609</v>
      </c>
      <c r="E1075" s="733">
        <v>50113001</v>
      </c>
      <c r="F1075" s="732" t="s">
        <v>617</v>
      </c>
      <c r="G1075" s="731" t="s">
        <v>628</v>
      </c>
      <c r="H1075" s="731">
        <v>106618</v>
      </c>
      <c r="I1075" s="731">
        <v>6618</v>
      </c>
      <c r="J1075" s="731" t="s">
        <v>1623</v>
      </c>
      <c r="K1075" s="731" t="s">
        <v>1624</v>
      </c>
      <c r="L1075" s="734">
        <v>19.589999999999996</v>
      </c>
      <c r="M1075" s="734">
        <v>4</v>
      </c>
      <c r="N1075" s="735">
        <v>78.359999999999985</v>
      </c>
    </row>
    <row r="1076" spans="1:14" ht="14.45" customHeight="1" x14ac:dyDescent="0.2">
      <c r="A1076" s="729" t="s">
        <v>581</v>
      </c>
      <c r="B1076" s="730" t="s">
        <v>582</v>
      </c>
      <c r="C1076" s="731" t="s">
        <v>608</v>
      </c>
      <c r="D1076" s="732" t="s">
        <v>609</v>
      </c>
      <c r="E1076" s="733">
        <v>50113001</v>
      </c>
      <c r="F1076" s="732" t="s">
        <v>617</v>
      </c>
      <c r="G1076" s="731" t="s">
        <v>618</v>
      </c>
      <c r="H1076" s="731">
        <v>136129</v>
      </c>
      <c r="I1076" s="731">
        <v>136129</v>
      </c>
      <c r="J1076" s="731" t="s">
        <v>1625</v>
      </c>
      <c r="K1076" s="731" t="s">
        <v>1626</v>
      </c>
      <c r="L1076" s="734">
        <v>428.66625000000005</v>
      </c>
      <c r="M1076" s="734">
        <v>24</v>
      </c>
      <c r="N1076" s="735">
        <v>10287.990000000002</v>
      </c>
    </row>
    <row r="1077" spans="1:14" ht="14.45" customHeight="1" x14ac:dyDescent="0.2">
      <c r="A1077" s="729" t="s">
        <v>581</v>
      </c>
      <c r="B1077" s="730" t="s">
        <v>582</v>
      </c>
      <c r="C1077" s="731" t="s">
        <v>608</v>
      </c>
      <c r="D1077" s="732" t="s">
        <v>609</v>
      </c>
      <c r="E1077" s="733">
        <v>50113001</v>
      </c>
      <c r="F1077" s="732" t="s">
        <v>617</v>
      </c>
      <c r="G1077" s="731" t="s">
        <v>618</v>
      </c>
      <c r="H1077" s="731">
        <v>136126</v>
      </c>
      <c r="I1077" s="731">
        <v>136126</v>
      </c>
      <c r="J1077" s="731" t="s">
        <v>1627</v>
      </c>
      <c r="K1077" s="731" t="s">
        <v>1628</v>
      </c>
      <c r="L1077" s="734">
        <v>439.16857142857145</v>
      </c>
      <c r="M1077" s="734">
        <v>14</v>
      </c>
      <c r="N1077" s="735">
        <v>6148.3600000000006</v>
      </c>
    </row>
    <row r="1078" spans="1:14" ht="14.45" customHeight="1" x14ac:dyDescent="0.2">
      <c r="A1078" s="729" t="s">
        <v>581</v>
      </c>
      <c r="B1078" s="730" t="s">
        <v>582</v>
      </c>
      <c r="C1078" s="731" t="s">
        <v>608</v>
      </c>
      <c r="D1078" s="732" t="s">
        <v>609</v>
      </c>
      <c r="E1078" s="733">
        <v>50113001</v>
      </c>
      <c r="F1078" s="732" t="s">
        <v>617</v>
      </c>
      <c r="G1078" s="731" t="s">
        <v>618</v>
      </c>
      <c r="H1078" s="731">
        <v>117187</v>
      </c>
      <c r="I1078" s="731">
        <v>17187</v>
      </c>
      <c r="J1078" s="731" t="s">
        <v>1629</v>
      </c>
      <c r="K1078" s="731" t="s">
        <v>1630</v>
      </c>
      <c r="L1078" s="734">
        <v>88.97</v>
      </c>
      <c r="M1078" s="734">
        <v>1</v>
      </c>
      <c r="N1078" s="735">
        <v>88.97</v>
      </c>
    </row>
    <row r="1079" spans="1:14" ht="14.45" customHeight="1" x14ac:dyDescent="0.2">
      <c r="A1079" s="729" t="s">
        <v>581</v>
      </c>
      <c r="B1079" s="730" t="s">
        <v>582</v>
      </c>
      <c r="C1079" s="731" t="s">
        <v>608</v>
      </c>
      <c r="D1079" s="732" t="s">
        <v>609</v>
      </c>
      <c r="E1079" s="733">
        <v>50113001</v>
      </c>
      <c r="F1079" s="732" t="s">
        <v>617</v>
      </c>
      <c r="G1079" s="731" t="s">
        <v>628</v>
      </c>
      <c r="H1079" s="731">
        <v>849187</v>
      </c>
      <c r="I1079" s="731">
        <v>111902</v>
      </c>
      <c r="J1079" s="731" t="s">
        <v>1631</v>
      </c>
      <c r="K1079" s="731" t="s">
        <v>1533</v>
      </c>
      <c r="L1079" s="734">
        <v>32.29999999999999</v>
      </c>
      <c r="M1079" s="734">
        <v>1</v>
      </c>
      <c r="N1079" s="735">
        <v>32.29999999999999</v>
      </c>
    </row>
    <row r="1080" spans="1:14" ht="14.45" customHeight="1" x14ac:dyDescent="0.2">
      <c r="A1080" s="729" t="s">
        <v>581</v>
      </c>
      <c r="B1080" s="730" t="s">
        <v>582</v>
      </c>
      <c r="C1080" s="731" t="s">
        <v>608</v>
      </c>
      <c r="D1080" s="732" t="s">
        <v>609</v>
      </c>
      <c r="E1080" s="733">
        <v>50113001</v>
      </c>
      <c r="F1080" s="732" t="s">
        <v>617</v>
      </c>
      <c r="G1080" s="731" t="s">
        <v>628</v>
      </c>
      <c r="H1080" s="731">
        <v>100536</v>
      </c>
      <c r="I1080" s="731">
        <v>536</v>
      </c>
      <c r="J1080" s="731" t="s">
        <v>892</v>
      </c>
      <c r="K1080" s="731" t="s">
        <v>624</v>
      </c>
      <c r="L1080" s="734">
        <v>49.319999822412356</v>
      </c>
      <c r="M1080" s="734">
        <v>270</v>
      </c>
      <c r="N1080" s="735">
        <v>13316.399952051337</v>
      </c>
    </row>
    <row r="1081" spans="1:14" ht="14.45" customHeight="1" x14ac:dyDescent="0.2">
      <c r="A1081" s="729" t="s">
        <v>581</v>
      </c>
      <c r="B1081" s="730" t="s">
        <v>582</v>
      </c>
      <c r="C1081" s="731" t="s">
        <v>608</v>
      </c>
      <c r="D1081" s="732" t="s">
        <v>609</v>
      </c>
      <c r="E1081" s="733">
        <v>50113001</v>
      </c>
      <c r="F1081" s="732" t="s">
        <v>617</v>
      </c>
      <c r="G1081" s="731" t="s">
        <v>628</v>
      </c>
      <c r="H1081" s="731">
        <v>155824</v>
      </c>
      <c r="I1081" s="731">
        <v>55824</v>
      </c>
      <c r="J1081" s="731" t="s">
        <v>893</v>
      </c>
      <c r="K1081" s="731" t="s">
        <v>894</v>
      </c>
      <c r="L1081" s="734">
        <v>43.912809917355382</v>
      </c>
      <c r="M1081" s="734">
        <v>242</v>
      </c>
      <c r="N1081" s="735">
        <v>10626.900000000003</v>
      </c>
    </row>
    <row r="1082" spans="1:14" ht="14.45" customHeight="1" x14ac:dyDescent="0.2">
      <c r="A1082" s="729" t="s">
        <v>581</v>
      </c>
      <c r="B1082" s="730" t="s">
        <v>582</v>
      </c>
      <c r="C1082" s="731" t="s">
        <v>608</v>
      </c>
      <c r="D1082" s="732" t="s">
        <v>609</v>
      </c>
      <c r="E1082" s="733">
        <v>50113001</v>
      </c>
      <c r="F1082" s="732" t="s">
        <v>617</v>
      </c>
      <c r="G1082" s="731" t="s">
        <v>628</v>
      </c>
      <c r="H1082" s="731">
        <v>126786</v>
      </c>
      <c r="I1082" s="731">
        <v>26786</v>
      </c>
      <c r="J1082" s="731" t="s">
        <v>896</v>
      </c>
      <c r="K1082" s="731" t="s">
        <v>897</v>
      </c>
      <c r="L1082" s="734">
        <v>407.52384615384614</v>
      </c>
      <c r="M1082" s="734">
        <v>13</v>
      </c>
      <c r="N1082" s="735">
        <v>5297.8099999999995</v>
      </c>
    </row>
    <row r="1083" spans="1:14" ht="14.45" customHeight="1" x14ac:dyDescent="0.2">
      <c r="A1083" s="729" t="s">
        <v>581</v>
      </c>
      <c r="B1083" s="730" t="s">
        <v>582</v>
      </c>
      <c r="C1083" s="731" t="s">
        <v>608</v>
      </c>
      <c r="D1083" s="732" t="s">
        <v>609</v>
      </c>
      <c r="E1083" s="733">
        <v>50113001</v>
      </c>
      <c r="F1083" s="732" t="s">
        <v>617</v>
      </c>
      <c r="G1083" s="731" t="s">
        <v>618</v>
      </c>
      <c r="H1083" s="731">
        <v>125907</v>
      </c>
      <c r="I1083" s="731">
        <v>125907</v>
      </c>
      <c r="J1083" s="731" t="s">
        <v>900</v>
      </c>
      <c r="K1083" s="731" t="s">
        <v>901</v>
      </c>
      <c r="L1083" s="734">
        <v>682.00000524947791</v>
      </c>
      <c r="M1083" s="734">
        <v>34</v>
      </c>
      <c r="N1083" s="735">
        <v>23188.000178482249</v>
      </c>
    </row>
    <row r="1084" spans="1:14" ht="14.45" customHeight="1" x14ac:dyDescent="0.2">
      <c r="A1084" s="729" t="s">
        <v>581</v>
      </c>
      <c r="B1084" s="730" t="s">
        <v>582</v>
      </c>
      <c r="C1084" s="731" t="s">
        <v>608</v>
      </c>
      <c r="D1084" s="732" t="s">
        <v>609</v>
      </c>
      <c r="E1084" s="733">
        <v>50113001</v>
      </c>
      <c r="F1084" s="732" t="s">
        <v>617</v>
      </c>
      <c r="G1084" s="731" t="s">
        <v>618</v>
      </c>
      <c r="H1084" s="731">
        <v>162579</v>
      </c>
      <c r="I1084" s="731">
        <v>162579</v>
      </c>
      <c r="J1084" s="731" t="s">
        <v>1492</v>
      </c>
      <c r="K1084" s="731" t="s">
        <v>1493</v>
      </c>
      <c r="L1084" s="734">
        <v>44.857142857142868</v>
      </c>
      <c r="M1084" s="734">
        <v>42</v>
      </c>
      <c r="N1084" s="735">
        <v>1884.0000000000005</v>
      </c>
    </row>
    <row r="1085" spans="1:14" ht="14.45" customHeight="1" x14ac:dyDescent="0.2">
      <c r="A1085" s="729" t="s">
        <v>581</v>
      </c>
      <c r="B1085" s="730" t="s">
        <v>582</v>
      </c>
      <c r="C1085" s="731" t="s">
        <v>608</v>
      </c>
      <c r="D1085" s="732" t="s">
        <v>609</v>
      </c>
      <c r="E1085" s="733">
        <v>50113001</v>
      </c>
      <c r="F1085" s="732" t="s">
        <v>617</v>
      </c>
      <c r="G1085" s="731" t="s">
        <v>618</v>
      </c>
      <c r="H1085" s="731">
        <v>224053</v>
      </c>
      <c r="I1085" s="731">
        <v>224053</v>
      </c>
      <c r="J1085" s="731" t="s">
        <v>906</v>
      </c>
      <c r="K1085" s="731" t="s">
        <v>907</v>
      </c>
      <c r="L1085" s="734">
        <v>1437.57</v>
      </c>
      <c r="M1085" s="734">
        <v>15</v>
      </c>
      <c r="N1085" s="735">
        <v>21563.55</v>
      </c>
    </row>
    <row r="1086" spans="1:14" ht="14.45" customHeight="1" x14ac:dyDescent="0.2">
      <c r="A1086" s="729" t="s">
        <v>581</v>
      </c>
      <c r="B1086" s="730" t="s">
        <v>582</v>
      </c>
      <c r="C1086" s="731" t="s">
        <v>608</v>
      </c>
      <c r="D1086" s="732" t="s">
        <v>609</v>
      </c>
      <c r="E1086" s="733">
        <v>50113001</v>
      </c>
      <c r="F1086" s="732" t="s">
        <v>617</v>
      </c>
      <c r="G1086" s="731" t="s">
        <v>628</v>
      </c>
      <c r="H1086" s="731">
        <v>850729</v>
      </c>
      <c r="I1086" s="731">
        <v>157875</v>
      </c>
      <c r="J1086" s="731" t="s">
        <v>908</v>
      </c>
      <c r="K1086" s="731" t="s">
        <v>909</v>
      </c>
      <c r="L1086" s="734">
        <v>225.84073157207041</v>
      </c>
      <c r="M1086" s="734">
        <v>41</v>
      </c>
      <c r="N1086" s="735">
        <v>9259.4699944548865</v>
      </c>
    </row>
    <row r="1087" spans="1:14" ht="14.45" customHeight="1" x14ac:dyDescent="0.2">
      <c r="A1087" s="729" t="s">
        <v>581</v>
      </c>
      <c r="B1087" s="730" t="s">
        <v>582</v>
      </c>
      <c r="C1087" s="731" t="s">
        <v>608</v>
      </c>
      <c r="D1087" s="732" t="s">
        <v>609</v>
      </c>
      <c r="E1087" s="733">
        <v>50113001</v>
      </c>
      <c r="F1087" s="732" t="s">
        <v>617</v>
      </c>
      <c r="G1087" s="731" t="s">
        <v>618</v>
      </c>
      <c r="H1087" s="731">
        <v>207820</v>
      </c>
      <c r="I1087" s="731">
        <v>207820</v>
      </c>
      <c r="J1087" s="731" t="s">
        <v>910</v>
      </c>
      <c r="K1087" s="731" t="s">
        <v>911</v>
      </c>
      <c r="L1087" s="734">
        <v>31.15</v>
      </c>
      <c r="M1087" s="734">
        <v>5</v>
      </c>
      <c r="N1087" s="735">
        <v>155.75</v>
      </c>
    </row>
    <row r="1088" spans="1:14" ht="14.45" customHeight="1" x14ac:dyDescent="0.2">
      <c r="A1088" s="729" t="s">
        <v>581</v>
      </c>
      <c r="B1088" s="730" t="s">
        <v>582</v>
      </c>
      <c r="C1088" s="731" t="s">
        <v>608</v>
      </c>
      <c r="D1088" s="732" t="s">
        <v>609</v>
      </c>
      <c r="E1088" s="733">
        <v>50113001</v>
      </c>
      <c r="F1088" s="732" t="s">
        <v>617</v>
      </c>
      <c r="G1088" s="731" t="s">
        <v>618</v>
      </c>
      <c r="H1088" s="731">
        <v>226434</v>
      </c>
      <c r="I1088" s="731">
        <v>226434</v>
      </c>
      <c r="J1088" s="731" t="s">
        <v>1307</v>
      </c>
      <c r="K1088" s="731" t="s">
        <v>1308</v>
      </c>
      <c r="L1088" s="734">
        <v>30.930000000000014</v>
      </c>
      <c r="M1088" s="734">
        <v>2</v>
      </c>
      <c r="N1088" s="735">
        <v>61.860000000000028</v>
      </c>
    </row>
    <row r="1089" spans="1:14" ht="14.45" customHeight="1" x14ac:dyDescent="0.2">
      <c r="A1089" s="729" t="s">
        <v>581</v>
      </c>
      <c r="B1089" s="730" t="s">
        <v>582</v>
      </c>
      <c r="C1089" s="731" t="s">
        <v>608</v>
      </c>
      <c r="D1089" s="732" t="s">
        <v>609</v>
      </c>
      <c r="E1089" s="733">
        <v>50113001</v>
      </c>
      <c r="F1089" s="732" t="s">
        <v>617</v>
      </c>
      <c r="G1089" s="731" t="s">
        <v>618</v>
      </c>
      <c r="H1089" s="731">
        <v>121393</v>
      </c>
      <c r="I1089" s="731">
        <v>9999999</v>
      </c>
      <c r="J1089" s="731" t="s">
        <v>914</v>
      </c>
      <c r="K1089" s="731" t="s">
        <v>915</v>
      </c>
      <c r="L1089" s="734">
        <v>6050</v>
      </c>
      <c r="M1089" s="734">
        <v>2</v>
      </c>
      <c r="N1089" s="735">
        <v>12100</v>
      </c>
    </row>
    <row r="1090" spans="1:14" ht="14.45" customHeight="1" x14ac:dyDescent="0.2">
      <c r="A1090" s="729" t="s">
        <v>581</v>
      </c>
      <c r="B1090" s="730" t="s">
        <v>582</v>
      </c>
      <c r="C1090" s="731" t="s">
        <v>608</v>
      </c>
      <c r="D1090" s="732" t="s">
        <v>609</v>
      </c>
      <c r="E1090" s="733">
        <v>50113001</v>
      </c>
      <c r="F1090" s="732" t="s">
        <v>617</v>
      </c>
      <c r="G1090" s="731" t="s">
        <v>618</v>
      </c>
      <c r="H1090" s="731">
        <v>218375</v>
      </c>
      <c r="I1090" s="731">
        <v>218375</v>
      </c>
      <c r="J1090" s="731" t="s">
        <v>1632</v>
      </c>
      <c r="K1090" s="731" t="s">
        <v>1633</v>
      </c>
      <c r="L1090" s="734">
        <v>350.79500000000002</v>
      </c>
      <c r="M1090" s="734">
        <v>4</v>
      </c>
      <c r="N1090" s="735">
        <v>1403.18</v>
      </c>
    </row>
    <row r="1091" spans="1:14" ht="14.45" customHeight="1" x14ac:dyDescent="0.2">
      <c r="A1091" s="729" t="s">
        <v>581</v>
      </c>
      <c r="B1091" s="730" t="s">
        <v>582</v>
      </c>
      <c r="C1091" s="731" t="s">
        <v>608</v>
      </c>
      <c r="D1091" s="732" t="s">
        <v>609</v>
      </c>
      <c r="E1091" s="733">
        <v>50113001</v>
      </c>
      <c r="F1091" s="732" t="s">
        <v>617</v>
      </c>
      <c r="G1091" s="731" t="s">
        <v>618</v>
      </c>
      <c r="H1091" s="731">
        <v>395188</v>
      </c>
      <c r="I1091" s="731">
        <v>0</v>
      </c>
      <c r="J1091" s="731" t="s">
        <v>1315</v>
      </c>
      <c r="K1091" s="731" t="s">
        <v>1316</v>
      </c>
      <c r="L1091" s="734">
        <v>40.909999999999997</v>
      </c>
      <c r="M1091" s="734">
        <v>2</v>
      </c>
      <c r="N1091" s="735">
        <v>81.819999999999993</v>
      </c>
    </row>
    <row r="1092" spans="1:14" ht="14.45" customHeight="1" x14ac:dyDescent="0.2">
      <c r="A1092" s="729" t="s">
        <v>581</v>
      </c>
      <c r="B1092" s="730" t="s">
        <v>582</v>
      </c>
      <c r="C1092" s="731" t="s">
        <v>608</v>
      </c>
      <c r="D1092" s="732" t="s">
        <v>609</v>
      </c>
      <c r="E1092" s="733">
        <v>50113001</v>
      </c>
      <c r="F1092" s="732" t="s">
        <v>617</v>
      </c>
      <c r="G1092" s="731" t="s">
        <v>618</v>
      </c>
      <c r="H1092" s="731">
        <v>111671</v>
      </c>
      <c r="I1092" s="731">
        <v>11671</v>
      </c>
      <c r="J1092" s="731" t="s">
        <v>1634</v>
      </c>
      <c r="K1092" s="731" t="s">
        <v>917</v>
      </c>
      <c r="L1092" s="734">
        <v>209</v>
      </c>
      <c r="M1092" s="734">
        <v>64</v>
      </c>
      <c r="N1092" s="735">
        <v>13376</v>
      </c>
    </row>
    <row r="1093" spans="1:14" ht="14.45" customHeight="1" x14ac:dyDescent="0.2">
      <c r="A1093" s="729" t="s">
        <v>581</v>
      </c>
      <c r="B1093" s="730" t="s">
        <v>582</v>
      </c>
      <c r="C1093" s="731" t="s">
        <v>608</v>
      </c>
      <c r="D1093" s="732" t="s">
        <v>609</v>
      </c>
      <c r="E1093" s="733">
        <v>50113001</v>
      </c>
      <c r="F1093" s="732" t="s">
        <v>617</v>
      </c>
      <c r="G1093" s="731" t="s">
        <v>618</v>
      </c>
      <c r="H1093" s="731">
        <v>100269</v>
      </c>
      <c r="I1093" s="731">
        <v>269</v>
      </c>
      <c r="J1093" s="731" t="s">
        <v>920</v>
      </c>
      <c r="K1093" s="731" t="s">
        <v>921</v>
      </c>
      <c r="L1093" s="734">
        <v>50.570000000000022</v>
      </c>
      <c r="M1093" s="734">
        <v>4</v>
      </c>
      <c r="N1093" s="735">
        <v>202.28000000000009</v>
      </c>
    </row>
    <row r="1094" spans="1:14" ht="14.45" customHeight="1" x14ac:dyDescent="0.2">
      <c r="A1094" s="729" t="s">
        <v>581</v>
      </c>
      <c r="B1094" s="730" t="s">
        <v>582</v>
      </c>
      <c r="C1094" s="731" t="s">
        <v>608</v>
      </c>
      <c r="D1094" s="732" t="s">
        <v>609</v>
      </c>
      <c r="E1094" s="733">
        <v>50113001</v>
      </c>
      <c r="F1094" s="732" t="s">
        <v>617</v>
      </c>
      <c r="G1094" s="731" t="s">
        <v>628</v>
      </c>
      <c r="H1094" s="731">
        <v>846823</v>
      </c>
      <c r="I1094" s="731">
        <v>124101</v>
      </c>
      <c r="J1094" s="731" t="s">
        <v>1635</v>
      </c>
      <c r="K1094" s="731" t="s">
        <v>1326</v>
      </c>
      <c r="L1094" s="734">
        <v>185.26</v>
      </c>
      <c r="M1094" s="734">
        <v>1</v>
      </c>
      <c r="N1094" s="735">
        <v>185.26</v>
      </c>
    </row>
    <row r="1095" spans="1:14" ht="14.45" customHeight="1" x14ac:dyDescent="0.2">
      <c r="A1095" s="729" t="s">
        <v>581</v>
      </c>
      <c r="B1095" s="730" t="s">
        <v>582</v>
      </c>
      <c r="C1095" s="731" t="s">
        <v>608</v>
      </c>
      <c r="D1095" s="732" t="s">
        <v>609</v>
      </c>
      <c r="E1095" s="733">
        <v>50113001</v>
      </c>
      <c r="F1095" s="732" t="s">
        <v>617</v>
      </c>
      <c r="G1095" s="731" t="s">
        <v>628</v>
      </c>
      <c r="H1095" s="731">
        <v>844651</v>
      </c>
      <c r="I1095" s="731">
        <v>101205</v>
      </c>
      <c r="J1095" s="731" t="s">
        <v>922</v>
      </c>
      <c r="K1095" s="731" t="s">
        <v>1328</v>
      </c>
      <c r="L1095" s="734">
        <v>76.449999999999989</v>
      </c>
      <c r="M1095" s="734">
        <v>1</v>
      </c>
      <c r="N1095" s="735">
        <v>76.449999999999989</v>
      </c>
    </row>
    <row r="1096" spans="1:14" ht="14.45" customHeight="1" x14ac:dyDescent="0.2">
      <c r="A1096" s="729" t="s">
        <v>581</v>
      </c>
      <c r="B1096" s="730" t="s">
        <v>582</v>
      </c>
      <c r="C1096" s="731" t="s">
        <v>608</v>
      </c>
      <c r="D1096" s="732" t="s">
        <v>609</v>
      </c>
      <c r="E1096" s="733">
        <v>50113001</v>
      </c>
      <c r="F1096" s="732" t="s">
        <v>617</v>
      </c>
      <c r="G1096" s="731" t="s">
        <v>618</v>
      </c>
      <c r="H1096" s="731">
        <v>846338</v>
      </c>
      <c r="I1096" s="731">
        <v>122685</v>
      </c>
      <c r="J1096" s="731" t="s">
        <v>924</v>
      </c>
      <c r="K1096" s="731" t="s">
        <v>925</v>
      </c>
      <c r="L1096" s="734">
        <v>116.17</v>
      </c>
      <c r="M1096" s="734">
        <v>1</v>
      </c>
      <c r="N1096" s="735">
        <v>116.17</v>
      </c>
    </row>
    <row r="1097" spans="1:14" ht="14.45" customHeight="1" x14ac:dyDescent="0.2">
      <c r="A1097" s="729" t="s">
        <v>581</v>
      </c>
      <c r="B1097" s="730" t="s">
        <v>582</v>
      </c>
      <c r="C1097" s="731" t="s">
        <v>608</v>
      </c>
      <c r="D1097" s="732" t="s">
        <v>609</v>
      </c>
      <c r="E1097" s="733">
        <v>50113001</v>
      </c>
      <c r="F1097" s="732" t="s">
        <v>617</v>
      </c>
      <c r="G1097" s="731" t="s">
        <v>628</v>
      </c>
      <c r="H1097" s="731">
        <v>154432</v>
      </c>
      <c r="I1097" s="731">
        <v>54432</v>
      </c>
      <c r="J1097" s="731" t="s">
        <v>1636</v>
      </c>
      <c r="K1097" s="731" t="s">
        <v>1637</v>
      </c>
      <c r="L1097" s="734">
        <v>61.95</v>
      </c>
      <c r="M1097" s="734">
        <v>1</v>
      </c>
      <c r="N1097" s="735">
        <v>61.95</v>
      </c>
    </row>
    <row r="1098" spans="1:14" ht="14.45" customHeight="1" x14ac:dyDescent="0.2">
      <c r="A1098" s="729" t="s">
        <v>581</v>
      </c>
      <c r="B1098" s="730" t="s">
        <v>582</v>
      </c>
      <c r="C1098" s="731" t="s">
        <v>608</v>
      </c>
      <c r="D1098" s="732" t="s">
        <v>609</v>
      </c>
      <c r="E1098" s="733">
        <v>50113001</v>
      </c>
      <c r="F1098" s="732" t="s">
        <v>617</v>
      </c>
      <c r="G1098" s="731" t="s">
        <v>618</v>
      </c>
      <c r="H1098" s="731">
        <v>144357</v>
      </c>
      <c r="I1098" s="731">
        <v>44357</v>
      </c>
      <c r="J1098" s="731" t="s">
        <v>1508</v>
      </c>
      <c r="K1098" s="731" t="s">
        <v>1509</v>
      </c>
      <c r="L1098" s="734">
        <v>3228.1899999999991</v>
      </c>
      <c r="M1098" s="734">
        <v>1</v>
      </c>
      <c r="N1098" s="735">
        <v>3228.1899999999991</v>
      </c>
    </row>
    <row r="1099" spans="1:14" ht="14.45" customHeight="1" x14ac:dyDescent="0.2">
      <c r="A1099" s="729" t="s">
        <v>581</v>
      </c>
      <c r="B1099" s="730" t="s">
        <v>582</v>
      </c>
      <c r="C1099" s="731" t="s">
        <v>608</v>
      </c>
      <c r="D1099" s="732" t="s">
        <v>609</v>
      </c>
      <c r="E1099" s="733">
        <v>50113001</v>
      </c>
      <c r="F1099" s="732" t="s">
        <v>617</v>
      </c>
      <c r="G1099" s="731" t="s">
        <v>628</v>
      </c>
      <c r="H1099" s="731">
        <v>197637</v>
      </c>
      <c r="I1099" s="731">
        <v>197637</v>
      </c>
      <c r="J1099" s="731" t="s">
        <v>1638</v>
      </c>
      <c r="K1099" s="731" t="s">
        <v>1639</v>
      </c>
      <c r="L1099" s="734">
        <v>386.67999999999995</v>
      </c>
      <c r="M1099" s="734">
        <v>1</v>
      </c>
      <c r="N1099" s="735">
        <v>386.67999999999995</v>
      </c>
    </row>
    <row r="1100" spans="1:14" ht="14.45" customHeight="1" x14ac:dyDescent="0.2">
      <c r="A1100" s="729" t="s">
        <v>581</v>
      </c>
      <c r="B1100" s="730" t="s">
        <v>582</v>
      </c>
      <c r="C1100" s="731" t="s">
        <v>608</v>
      </c>
      <c r="D1100" s="732" t="s">
        <v>609</v>
      </c>
      <c r="E1100" s="733">
        <v>50113001</v>
      </c>
      <c r="F1100" s="732" t="s">
        <v>617</v>
      </c>
      <c r="G1100" s="731" t="s">
        <v>618</v>
      </c>
      <c r="H1100" s="731">
        <v>921144</v>
      </c>
      <c r="I1100" s="731">
        <v>1000</v>
      </c>
      <c r="J1100" s="731" t="s">
        <v>1640</v>
      </c>
      <c r="K1100" s="731" t="s">
        <v>329</v>
      </c>
      <c r="L1100" s="734">
        <v>307.56605002463652</v>
      </c>
      <c r="M1100" s="734">
        <v>1</v>
      </c>
      <c r="N1100" s="735">
        <v>307.56605002463652</v>
      </c>
    </row>
    <row r="1101" spans="1:14" ht="14.45" customHeight="1" x14ac:dyDescent="0.2">
      <c r="A1101" s="729" t="s">
        <v>581</v>
      </c>
      <c r="B1101" s="730" t="s">
        <v>582</v>
      </c>
      <c r="C1101" s="731" t="s">
        <v>608</v>
      </c>
      <c r="D1101" s="732" t="s">
        <v>609</v>
      </c>
      <c r="E1101" s="733">
        <v>50113001</v>
      </c>
      <c r="F1101" s="732" t="s">
        <v>617</v>
      </c>
      <c r="G1101" s="731" t="s">
        <v>329</v>
      </c>
      <c r="H1101" s="731">
        <v>235813</v>
      </c>
      <c r="I1101" s="731">
        <v>235813</v>
      </c>
      <c r="J1101" s="731" t="s">
        <v>1641</v>
      </c>
      <c r="K1101" s="731" t="s">
        <v>1642</v>
      </c>
      <c r="L1101" s="734">
        <v>119.09</v>
      </c>
      <c r="M1101" s="734">
        <v>2</v>
      </c>
      <c r="N1101" s="735">
        <v>238.18</v>
      </c>
    </row>
    <row r="1102" spans="1:14" ht="14.45" customHeight="1" x14ac:dyDescent="0.2">
      <c r="A1102" s="729" t="s">
        <v>581</v>
      </c>
      <c r="B1102" s="730" t="s">
        <v>582</v>
      </c>
      <c r="C1102" s="731" t="s">
        <v>608</v>
      </c>
      <c r="D1102" s="732" t="s">
        <v>609</v>
      </c>
      <c r="E1102" s="733">
        <v>50113001</v>
      </c>
      <c r="F1102" s="732" t="s">
        <v>617</v>
      </c>
      <c r="G1102" s="731" t="s">
        <v>628</v>
      </c>
      <c r="H1102" s="731">
        <v>115245</v>
      </c>
      <c r="I1102" s="731">
        <v>15245</v>
      </c>
      <c r="J1102" s="731" t="s">
        <v>936</v>
      </c>
      <c r="K1102" s="731" t="s">
        <v>937</v>
      </c>
      <c r="L1102" s="734">
        <v>1375</v>
      </c>
      <c r="M1102" s="734">
        <v>14</v>
      </c>
      <c r="N1102" s="735">
        <v>19250</v>
      </c>
    </row>
    <row r="1103" spans="1:14" ht="14.45" customHeight="1" x14ac:dyDescent="0.2">
      <c r="A1103" s="729" t="s">
        <v>581</v>
      </c>
      <c r="B1103" s="730" t="s">
        <v>582</v>
      </c>
      <c r="C1103" s="731" t="s">
        <v>608</v>
      </c>
      <c r="D1103" s="732" t="s">
        <v>609</v>
      </c>
      <c r="E1103" s="733">
        <v>50113001</v>
      </c>
      <c r="F1103" s="732" t="s">
        <v>617</v>
      </c>
      <c r="G1103" s="731" t="s">
        <v>618</v>
      </c>
      <c r="H1103" s="731">
        <v>172564</v>
      </c>
      <c r="I1103" s="731">
        <v>72564</v>
      </c>
      <c r="J1103" s="731" t="s">
        <v>938</v>
      </c>
      <c r="K1103" s="731" t="s">
        <v>939</v>
      </c>
      <c r="L1103" s="734">
        <v>472.14909090909083</v>
      </c>
      <c r="M1103" s="734">
        <v>11</v>
      </c>
      <c r="N1103" s="735">
        <v>5193.6399999999994</v>
      </c>
    </row>
    <row r="1104" spans="1:14" ht="14.45" customHeight="1" x14ac:dyDescent="0.2">
      <c r="A1104" s="729" t="s">
        <v>581</v>
      </c>
      <c r="B1104" s="730" t="s">
        <v>582</v>
      </c>
      <c r="C1104" s="731" t="s">
        <v>608</v>
      </c>
      <c r="D1104" s="732" t="s">
        <v>609</v>
      </c>
      <c r="E1104" s="733">
        <v>50113001</v>
      </c>
      <c r="F1104" s="732" t="s">
        <v>617</v>
      </c>
      <c r="G1104" s="731" t="s">
        <v>628</v>
      </c>
      <c r="H1104" s="731">
        <v>191922</v>
      </c>
      <c r="I1104" s="731">
        <v>191922</v>
      </c>
      <c r="J1104" s="731" t="s">
        <v>1514</v>
      </c>
      <c r="K1104" s="731" t="s">
        <v>1515</v>
      </c>
      <c r="L1104" s="734">
        <v>70.389999999999972</v>
      </c>
      <c r="M1104" s="734">
        <v>1</v>
      </c>
      <c r="N1104" s="735">
        <v>70.389999999999972</v>
      </c>
    </row>
    <row r="1105" spans="1:14" ht="14.45" customHeight="1" x14ac:dyDescent="0.2">
      <c r="A1105" s="729" t="s">
        <v>581</v>
      </c>
      <c r="B1105" s="730" t="s">
        <v>582</v>
      </c>
      <c r="C1105" s="731" t="s">
        <v>608</v>
      </c>
      <c r="D1105" s="732" t="s">
        <v>609</v>
      </c>
      <c r="E1105" s="733">
        <v>50113001</v>
      </c>
      <c r="F1105" s="732" t="s">
        <v>617</v>
      </c>
      <c r="G1105" s="731" t="s">
        <v>628</v>
      </c>
      <c r="H1105" s="731">
        <v>109709</v>
      </c>
      <c r="I1105" s="731">
        <v>9709</v>
      </c>
      <c r="J1105" s="731" t="s">
        <v>942</v>
      </c>
      <c r="K1105" s="731" t="s">
        <v>944</v>
      </c>
      <c r="L1105" s="734">
        <v>64.899999999999991</v>
      </c>
      <c r="M1105" s="734">
        <v>25</v>
      </c>
      <c r="N1105" s="735">
        <v>1622.4999999999998</v>
      </c>
    </row>
    <row r="1106" spans="1:14" ht="14.45" customHeight="1" x14ac:dyDescent="0.2">
      <c r="A1106" s="729" t="s">
        <v>581</v>
      </c>
      <c r="B1106" s="730" t="s">
        <v>582</v>
      </c>
      <c r="C1106" s="731" t="s">
        <v>608</v>
      </c>
      <c r="D1106" s="732" t="s">
        <v>609</v>
      </c>
      <c r="E1106" s="733">
        <v>50113001</v>
      </c>
      <c r="F1106" s="732" t="s">
        <v>617</v>
      </c>
      <c r="G1106" s="731" t="s">
        <v>618</v>
      </c>
      <c r="H1106" s="731">
        <v>844145</v>
      </c>
      <c r="I1106" s="731">
        <v>56350</v>
      </c>
      <c r="J1106" s="731" t="s">
        <v>947</v>
      </c>
      <c r="K1106" s="731" t="s">
        <v>948</v>
      </c>
      <c r="L1106" s="734">
        <v>40.229999999999997</v>
      </c>
      <c r="M1106" s="734">
        <v>2</v>
      </c>
      <c r="N1106" s="735">
        <v>80.459999999999994</v>
      </c>
    </row>
    <row r="1107" spans="1:14" ht="14.45" customHeight="1" x14ac:dyDescent="0.2">
      <c r="A1107" s="729" t="s">
        <v>581</v>
      </c>
      <c r="B1107" s="730" t="s">
        <v>582</v>
      </c>
      <c r="C1107" s="731" t="s">
        <v>608</v>
      </c>
      <c r="D1107" s="732" t="s">
        <v>609</v>
      </c>
      <c r="E1107" s="733">
        <v>50113001</v>
      </c>
      <c r="F1107" s="732" t="s">
        <v>617</v>
      </c>
      <c r="G1107" s="731" t="s">
        <v>618</v>
      </c>
      <c r="H1107" s="731">
        <v>225261</v>
      </c>
      <c r="I1107" s="731">
        <v>225261</v>
      </c>
      <c r="J1107" s="731" t="s">
        <v>1338</v>
      </c>
      <c r="K1107" s="731" t="s">
        <v>1339</v>
      </c>
      <c r="L1107" s="734">
        <v>57.615000000000009</v>
      </c>
      <c r="M1107" s="734">
        <v>2</v>
      </c>
      <c r="N1107" s="735">
        <v>115.23000000000002</v>
      </c>
    </row>
    <row r="1108" spans="1:14" ht="14.45" customHeight="1" x14ac:dyDescent="0.2">
      <c r="A1108" s="729" t="s">
        <v>581</v>
      </c>
      <c r="B1108" s="730" t="s">
        <v>582</v>
      </c>
      <c r="C1108" s="731" t="s">
        <v>608</v>
      </c>
      <c r="D1108" s="732" t="s">
        <v>609</v>
      </c>
      <c r="E1108" s="733">
        <v>50113001</v>
      </c>
      <c r="F1108" s="732" t="s">
        <v>617</v>
      </c>
      <c r="G1108" s="731" t="s">
        <v>618</v>
      </c>
      <c r="H1108" s="731">
        <v>100610</v>
      </c>
      <c r="I1108" s="731">
        <v>610</v>
      </c>
      <c r="J1108" s="731" t="s">
        <v>949</v>
      </c>
      <c r="K1108" s="731" t="s">
        <v>950</v>
      </c>
      <c r="L1108" s="734">
        <v>70.991034482758636</v>
      </c>
      <c r="M1108" s="734">
        <v>29</v>
      </c>
      <c r="N1108" s="735">
        <v>2058.7400000000002</v>
      </c>
    </row>
    <row r="1109" spans="1:14" ht="14.45" customHeight="1" x14ac:dyDescent="0.2">
      <c r="A1109" s="729" t="s">
        <v>581</v>
      </c>
      <c r="B1109" s="730" t="s">
        <v>582</v>
      </c>
      <c r="C1109" s="731" t="s">
        <v>608</v>
      </c>
      <c r="D1109" s="732" t="s">
        <v>609</v>
      </c>
      <c r="E1109" s="733">
        <v>50113001</v>
      </c>
      <c r="F1109" s="732" t="s">
        <v>617</v>
      </c>
      <c r="G1109" s="731" t="s">
        <v>618</v>
      </c>
      <c r="H1109" s="731">
        <v>100612</v>
      </c>
      <c r="I1109" s="731">
        <v>612</v>
      </c>
      <c r="J1109" s="731" t="s">
        <v>951</v>
      </c>
      <c r="K1109" s="731" t="s">
        <v>952</v>
      </c>
      <c r="L1109" s="734">
        <v>66.727352941176449</v>
      </c>
      <c r="M1109" s="734">
        <v>136</v>
      </c>
      <c r="N1109" s="735">
        <v>9074.9199999999964</v>
      </c>
    </row>
    <row r="1110" spans="1:14" ht="14.45" customHeight="1" x14ac:dyDescent="0.2">
      <c r="A1110" s="729" t="s">
        <v>581</v>
      </c>
      <c r="B1110" s="730" t="s">
        <v>582</v>
      </c>
      <c r="C1110" s="731" t="s">
        <v>608</v>
      </c>
      <c r="D1110" s="732" t="s">
        <v>609</v>
      </c>
      <c r="E1110" s="733">
        <v>50113001</v>
      </c>
      <c r="F1110" s="732" t="s">
        <v>617</v>
      </c>
      <c r="G1110" s="731" t="s">
        <v>618</v>
      </c>
      <c r="H1110" s="731">
        <v>395293</v>
      </c>
      <c r="I1110" s="731">
        <v>180305</v>
      </c>
      <c r="J1110" s="731" t="s">
        <v>954</v>
      </c>
      <c r="K1110" s="731" t="s">
        <v>1643</v>
      </c>
      <c r="L1110" s="734">
        <v>123.82999999999996</v>
      </c>
      <c r="M1110" s="734">
        <v>2</v>
      </c>
      <c r="N1110" s="735">
        <v>247.65999999999991</v>
      </c>
    </row>
    <row r="1111" spans="1:14" ht="14.45" customHeight="1" x14ac:dyDescent="0.2">
      <c r="A1111" s="729" t="s">
        <v>581</v>
      </c>
      <c r="B1111" s="730" t="s">
        <v>582</v>
      </c>
      <c r="C1111" s="731" t="s">
        <v>608</v>
      </c>
      <c r="D1111" s="732" t="s">
        <v>609</v>
      </c>
      <c r="E1111" s="733">
        <v>50113001</v>
      </c>
      <c r="F1111" s="732" t="s">
        <v>617</v>
      </c>
      <c r="G1111" s="731" t="s">
        <v>618</v>
      </c>
      <c r="H1111" s="731">
        <v>395294</v>
      </c>
      <c r="I1111" s="731">
        <v>180306</v>
      </c>
      <c r="J1111" s="731" t="s">
        <v>954</v>
      </c>
      <c r="K1111" s="731" t="s">
        <v>955</v>
      </c>
      <c r="L1111" s="734">
        <v>197.62312500000002</v>
      </c>
      <c r="M1111" s="734">
        <v>16</v>
      </c>
      <c r="N1111" s="735">
        <v>3161.9700000000003</v>
      </c>
    </row>
    <row r="1112" spans="1:14" ht="14.45" customHeight="1" x14ac:dyDescent="0.2">
      <c r="A1112" s="729" t="s">
        <v>581</v>
      </c>
      <c r="B1112" s="730" t="s">
        <v>582</v>
      </c>
      <c r="C1112" s="731" t="s">
        <v>608</v>
      </c>
      <c r="D1112" s="732" t="s">
        <v>609</v>
      </c>
      <c r="E1112" s="733">
        <v>50113001</v>
      </c>
      <c r="F1112" s="732" t="s">
        <v>617</v>
      </c>
      <c r="G1112" s="731" t="s">
        <v>618</v>
      </c>
      <c r="H1112" s="731">
        <v>131215</v>
      </c>
      <c r="I1112" s="731">
        <v>31215</v>
      </c>
      <c r="J1112" s="731" t="s">
        <v>958</v>
      </c>
      <c r="K1112" s="731" t="s">
        <v>959</v>
      </c>
      <c r="L1112" s="734">
        <v>54.800000000000004</v>
      </c>
      <c r="M1112" s="734">
        <v>1</v>
      </c>
      <c r="N1112" s="735">
        <v>54.800000000000004</v>
      </c>
    </row>
    <row r="1113" spans="1:14" ht="14.45" customHeight="1" x14ac:dyDescent="0.2">
      <c r="A1113" s="729" t="s">
        <v>581</v>
      </c>
      <c r="B1113" s="730" t="s">
        <v>582</v>
      </c>
      <c r="C1113" s="731" t="s">
        <v>608</v>
      </c>
      <c r="D1113" s="732" t="s">
        <v>609</v>
      </c>
      <c r="E1113" s="733">
        <v>50113001</v>
      </c>
      <c r="F1113" s="732" t="s">
        <v>617</v>
      </c>
      <c r="G1113" s="731" t="s">
        <v>618</v>
      </c>
      <c r="H1113" s="731">
        <v>169727</v>
      </c>
      <c r="I1113" s="731">
        <v>169727</v>
      </c>
      <c r="J1113" s="731" t="s">
        <v>1644</v>
      </c>
      <c r="K1113" s="731" t="s">
        <v>1645</v>
      </c>
      <c r="L1113" s="734">
        <v>46.659999999999989</v>
      </c>
      <c r="M1113" s="734">
        <v>1</v>
      </c>
      <c r="N1113" s="735">
        <v>46.659999999999989</v>
      </c>
    </row>
    <row r="1114" spans="1:14" ht="14.45" customHeight="1" x14ac:dyDescent="0.2">
      <c r="A1114" s="729" t="s">
        <v>581</v>
      </c>
      <c r="B1114" s="730" t="s">
        <v>582</v>
      </c>
      <c r="C1114" s="731" t="s">
        <v>608</v>
      </c>
      <c r="D1114" s="732" t="s">
        <v>609</v>
      </c>
      <c r="E1114" s="733">
        <v>50113001</v>
      </c>
      <c r="F1114" s="732" t="s">
        <v>617</v>
      </c>
      <c r="G1114" s="731" t="s">
        <v>618</v>
      </c>
      <c r="H1114" s="731">
        <v>100616</v>
      </c>
      <c r="I1114" s="731">
        <v>616</v>
      </c>
      <c r="J1114" s="731" t="s">
        <v>1350</v>
      </c>
      <c r="K1114" s="731" t="s">
        <v>1351</v>
      </c>
      <c r="L1114" s="734">
        <v>118.97999999999996</v>
      </c>
      <c r="M1114" s="734">
        <v>1</v>
      </c>
      <c r="N1114" s="735">
        <v>118.97999999999996</v>
      </c>
    </row>
    <row r="1115" spans="1:14" ht="14.45" customHeight="1" x14ac:dyDescent="0.2">
      <c r="A1115" s="729" t="s">
        <v>581</v>
      </c>
      <c r="B1115" s="730" t="s">
        <v>582</v>
      </c>
      <c r="C1115" s="731" t="s">
        <v>608</v>
      </c>
      <c r="D1115" s="732" t="s">
        <v>609</v>
      </c>
      <c r="E1115" s="733">
        <v>50113001</v>
      </c>
      <c r="F1115" s="732" t="s">
        <v>617</v>
      </c>
      <c r="G1115" s="731" t="s">
        <v>618</v>
      </c>
      <c r="H1115" s="731">
        <v>848632</v>
      </c>
      <c r="I1115" s="731">
        <v>125315</v>
      </c>
      <c r="J1115" s="731" t="s">
        <v>960</v>
      </c>
      <c r="K1115" s="731" t="s">
        <v>961</v>
      </c>
      <c r="L1115" s="734">
        <v>58.150000000000006</v>
      </c>
      <c r="M1115" s="734">
        <v>36</v>
      </c>
      <c r="N1115" s="735">
        <v>2093.4</v>
      </c>
    </row>
    <row r="1116" spans="1:14" ht="14.45" customHeight="1" x14ac:dyDescent="0.2">
      <c r="A1116" s="729" t="s">
        <v>581</v>
      </c>
      <c r="B1116" s="730" t="s">
        <v>582</v>
      </c>
      <c r="C1116" s="731" t="s">
        <v>608</v>
      </c>
      <c r="D1116" s="732" t="s">
        <v>609</v>
      </c>
      <c r="E1116" s="733">
        <v>50113001</v>
      </c>
      <c r="F1116" s="732" t="s">
        <v>617</v>
      </c>
      <c r="G1116" s="731" t="s">
        <v>618</v>
      </c>
      <c r="H1116" s="731">
        <v>191836</v>
      </c>
      <c r="I1116" s="731">
        <v>91836</v>
      </c>
      <c r="J1116" s="731" t="s">
        <v>1353</v>
      </c>
      <c r="K1116" s="731" t="s">
        <v>1354</v>
      </c>
      <c r="L1116" s="734">
        <v>44.609999999999992</v>
      </c>
      <c r="M1116" s="734">
        <v>11</v>
      </c>
      <c r="N1116" s="735">
        <v>490.70999999999992</v>
      </c>
    </row>
    <row r="1117" spans="1:14" ht="14.45" customHeight="1" x14ac:dyDescent="0.2">
      <c r="A1117" s="729" t="s">
        <v>581</v>
      </c>
      <c r="B1117" s="730" t="s">
        <v>582</v>
      </c>
      <c r="C1117" s="731" t="s">
        <v>608</v>
      </c>
      <c r="D1117" s="732" t="s">
        <v>609</v>
      </c>
      <c r="E1117" s="733">
        <v>50113001</v>
      </c>
      <c r="F1117" s="732" t="s">
        <v>617</v>
      </c>
      <c r="G1117" s="731" t="s">
        <v>618</v>
      </c>
      <c r="H1117" s="731">
        <v>109847</v>
      </c>
      <c r="I1117" s="731">
        <v>9847</v>
      </c>
      <c r="J1117" s="731" t="s">
        <v>1646</v>
      </c>
      <c r="K1117" s="731" t="s">
        <v>1647</v>
      </c>
      <c r="L1117" s="734">
        <v>40.67</v>
      </c>
      <c r="M1117" s="734">
        <v>1</v>
      </c>
      <c r="N1117" s="735">
        <v>40.67</v>
      </c>
    </row>
    <row r="1118" spans="1:14" ht="14.45" customHeight="1" x14ac:dyDescent="0.2">
      <c r="A1118" s="729" t="s">
        <v>581</v>
      </c>
      <c r="B1118" s="730" t="s">
        <v>582</v>
      </c>
      <c r="C1118" s="731" t="s">
        <v>608</v>
      </c>
      <c r="D1118" s="732" t="s">
        <v>609</v>
      </c>
      <c r="E1118" s="733">
        <v>50113001</v>
      </c>
      <c r="F1118" s="732" t="s">
        <v>617</v>
      </c>
      <c r="G1118" s="731" t="s">
        <v>618</v>
      </c>
      <c r="H1118" s="731">
        <v>221998</v>
      </c>
      <c r="I1118" s="731">
        <v>221998</v>
      </c>
      <c r="J1118" s="731" t="s">
        <v>963</v>
      </c>
      <c r="K1118" s="731" t="s">
        <v>964</v>
      </c>
      <c r="L1118" s="734">
        <v>22.409999999999993</v>
      </c>
      <c r="M1118" s="734">
        <v>3</v>
      </c>
      <c r="N1118" s="735">
        <v>67.229999999999976</v>
      </c>
    </row>
    <row r="1119" spans="1:14" ht="14.45" customHeight="1" x14ac:dyDescent="0.2">
      <c r="A1119" s="729" t="s">
        <v>581</v>
      </c>
      <c r="B1119" s="730" t="s">
        <v>582</v>
      </c>
      <c r="C1119" s="731" t="s">
        <v>608</v>
      </c>
      <c r="D1119" s="732" t="s">
        <v>609</v>
      </c>
      <c r="E1119" s="733">
        <v>50113001</v>
      </c>
      <c r="F1119" s="732" t="s">
        <v>617</v>
      </c>
      <c r="G1119" s="731" t="s">
        <v>618</v>
      </c>
      <c r="H1119" s="731">
        <v>201134</v>
      </c>
      <c r="I1119" s="731">
        <v>201134</v>
      </c>
      <c r="J1119" s="731" t="s">
        <v>1648</v>
      </c>
      <c r="K1119" s="731" t="s">
        <v>1649</v>
      </c>
      <c r="L1119" s="734">
        <v>67.889999999999986</v>
      </c>
      <c r="M1119" s="734">
        <v>3</v>
      </c>
      <c r="N1119" s="735">
        <v>203.66999999999996</v>
      </c>
    </row>
    <row r="1120" spans="1:14" ht="14.45" customHeight="1" x14ac:dyDescent="0.2">
      <c r="A1120" s="729" t="s">
        <v>581</v>
      </c>
      <c r="B1120" s="730" t="s">
        <v>582</v>
      </c>
      <c r="C1120" s="731" t="s">
        <v>608</v>
      </c>
      <c r="D1120" s="732" t="s">
        <v>609</v>
      </c>
      <c r="E1120" s="733">
        <v>50113001</v>
      </c>
      <c r="F1120" s="732" t="s">
        <v>617</v>
      </c>
      <c r="G1120" s="731" t="s">
        <v>618</v>
      </c>
      <c r="H1120" s="731">
        <v>215851</v>
      </c>
      <c r="I1120" s="731">
        <v>215851</v>
      </c>
      <c r="J1120" s="731" t="s">
        <v>1355</v>
      </c>
      <c r="K1120" s="731" t="s">
        <v>1356</v>
      </c>
      <c r="L1120" s="734">
        <v>290.06000000000006</v>
      </c>
      <c r="M1120" s="734">
        <v>2</v>
      </c>
      <c r="N1120" s="735">
        <v>580.12000000000012</v>
      </c>
    </row>
    <row r="1121" spans="1:14" ht="14.45" customHeight="1" x14ac:dyDescent="0.2">
      <c r="A1121" s="729" t="s">
        <v>581</v>
      </c>
      <c r="B1121" s="730" t="s">
        <v>582</v>
      </c>
      <c r="C1121" s="731" t="s">
        <v>608</v>
      </c>
      <c r="D1121" s="732" t="s">
        <v>609</v>
      </c>
      <c r="E1121" s="733">
        <v>50113001</v>
      </c>
      <c r="F1121" s="732" t="s">
        <v>617</v>
      </c>
      <c r="G1121" s="731" t="s">
        <v>618</v>
      </c>
      <c r="H1121" s="731">
        <v>190958</v>
      </c>
      <c r="I1121" s="731">
        <v>190958</v>
      </c>
      <c r="J1121" s="731" t="s">
        <v>1357</v>
      </c>
      <c r="K1121" s="731" t="s">
        <v>925</v>
      </c>
      <c r="L1121" s="734">
        <v>140.72</v>
      </c>
      <c r="M1121" s="734">
        <v>1</v>
      </c>
      <c r="N1121" s="735">
        <v>140.72</v>
      </c>
    </row>
    <row r="1122" spans="1:14" ht="14.45" customHeight="1" x14ac:dyDescent="0.2">
      <c r="A1122" s="729" t="s">
        <v>581</v>
      </c>
      <c r="B1122" s="730" t="s">
        <v>582</v>
      </c>
      <c r="C1122" s="731" t="s">
        <v>608</v>
      </c>
      <c r="D1122" s="732" t="s">
        <v>609</v>
      </c>
      <c r="E1122" s="733">
        <v>50113001</v>
      </c>
      <c r="F1122" s="732" t="s">
        <v>617</v>
      </c>
      <c r="G1122" s="731" t="s">
        <v>628</v>
      </c>
      <c r="H1122" s="731">
        <v>115864</v>
      </c>
      <c r="I1122" s="731">
        <v>15864</v>
      </c>
      <c r="J1122" s="731" t="s">
        <v>1650</v>
      </c>
      <c r="K1122" s="731" t="s">
        <v>630</v>
      </c>
      <c r="L1122" s="734">
        <v>60.289999999999985</v>
      </c>
      <c r="M1122" s="734">
        <v>1</v>
      </c>
      <c r="N1122" s="735">
        <v>60.289999999999985</v>
      </c>
    </row>
    <row r="1123" spans="1:14" ht="14.45" customHeight="1" x14ac:dyDescent="0.2">
      <c r="A1123" s="729" t="s">
        <v>581</v>
      </c>
      <c r="B1123" s="730" t="s">
        <v>582</v>
      </c>
      <c r="C1123" s="731" t="s">
        <v>608</v>
      </c>
      <c r="D1123" s="732" t="s">
        <v>609</v>
      </c>
      <c r="E1123" s="733">
        <v>50113001</v>
      </c>
      <c r="F1123" s="732" t="s">
        <v>617</v>
      </c>
      <c r="G1123" s="731" t="s">
        <v>628</v>
      </c>
      <c r="H1123" s="731">
        <v>56976</v>
      </c>
      <c r="I1123" s="731">
        <v>56976</v>
      </c>
      <c r="J1123" s="731" t="s">
        <v>1530</v>
      </c>
      <c r="K1123" s="731" t="s">
        <v>1531</v>
      </c>
      <c r="L1123" s="734">
        <v>11.830000000000002</v>
      </c>
      <c r="M1123" s="734">
        <v>1</v>
      </c>
      <c r="N1123" s="735">
        <v>11.830000000000002</v>
      </c>
    </row>
    <row r="1124" spans="1:14" ht="14.45" customHeight="1" x14ac:dyDescent="0.2">
      <c r="A1124" s="729" t="s">
        <v>581</v>
      </c>
      <c r="B1124" s="730" t="s">
        <v>582</v>
      </c>
      <c r="C1124" s="731" t="s">
        <v>608</v>
      </c>
      <c r="D1124" s="732" t="s">
        <v>609</v>
      </c>
      <c r="E1124" s="733">
        <v>50113001</v>
      </c>
      <c r="F1124" s="732" t="s">
        <v>617</v>
      </c>
      <c r="G1124" s="731" t="s">
        <v>628</v>
      </c>
      <c r="H1124" s="731">
        <v>237705</v>
      </c>
      <c r="I1124" s="731">
        <v>237705</v>
      </c>
      <c r="J1124" s="731" t="s">
        <v>973</v>
      </c>
      <c r="K1124" s="731" t="s">
        <v>974</v>
      </c>
      <c r="L1124" s="734">
        <v>81.099999999999994</v>
      </c>
      <c r="M1124" s="734">
        <v>2</v>
      </c>
      <c r="N1124" s="735">
        <v>162.19999999999999</v>
      </c>
    </row>
    <row r="1125" spans="1:14" ht="14.45" customHeight="1" x14ac:dyDescent="0.2">
      <c r="A1125" s="729" t="s">
        <v>581</v>
      </c>
      <c r="B1125" s="730" t="s">
        <v>582</v>
      </c>
      <c r="C1125" s="731" t="s">
        <v>608</v>
      </c>
      <c r="D1125" s="732" t="s">
        <v>609</v>
      </c>
      <c r="E1125" s="733">
        <v>50113001</v>
      </c>
      <c r="F1125" s="732" t="s">
        <v>617</v>
      </c>
      <c r="G1125" s="731" t="s">
        <v>618</v>
      </c>
      <c r="H1125" s="731">
        <v>221884</v>
      </c>
      <c r="I1125" s="731">
        <v>221884</v>
      </c>
      <c r="J1125" s="731" t="s">
        <v>1365</v>
      </c>
      <c r="K1125" s="731" t="s">
        <v>1366</v>
      </c>
      <c r="L1125" s="734">
        <v>1980</v>
      </c>
      <c r="M1125" s="734">
        <v>33</v>
      </c>
      <c r="N1125" s="735">
        <v>65340</v>
      </c>
    </row>
    <row r="1126" spans="1:14" ht="14.45" customHeight="1" x14ac:dyDescent="0.2">
      <c r="A1126" s="729" t="s">
        <v>581</v>
      </c>
      <c r="B1126" s="730" t="s">
        <v>582</v>
      </c>
      <c r="C1126" s="731" t="s">
        <v>608</v>
      </c>
      <c r="D1126" s="732" t="s">
        <v>609</v>
      </c>
      <c r="E1126" s="733">
        <v>50113001</v>
      </c>
      <c r="F1126" s="732" t="s">
        <v>617</v>
      </c>
      <c r="G1126" s="731" t="s">
        <v>618</v>
      </c>
      <c r="H1126" s="731">
        <v>243240</v>
      </c>
      <c r="I1126" s="731">
        <v>243240</v>
      </c>
      <c r="J1126" s="731" t="s">
        <v>1367</v>
      </c>
      <c r="K1126" s="731" t="s">
        <v>1368</v>
      </c>
      <c r="L1126" s="734">
        <v>80.760000000000005</v>
      </c>
      <c r="M1126" s="734">
        <v>1</v>
      </c>
      <c r="N1126" s="735">
        <v>80.760000000000005</v>
      </c>
    </row>
    <row r="1127" spans="1:14" ht="14.45" customHeight="1" x14ac:dyDescent="0.2">
      <c r="A1127" s="729" t="s">
        <v>581</v>
      </c>
      <c r="B1127" s="730" t="s">
        <v>582</v>
      </c>
      <c r="C1127" s="731" t="s">
        <v>608</v>
      </c>
      <c r="D1127" s="732" t="s">
        <v>609</v>
      </c>
      <c r="E1127" s="733">
        <v>50113001</v>
      </c>
      <c r="F1127" s="732" t="s">
        <v>617</v>
      </c>
      <c r="G1127" s="731" t="s">
        <v>618</v>
      </c>
      <c r="H1127" s="731">
        <v>173208</v>
      </c>
      <c r="I1127" s="731">
        <v>173208</v>
      </c>
      <c r="J1127" s="731" t="s">
        <v>1651</v>
      </c>
      <c r="K1127" s="731" t="s">
        <v>1652</v>
      </c>
      <c r="L1127" s="734">
        <v>92.48</v>
      </c>
      <c r="M1127" s="734">
        <v>1</v>
      </c>
      <c r="N1127" s="735">
        <v>92.48</v>
      </c>
    </row>
    <row r="1128" spans="1:14" ht="14.45" customHeight="1" x14ac:dyDescent="0.2">
      <c r="A1128" s="729" t="s">
        <v>581</v>
      </c>
      <c r="B1128" s="730" t="s">
        <v>582</v>
      </c>
      <c r="C1128" s="731" t="s">
        <v>608</v>
      </c>
      <c r="D1128" s="732" t="s">
        <v>609</v>
      </c>
      <c r="E1128" s="733">
        <v>50113001</v>
      </c>
      <c r="F1128" s="732" t="s">
        <v>617</v>
      </c>
      <c r="G1128" s="731" t="s">
        <v>628</v>
      </c>
      <c r="H1128" s="731">
        <v>233360</v>
      </c>
      <c r="I1128" s="731">
        <v>233360</v>
      </c>
      <c r="J1128" s="731" t="s">
        <v>981</v>
      </c>
      <c r="K1128" s="731" t="s">
        <v>1379</v>
      </c>
      <c r="L1128" s="734">
        <v>21.959999999999997</v>
      </c>
      <c r="M1128" s="734">
        <v>5</v>
      </c>
      <c r="N1128" s="735">
        <v>109.79999999999998</v>
      </c>
    </row>
    <row r="1129" spans="1:14" ht="14.45" customHeight="1" x14ac:dyDescent="0.2">
      <c r="A1129" s="729" t="s">
        <v>581</v>
      </c>
      <c r="B1129" s="730" t="s">
        <v>582</v>
      </c>
      <c r="C1129" s="731" t="s">
        <v>608</v>
      </c>
      <c r="D1129" s="732" t="s">
        <v>609</v>
      </c>
      <c r="E1129" s="733">
        <v>50113001</v>
      </c>
      <c r="F1129" s="732" t="s">
        <v>617</v>
      </c>
      <c r="G1129" s="731" t="s">
        <v>628</v>
      </c>
      <c r="H1129" s="731">
        <v>233366</v>
      </c>
      <c r="I1129" s="731">
        <v>233366</v>
      </c>
      <c r="J1129" s="731" t="s">
        <v>981</v>
      </c>
      <c r="K1129" s="731" t="s">
        <v>982</v>
      </c>
      <c r="L1129" s="734">
        <v>45.49</v>
      </c>
      <c r="M1129" s="734">
        <v>2</v>
      </c>
      <c r="N1129" s="735">
        <v>90.98</v>
      </c>
    </row>
    <row r="1130" spans="1:14" ht="14.45" customHeight="1" x14ac:dyDescent="0.2">
      <c r="A1130" s="729" t="s">
        <v>581</v>
      </c>
      <c r="B1130" s="730" t="s">
        <v>582</v>
      </c>
      <c r="C1130" s="731" t="s">
        <v>608</v>
      </c>
      <c r="D1130" s="732" t="s">
        <v>609</v>
      </c>
      <c r="E1130" s="733">
        <v>50113002</v>
      </c>
      <c r="F1130" s="732" t="s">
        <v>985</v>
      </c>
      <c r="G1130" s="731" t="s">
        <v>618</v>
      </c>
      <c r="H1130" s="731">
        <v>394737</v>
      </c>
      <c r="I1130" s="731">
        <v>95946</v>
      </c>
      <c r="J1130" s="731" t="s">
        <v>1653</v>
      </c>
      <c r="K1130" s="731" t="s">
        <v>1654</v>
      </c>
      <c r="L1130" s="734">
        <v>2147.7699999999995</v>
      </c>
      <c r="M1130" s="734">
        <v>1</v>
      </c>
      <c r="N1130" s="735">
        <v>2147.7699999999995</v>
      </c>
    </row>
    <row r="1131" spans="1:14" ht="14.45" customHeight="1" x14ac:dyDescent="0.2">
      <c r="A1131" s="729" t="s">
        <v>581</v>
      </c>
      <c r="B1131" s="730" t="s">
        <v>582</v>
      </c>
      <c r="C1131" s="731" t="s">
        <v>608</v>
      </c>
      <c r="D1131" s="732" t="s">
        <v>609</v>
      </c>
      <c r="E1131" s="733">
        <v>50113002</v>
      </c>
      <c r="F1131" s="732" t="s">
        <v>985</v>
      </c>
      <c r="G1131" s="731" t="s">
        <v>618</v>
      </c>
      <c r="H1131" s="731">
        <v>396920</v>
      </c>
      <c r="I1131" s="731">
        <v>100152</v>
      </c>
      <c r="J1131" s="731" t="s">
        <v>986</v>
      </c>
      <c r="K1131" s="731" t="s">
        <v>987</v>
      </c>
      <c r="L1131" s="734">
        <v>2857.64</v>
      </c>
      <c r="M1131" s="734">
        <v>2</v>
      </c>
      <c r="N1131" s="735">
        <v>5715.28</v>
      </c>
    </row>
    <row r="1132" spans="1:14" ht="14.45" customHeight="1" x14ac:dyDescent="0.2">
      <c r="A1132" s="729" t="s">
        <v>581</v>
      </c>
      <c r="B1132" s="730" t="s">
        <v>582</v>
      </c>
      <c r="C1132" s="731" t="s">
        <v>608</v>
      </c>
      <c r="D1132" s="732" t="s">
        <v>609</v>
      </c>
      <c r="E1132" s="733">
        <v>50113002</v>
      </c>
      <c r="F1132" s="732" t="s">
        <v>985</v>
      </c>
      <c r="G1132" s="731" t="s">
        <v>618</v>
      </c>
      <c r="H1132" s="731">
        <v>149415</v>
      </c>
      <c r="I1132" s="731">
        <v>49415</v>
      </c>
      <c r="J1132" s="731" t="s">
        <v>988</v>
      </c>
      <c r="K1132" s="731" t="s">
        <v>989</v>
      </c>
      <c r="L1132" s="734">
        <v>1728.25</v>
      </c>
      <c r="M1132" s="734">
        <v>1</v>
      </c>
      <c r="N1132" s="735">
        <v>1728.25</v>
      </c>
    </row>
    <row r="1133" spans="1:14" ht="14.45" customHeight="1" x14ac:dyDescent="0.2">
      <c r="A1133" s="729" t="s">
        <v>581</v>
      </c>
      <c r="B1133" s="730" t="s">
        <v>582</v>
      </c>
      <c r="C1133" s="731" t="s">
        <v>608</v>
      </c>
      <c r="D1133" s="732" t="s">
        <v>609</v>
      </c>
      <c r="E1133" s="733">
        <v>50113002</v>
      </c>
      <c r="F1133" s="732" t="s">
        <v>985</v>
      </c>
      <c r="G1133" s="731" t="s">
        <v>618</v>
      </c>
      <c r="H1133" s="731">
        <v>396914</v>
      </c>
      <c r="I1133" s="731">
        <v>52301</v>
      </c>
      <c r="J1133" s="731" t="s">
        <v>990</v>
      </c>
      <c r="K1133" s="731" t="s">
        <v>987</v>
      </c>
      <c r="L1133" s="734">
        <v>2221.34</v>
      </c>
      <c r="M1133" s="734">
        <v>1</v>
      </c>
      <c r="N1133" s="735">
        <v>2221.34</v>
      </c>
    </row>
    <row r="1134" spans="1:14" ht="14.45" customHeight="1" x14ac:dyDescent="0.2">
      <c r="A1134" s="729" t="s">
        <v>581</v>
      </c>
      <c r="B1134" s="730" t="s">
        <v>582</v>
      </c>
      <c r="C1134" s="731" t="s">
        <v>608</v>
      </c>
      <c r="D1134" s="732" t="s">
        <v>609</v>
      </c>
      <c r="E1134" s="733">
        <v>50113002</v>
      </c>
      <c r="F1134" s="732" t="s">
        <v>985</v>
      </c>
      <c r="G1134" s="731" t="s">
        <v>618</v>
      </c>
      <c r="H1134" s="731">
        <v>116336</v>
      </c>
      <c r="I1134" s="731">
        <v>16336</v>
      </c>
      <c r="J1134" s="731" t="s">
        <v>991</v>
      </c>
      <c r="K1134" s="731" t="s">
        <v>1655</v>
      </c>
      <c r="L1134" s="734">
        <v>1706.6800000000003</v>
      </c>
      <c r="M1134" s="734">
        <v>13</v>
      </c>
      <c r="N1134" s="735">
        <v>22186.840000000004</v>
      </c>
    </row>
    <row r="1135" spans="1:14" ht="14.45" customHeight="1" x14ac:dyDescent="0.2">
      <c r="A1135" s="729" t="s">
        <v>581</v>
      </c>
      <c r="B1135" s="730" t="s">
        <v>582</v>
      </c>
      <c r="C1135" s="731" t="s">
        <v>608</v>
      </c>
      <c r="D1135" s="732" t="s">
        <v>609</v>
      </c>
      <c r="E1135" s="733">
        <v>50113002</v>
      </c>
      <c r="F1135" s="732" t="s">
        <v>985</v>
      </c>
      <c r="G1135" s="731" t="s">
        <v>618</v>
      </c>
      <c r="H1135" s="731">
        <v>116337</v>
      </c>
      <c r="I1135" s="731">
        <v>16337</v>
      </c>
      <c r="J1135" s="731" t="s">
        <v>991</v>
      </c>
      <c r="K1135" s="731" t="s">
        <v>992</v>
      </c>
      <c r="L1135" s="734">
        <v>2121.64</v>
      </c>
      <c r="M1135" s="734">
        <v>9.5</v>
      </c>
      <c r="N1135" s="735">
        <v>20155.579999999998</v>
      </c>
    </row>
    <row r="1136" spans="1:14" ht="14.45" customHeight="1" x14ac:dyDescent="0.2">
      <c r="A1136" s="729" t="s">
        <v>581</v>
      </c>
      <c r="B1136" s="730" t="s">
        <v>582</v>
      </c>
      <c r="C1136" s="731" t="s">
        <v>608</v>
      </c>
      <c r="D1136" s="732" t="s">
        <v>609</v>
      </c>
      <c r="E1136" s="733">
        <v>50113002</v>
      </c>
      <c r="F1136" s="732" t="s">
        <v>985</v>
      </c>
      <c r="G1136" s="731" t="s">
        <v>618</v>
      </c>
      <c r="H1136" s="731">
        <v>103513</v>
      </c>
      <c r="I1136" s="731">
        <v>3513</v>
      </c>
      <c r="J1136" s="731" t="s">
        <v>994</v>
      </c>
      <c r="K1136" s="731" t="s">
        <v>995</v>
      </c>
      <c r="L1136" s="734">
        <v>2000.0000000000002</v>
      </c>
      <c r="M1136" s="734">
        <v>29</v>
      </c>
      <c r="N1136" s="735">
        <v>58000.000000000007</v>
      </c>
    </row>
    <row r="1137" spans="1:14" ht="14.45" customHeight="1" x14ac:dyDescent="0.2">
      <c r="A1137" s="729" t="s">
        <v>581</v>
      </c>
      <c r="B1137" s="730" t="s">
        <v>582</v>
      </c>
      <c r="C1137" s="731" t="s">
        <v>608</v>
      </c>
      <c r="D1137" s="732" t="s">
        <v>609</v>
      </c>
      <c r="E1137" s="733">
        <v>50113002</v>
      </c>
      <c r="F1137" s="732" t="s">
        <v>985</v>
      </c>
      <c r="G1137" s="731" t="s">
        <v>618</v>
      </c>
      <c r="H1137" s="731">
        <v>211912</v>
      </c>
      <c r="I1137" s="731">
        <v>211912</v>
      </c>
      <c r="J1137" s="731" t="s">
        <v>1656</v>
      </c>
      <c r="K1137" s="731" t="s">
        <v>1657</v>
      </c>
      <c r="L1137" s="734">
        <v>2801.7</v>
      </c>
      <c r="M1137" s="734">
        <v>1</v>
      </c>
      <c r="N1137" s="735">
        <v>2801.7</v>
      </c>
    </row>
    <row r="1138" spans="1:14" ht="14.45" customHeight="1" x14ac:dyDescent="0.2">
      <c r="A1138" s="729" t="s">
        <v>581</v>
      </c>
      <c r="B1138" s="730" t="s">
        <v>582</v>
      </c>
      <c r="C1138" s="731" t="s">
        <v>608</v>
      </c>
      <c r="D1138" s="732" t="s">
        <v>609</v>
      </c>
      <c r="E1138" s="733">
        <v>50113002</v>
      </c>
      <c r="F1138" s="732" t="s">
        <v>985</v>
      </c>
      <c r="G1138" s="731" t="s">
        <v>618</v>
      </c>
      <c r="H1138" s="731">
        <v>213096</v>
      </c>
      <c r="I1138" s="731">
        <v>213096</v>
      </c>
      <c r="J1138" s="731" t="s">
        <v>1541</v>
      </c>
      <c r="K1138" s="731" t="s">
        <v>1658</v>
      </c>
      <c r="L1138" s="734">
        <v>4615.16</v>
      </c>
      <c r="M1138" s="734">
        <v>4</v>
      </c>
      <c r="N1138" s="735">
        <v>18460.64</v>
      </c>
    </row>
    <row r="1139" spans="1:14" ht="14.45" customHeight="1" x14ac:dyDescent="0.2">
      <c r="A1139" s="729" t="s">
        <v>581</v>
      </c>
      <c r="B1139" s="730" t="s">
        <v>582</v>
      </c>
      <c r="C1139" s="731" t="s">
        <v>608</v>
      </c>
      <c r="D1139" s="732" t="s">
        <v>609</v>
      </c>
      <c r="E1139" s="733">
        <v>50113002</v>
      </c>
      <c r="F1139" s="732" t="s">
        <v>985</v>
      </c>
      <c r="G1139" s="731" t="s">
        <v>618</v>
      </c>
      <c r="H1139" s="731">
        <v>213095</v>
      </c>
      <c r="I1139" s="731">
        <v>213095</v>
      </c>
      <c r="J1139" s="731" t="s">
        <v>1541</v>
      </c>
      <c r="K1139" s="731" t="s">
        <v>998</v>
      </c>
      <c r="L1139" s="734">
        <v>4361.37</v>
      </c>
      <c r="M1139" s="734">
        <v>8</v>
      </c>
      <c r="N1139" s="735">
        <v>34890.959999999999</v>
      </c>
    </row>
    <row r="1140" spans="1:14" ht="14.45" customHeight="1" x14ac:dyDescent="0.2">
      <c r="A1140" s="729" t="s">
        <v>581</v>
      </c>
      <c r="B1140" s="730" t="s">
        <v>582</v>
      </c>
      <c r="C1140" s="731" t="s">
        <v>608</v>
      </c>
      <c r="D1140" s="732" t="s">
        <v>609</v>
      </c>
      <c r="E1140" s="733">
        <v>50113002</v>
      </c>
      <c r="F1140" s="732" t="s">
        <v>985</v>
      </c>
      <c r="G1140" s="731" t="s">
        <v>618</v>
      </c>
      <c r="H1140" s="731">
        <v>397302</v>
      </c>
      <c r="I1140" s="731">
        <v>3290</v>
      </c>
      <c r="J1140" s="731" t="s">
        <v>999</v>
      </c>
      <c r="K1140" s="731" t="s">
        <v>1000</v>
      </c>
      <c r="L1140" s="734">
        <v>1322.7299999999998</v>
      </c>
      <c r="M1140" s="734">
        <v>8</v>
      </c>
      <c r="N1140" s="735">
        <v>10581.839999999998</v>
      </c>
    </row>
    <row r="1141" spans="1:14" ht="14.45" customHeight="1" x14ac:dyDescent="0.2">
      <c r="A1141" s="729" t="s">
        <v>581</v>
      </c>
      <c r="B1141" s="730" t="s">
        <v>582</v>
      </c>
      <c r="C1141" s="731" t="s">
        <v>608</v>
      </c>
      <c r="D1141" s="732" t="s">
        <v>609</v>
      </c>
      <c r="E1141" s="733">
        <v>50113002</v>
      </c>
      <c r="F1141" s="732" t="s">
        <v>985</v>
      </c>
      <c r="G1141" s="731" t="s">
        <v>618</v>
      </c>
      <c r="H1141" s="731">
        <v>103414</v>
      </c>
      <c r="I1141" s="731">
        <v>3414</v>
      </c>
      <c r="J1141" s="731" t="s">
        <v>999</v>
      </c>
      <c r="K1141" s="731" t="s">
        <v>995</v>
      </c>
      <c r="L1141" s="734">
        <v>2513.7399999999998</v>
      </c>
      <c r="M1141" s="734">
        <v>8</v>
      </c>
      <c r="N1141" s="735">
        <v>20109.919999999998</v>
      </c>
    </row>
    <row r="1142" spans="1:14" ht="14.45" customHeight="1" x14ac:dyDescent="0.2">
      <c r="A1142" s="729" t="s">
        <v>581</v>
      </c>
      <c r="B1142" s="730" t="s">
        <v>582</v>
      </c>
      <c r="C1142" s="731" t="s">
        <v>608</v>
      </c>
      <c r="D1142" s="732" t="s">
        <v>609</v>
      </c>
      <c r="E1142" s="733">
        <v>50113002</v>
      </c>
      <c r="F1142" s="732" t="s">
        <v>985</v>
      </c>
      <c r="G1142" s="731" t="s">
        <v>618</v>
      </c>
      <c r="H1142" s="731">
        <v>500831</v>
      </c>
      <c r="I1142" s="731">
        <v>157109</v>
      </c>
      <c r="J1142" s="731" t="s">
        <v>1004</v>
      </c>
      <c r="K1142" s="731" t="s">
        <v>1005</v>
      </c>
      <c r="L1142" s="734">
        <v>3372.6</v>
      </c>
      <c r="M1142" s="734">
        <v>10</v>
      </c>
      <c r="N1142" s="735">
        <v>33726</v>
      </c>
    </row>
    <row r="1143" spans="1:14" ht="14.45" customHeight="1" x14ac:dyDescent="0.2">
      <c r="A1143" s="729" t="s">
        <v>581</v>
      </c>
      <c r="B1143" s="730" t="s">
        <v>582</v>
      </c>
      <c r="C1143" s="731" t="s">
        <v>608</v>
      </c>
      <c r="D1143" s="732" t="s">
        <v>609</v>
      </c>
      <c r="E1143" s="733">
        <v>50113002</v>
      </c>
      <c r="F1143" s="732" t="s">
        <v>985</v>
      </c>
      <c r="G1143" s="731" t="s">
        <v>618</v>
      </c>
      <c r="H1143" s="731">
        <v>396465</v>
      </c>
      <c r="I1143" s="731">
        <v>157107</v>
      </c>
      <c r="J1143" s="731" t="s">
        <v>1659</v>
      </c>
      <c r="K1143" s="731" t="s">
        <v>1660</v>
      </c>
      <c r="L1143" s="734">
        <v>3102</v>
      </c>
      <c r="M1143" s="734">
        <v>5</v>
      </c>
      <c r="N1143" s="735">
        <v>15510</v>
      </c>
    </row>
    <row r="1144" spans="1:14" ht="14.45" customHeight="1" x14ac:dyDescent="0.2">
      <c r="A1144" s="729" t="s">
        <v>581</v>
      </c>
      <c r="B1144" s="730" t="s">
        <v>582</v>
      </c>
      <c r="C1144" s="731" t="s">
        <v>608</v>
      </c>
      <c r="D1144" s="732" t="s">
        <v>609</v>
      </c>
      <c r="E1144" s="733">
        <v>50113002</v>
      </c>
      <c r="F1144" s="732" t="s">
        <v>985</v>
      </c>
      <c r="G1144" s="731" t="s">
        <v>618</v>
      </c>
      <c r="H1144" s="731">
        <v>394774</v>
      </c>
      <c r="I1144" s="731">
        <v>157118</v>
      </c>
      <c r="J1144" s="731" t="s">
        <v>1006</v>
      </c>
      <c r="K1144" s="731" t="s">
        <v>1005</v>
      </c>
      <c r="L1144" s="734">
        <v>3328.5999786635684</v>
      </c>
      <c r="M1144" s="734">
        <v>16</v>
      </c>
      <c r="N1144" s="735">
        <v>53257.599658617095</v>
      </c>
    </row>
    <row r="1145" spans="1:14" ht="14.45" customHeight="1" x14ac:dyDescent="0.2">
      <c r="A1145" s="729" t="s">
        <v>581</v>
      </c>
      <c r="B1145" s="730" t="s">
        <v>582</v>
      </c>
      <c r="C1145" s="731" t="s">
        <v>608</v>
      </c>
      <c r="D1145" s="732" t="s">
        <v>609</v>
      </c>
      <c r="E1145" s="733">
        <v>50113002</v>
      </c>
      <c r="F1145" s="732" t="s">
        <v>985</v>
      </c>
      <c r="G1145" s="731" t="s">
        <v>618</v>
      </c>
      <c r="H1145" s="731">
        <v>500716</v>
      </c>
      <c r="I1145" s="731">
        <v>157112</v>
      </c>
      <c r="J1145" s="731" t="s">
        <v>1007</v>
      </c>
      <c r="K1145" s="731" t="s">
        <v>1005</v>
      </c>
      <c r="L1145" s="734">
        <v>3705.6800000000003</v>
      </c>
      <c r="M1145" s="734">
        <v>5</v>
      </c>
      <c r="N1145" s="735">
        <v>18528.400000000001</v>
      </c>
    </row>
    <row r="1146" spans="1:14" ht="14.45" customHeight="1" x14ac:dyDescent="0.2">
      <c r="A1146" s="729" t="s">
        <v>581</v>
      </c>
      <c r="B1146" s="730" t="s">
        <v>582</v>
      </c>
      <c r="C1146" s="731" t="s">
        <v>608</v>
      </c>
      <c r="D1146" s="732" t="s">
        <v>609</v>
      </c>
      <c r="E1146" s="733">
        <v>50113002</v>
      </c>
      <c r="F1146" s="732" t="s">
        <v>985</v>
      </c>
      <c r="G1146" s="731" t="s">
        <v>618</v>
      </c>
      <c r="H1146" s="731">
        <v>198812</v>
      </c>
      <c r="I1146" s="731">
        <v>198812</v>
      </c>
      <c r="J1146" s="731" t="s">
        <v>1661</v>
      </c>
      <c r="K1146" s="731" t="s">
        <v>1662</v>
      </c>
      <c r="L1146" s="734">
        <v>2291.19</v>
      </c>
      <c r="M1146" s="734">
        <v>3</v>
      </c>
      <c r="N1146" s="735">
        <v>6873.5700000000006</v>
      </c>
    </row>
    <row r="1147" spans="1:14" ht="14.45" customHeight="1" x14ac:dyDescent="0.2">
      <c r="A1147" s="729" t="s">
        <v>581</v>
      </c>
      <c r="B1147" s="730" t="s">
        <v>582</v>
      </c>
      <c r="C1147" s="731" t="s">
        <v>608</v>
      </c>
      <c r="D1147" s="732" t="s">
        <v>609</v>
      </c>
      <c r="E1147" s="733">
        <v>50113006</v>
      </c>
      <c r="F1147" s="732" t="s">
        <v>1008</v>
      </c>
      <c r="G1147" s="731" t="s">
        <v>618</v>
      </c>
      <c r="H1147" s="731">
        <v>217075</v>
      </c>
      <c r="I1147" s="731">
        <v>217075</v>
      </c>
      <c r="J1147" s="731" t="s">
        <v>1663</v>
      </c>
      <c r="K1147" s="731" t="s">
        <v>743</v>
      </c>
      <c r="L1147" s="734">
        <v>161.55000000000001</v>
      </c>
      <c r="M1147" s="734">
        <v>2</v>
      </c>
      <c r="N1147" s="735">
        <v>323.10000000000002</v>
      </c>
    </row>
    <row r="1148" spans="1:14" ht="14.45" customHeight="1" x14ac:dyDescent="0.2">
      <c r="A1148" s="729" t="s">
        <v>581</v>
      </c>
      <c r="B1148" s="730" t="s">
        <v>582</v>
      </c>
      <c r="C1148" s="731" t="s">
        <v>608</v>
      </c>
      <c r="D1148" s="732" t="s">
        <v>609</v>
      </c>
      <c r="E1148" s="733">
        <v>50113006</v>
      </c>
      <c r="F1148" s="732" t="s">
        <v>1008</v>
      </c>
      <c r="G1148" s="731" t="s">
        <v>618</v>
      </c>
      <c r="H1148" s="731">
        <v>33889</v>
      </c>
      <c r="I1148" s="731">
        <v>33889</v>
      </c>
      <c r="J1148" s="731" t="s">
        <v>1542</v>
      </c>
      <c r="K1148" s="731" t="s">
        <v>1014</v>
      </c>
      <c r="L1148" s="734">
        <v>114.86222222222221</v>
      </c>
      <c r="M1148" s="734">
        <v>9</v>
      </c>
      <c r="N1148" s="735">
        <v>1033.76</v>
      </c>
    </row>
    <row r="1149" spans="1:14" ht="14.45" customHeight="1" x14ac:dyDescent="0.2">
      <c r="A1149" s="729" t="s">
        <v>581</v>
      </c>
      <c r="B1149" s="730" t="s">
        <v>582</v>
      </c>
      <c r="C1149" s="731" t="s">
        <v>608</v>
      </c>
      <c r="D1149" s="732" t="s">
        <v>609</v>
      </c>
      <c r="E1149" s="733">
        <v>50113006</v>
      </c>
      <c r="F1149" s="732" t="s">
        <v>1008</v>
      </c>
      <c r="G1149" s="731" t="s">
        <v>618</v>
      </c>
      <c r="H1149" s="731">
        <v>33888</v>
      </c>
      <c r="I1149" s="731">
        <v>33888</v>
      </c>
      <c r="J1149" s="731" t="s">
        <v>1013</v>
      </c>
      <c r="K1149" s="731" t="s">
        <v>1014</v>
      </c>
      <c r="L1149" s="734">
        <v>115</v>
      </c>
      <c r="M1149" s="734">
        <v>7</v>
      </c>
      <c r="N1149" s="735">
        <v>805</v>
      </c>
    </row>
    <row r="1150" spans="1:14" ht="14.45" customHeight="1" x14ac:dyDescent="0.2">
      <c r="A1150" s="729" t="s">
        <v>581</v>
      </c>
      <c r="B1150" s="730" t="s">
        <v>582</v>
      </c>
      <c r="C1150" s="731" t="s">
        <v>608</v>
      </c>
      <c r="D1150" s="732" t="s">
        <v>609</v>
      </c>
      <c r="E1150" s="733">
        <v>50113006</v>
      </c>
      <c r="F1150" s="732" t="s">
        <v>1008</v>
      </c>
      <c r="G1150" s="731" t="s">
        <v>618</v>
      </c>
      <c r="H1150" s="731">
        <v>33890</v>
      </c>
      <c r="I1150" s="731">
        <v>33890</v>
      </c>
      <c r="J1150" s="731" t="s">
        <v>1543</v>
      </c>
      <c r="K1150" s="731" t="s">
        <v>1014</v>
      </c>
      <c r="L1150" s="734">
        <v>114.58648148148147</v>
      </c>
      <c r="M1150" s="734">
        <v>9</v>
      </c>
      <c r="N1150" s="735">
        <v>1031.2783333333332</v>
      </c>
    </row>
    <row r="1151" spans="1:14" ht="14.45" customHeight="1" x14ac:dyDescent="0.2">
      <c r="A1151" s="729" t="s">
        <v>581</v>
      </c>
      <c r="B1151" s="730" t="s">
        <v>582</v>
      </c>
      <c r="C1151" s="731" t="s">
        <v>608</v>
      </c>
      <c r="D1151" s="732" t="s">
        <v>609</v>
      </c>
      <c r="E1151" s="733">
        <v>50113006</v>
      </c>
      <c r="F1151" s="732" t="s">
        <v>1008</v>
      </c>
      <c r="G1151" s="731" t="s">
        <v>618</v>
      </c>
      <c r="H1151" s="731">
        <v>33891</v>
      </c>
      <c r="I1151" s="731">
        <v>33891</v>
      </c>
      <c r="J1151" s="731" t="s">
        <v>1544</v>
      </c>
      <c r="K1151" s="731" t="s">
        <v>1014</v>
      </c>
      <c r="L1151" s="734">
        <v>114.72444444444444</v>
      </c>
      <c r="M1151" s="734">
        <v>9</v>
      </c>
      <c r="N1151" s="735">
        <v>1032.52</v>
      </c>
    </row>
    <row r="1152" spans="1:14" ht="14.45" customHeight="1" x14ac:dyDescent="0.2">
      <c r="A1152" s="729" t="s">
        <v>581</v>
      </c>
      <c r="B1152" s="730" t="s">
        <v>582</v>
      </c>
      <c r="C1152" s="731" t="s">
        <v>608</v>
      </c>
      <c r="D1152" s="732" t="s">
        <v>609</v>
      </c>
      <c r="E1152" s="733">
        <v>50113006</v>
      </c>
      <c r="F1152" s="732" t="s">
        <v>1008</v>
      </c>
      <c r="G1152" s="731" t="s">
        <v>618</v>
      </c>
      <c r="H1152" s="731">
        <v>217041</v>
      </c>
      <c r="I1152" s="731">
        <v>217041</v>
      </c>
      <c r="J1152" s="731" t="s">
        <v>1017</v>
      </c>
      <c r="K1152" s="731" t="s">
        <v>769</v>
      </c>
      <c r="L1152" s="734">
        <v>124.2</v>
      </c>
      <c r="M1152" s="734">
        <v>2</v>
      </c>
      <c r="N1152" s="735">
        <v>248.4</v>
      </c>
    </row>
    <row r="1153" spans="1:14" ht="14.45" customHeight="1" x14ac:dyDescent="0.2">
      <c r="A1153" s="729" t="s">
        <v>581</v>
      </c>
      <c r="B1153" s="730" t="s">
        <v>582</v>
      </c>
      <c r="C1153" s="731" t="s">
        <v>608</v>
      </c>
      <c r="D1153" s="732" t="s">
        <v>609</v>
      </c>
      <c r="E1153" s="733">
        <v>50113006</v>
      </c>
      <c r="F1153" s="732" t="s">
        <v>1008</v>
      </c>
      <c r="G1153" s="731" t="s">
        <v>618</v>
      </c>
      <c r="H1153" s="731">
        <v>33578</v>
      </c>
      <c r="I1153" s="731">
        <v>33578</v>
      </c>
      <c r="J1153" s="731" t="s">
        <v>1018</v>
      </c>
      <c r="K1153" s="731" t="s">
        <v>769</v>
      </c>
      <c r="L1153" s="734">
        <v>124.20000000000002</v>
      </c>
      <c r="M1153" s="734">
        <v>7</v>
      </c>
      <c r="N1153" s="735">
        <v>869.40000000000009</v>
      </c>
    </row>
    <row r="1154" spans="1:14" ht="14.45" customHeight="1" x14ac:dyDescent="0.2">
      <c r="A1154" s="729" t="s">
        <v>581</v>
      </c>
      <c r="B1154" s="730" t="s">
        <v>582</v>
      </c>
      <c r="C1154" s="731" t="s">
        <v>608</v>
      </c>
      <c r="D1154" s="732" t="s">
        <v>609</v>
      </c>
      <c r="E1154" s="733">
        <v>50113006</v>
      </c>
      <c r="F1154" s="732" t="s">
        <v>1008</v>
      </c>
      <c r="G1154" s="731" t="s">
        <v>618</v>
      </c>
      <c r="H1154" s="731">
        <v>217042</v>
      </c>
      <c r="I1154" s="731">
        <v>217042</v>
      </c>
      <c r="J1154" s="731" t="s">
        <v>1384</v>
      </c>
      <c r="K1154" s="731" t="s">
        <v>769</v>
      </c>
      <c r="L1154" s="734">
        <v>124.20000000000003</v>
      </c>
      <c r="M1154" s="734">
        <v>2</v>
      </c>
      <c r="N1154" s="735">
        <v>248.40000000000006</v>
      </c>
    </row>
    <row r="1155" spans="1:14" ht="14.45" customHeight="1" x14ac:dyDescent="0.2">
      <c r="A1155" s="729" t="s">
        <v>581</v>
      </c>
      <c r="B1155" s="730" t="s">
        <v>582</v>
      </c>
      <c r="C1155" s="731" t="s">
        <v>608</v>
      </c>
      <c r="D1155" s="732" t="s">
        <v>609</v>
      </c>
      <c r="E1155" s="733">
        <v>50113006</v>
      </c>
      <c r="F1155" s="732" t="s">
        <v>1008</v>
      </c>
      <c r="G1155" s="731" t="s">
        <v>618</v>
      </c>
      <c r="H1155" s="731">
        <v>217162</v>
      </c>
      <c r="I1155" s="731">
        <v>217162</v>
      </c>
      <c r="J1155" s="731" t="s">
        <v>1019</v>
      </c>
      <c r="K1155" s="731" t="s">
        <v>767</v>
      </c>
      <c r="L1155" s="734">
        <v>174.17501396025301</v>
      </c>
      <c r="M1155" s="734">
        <v>10</v>
      </c>
      <c r="N1155" s="735">
        <v>1741.75013960253</v>
      </c>
    </row>
    <row r="1156" spans="1:14" ht="14.45" customHeight="1" x14ac:dyDescent="0.2">
      <c r="A1156" s="729" t="s">
        <v>581</v>
      </c>
      <c r="B1156" s="730" t="s">
        <v>582</v>
      </c>
      <c r="C1156" s="731" t="s">
        <v>608</v>
      </c>
      <c r="D1156" s="732" t="s">
        <v>609</v>
      </c>
      <c r="E1156" s="733">
        <v>50113006</v>
      </c>
      <c r="F1156" s="732" t="s">
        <v>1008</v>
      </c>
      <c r="G1156" s="731" t="s">
        <v>618</v>
      </c>
      <c r="H1156" s="731">
        <v>217160</v>
      </c>
      <c r="I1156" s="731">
        <v>217160</v>
      </c>
      <c r="J1156" s="731" t="s">
        <v>1020</v>
      </c>
      <c r="K1156" s="731" t="s">
        <v>767</v>
      </c>
      <c r="L1156" s="734">
        <v>172.09285714285713</v>
      </c>
      <c r="M1156" s="734">
        <v>7</v>
      </c>
      <c r="N1156" s="735">
        <v>1204.6499999999999</v>
      </c>
    </row>
    <row r="1157" spans="1:14" ht="14.45" customHeight="1" x14ac:dyDescent="0.2">
      <c r="A1157" s="729" t="s">
        <v>581</v>
      </c>
      <c r="B1157" s="730" t="s">
        <v>582</v>
      </c>
      <c r="C1157" s="731" t="s">
        <v>608</v>
      </c>
      <c r="D1157" s="732" t="s">
        <v>609</v>
      </c>
      <c r="E1157" s="733">
        <v>50113006</v>
      </c>
      <c r="F1157" s="732" t="s">
        <v>1008</v>
      </c>
      <c r="G1157" s="731" t="s">
        <v>618</v>
      </c>
      <c r="H1157" s="731">
        <v>993301</v>
      </c>
      <c r="I1157" s="731">
        <v>0</v>
      </c>
      <c r="J1157" s="731" t="s">
        <v>1545</v>
      </c>
      <c r="K1157" s="731" t="s">
        <v>329</v>
      </c>
      <c r="L1157" s="734">
        <v>201.48</v>
      </c>
      <c r="M1157" s="734">
        <v>2</v>
      </c>
      <c r="N1157" s="735">
        <v>402.96</v>
      </c>
    </row>
    <row r="1158" spans="1:14" ht="14.45" customHeight="1" x14ac:dyDescent="0.2">
      <c r="A1158" s="729" t="s">
        <v>581</v>
      </c>
      <c r="B1158" s="730" t="s">
        <v>582</v>
      </c>
      <c r="C1158" s="731" t="s">
        <v>608</v>
      </c>
      <c r="D1158" s="732" t="s">
        <v>609</v>
      </c>
      <c r="E1158" s="733">
        <v>50113006</v>
      </c>
      <c r="F1158" s="732" t="s">
        <v>1008</v>
      </c>
      <c r="G1158" s="731" t="s">
        <v>628</v>
      </c>
      <c r="H1158" s="731">
        <v>846763</v>
      </c>
      <c r="I1158" s="731">
        <v>33419</v>
      </c>
      <c r="J1158" s="731" t="s">
        <v>1030</v>
      </c>
      <c r="K1158" s="731" t="s">
        <v>767</v>
      </c>
      <c r="L1158" s="734">
        <v>138.54</v>
      </c>
      <c r="M1158" s="734">
        <v>1</v>
      </c>
      <c r="N1158" s="735">
        <v>138.54</v>
      </c>
    </row>
    <row r="1159" spans="1:14" ht="14.45" customHeight="1" x14ac:dyDescent="0.2">
      <c r="A1159" s="729" t="s">
        <v>581</v>
      </c>
      <c r="B1159" s="730" t="s">
        <v>582</v>
      </c>
      <c r="C1159" s="731" t="s">
        <v>608</v>
      </c>
      <c r="D1159" s="732" t="s">
        <v>609</v>
      </c>
      <c r="E1159" s="733">
        <v>50113006</v>
      </c>
      <c r="F1159" s="732" t="s">
        <v>1008</v>
      </c>
      <c r="G1159" s="731" t="s">
        <v>628</v>
      </c>
      <c r="H1159" s="731">
        <v>846764</v>
      </c>
      <c r="I1159" s="731">
        <v>33418</v>
      </c>
      <c r="J1159" s="731" t="s">
        <v>1549</v>
      </c>
      <c r="K1159" s="731" t="s">
        <v>767</v>
      </c>
      <c r="L1159" s="734">
        <v>138.54</v>
      </c>
      <c r="M1159" s="734">
        <v>1</v>
      </c>
      <c r="N1159" s="735">
        <v>138.54</v>
      </c>
    </row>
    <row r="1160" spans="1:14" ht="14.45" customHeight="1" x14ac:dyDescent="0.2">
      <c r="A1160" s="729" t="s">
        <v>581</v>
      </c>
      <c r="B1160" s="730" t="s">
        <v>582</v>
      </c>
      <c r="C1160" s="731" t="s">
        <v>608</v>
      </c>
      <c r="D1160" s="732" t="s">
        <v>609</v>
      </c>
      <c r="E1160" s="733">
        <v>50113006</v>
      </c>
      <c r="F1160" s="732" t="s">
        <v>1008</v>
      </c>
      <c r="G1160" s="731" t="s">
        <v>628</v>
      </c>
      <c r="H1160" s="731">
        <v>33866</v>
      </c>
      <c r="I1160" s="731">
        <v>33866</v>
      </c>
      <c r="J1160" s="731" t="s">
        <v>1033</v>
      </c>
      <c r="K1160" s="731" t="s">
        <v>767</v>
      </c>
      <c r="L1160" s="734">
        <v>138.54</v>
      </c>
      <c r="M1160" s="734">
        <v>1</v>
      </c>
      <c r="N1160" s="735">
        <v>138.54</v>
      </c>
    </row>
    <row r="1161" spans="1:14" ht="14.45" customHeight="1" x14ac:dyDescent="0.2">
      <c r="A1161" s="729" t="s">
        <v>581</v>
      </c>
      <c r="B1161" s="730" t="s">
        <v>582</v>
      </c>
      <c r="C1161" s="731" t="s">
        <v>608</v>
      </c>
      <c r="D1161" s="732" t="s">
        <v>609</v>
      </c>
      <c r="E1161" s="733">
        <v>50113006</v>
      </c>
      <c r="F1161" s="732" t="s">
        <v>1008</v>
      </c>
      <c r="G1161" s="731" t="s">
        <v>628</v>
      </c>
      <c r="H1161" s="731">
        <v>987792</v>
      </c>
      <c r="I1161" s="731">
        <v>33749</v>
      </c>
      <c r="J1161" s="731" t="s">
        <v>1034</v>
      </c>
      <c r="K1161" s="731" t="s">
        <v>1035</v>
      </c>
      <c r="L1161" s="734">
        <v>96.037499999999994</v>
      </c>
      <c r="M1161" s="734">
        <v>4</v>
      </c>
      <c r="N1161" s="735">
        <v>384.15</v>
      </c>
    </row>
    <row r="1162" spans="1:14" ht="14.45" customHeight="1" x14ac:dyDescent="0.2">
      <c r="A1162" s="729" t="s">
        <v>581</v>
      </c>
      <c r="B1162" s="730" t="s">
        <v>582</v>
      </c>
      <c r="C1162" s="731" t="s">
        <v>608</v>
      </c>
      <c r="D1162" s="732" t="s">
        <v>609</v>
      </c>
      <c r="E1162" s="733">
        <v>50113006</v>
      </c>
      <c r="F1162" s="732" t="s">
        <v>1008</v>
      </c>
      <c r="G1162" s="731" t="s">
        <v>628</v>
      </c>
      <c r="H1162" s="731">
        <v>33751</v>
      </c>
      <c r="I1162" s="731">
        <v>33751</v>
      </c>
      <c r="J1162" s="731" t="s">
        <v>1387</v>
      </c>
      <c r="K1162" s="731" t="s">
        <v>1035</v>
      </c>
      <c r="L1162" s="734">
        <v>96.550000000000011</v>
      </c>
      <c r="M1162" s="734">
        <v>3</v>
      </c>
      <c r="N1162" s="735">
        <v>289.65000000000003</v>
      </c>
    </row>
    <row r="1163" spans="1:14" ht="14.45" customHeight="1" x14ac:dyDescent="0.2">
      <c r="A1163" s="729" t="s">
        <v>581</v>
      </c>
      <c r="B1163" s="730" t="s">
        <v>582</v>
      </c>
      <c r="C1163" s="731" t="s">
        <v>608</v>
      </c>
      <c r="D1163" s="732" t="s">
        <v>609</v>
      </c>
      <c r="E1163" s="733">
        <v>50113006</v>
      </c>
      <c r="F1163" s="732" t="s">
        <v>1008</v>
      </c>
      <c r="G1163" s="731" t="s">
        <v>628</v>
      </c>
      <c r="H1163" s="731">
        <v>395579</v>
      </c>
      <c r="I1163" s="731">
        <v>33752</v>
      </c>
      <c r="J1163" s="731" t="s">
        <v>1036</v>
      </c>
      <c r="K1163" s="731" t="s">
        <v>1037</v>
      </c>
      <c r="L1163" s="734">
        <v>96.55</v>
      </c>
      <c r="M1163" s="734">
        <v>4</v>
      </c>
      <c r="N1163" s="735">
        <v>386.2</v>
      </c>
    </row>
    <row r="1164" spans="1:14" ht="14.45" customHeight="1" x14ac:dyDescent="0.2">
      <c r="A1164" s="729" t="s">
        <v>581</v>
      </c>
      <c r="B1164" s="730" t="s">
        <v>582</v>
      </c>
      <c r="C1164" s="731" t="s">
        <v>608</v>
      </c>
      <c r="D1164" s="732" t="s">
        <v>609</v>
      </c>
      <c r="E1164" s="733">
        <v>50113006</v>
      </c>
      <c r="F1164" s="732" t="s">
        <v>1008</v>
      </c>
      <c r="G1164" s="731" t="s">
        <v>628</v>
      </c>
      <c r="H1164" s="731">
        <v>33750</v>
      </c>
      <c r="I1164" s="731">
        <v>33750</v>
      </c>
      <c r="J1164" s="731" t="s">
        <v>1388</v>
      </c>
      <c r="K1164" s="731" t="s">
        <v>1035</v>
      </c>
      <c r="L1164" s="734">
        <v>96.55</v>
      </c>
      <c r="M1164" s="734">
        <v>5</v>
      </c>
      <c r="N1164" s="735">
        <v>482.75</v>
      </c>
    </row>
    <row r="1165" spans="1:14" ht="14.45" customHeight="1" x14ac:dyDescent="0.2">
      <c r="A1165" s="729" t="s">
        <v>581</v>
      </c>
      <c r="B1165" s="730" t="s">
        <v>582</v>
      </c>
      <c r="C1165" s="731" t="s">
        <v>608</v>
      </c>
      <c r="D1165" s="732" t="s">
        <v>609</v>
      </c>
      <c r="E1165" s="733">
        <v>50113006</v>
      </c>
      <c r="F1165" s="732" t="s">
        <v>1008</v>
      </c>
      <c r="G1165" s="731" t="s">
        <v>628</v>
      </c>
      <c r="H1165" s="731">
        <v>33859</v>
      </c>
      <c r="I1165" s="731">
        <v>33859</v>
      </c>
      <c r="J1165" s="731" t="s">
        <v>1038</v>
      </c>
      <c r="K1165" s="731" t="s">
        <v>769</v>
      </c>
      <c r="L1165" s="734">
        <v>141.42000000000004</v>
      </c>
      <c r="M1165" s="734">
        <v>26</v>
      </c>
      <c r="N1165" s="735">
        <v>3676.920000000001</v>
      </c>
    </row>
    <row r="1166" spans="1:14" ht="14.45" customHeight="1" x14ac:dyDescent="0.2">
      <c r="A1166" s="729" t="s">
        <v>581</v>
      </c>
      <c r="B1166" s="730" t="s">
        <v>582</v>
      </c>
      <c r="C1166" s="731" t="s">
        <v>608</v>
      </c>
      <c r="D1166" s="732" t="s">
        <v>609</v>
      </c>
      <c r="E1166" s="733">
        <v>50113006</v>
      </c>
      <c r="F1166" s="732" t="s">
        <v>1008</v>
      </c>
      <c r="G1166" s="731" t="s">
        <v>628</v>
      </c>
      <c r="H1166" s="731">
        <v>33858</v>
      </c>
      <c r="I1166" s="731">
        <v>33858</v>
      </c>
      <c r="J1166" s="731" t="s">
        <v>1389</v>
      </c>
      <c r="K1166" s="731" t="s">
        <v>769</v>
      </c>
      <c r="L1166" s="734">
        <v>141.41999999999999</v>
      </c>
      <c r="M1166" s="734">
        <v>22</v>
      </c>
      <c r="N1166" s="735">
        <v>3111.24</v>
      </c>
    </row>
    <row r="1167" spans="1:14" ht="14.45" customHeight="1" x14ac:dyDescent="0.2">
      <c r="A1167" s="729" t="s">
        <v>581</v>
      </c>
      <c r="B1167" s="730" t="s">
        <v>582</v>
      </c>
      <c r="C1167" s="731" t="s">
        <v>608</v>
      </c>
      <c r="D1167" s="732" t="s">
        <v>609</v>
      </c>
      <c r="E1167" s="733">
        <v>50113006</v>
      </c>
      <c r="F1167" s="732" t="s">
        <v>1008</v>
      </c>
      <c r="G1167" s="731" t="s">
        <v>628</v>
      </c>
      <c r="H1167" s="731">
        <v>33856</v>
      </c>
      <c r="I1167" s="731">
        <v>33856</v>
      </c>
      <c r="J1167" s="731" t="s">
        <v>1043</v>
      </c>
      <c r="K1167" s="731" t="s">
        <v>769</v>
      </c>
      <c r="L1167" s="734">
        <v>132.79</v>
      </c>
      <c r="M1167" s="734">
        <v>2</v>
      </c>
      <c r="N1167" s="735">
        <v>265.58</v>
      </c>
    </row>
    <row r="1168" spans="1:14" ht="14.45" customHeight="1" x14ac:dyDescent="0.2">
      <c r="A1168" s="729" t="s">
        <v>581</v>
      </c>
      <c r="B1168" s="730" t="s">
        <v>582</v>
      </c>
      <c r="C1168" s="731" t="s">
        <v>608</v>
      </c>
      <c r="D1168" s="732" t="s">
        <v>609</v>
      </c>
      <c r="E1168" s="733">
        <v>50113006</v>
      </c>
      <c r="F1168" s="732" t="s">
        <v>1008</v>
      </c>
      <c r="G1168" s="731" t="s">
        <v>628</v>
      </c>
      <c r="H1168" s="731">
        <v>33857</v>
      </c>
      <c r="I1168" s="731">
        <v>33857</v>
      </c>
      <c r="J1168" s="731" t="s">
        <v>1044</v>
      </c>
      <c r="K1168" s="731" t="s">
        <v>769</v>
      </c>
      <c r="L1168" s="734">
        <v>132.79000000000002</v>
      </c>
      <c r="M1168" s="734">
        <v>1</v>
      </c>
      <c r="N1168" s="735">
        <v>132.79000000000002</v>
      </c>
    </row>
    <row r="1169" spans="1:14" ht="14.45" customHeight="1" x14ac:dyDescent="0.2">
      <c r="A1169" s="729" t="s">
        <v>581</v>
      </c>
      <c r="B1169" s="730" t="s">
        <v>582</v>
      </c>
      <c r="C1169" s="731" t="s">
        <v>608</v>
      </c>
      <c r="D1169" s="732" t="s">
        <v>609</v>
      </c>
      <c r="E1169" s="733">
        <v>50113006</v>
      </c>
      <c r="F1169" s="732" t="s">
        <v>1008</v>
      </c>
      <c r="G1169" s="731" t="s">
        <v>628</v>
      </c>
      <c r="H1169" s="731">
        <v>848207</v>
      </c>
      <c r="I1169" s="731">
        <v>33422</v>
      </c>
      <c r="J1169" s="731" t="s">
        <v>1393</v>
      </c>
      <c r="K1169" s="731" t="s">
        <v>1394</v>
      </c>
      <c r="L1169" s="734">
        <v>128.85999999999999</v>
      </c>
      <c r="M1169" s="734">
        <v>8</v>
      </c>
      <c r="N1169" s="735">
        <v>1030.8799999999999</v>
      </c>
    </row>
    <row r="1170" spans="1:14" ht="14.45" customHeight="1" x14ac:dyDescent="0.2">
      <c r="A1170" s="729" t="s">
        <v>581</v>
      </c>
      <c r="B1170" s="730" t="s">
        <v>582</v>
      </c>
      <c r="C1170" s="731" t="s">
        <v>608</v>
      </c>
      <c r="D1170" s="732" t="s">
        <v>609</v>
      </c>
      <c r="E1170" s="733">
        <v>50113008</v>
      </c>
      <c r="F1170" s="732" t="s">
        <v>1056</v>
      </c>
      <c r="G1170" s="731"/>
      <c r="H1170" s="731"/>
      <c r="I1170" s="731">
        <v>205966</v>
      </c>
      <c r="J1170" s="731" t="s">
        <v>1664</v>
      </c>
      <c r="K1170" s="731" t="s">
        <v>1062</v>
      </c>
      <c r="L1170" s="734">
        <v>912.989990234375</v>
      </c>
      <c r="M1170" s="734">
        <v>3</v>
      </c>
      <c r="N1170" s="735">
        <v>2738.969970703125</v>
      </c>
    </row>
    <row r="1171" spans="1:14" ht="14.45" customHeight="1" x14ac:dyDescent="0.2">
      <c r="A1171" s="729" t="s">
        <v>581</v>
      </c>
      <c r="B1171" s="730" t="s">
        <v>582</v>
      </c>
      <c r="C1171" s="731" t="s">
        <v>608</v>
      </c>
      <c r="D1171" s="732" t="s">
        <v>609</v>
      </c>
      <c r="E1171" s="733">
        <v>50113008</v>
      </c>
      <c r="F1171" s="732" t="s">
        <v>1056</v>
      </c>
      <c r="G1171" s="731"/>
      <c r="H1171" s="731"/>
      <c r="I1171" s="731">
        <v>230686</v>
      </c>
      <c r="J1171" s="731" t="s">
        <v>1057</v>
      </c>
      <c r="K1171" s="731" t="s">
        <v>1059</v>
      </c>
      <c r="L1171" s="734">
        <v>8610.7998046875</v>
      </c>
      <c r="M1171" s="734">
        <v>1</v>
      </c>
      <c r="N1171" s="735">
        <v>8610.7998046875</v>
      </c>
    </row>
    <row r="1172" spans="1:14" ht="14.45" customHeight="1" x14ac:dyDescent="0.2">
      <c r="A1172" s="729" t="s">
        <v>581</v>
      </c>
      <c r="B1172" s="730" t="s">
        <v>582</v>
      </c>
      <c r="C1172" s="731" t="s">
        <v>608</v>
      </c>
      <c r="D1172" s="732" t="s">
        <v>609</v>
      </c>
      <c r="E1172" s="733">
        <v>50113008</v>
      </c>
      <c r="F1172" s="732" t="s">
        <v>1056</v>
      </c>
      <c r="G1172" s="731"/>
      <c r="H1172" s="731"/>
      <c r="I1172" s="731">
        <v>230687</v>
      </c>
      <c r="J1172" s="731" t="s">
        <v>1057</v>
      </c>
      <c r="K1172" s="731" t="s">
        <v>1058</v>
      </c>
      <c r="L1172" s="734">
        <v>4305.39990234375</v>
      </c>
      <c r="M1172" s="734">
        <v>2</v>
      </c>
      <c r="N1172" s="735">
        <v>8610.7998046875</v>
      </c>
    </row>
    <row r="1173" spans="1:14" ht="14.45" customHeight="1" x14ac:dyDescent="0.2">
      <c r="A1173" s="729" t="s">
        <v>581</v>
      </c>
      <c r="B1173" s="730" t="s">
        <v>582</v>
      </c>
      <c r="C1173" s="731" t="s">
        <v>608</v>
      </c>
      <c r="D1173" s="732" t="s">
        <v>609</v>
      </c>
      <c r="E1173" s="733">
        <v>50113011</v>
      </c>
      <c r="F1173" s="732" t="s">
        <v>1060</v>
      </c>
      <c r="G1173" s="731"/>
      <c r="H1173" s="731"/>
      <c r="I1173" s="731">
        <v>158152</v>
      </c>
      <c r="J1173" s="731" t="s">
        <v>1061</v>
      </c>
      <c r="K1173" s="731" t="s">
        <v>1062</v>
      </c>
      <c r="L1173" s="734">
        <v>912.989990234375</v>
      </c>
      <c r="M1173" s="734">
        <v>29</v>
      </c>
      <c r="N1173" s="735">
        <v>26476.709716796875</v>
      </c>
    </row>
    <row r="1174" spans="1:14" ht="14.45" customHeight="1" x14ac:dyDescent="0.2">
      <c r="A1174" s="729" t="s">
        <v>581</v>
      </c>
      <c r="B1174" s="730" t="s">
        <v>582</v>
      </c>
      <c r="C1174" s="731" t="s">
        <v>608</v>
      </c>
      <c r="D1174" s="732" t="s">
        <v>609</v>
      </c>
      <c r="E1174" s="733">
        <v>50113013</v>
      </c>
      <c r="F1174" s="732" t="s">
        <v>1063</v>
      </c>
      <c r="G1174" s="731" t="s">
        <v>329</v>
      </c>
      <c r="H1174" s="731">
        <v>243369</v>
      </c>
      <c r="I1174" s="731">
        <v>243369</v>
      </c>
      <c r="J1174" s="731" t="s">
        <v>1064</v>
      </c>
      <c r="K1174" s="731" t="s">
        <v>1065</v>
      </c>
      <c r="L1174" s="734">
        <v>544.39</v>
      </c>
      <c r="M1174" s="734">
        <v>2.6</v>
      </c>
      <c r="N1174" s="735">
        <v>1415.414</v>
      </c>
    </row>
    <row r="1175" spans="1:14" ht="14.45" customHeight="1" x14ac:dyDescent="0.2">
      <c r="A1175" s="729" t="s">
        <v>581</v>
      </c>
      <c r="B1175" s="730" t="s">
        <v>582</v>
      </c>
      <c r="C1175" s="731" t="s">
        <v>608</v>
      </c>
      <c r="D1175" s="732" t="s">
        <v>609</v>
      </c>
      <c r="E1175" s="733">
        <v>50113013</v>
      </c>
      <c r="F1175" s="732" t="s">
        <v>1063</v>
      </c>
      <c r="G1175" s="731" t="s">
        <v>628</v>
      </c>
      <c r="H1175" s="731">
        <v>195147</v>
      </c>
      <c r="I1175" s="731">
        <v>195147</v>
      </c>
      <c r="J1175" s="731" t="s">
        <v>1665</v>
      </c>
      <c r="K1175" s="731" t="s">
        <v>1666</v>
      </c>
      <c r="L1175" s="734">
        <v>544.39</v>
      </c>
      <c r="M1175" s="734">
        <v>1</v>
      </c>
      <c r="N1175" s="735">
        <v>544.39</v>
      </c>
    </row>
    <row r="1176" spans="1:14" ht="14.45" customHeight="1" x14ac:dyDescent="0.2">
      <c r="A1176" s="729" t="s">
        <v>581</v>
      </c>
      <c r="B1176" s="730" t="s">
        <v>582</v>
      </c>
      <c r="C1176" s="731" t="s">
        <v>608</v>
      </c>
      <c r="D1176" s="732" t="s">
        <v>609</v>
      </c>
      <c r="E1176" s="733">
        <v>50113013</v>
      </c>
      <c r="F1176" s="732" t="s">
        <v>1063</v>
      </c>
      <c r="G1176" s="731" t="s">
        <v>618</v>
      </c>
      <c r="H1176" s="731">
        <v>203097</v>
      </c>
      <c r="I1176" s="731">
        <v>203097</v>
      </c>
      <c r="J1176" s="731" t="s">
        <v>1068</v>
      </c>
      <c r="K1176" s="731" t="s">
        <v>1069</v>
      </c>
      <c r="L1176" s="734">
        <v>167.33999999999997</v>
      </c>
      <c r="M1176" s="734">
        <v>1</v>
      </c>
      <c r="N1176" s="735">
        <v>167.33999999999997</v>
      </c>
    </row>
    <row r="1177" spans="1:14" ht="14.45" customHeight="1" x14ac:dyDescent="0.2">
      <c r="A1177" s="729" t="s">
        <v>581</v>
      </c>
      <c r="B1177" s="730" t="s">
        <v>582</v>
      </c>
      <c r="C1177" s="731" t="s">
        <v>608</v>
      </c>
      <c r="D1177" s="732" t="s">
        <v>609</v>
      </c>
      <c r="E1177" s="733">
        <v>50113013</v>
      </c>
      <c r="F1177" s="732" t="s">
        <v>1063</v>
      </c>
      <c r="G1177" s="731" t="s">
        <v>618</v>
      </c>
      <c r="H1177" s="731">
        <v>172972</v>
      </c>
      <c r="I1177" s="731">
        <v>72972</v>
      </c>
      <c r="J1177" s="731" t="s">
        <v>1070</v>
      </c>
      <c r="K1177" s="731" t="s">
        <v>1071</v>
      </c>
      <c r="L1177" s="734">
        <v>203.71999999999991</v>
      </c>
      <c r="M1177" s="734">
        <v>121</v>
      </c>
      <c r="N1177" s="735">
        <v>24650.119999999988</v>
      </c>
    </row>
    <row r="1178" spans="1:14" ht="14.45" customHeight="1" x14ac:dyDescent="0.2">
      <c r="A1178" s="729" t="s">
        <v>581</v>
      </c>
      <c r="B1178" s="730" t="s">
        <v>582</v>
      </c>
      <c r="C1178" s="731" t="s">
        <v>608</v>
      </c>
      <c r="D1178" s="732" t="s">
        <v>609</v>
      </c>
      <c r="E1178" s="733">
        <v>50113013</v>
      </c>
      <c r="F1178" s="732" t="s">
        <v>1063</v>
      </c>
      <c r="G1178" s="731" t="s">
        <v>618</v>
      </c>
      <c r="H1178" s="731">
        <v>136083</v>
      </c>
      <c r="I1178" s="731">
        <v>136083</v>
      </c>
      <c r="J1178" s="731" t="s">
        <v>1074</v>
      </c>
      <c r="K1178" s="731" t="s">
        <v>1075</v>
      </c>
      <c r="L1178" s="734">
        <v>472.53390243902436</v>
      </c>
      <c r="M1178" s="734">
        <v>20.5</v>
      </c>
      <c r="N1178" s="735">
        <v>9686.9449999999997</v>
      </c>
    </row>
    <row r="1179" spans="1:14" ht="14.45" customHeight="1" x14ac:dyDescent="0.2">
      <c r="A1179" s="729" t="s">
        <v>581</v>
      </c>
      <c r="B1179" s="730" t="s">
        <v>582</v>
      </c>
      <c r="C1179" s="731" t="s">
        <v>608</v>
      </c>
      <c r="D1179" s="732" t="s">
        <v>609</v>
      </c>
      <c r="E1179" s="733">
        <v>50113013</v>
      </c>
      <c r="F1179" s="732" t="s">
        <v>1063</v>
      </c>
      <c r="G1179" s="731" t="s">
        <v>618</v>
      </c>
      <c r="H1179" s="731">
        <v>498791</v>
      </c>
      <c r="I1179" s="731">
        <v>9999999</v>
      </c>
      <c r="J1179" s="731" t="s">
        <v>1076</v>
      </c>
      <c r="K1179" s="731" t="s">
        <v>1077</v>
      </c>
      <c r="L1179" s="734">
        <v>1316.865</v>
      </c>
      <c r="M1179" s="734">
        <v>8.1999999999999993</v>
      </c>
      <c r="N1179" s="735">
        <v>10798.293</v>
      </c>
    </row>
    <row r="1180" spans="1:14" ht="14.45" customHeight="1" x14ac:dyDescent="0.2">
      <c r="A1180" s="729" t="s">
        <v>581</v>
      </c>
      <c r="B1180" s="730" t="s">
        <v>582</v>
      </c>
      <c r="C1180" s="731" t="s">
        <v>608</v>
      </c>
      <c r="D1180" s="732" t="s">
        <v>609</v>
      </c>
      <c r="E1180" s="733">
        <v>50113013</v>
      </c>
      <c r="F1180" s="732" t="s">
        <v>1063</v>
      </c>
      <c r="G1180" s="731" t="s">
        <v>628</v>
      </c>
      <c r="H1180" s="731">
        <v>164831</v>
      </c>
      <c r="I1180" s="731">
        <v>64831</v>
      </c>
      <c r="J1180" s="731" t="s">
        <v>1078</v>
      </c>
      <c r="K1180" s="731" t="s">
        <v>1079</v>
      </c>
      <c r="L1180" s="734">
        <v>196.02</v>
      </c>
      <c r="M1180" s="734">
        <v>4</v>
      </c>
      <c r="N1180" s="735">
        <v>784.08</v>
      </c>
    </row>
    <row r="1181" spans="1:14" ht="14.45" customHeight="1" x14ac:dyDescent="0.2">
      <c r="A1181" s="729" t="s">
        <v>581</v>
      </c>
      <c r="B1181" s="730" t="s">
        <v>582</v>
      </c>
      <c r="C1181" s="731" t="s">
        <v>608</v>
      </c>
      <c r="D1181" s="732" t="s">
        <v>609</v>
      </c>
      <c r="E1181" s="733">
        <v>50113013</v>
      </c>
      <c r="F1181" s="732" t="s">
        <v>1063</v>
      </c>
      <c r="G1181" s="731" t="s">
        <v>618</v>
      </c>
      <c r="H1181" s="731">
        <v>183926</v>
      </c>
      <c r="I1181" s="731">
        <v>183926</v>
      </c>
      <c r="J1181" s="731" t="s">
        <v>1080</v>
      </c>
      <c r="K1181" s="731" t="s">
        <v>1081</v>
      </c>
      <c r="L1181" s="734">
        <v>128.81</v>
      </c>
      <c r="M1181" s="734">
        <v>0.7</v>
      </c>
      <c r="N1181" s="735">
        <v>90.167000000000002</v>
      </c>
    </row>
    <row r="1182" spans="1:14" ht="14.45" customHeight="1" x14ac:dyDescent="0.2">
      <c r="A1182" s="729" t="s">
        <v>581</v>
      </c>
      <c r="B1182" s="730" t="s">
        <v>582</v>
      </c>
      <c r="C1182" s="731" t="s">
        <v>608</v>
      </c>
      <c r="D1182" s="732" t="s">
        <v>609</v>
      </c>
      <c r="E1182" s="733">
        <v>50113013</v>
      </c>
      <c r="F1182" s="732" t="s">
        <v>1063</v>
      </c>
      <c r="G1182" s="731" t="s">
        <v>618</v>
      </c>
      <c r="H1182" s="731">
        <v>111706</v>
      </c>
      <c r="I1182" s="731">
        <v>11706</v>
      </c>
      <c r="J1182" s="731" t="s">
        <v>1082</v>
      </c>
      <c r="K1182" s="731" t="s">
        <v>1083</v>
      </c>
      <c r="L1182" s="734">
        <v>527.18999999999994</v>
      </c>
      <c r="M1182" s="734">
        <v>7</v>
      </c>
      <c r="N1182" s="735">
        <v>3690.3299999999995</v>
      </c>
    </row>
    <row r="1183" spans="1:14" ht="14.45" customHeight="1" x14ac:dyDescent="0.2">
      <c r="A1183" s="729" t="s">
        <v>581</v>
      </c>
      <c r="B1183" s="730" t="s">
        <v>582</v>
      </c>
      <c r="C1183" s="731" t="s">
        <v>608</v>
      </c>
      <c r="D1183" s="732" t="s">
        <v>609</v>
      </c>
      <c r="E1183" s="733">
        <v>50113013</v>
      </c>
      <c r="F1183" s="732" t="s">
        <v>1063</v>
      </c>
      <c r="G1183" s="731" t="s">
        <v>618</v>
      </c>
      <c r="H1183" s="731">
        <v>131656</v>
      </c>
      <c r="I1183" s="731">
        <v>131656</v>
      </c>
      <c r="J1183" s="731" t="s">
        <v>1086</v>
      </c>
      <c r="K1183" s="731" t="s">
        <v>1087</v>
      </c>
      <c r="L1183" s="734">
        <v>517</v>
      </c>
      <c r="M1183" s="734">
        <v>3</v>
      </c>
      <c r="N1183" s="735">
        <v>1551</v>
      </c>
    </row>
    <row r="1184" spans="1:14" ht="14.45" customHeight="1" x14ac:dyDescent="0.2">
      <c r="A1184" s="729" t="s">
        <v>581</v>
      </c>
      <c r="B1184" s="730" t="s">
        <v>582</v>
      </c>
      <c r="C1184" s="731" t="s">
        <v>608</v>
      </c>
      <c r="D1184" s="732" t="s">
        <v>609</v>
      </c>
      <c r="E1184" s="733">
        <v>50113013</v>
      </c>
      <c r="F1184" s="732" t="s">
        <v>1063</v>
      </c>
      <c r="G1184" s="731" t="s">
        <v>618</v>
      </c>
      <c r="H1184" s="731">
        <v>162187</v>
      </c>
      <c r="I1184" s="731">
        <v>162187</v>
      </c>
      <c r="J1184" s="731" t="s">
        <v>1090</v>
      </c>
      <c r="K1184" s="731" t="s">
        <v>1091</v>
      </c>
      <c r="L1184" s="734">
        <v>760.53333333333342</v>
      </c>
      <c r="M1184" s="734">
        <v>2.4</v>
      </c>
      <c r="N1184" s="735">
        <v>1825.2800000000002</v>
      </c>
    </row>
    <row r="1185" spans="1:14" ht="14.45" customHeight="1" x14ac:dyDescent="0.2">
      <c r="A1185" s="729" t="s">
        <v>581</v>
      </c>
      <c r="B1185" s="730" t="s">
        <v>582</v>
      </c>
      <c r="C1185" s="731" t="s">
        <v>608</v>
      </c>
      <c r="D1185" s="732" t="s">
        <v>609</v>
      </c>
      <c r="E1185" s="733">
        <v>50113013</v>
      </c>
      <c r="F1185" s="732" t="s">
        <v>1063</v>
      </c>
      <c r="G1185" s="731" t="s">
        <v>628</v>
      </c>
      <c r="H1185" s="731">
        <v>849655</v>
      </c>
      <c r="I1185" s="731">
        <v>129836</v>
      </c>
      <c r="J1185" s="731" t="s">
        <v>1094</v>
      </c>
      <c r="K1185" s="731" t="s">
        <v>1093</v>
      </c>
      <c r="L1185" s="734">
        <v>264.00000000000006</v>
      </c>
      <c r="M1185" s="734">
        <v>4.3999999999999995</v>
      </c>
      <c r="N1185" s="735">
        <v>1161.6000000000001</v>
      </c>
    </row>
    <row r="1186" spans="1:14" ht="14.45" customHeight="1" x14ac:dyDescent="0.2">
      <c r="A1186" s="729" t="s">
        <v>581</v>
      </c>
      <c r="B1186" s="730" t="s">
        <v>582</v>
      </c>
      <c r="C1186" s="731" t="s">
        <v>608</v>
      </c>
      <c r="D1186" s="732" t="s">
        <v>609</v>
      </c>
      <c r="E1186" s="733">
        <v>50113013</v>
      </c>
      <c r="F1186" s="732" t="s">
        <v>1063</v>
      </c>
      <c r="G1186" s="731" t="s">
        <v>618</v>
      </c>
      <c r="H1186" s="731">
        <v>218400</v>
      </c>
      <c r="I1186" s="731">
        <v>218400</v>
      </c>
      <c r="J1186" s="731" t="s">
        <v>1095</v>
      </c>
      <c r="K1186" s="731" t="s">
        <v>1096</v>
      </c>
      <c r="L1186" s="734">
        <v>681.18999999999994</v>
      </c>
      <c r="M1186" s="734">
        <v>1</v>
      </c>
      <c r="N1186" s="735">
        <v>681.18999999999994</v>
      </c>
    </row>
    <row r="1187" spans="1:14" ht="14.45" customHeight="1" x14ac:dyDescent="0.2">
      <c r="A1187" s="729" t="s">
        <v>581</v>
      </c>
      <c r="B1187" s="730" t="s">
        <v>582</v>
      </c>
      <c r="C1187" s="731" t="s">
        <v>608</v>
      </c>
      <c r="D1187" s="732" t="s">
        <v>609</v>
      </c>
      <c r="E1187" s="733">
        <v>50113013</v>
      </c>
      <c r="F1187" s="732" t="s">
        <v>1063</v>
      </c>
      <c r="G1187" s="731" t="s">
        <v>618</v>
      </c>
      <c r="H1187" s="731">
        <v>847476</v>
      </c>
      <c r="I1187" s="731">
        <v>112782</v>
      </c>
      <c r="J1187" s="731" t="s">
        <v>1099</v>
      </c>
      <c r="K1187" s="731" t="s">
        <v>1100</v>
      </c>
      <c r="L1187" s="734">
        <v>719.23865168539339</v>
      </c>
      <c r="M1187" s="734">
        <v>4.45</v>
      </c>
      <c r="N1187" s="735">
        <v>3200.6120000000005</v>
      </c>
    </row>
    <row r="1188" spans="1:14" ht="14.45" customHeight="1" x14ac:dyDescent="0.2">
      <c r="A1188" s="729" t="s">
        <v>581</v>
      </c>
      <c r="B1188" s="730" t="s">
        <v>582</v>
      </c>
      <c r="C1188" s="731" t="s">
        <v>608</v>
      </c>
      <c r="D1188" s="732" t="s">
        <v>609</v>
      </c>
      <c r="E1188" s="733">
        <v>50113013</v>
      </c>
      <c r="F1188" s="732" t="s">
        <v>1063</v>
      </c>
      <c r="G1188" s="731" t="s">
        <v>618</v>
      </c>
      <c r="H1188" s="731">
        <v>394618</v>
      </c>
      <c r="I1188" s="731">
        <v>112786</v>
      </c>
      <c r="J1188" s="731" t="s">
        <v>1101</v>
      </c>
      <c r="K1188" s="731" t="s">
        <v>1102</v>
      </c>
      <c r="L1188" s="734">
        <v>328.87800000000004</v>
      </c>
      <c r="M1188" s="734">
        <v>0.5</v>
      </c>
      <c r="N1188" s="735">
        <v>164.43900000000002</v>
      </c>
    </row>
    <row r="1189" spans="1:14" ht="14.45" customHeight="1" x14ac:dyDescent="0.2">
      <c r="A1189" s="729" t="s">
        <v>581</v>
      </c>
      <c r="B1189" s="730" t="s">
        <v>582</v>
      </c>
      <c r="C1189" s="731" t="s">
        <v>608</v>
      </c>
      <c r="D1189" s="732" t="s">
        <v>609</v>
      </c>
      <c r="E1189" s="733">
        <v>50113013</v>
      </c>
      <c r="F1189" s="732" t="s">
        <v>1063</v>
      </c>
      <c r="G1189" s="731" t="s">
        <v>618</v>
      </c>
      <c r="H1189" s="731">
        <v>96414</v>
      </c>
      <c r="I1189" s="731">
        <v>96414</v>
      </c>
      <c r="J1189" s="731" t="s">
        <v>1667</v>
      </c>
      <c r="K1189" s="731" t="s">
        <v>1668</v>
      </c>
      <c r="L1189" s="734">
        <v>58.609999999999992</v>
      </c>
      <c r="M1189" s="734">
        <v>2</v>
      </c>
      <c r="N1189" s="735">
        <v>117.21999999999998</v>
      </c>
    </row>
    <row r="1190" spans="1:14" ht="14.45" customHeight="1" x14ac:dyDescent="0.2">
      <c r="A1190" s="729" t="s">
        <v>581</v>
      </c>
      <c r="B1190" s="730" t="s">
        <v>582</v>
      </c>
      <c r="C1190" s="731" t="s">
        <v>608</v>
      </c>
      <c r="D1190" s="732" t="s">
        <v>609</v>
      </c>
      <c r="E1190" s="733">
        <v>50113013</v>
      </c>
      <c r="F1190" s="732" t="s">
        <v>1063</v>
      </c>
      <c r="G1190" s="731" t="s">
        <v>618</v>
      </c>
      <c r="H1190" s="731">
        <v>235812</v>
      </c>
      <c r="I1190" s="731">
        <v>235812</v>
      </c>
      <c r="J1190" s="731" t="s">
        <v>1103</v>
      </c>
      <c r="K1190" s="731" t="s">
        <v>1104</v>
      </c>
      <c r="L1190" s="734">
        <v>247.604375</v>
      </c>
      <c r="M1190" s="734">
        <v>48</v>
      </c>
      <c r="N1190" s="735">
        <v>11885.01</v>
      </c>
    </row>
    <row r="1191" spans="1:14" ht="14.45" customHeight="1" x14ac:dyDescent="0.2">
      <c r="A1191" s="729" t="s">
        <v>581</v>
      </c>
      <c r="B1191" s="730" t="s">
        <v>582</v>
      </c>
      <c r="C1191" s="731" t="s">
        <v>608</v>
      </c>
      <c r="D1191" s="732" t="s">
        <v>609</v>
      </c>
      <c r="E1191" s="733">
        <v>50113013</v>
      </c>
      <c r="F1191" s="732" t="s">
        <v>1063</v>
      </c>
      <c r="G1191" s="731" t="s">
        <v>618</v>
      </c>
      <c r="H1191" s="731">
        <v>216199</v>
      </c>
      <c r="I1191" s="731">
        <v>216199</v>
      </c>
      <c r="J1191" s="731" t="s">
        <v>1105</v>
      </c>
      <c r="K1191" s="731" t="s">
        <v>1106</v>
      </c>
      <c r="L1191" s="734">
        <v>86.66</v>
      </c>
      <c r="M1191" s="734">
        <v>1</v>
      </c>
      <c r="N1191" s="735">
        <v>86.66</v>
      </c>
    </row>
    <row r="1192" spans="1:14" ht="14.45" customHeight="1" x14ac:dyDescent="0.2">
      <c r="A1192" s="729" t="s">
        <v>581</v>
      </c>
      <c r="B1192" s="730" t="s">
        <v>582</v>
      </c>
      <c r="C1192" s="731" t="s">
        <v>608</v>
      </c>
      <c r="D1192" s="732" t="s">
        <v>609</v>
      </c>
      <c r="E1192" s="733">
        <v>50113013</v>
      </c>
      <c r="F1192" s="732" t="s">
        <v>1063</v>
      </c>
      <c r="G1192" s="731" t="s">
        <v>295</v>
      </c>
      <c r="H1192" s="731">
        <v>134595</v>
      </c>
      <c r="I1192" s="731">
        <v>134595</v>
      </c>
      <c r="J1192" s="731" t="s">
        <v>1107</v>
      </c>
      <c r="K1192" s="731" t="s">
        <v>1108</v>
      </c>
      <c r="L1192" s="734">
        <v>416.78000000000003</v>
      </c>
      <c r="M1192" s="734">
        <v>17</v>
      </c>
      <c r="N1192" s="735">
        <v>7085.26</v>
      </c>
    </row>
    <row r="1193" spans="1:14" ht="14.45" customHeight="1" x14ac:dyDescent="0.2">
      <c r="A1193" s="729" t="s">
        <v>581</v>
      </c>
      <c r="B1193" s="730" t="s">
        <v>582</v>
      </c>
      <c r="C1193" s="731" t="s">
        <v>608</v>
      </c>
      <c r="D1193" s="732" t="s">
        <v>609</v>
      </c>
      <c r="E1193" s="733">
        <v>50113013</v>
      </c>
      <c r="F1193" s="732" t="s">
        <v>1063</v>
      </c>
      <c r="G1193" s="731" t="s">
        <v>628</v>
      </c>
      <c r="H1193" s="731">
        <v>173750</v>
      </c>
      <c r="I1193" s="731">
        <v>173750</v>
      </c>
      <c r="J1193" s="731" t="s">
        <v>1109</v>
      </c>
      <c r="K1193" s="731" t="s">
        <v>1110</v>
      </c>
      <c r="L1193" s="734">
        <v>825.07999999999993</v>
      </c>
      <c r="M1193" s="734">
        <v>19.100000000000001</v>
      </c>
      <c r="N1193" s="735">
        <v>15759.028</v>
      </c>
    </row>
    <row r="1194" spans="1:14" ht="14.45" customHeight="1" x14ac:dyDescent="0.2">
      <c r="A1194" s="729" t="s">
        <v>581</v>
      </c>
      <c r="B1194" s="730" t="s">
        <v>582</v>
      </c>
      <c r="C1194" s="731" t="s">
        <v>608</v>
      </c>
      <c r="D1194" s="732" t="s">
        <v>609</v>
      </c>
      <c r="E1194" s="733">
        <v>50113013</v>
      </c>
      <c r="F1194" s="732" t="s">
        <v>1063</v>
      </c>
      <c r="G1194" s="731" t="s">
        <v>628</v>
      </c>
      <c r="H1194" s="731">
        <v>224407</v>
      </c>
      <c r="I1194" s="731">
        <v>224407</v>
      </c>
      <c r="J1194" s="731" t="s">
        <v>1113</v>
      </c>
      <c r="K1194" s="731" t="s">
        <v>1115</v>
      </c>
      <c r="L1194" s="734">
        <v>188.46</v>
      </c>
      <c r="M1194" s="734">
        <v>59.900000000000006</v>
      </c>
      <c r="N1194" s="735">
        <v>11288.754000000001</v>
      </c>
    </row>
    <row r="1195" spans="1:14" ht="14.45" customHeight="1" x14ac:dyDescent="0.2">
      <c r="A1195" s="729" t="s">
        <v>581</v>
      </c>
      <c r="B1195" s="730" t="s">
        <v>582</v>
      </c>
      <c r="C1195" s="731" t="s">
        <v>608</v>
      </c>
      <c r="D1195" s="732" t="s">
        <v>609</v>
      </c>
      <c r="E1195" s="733">
        <v>50113013</v>
      </c>
      <c r="F1195" s="732" t="s">
        <v>1063</v>
      </c>
      <c r="G1195" s="731" t="s">
        <v>628</v>
      </c>
      <c r="H1195" s="731">
        <v>242332</v>
      </c>
      <c r="I1195" s="731">
        <v>242332</v>
      </c>
      <c r="J1195" s="731" t="s">
        <v>1113</v>
      </c>
      <c r="K1195" s="731" t="s">
        <v>1114</v>
      </c>
      <c r="L1195" s="734">
        <v>376.92</v>
      </c>
      <c r="M1195" s="734">
        <v>9.2999999999999989</v>
      </c>
      <c r="N1195" s="735">
        <v>3505.3559999999998</v>
      </c>
    </row>
    <row r="1196" spans="1:14" ht="14.45" customHeight="1" x14ac:dyDescent="0.2">
      <c r="A1196" s="729" t="s">
        <v>581</v>
      </c>
      <c r="B1196" s="730" t="s">
        <v>582</v>
      </c>
      <c r="C1196" s="731" t="s">
        <v>608</v>
      </c>
      <c r="D1196" s="732" t="s">
        <v>609</v>
      </c>
      <c r="E1196" s="733">
        <v>50113013</v>
      </c>
      <c r="F1196" s="732" t="s">
        <v>1063</v>
      </c>
      <c r="G1196" s="731" t="s">
        <v>618</v>
      </c>
      <c r="H1196" s="731">
        <v>498890</v>
      </c>
      <c r="I1196" s="731">
        <v>9999999</v>
      </c>
      <c r="J1196" s="731" t="s">
        <v>1118</v>
      </c>
      <c r="K1196" s="731" t="s">
        <v>1119</v>
      </c>
      <c r="L1196" s="734">
        <v>2112</v>
      </c>
      <c r="M1196" s="734">
        <v>4.58</v>
      </c>
      <c r="N1196" s="735">
        <v>9672.9599999999991</v>
      </c>
    </row>
    <row r="1197" spans="1:14" ht="14.45" customHeight="1" x14ac:dyDescent="0.2">
      <c r="A1197" s="729" t="s">
        <v>581</v>
      </c>
      <c r="B1197" s="730" t="s">
        <v>582</v>
      </c>
      <c r="C1197" s="731" t="s">
        <v>608</v>
      </c>
      <c r="D1197" s="732" t="s">
        <v>609</v>
      </c>
      <c r="E1197" s="733">
        <v>50113013</v>
      </c>
      <c r="F1197" s="732" t="s">
        <v>1063</v>
      </c>
      <c r="G1197" s="731" t="s">
        <v>618</v>
      </c>
      <c r="H1197" s="731">
        <v>113424</v>
      </c>
      <c r="I1197" s="731">
        <v>9999999</v>
      </c>
      <c r="J1197" s="731" t="s">
        <v>1120</v>
      </c>
      <c r="K1197" s="731" t="s">
        <v>1121</v>
      </c>
      <c r="L1197" s="734">
        <v>2347.4559999999997</v>
      </c>
      <c r="M1197" s="734">
        <v>20</v>
      </c>
      <c r="N1197" s="735">
        <v>46949.119999999995</v>
      </c>
    </row>
    <row r="1198" spans="1:14" ht="14.45" customHeight="1" x14ac:dyDescent="0.2">
      <c r="A1198" s="729" t="s">
        <v>581</v>
      </c>
      <c r="B1198" s="730" t="s">
        <v>582</v>
      </c>
      <c r="C1198" s="731" t="s">
        <v>608</v>
      </c>
      <c r="D1198" s="732" t="s">
        <v>609</v>
      </c>
      <c r="E1198" s="733">
        <v>50113013</v>
      </c>
      <c r="F1198" s="732" t="s">
        <v>1063</v>
      </c>
      <c r="G1198" s="731" t="s">
        <v>628</v>
      </c>
      <c r="H1198" s="731">
        <v>113453</v>
      </c>
      <c r="I1198" s="731">
        <v>113453</v>
      </c>
      <c r="J1198" s="731" t="s">
        <v>1122</v>
      </c>
      <c r="K1198" s="731" t="s">
        <v>1123</v>
      </c>
      <c r="L1198" s="734">
        <v>2124.746666666666</v>
      </c>
      <c r="M1198" s="734">
        <v>10.5</v>
      </c>
      <c r="N1198" s="735">
        <v>22309.839999999993</v>
      </c>
    </row>
    <row r="1199" spans="1:14" ht="14.45" customHeight="1" x14ac:dyDescent="0.2">
      <c r="A1199" s="729" t="s">
        <v>581</v>
      </c>
      <c r="B1199" s="730" t="s">
        <v>582</v>
      </c>
      <c r="C1199" s="731" t="s">
        <v>608</v>
      </c>
      <c r="D1199" s="732" t="s">
        <v>609</v>
      </c>
      <c r="E1199" s="733">
        <v>50113013</v>
      </c>
      <c r="F1199" s="732" t="s">
        <v>1063</v>
      </c>
      <c r="G1199" s="731" t="s">
        <v>618</v>
      </c>
      <c r="H1199" s="731">
        <v>502239</v>
      </c>
      <c r="I1199" s="731">
        <v>9999999</v>
      </c>
      <c r="J1199" s="731" t="s">
        <v>1124</v>
      </c>
      <c r="K1199" s="731" t="s">
        <v>1121</v>
      </c>
      <c r="L1199" s="734">
        <v>2090</v>
      </c>
      <c r="M1199" s="734">
        <v>6.5</v>
      </c>
      <c r="N1199" s="735">
        <v>13585</v>
      </c>
    </row>
    <row r="1200" spans="1:14" ht="14.45" customHeight="1" x14ac:dyDescent="0.2">
      <c r="A1200" s="729" t="s">
        <v>581</v>
      </c>
      <c r="B1200" s="730" t="s">
        <v>582</v>
      </c>
      <c r="C1200" s="731" t="s">
        <v>608</v>
      </c>
      <c r="D1200" s="732" t="s">
        <v>609</v>
      </c>
      <c r="E1200" s="733">
        <v>50113013</v>
      </c>
      <c r="F1200" s="732" t="s">
        <v>1063</v>
      </c>
      <c r="G1200" s="731" t="s">
        <v>329</v>
      </c>
      <c r="H1200" s="731">
        <v>201030</v>
      </c>
      <c r="I1200" s="731">
        <v>201030</v>
      </c>
      <c r="J1200" s="731" t="s">
        <v>1125</v>
      </c>
      <c r="K1200" s="731" t="s">
        <v>1126</v>
      </c>
      <c r="L1200" s="734">
        <v>33.4</v>
      </c>
      <c r="M1200" s="734">
        <v>15</v>
      </c>
      <c r="N1200" s="735">
        <v>501</v>
      </c>
    </row>
    <row r="1201" spans="1:14" ht="14.45" customHeight="1" x14ac:dyDescent="0.2">
      <c r="A1201" s="729" t="s">
        <v>581</v>
      </c>
      <c r="B1201" s="730" t="s">
        <v>582</v>
      </c>
      <c r="C1201" s="731" t="s">
        <v>608</v>
      </c>
      <c r="D1201" s="732" t="s">
        <v>609</v>
      </c>
      <c r="E1201" s="733">
        <v>50113013</v>
      </c>
      <c r="F1201" s="732" t="s">
        <v>1063</v>
      </c>
      <c r="G1201" s="731" t="s">
        <v>628</v>
      </c>
      <c r="H1201" s="731">
        <v>126127</v>
      </c>
      <c r="I1201" s="731">
        <v>26127</v>
      </c>
      <c r="J1201" s="731" t="s">
        <v>1129</v>
      </c>
      <c r="K1201" s="731" t="s">
        <v>1130</v>
      </c>
      <c r="L1201" s="734">
        <v>2237.7300000000005</v>
      </c>
      <c r="M1201" s="734">
        <v>5</v>
      </c>
      <c r="N1201" s="735">
        <v>11188.650000000001</v>
      </c>
    </row>
    <row r="1202" spans="1:14" ht="14.45" customHeight="1" x14ac:dyDescent="0.2">
      <c r="A1202" s="729" t="s">
        <v>581</v>
      </c>
      <c r="B1202" s="730" t="s">
        <v>582</v>
      </c>
      <c r="C1202" s="731" t="s">
        <v>608</v>
      </c>
      <c r="D1202" s="732" t="s">
        <v>609</v>
      </c>
      <c r="E1202" s="733">
        <v>50113013</v>
      </c>
      <c r="F1202" s="732" t="s">
        <v>1063</v>
      </c>
      <c r="G1202" s="731" t="s">
        <v>628</v>
      </c>
      <c r="H1202" s="731">
        <v>166269</v>
      </c>
      <c r="I1202" s="731">
        <v>166269</v>
      </c>
      <c r="J1202" s="731" t="s">
        <v>1131</v>
      </c>
      <c r="K1202" s="731" t="s">
        <v>1132</v>
      </c>
      <c r="L1202" s="734">
        <v>52.88000000000001</v>
      </c>
      <c r="M1202" s="734">
        <v>40</v>
      </c>
      <c r="N1202" s="735">
        <v>2115.2000000000003</v>
      </c>
    </row>
    <row r="1203" spans="1:14" ht="14.45" customHeight="1" x14ac:dyDescent="0.2">
      <c r="A1203" s="729" t="s">
        <v>581</v>
      </c>
      <c r="B1203" s="730" t="s">
        <v>582</v>
      </c>
      <c r="C1203" s="731" t="s">
        <v>608</v>
      </c>
      <c r="D1203" s="732" t="s">
        <v>609</v>
      </c>
      <c r="E1203" s="733">
        <v>50113013</v>
      </c>
      <c r="F1203" s="732" t="s">
        <v>1063</v>
      </c>
      <c r="G1203" s="731" t="s">
        <v>628</v>
      </c>
      <c r="H1203" s="731">
        <v>103708</v>
      </c>
      <c r="I1203" s="731">
        <v>3708</v>
      </c>
      <c r="J1203" s="731" t="s">
        <v>1413</v>
      </c>
      <c r="K1203" s="731" t="s">
        <v>1414</v>
      </c>
      <c r="L1203" s="734">
        <v>1134.8799999999999</v>
      </c>
      <c r="M1203" s="734">
        <v>1</v>
      </c>
      <c r="N1203" s="735">
        <v>1134.8799999999999</v>
      </c>
    </row>
    <row r="1204" spans="1:14" ht="14.45" customHeight="1" x14ac:dyDescent="0.2">
      <c r="A1204" s="729" t="s">
        <v>581</v>
      </c>
      <c r="B1204" s="730" t="s">
        <v>582</v>
      </c>
      <c r="C1204" s="731" t="s">
        <v>608</v>
      </c>
      <c r="D1204" s="732" t="s">
        <v>609</v>
      </c>
      <c r="E1204" s="733">
        <v>50113014</v>
      </c>
      <c r="F1204" s="732" t="s">
        <v>1133</v>
      </c>
      <c r="G1204" s="731" t="s">
        <v>628</v>
      </c>
      <c r="H1204" s="731">
        <v>164407</v>
      </c>
      <c r="I1204" s="731">
        <v>164407</v>
      </c>
      <c r="J1204" s="731" t="s">
        <v>1138</v>
      </c>
      <c r="K1204" s="731" t="s">
        <v>1139</v>
      </c>
      <c r="L1204" s="734">
        <v>638</v>
      </c>
      <c r="M1204" s="734">
        <v>0.3</v>
      </c>
      <c r="N1204" s="735">
        <v>191.4</v>
      </c>
    </row>
    <row r="1205" spans="1:14" ht="14.45" customHeight="1" x14ac:dyDescent="0.2">
      <c r="A1205" s="729" t="s">
        <v>581</v>
      </c>
      <c r="B1205" s="730" t="s">
        <v>582</v>
      </c>
      <c r="C1205" s="731" t="s">
        <v>608</v>
      </c>
      <c r="D1205" s="732" t="s">
        <v>609</v>
      </c>
      <c r="E1205" s="733">
        <v>50113014</v>
      </c>
      <c r="F1205" s="732" t="s">
        <v>1133</v>
      </c>
      <c r="G1205" s="731" t="s">
        <v>628</v>
      </c>
      <c r="H1205" s="731">
        <v>164401</v>
      </c>
      <c r="I1205" s="731">
        <v>164401</v>
      </c>
      <c r="J1205" s="731" t="s">
        <v>1138</v>
      </c>
      <c r="K1205" s="731" t="s">
        <v>1140</v>
      </c>
      <c r="L1205" s="734">
        <v>319.00000352078246</v>
      </c>
      <c r="M1205" s="734">
        <v>6.6</v>
      </c>
      <c r="N1205" s="735">
        <v>2105.4000232371641</v>
      </c>
    </row>
    <row r="1206" spans="1:14" ht="14.45" customHeight="1" x14ac:dyDescent="0.2">
      <c r="A1206" s="729" t="s">
        <v>581</v>
      </c>
      <c r="B1206" s="730" t="s">
        <v>582</v>
      </c>
      <c r="C1206" s="731" t="s">
        <v>608</v>
      </c>
      <c r="D1206" s="732" t="s">
        <v>609</v>
      </c>
      <c r="E1206" s="733">
        <v>50113014</v>
      </c>
      <c r="F1206" s="732" t="s">
        <v>1133</v>
      </c>
      <c r="G1206" s="731" t="s">
        <v>618</v>
      </c>
      <c r="H1206" s="731">
        <v>129428</v>
      </c>
      <c r="I1206" s="731">
        <v>500720</v>
      </c>
      <c r="J1206" s="731" t="s">
        <v>1554</v>
      </c>
      <c r="K1206" s="731" t="s">
        <v>1555</v>
      </c>
      <c r="L1206" s="734">
        <v>3630</v>
      </c>
      <c r="M1206" s="734">
        <v>5</v>
      </c>
      <c r="N1206" s="735">
        <v>18150</v>
      </c>
    </row>
    <row r="1207" spans="1:14" ht="14.45" customHeight="1" x14ac:dyDescent="0.2">
      <c r="A1207" s="729" t="s">
        <v>581</v>
      </c>
      <c r="B1207" s="730" t="s">
        <v>582</v>
      </c>
      <c r="C1207" s="731" t="s">
        <v>611</v>
      </c>
      <c r="D1207" s="732" t="s">
        <v>612</v>
      </c>
      <c r="E1207" s="733">
        <v>50113001</v>
      </c>
      <c r="F1207" s="732" t="s">
        <v>617</v>
      </c>
      <c r="G1207" s="731" t="s">
        <v>618</v>
      </c>
      <c r="H1207" s="731">
        <v>241571</v>
      </c>
      <c r="I1207" s="731">
        <v>241571</v>
      </c>
      <c r="J1207" s="731" t="s">
        <v>681</v>
      </c>
      <c r="K1207" s="731" t="s">
        <v>682</v>
      </c>
      <c r="L1207" s="734">
        <v>47.12</v>
      </c>
      <c r="M1207" s="734">
        <v>30</v>
      </c>
      <c r="N1207" s="735">
        <v>1413.6</v>
      </c>
    </row>
    <row r="1208" spans="1:14" ht="14.45" customHeight="1" x14ac:dyDescent="0.2">
      <c r="A1208" s="729" t="s">
        <v>581</v>
      </c>
      <c r="B1208" s="730" t="s">
        <v>582</v>
      </c>
      <c r="C1208" s="731" t="s">
        <v>611</v>
      </c>
      <c r="D1208" s="732" t="s">
        <v>612</v>
      </c>
      <c r="E1208" s="733">
        <v>50113001</v>
      </c>
      <c r="F1208" s="732" t="s">
        <v>617</v>
      </c>
      <c r="G1208" s="731" t="s">
        <v>618</v>
      </c>
      <c r="H1208" s="731">
        <v>212884</v>
      </c>
      <c r="I1208" s="731">
        <v>212884</v>
      </c>
      <c r="J1208" s="731" t="s">
        <v>681</v>
      </c>
      <c r="K1208" s="731" t="s">
        <v>682</v>
      </c>
      <c r="L1208" s="734">
        <v>47.12</v>
      </c>
      <c r="M1208" s="734">
        <v>10</v>
      </c>
      <c r="N1208" s="735">
        <v>471.2</v>
      </c>
    </row>
    <row r="1209" spans="1:14" ht="14.45" customHeight="1" x14ac:dyDescent="0.2">
      <c r="A1209" s="729" t="s">
        <v>581</v>
      </c>
      <c r="B1209" s="730" t="s">
        <v>582</v>
      </c>
      <c r="C1209" s="731" t="s">
        <v>611</v>
      </c>
      <c r="D1209" s="732" t="s">
        <v>612</v>
      </c>
      <c r="E1209" s="733">
        <v>50113001</v>
      </c>
      <c r="F1209" s="732" t="s">
        <v>617</v>
      </c>
      <c r="G1209" s="731" t="s">
        <v>618</v>
      </c>
      <c r="H1209" s="731">
        <v>841498</v>
      </c>
      <c r="I1209" s="731">
        <v>31951</v>
      </c>
      <c r="J1209" s="731" t="s">
        <v>1558</v>
      </c>
      <c r="K1209" s="731" t="s">
        <v>1559</v>
      </c>
      <c r="L1209" s="734">
        <v>50.660000000000011</v>
      </c>
      <c r="M1209" s="734">
        <v>2</v>
      </c>
      <c r="N1209" s="735">
        <v>101.32000000000002</v>
      </c>
    </row>
    <row r="1210" spans="1:14" ht="14.45" customHeight="1" x14ac:dyDescent="0.2">
      <c r="A1210" s="729" t="s">
        <v>581</v>
      </c>
      <c r="B1210" s="730" t="s">
        <v>582</v>
      </c>
      <c r="C1210" s="731" t="s">
        <v>611</v>
      </c>
      <c r="D1210" s="732" t="s">
        <v>612</v>
      </c>
      <c r="E1210" s="733">
        <v>50113001</v>
      </c>
      <c r="F1210" s="732" t="s">
        <v>617</v>
      </c>
      <c r="G1210" s="731" t="s">
        <v>628</v>
      </c>
      <c r="H1210" s="731">
        <v>197125</v>
      </c>
      <c r="I1210" s="731">
        <v>197125</v>
      </c>
      <c r="J1210" s="731" t="s">
        <v>1669</v>
      </c>
      <c r="K1210" s="731" t="s">
        <v>1670</v>
      </c>
      <c r="L1210" s="734">
        <v>110</v>
      </c>
      <c r="M1210" s="734">
        <v>10</v>
      </c>
      <c r="N1210" s="735">
        <v>1100</v>
      </c>
    </row>
    <row r="1211" spans="1:14" ht="14.45" customHeight="1" x14ac:dyDescent="0.2">
      <c r="A1211" s="729" t="s">
        <v>581</v>
      </c>
      <c r="B1211" s="730" t="s">
        <v>582</v>
      </c>
      <c r="C1211" s="731" t="s">
        <v>611</v>
      </c>
      <c r="D1211" s="732" t="s">
        <v>612</v>
      </c>
      <c r="E1211" s="733">
        <v>50113001</v>
      </c>
      <c r="F1211" s="732" t="s">
        <v>617</v>
      </c>
      <c r="G1211" s="731" t="s">
        <v>618</v>
      </c>
      <c r="H1211" s="731">
        <v>128176</v>
      </c>
      <c r="I1211" s="731">
        <v>28176</v>
      </c>
      <c r="J1211" s="731" t="s">
        <v>1671</v>
      </c>
      <c r="K1211" s="731" t="s">
        <v>1672</v>
      </c>
      <c r="L1211" s="734">
        <v>6775.7599999999993</v>
      </c>
      <c r="M1211" s="734">
        <v>3</v>
      </c>
      <c r="N1211" s="735">
        <v>20327.28</v>
      </c>
    </row>
    <row r="1212" spans="1:14" ht="14.45" customHeight="1" x14ac:dyDescent="0.2">
      <c r="A1212" s="729" t="s">
        <v>581</v>
      </c>
      <c r="B1212" s="730" t="s">
        <v>582</v>
      </c>
      <c r="C1212" s="731" t="s">
        <v>611</v>
      </c>
      <c r="D1212" s="732" t="s">
        <v>612</v>
      </c>
      <c r="E1212" s="733">
        <v>50113001</v>
      </c>
      <c r="F1212" s="732" t="s">
        <v>617</v>
      </c>
      <c r="G1212" s="731" t="s">
        <v>618</v>
      </c>
      <c r="H1212" s="731">
        <v>850153</v>
      </c>
      <c r="I1212" s="731">
        <v>153350</v>
      </c>
      <c r="J1212" s="731" t="s">
        <v>1673</v>
      </c>
      <c r="K1212" s="731" t="s">
        <v>329</v>
      </c>
      <c r="L1212" s="734">
        <v>4537.5</v>
      </c>
      <c r="M1212" s="734">
        <v>2</v>
      </c>
      <c r="N1212" s="735">
        <v>9075</v>
      </c>
    </row>
    <row r="1213" spans="1:14" ht="14.45" customHeight="1" x14ac:dyDescent="0.2">
      <c r="A1213" s="729" t="s">
        <v>581</v>
      </c>
      <c r="B1213" s="730" t="s">
        <v>582</v>
      </c>
      <c r="C1213" s="731" t="s">
        <v>614</v>
      </c>
      <c r="D1213" s="732" t="s">
        <v>615</v>
      </c>
      <c r="E1213" s="733">
        <v>50113001</v>
      </c>
      <c r="F1213" s="732" t="s">
        <v>617</v>
      </c>
      <c r="G1213" s="731" t="s">
        <v>618</v>
      </c>
      <c r="H1213" s="731">
        <v>100362</v>
      </c>
      <c r="I1213" s="731">
        <v>362</v>
      </c>
      <c r="J1213" s="731" t="s">
        <v>623</v>
      </c>
      <c r="K1213" s="731" t="s">
        <v>624</v>
      </c>
      <c r="L1213" s="734">
        <v>72.570000000000007</v>
      </c>
      <c r="M1213" s="734">
        <v>5</v>
      </c>
      <c r="N1213" s="735">
        <v>362.85</v>
      </c>
    </row>
    <row r="1214" spans="1:14" ht="14.45" customHeight="1" x14ac:dyDescent="0.2">
      <c r="A1214" s="729" t="s">
        <v>581</v>
      </c>
      <c r="B1214" s="730" t="s">
        <v>582</v>
      </c>
      <c r="C1214" s="731" t="s">
        <v>614</v>
      </c>
      <c r="D1214" s="732" t="s">
        <v>615</v>
      </c>
      <c r="E1214" s="733">
        <v>50113001</v>
      </c>
      <c r="F1214" s="732" t="s">
        <v>617</v>
      </c>
      <c r="G1214" s="731" t="s">
        <v>628</v>
      </c>
      <c r="H1214" s="731">
        <v>190044</v>
      </c>
      <c r="I1214" s="731">
        <v>90044</v>
      </c>
      <c r="J1214" s="731" t="s">
        <v>1560</v>
      </c>
      <c r="K1214" s="731" t="s">
        <v>1561</v>
      </c>
      <c r="L1214" s="734">
        <v>37.180000000000007</v>
      </c>
      <c r="M1214" s="734">
        <v>5</v>
      </c>
      <c r="N1214" s="735">
        <v>185.90000000000003</v>
      </c>
    </row>
    <row r="1215" spans="1:14" ht="14.45" customHeight="1" thickBot="1" x14ac:dyDescent="0.25">
      <c r="A1215" s="736" t="s">
        <v>581</v>
      </c>
      <c r="B1215" s="737" t="s">
        <v>582</v>
      </c>
      <c r="C1215" s="738" t="s">
        <v>614</v>
      </c>
      <c r="D1215" s="739" t="s">
        <v>615</v>
      </c>
      <c r="E1215" s="740">
        <v>50113001</v>
      </c>
      <c r="F1215" s="739" t="s">
        <v>617</v>
      </c>
      <c r="G1215" s="738" t="s">
        <v>618</v>
      </c>
      <c r="H1215" s="738">
        <v>225891</v>
      </c>
      <c r="I1215" s="738">
        <v>225891</v>
      </c>
      <c r="J1215" s="738" t="s">
        <v>876</v>
      </c>
      <c r="K1215" s="738" t="s">
        <v>877</v>
      </c>
      <c r="L1215" s="741">
        <v>285.08000000000004</v>
      </c>
      <c r="M1215" s="741">
        <v>1</v>
      </c>
      <c r="N1215" s="742">
        <v>285.08000000000004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4779858E-C214-4101-A1ED-4C87C37C5772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8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1674</v>
      </c>
      <c r="B5" s="727">
        <v>44097.978000000003</v>
      </c>
      <c r="C5" s="747">
        <v>0.12422514289848265</v>
      </c>
      <c r="D5" s="727">
        <v>310886.34297628637</v>
      </c>
      <c r="E5" s="747">
        <v>0.87577485710151737</v>
      </c>
      <c r="F5" s="728">
        <v>354984.32097628637</v>
      </c>
    </row>
    <row r="6" spans="1:6" ht="14.45" customHeight="1" x14ac:dyDescent="0.2">
      <c r="A6" s="758" t="s">
        <v>1675</v>
      </c>
      <c r="B6" s="734">
        <v>46402.957999999991</v>
      </c>
      <c r="C6" s="748">
        <v>0.10966989631666328</v>
      </c>
      <c r="D6" s="734">
        <v>376711.85799303302</v>
      </c>
      <c r="E6" s="748">
        <v>0.89033010368333676</v>
      </c>
      <c r="F6" s="735">
        <v>423114.815993033</v>
      </c>
    </row>
    <row r="7" spans="1:6" ht="14.45" customHeight="1" x14ac:dyDescent="0.2">
      <c r="A7" s="758" t="s">
        <v>1676</v>
      </c>
      <c r="B7" s="734">
        <v>13538.284</v>
      </c>
      <c r="C7" s="748">
        <v>5.6355135846184304E-2</v>
      </c>
      <c r="D7" s="734">
        <v>226693.30796974327</v>
      </c>
      <c r="E7" s="748">
        <v>0.94364486415381577</v>
      </c>
      <c r="F7" s="735">
        <v>240231.59196974325</v>
      </c>
    </row>
    <row r="8" spans="1:6" ht="14.45" customHeight="1" x14ac:dyDescent="0.2">
      <c r="A8" s="758" t="s">
        <v>1677</v>
      </c>
      <c r="B8" s="734">
        <v>8571.594000000001</v>
      </c>
      <c r="C8" s="748">
        <v>3.8008967083003657E-2</v>
      </c>
      <c r="D8" s="734">
        <v>216943.4530488037</v>
      </c>
      <c r="E8" s="748">
        <v>0.96199103291699628</v>
      </c>
      <c r="F8" s="735">
        <v>225515.04704880371</v>
      </c>
    </row>
    <row r="9" spans="1:6" ht="14.45" customHeight="1" x14ac:dyDescent="0.2">
      <c r="A9" s="758" t="s">
        <v>1678</v>
      </c>
      <c r="B9" s="734"/>
      <c r="C9" s="748">
        <v>0</v>
      </c>
      <c r="D9" s="734">
        <v>185.90000000000003</v>
      </c>
      <c r="E9" s="748">
        <v>1</v>
      </c>
      <c r="F9" s="735">
        <v>185.90000000000003</v>
      </c>
    </row>
    <row r="10" spans="1:6" ht="14.45" customHeight="1" x14ac:dyDescent="0.2">
      <c r="A10" s="758" t="s">
        <v>1679</v>
      </c>
      <c r="B10" s="734"/>
      <c r="C10" s="748">
        <v>0</v>
      </c>
      <c r="D10" s="734">
        <v>1012.0400000000001</v>
      </c>
      <c r="E10" s="748">
        <v>1</v>
      </c>
      <c r="F10" s="735">
        <v>1012.0400000000001</v>
      </c>
    </row>
    <row r="11" spans="1:6" ht="14.45" customHeight="1" thickBot="1" x14ac:dyDescent="0.25">
      <c r="A11" s="759" t="s">
        <v>1680</v>
      </c>
      <c r="B11" s="750"/>
      <c r="C11" s="751">
        <v>0</v>
      </c>
      <c r="D11" s="750">
        <v>1100</v>
      </c>
      <c r="E11" s="751">
        <v>1</v>
      </c>
      <c r="F11" s="752">
        <v>1100</v>
      </c>
    </row>
    <row r="12" spans="1:6" ht="14.45" customHeight="1" thickBot="1" x14ac:dyDescent="0.25">
      <c r="A12" s="753" t="s">
        <v>3</v>
      </c>
      <c r="B12" s="754">
        <v>112610.81399999998</v>
      </c>
      <c r="C12" s="755">
        <v>9.0367437202641621E-2</v>
      </c>
      <c r="D12" s="754">
        <v>1133532.9019878663</v>
      </c>
      <c r="E12" s="755">
        <v>0.90963256279735838</v>
      </c>
      <c r="F12" s="756">
        <v>1246143.7159878663</v>
      </c>
    </row>
    <row r="13" spans="1:6" ht="14.45" customHeight="1" thickBot="1" x14ac:dyDescent="0.25"/>
    <row r="14" spans="1:6" ht="14.45" customHeight="1" x14ac:dyDescent="0.2">
      <c r="A14" s="757" t="s">
        <v>1681</v>
      </c>
      <c r="B14" s="727"/>
      <c r="C14" s="747">
        <v>0</v>
      </c>
      <c r="D14" s="727">
        <v>50384.850000000006</v>
      </c>
      <c r="E14" s="747">
        <v>1</v>
      </c>
      <c r="F14" s="728">
        <v>50384.850000000006</v>
      </c>
    </row>
    <row r="15" spans="1:6" ht="14.45" customHeight="1" x14ac:dyDescent="0.2">
      <c r="A15" s="758" t="s">
        <v>1682</v>
      </c>
      <c r="B15" s="734"/>
      <c r="C15" s="748">
        <v>0</v>
      </c>
      <c r="D15" s="734">
        <v>106.06000000000003</v>
      </c>
      <c r="E15" s="748">
        <v>1</v>
      </c>
      <c r="F15" s="735">
        <v>106.06000000000003</v>
      </c>
    </row>
    <row r="16" spans="1:6" ht="14.45" customHeight="1" x14ac:dyDescent="0.2">
      <c r="A16" s="758" t="s">
        <v>1683</v>
      </c>
      <c r="B16" s="734"/>
      <c r="C16" s="748">
        <v>0</v>
      </c>
      <c r="D16" s="734">
        <v>1917.2999181893324</v>
      </c>
      <c r="E16" s="748">
        <v>1</v>
      </c>
      <c r="F16" s="735">
        <v>1917.2999181893324</v>
      </c>
    </row>
    <row r="17" spans="1:6" ht="14.45" customHeight="1" x14ac:dyDescent="0.2">
      <c r="A17" s="758" t="s">
        <v>1684</v>
      </c>
      <c r="B17" s="734"/>
      <c r="C17" s="748">
        <v>0</v>
      </c>
      <c r="D17" s="734">
        <v>466.42</v>
      </c>
      <c r="E17" s="748">
        <v>1</v>
      </c>
      <c r="F17" s="735">
        <v>466.42</v>
      </c>
    </row>
    <row r="18" spans="1:6" ht="14.45" customHeight="1" x14ac:dyDescent="0.2">
      <c r="A18" s="758" t="s">
        <v>1685</v>
      </c>
      <c r="B18" s="734"/>
      <c r="C18" s="748">
        <v>0</v>
      </c>
      <c r="D18" s="734">
        <v>38.709999999999994</v>
      </c>
      <c r="E18" s="748">
        <v>1</v>
      </c>
      <c r="F18" s="735">
        <v>38.709999999999994</v>
      </c>
    </row>
    <row r="19" spans="1:6" ht="14.45" customHeight="1" x14ac:dyDescent="0.2">
      <c r="A19" s="758" t="s">
        <v>1686</v>
      </c>
      <c r="B19" s="734"/>
      <c r="C19" s="748">
        <v>0</v>
      </c>
      <c r="D19" s="734">
        <v>319338.20999999996</v>
      </c>
      <c r="E19" s="748">
        <v>1</v>
      </c>
      <c r="F19" s="735">
        <v>319338.20999999996</v>
      </c>
    </row>
    <row r="20" spans="1:6" ht="14.45" customHeight="1" x14ac:dyDescent="0.2">
      <c r="A20" s="758" t="s">
        <v>1687</v>
      </c>
      <c r="B20" s="734"/>
      <c r="C20" s="748">
        <v>0</v>
      </c>
      <c r="D20" s="734">
        <v>58.610000000000014</v>
      </c>
      <c r="E20" s="748">
        <v>1</v>
      </c>
      <c r="F20" s="735">
        <v>58.610000000000014</v>
      </c>
    </row>
    <row r="21" spans="1:6" ht="14.45" customHeight="1" x14ac:dyDescent="0.2">
      <c r="A21" s="758" t="s">
        <v>1688</v>
      </c>
      <c r="B21" s="734">
        <v>238.18</v>
      </c>
      <c r="C21" s="748">
        <v>0.49787830013169176</v>
      </c>
      <c r="D21" s="734">
        <v>240.21</v>
      </c>
      <c r="E21" s="748">
        <v>0.50212169986830835</v>
      </c>
      <c r="F21" s="735">
        <v>478.39</v>
      </c>
    </row>
    <row r="22" spans="1:6" ht="14.45" customHeight="1" x14ac:dyDescent="0.2">
      <c r="A22" s="758" t="s">
        <v>1689</v>
      </c>
      <c r="B22" s="734"/>
      <c r="C22" s="748">
        <v>0</v>
      </c>
      <c r="D22" s="734">
        <v>1071.0999999999999</v>
      </c>
      <c r="E22" s="748">
        <v>1</v>
      </c>
      <c r="F22" s="735">
        <v>1071.0999999999999</v>
      </c>
    </row>
    <row r="23" spans="1:6" ht="14.45" customHeight="1" x14ac:dyDescent="0.2">
      <c r="A23" s="758" t="s">
        <v>1690</v>
      </c>
      <c r="B23" s="734"/>
      <c r="C23" s="748">
        <v>0</v>
      </c>
      <c r="D23" s="734">
        <v>104.53000000000004</v>
      </c>
      <c r="E23" s="748">
        <v>1</v>
      </c>
      <c r="F23" s="735">
        <v>104.53000000000004</v>
      </c>
    </row>
    <row r="24" spans="1:6" ht="14.45" customHeight="1" x14ac:dyDescent="0.2">
      <c r="A24" s="758" t="s">
        <v>1691</v>
      </c>
      <c r="B24" s="734"/>
      <c r="C24" s="748">
        <v>0</v>
      </c>
      <c r="D24" s="734">
        <v>6912.7600000000011</v>
      </c>
      <c r="E24" s="748">
        <v>1</v>
      </c>
      <c r="F24" s="735">
        <v>6912.7600000000011</v>
      </c>
    </row>
    <row r="25" spans="1:6" ht="14.45" customHeight="1" x14ac:dyDescent="0.2">
      <c r="A25" s="758" t="s">
        <v>1692</v>
      </c>
      <c r="B25" s="734"/>
      <c r="C25" s="748">
        <v>0</v>
      </c>
      <c r="D25" s="734">
        <v>4679.369999999999</v>
      </c>
      <c r="E25" s="748">
        <v>1</v>
      </c>
      <c r="F25" s="735">
        <v>4679.369999999999</v>
      </c>
    </row>
    <row r="26" spans="1:6" ht="14.45" customHeight="1" x14ac:dyDescent="0.2">
      <c r="A26" s="758" t="s">
        <v>1693</v>
      </c>
      <c r="B26" s="734"/>
      <c r="C26" s="748">
        <v>0</v>
      </c>
      <c r="D26" s="734">
        <v>3370.2400000000002</v>
      </c>
      <c r="E26" s="748">
        <v>1</v>
      </c>
      <c r="F26" s="735">
        <v>3370.2400000000002</v>
      </c>
    </row>
    <row r="27" spans="1:6" ht="14.45" customHeight="1" x14ac:dyDescent="0.2">
      <c r="A27" s="758" t="s">
        <v>1694</v>
      </c>
      <c r="B27" s="734"/>
      <c r="C27" s="748">
        <v>0</v>
      </c>
      <c r="D27" s="734">
        <v>111.6</v>
      </c>
      <c r="E27" s="748">
        <v>1</v>
      </c>
      <c r="F27" s="735">
        <v>111.6</v>
      </c>
    </row>
    <row r="28" spans="1:6" ht="14.45" customHeight="1" x14ac:dyDescent="0.2">
      <c r="A28" s="758" t="s">
        <v>1695</v>
      </c>
      <c r="B28" s="734">
        <v>26.380000000000006</v>
      </c>
      <c r="C28" s="748">
        <v>5.0452311281963022E-2</v>
      </c>
      <c r="D28" s="734">
        <v>496.49</v>
      </c>
      <c r="E28" s="748">
        <v>0.94954768871803696</v>
      </c>
      <c r="F28" s="735">
        <v>522.87</v>
      </c>
    </row>
    <row r="29" spans="1:6" ht="14.45" customHeight="1" x14ac:dyDescent="0.2">
      <c r="A29" s="758" t="s">
        <v>1696</v>
      </c>
      <c r="B29" s="734"/>
      <c r="C29" s="748">
        <v>0</v>
      </c>
      <c r="D29" s="734">
        <v>107.91</v>
      </c>
      <c r="E29" s="748">
        <v>1</v>
      </c>
      <c r="F29" s="735">
        <v>107.91</v>
      </c>
    </row>
    <row r="30" spans="1:6" ht="14.45" customHeight="1" x14ac:dyDescent="0.2">
      <c r="A30" s="758" t="s">
        <v>1697</v>
      </c>
      <c r="B30" s="734"/>
      <c r="C30" s="748">
        <v>0</v>
      </c>
      <c r="D30" s="734">
        <v>32.29999999999999</v>
      </c>
      <c r="E30" s="748">
        <v>1</v>
      </c>
      <c r="F30" s="735">
        <v>32.29999999999999</v>
      </c>
    </row>
    <row r="31" spans="1:6" ht="14.45" customHeight="1" x14ac:dyDescent="0.2">
      <c r="A31" s="758" t="s">
        <v>1698</v>
      </c>
      <c r="B31" s="734"/>
      <c r="C31" s="748">
        <v>0</v>
      </c>
      <c r="D31" s="734">
        <v>83.350000000000009</v>
      </c>
      <c r="E31" s="748">
        <v>1</v>
      </c>
      <c r="F31" s="735">
        <v>83.350000000000009</v>
      </c>
    </row>
    <row r="32" spans="1:6" ht="14.45" customHeight="1" x14ac:dyDescent="0.2">
      <c r="A32" s="758" t="s">
        <v>1699</v>
      </c>
      <c r="B32" s="734">
        <v>47.95</v>
      </c>
      <c r="C32" s="748">
        <v>6.4046054389058082E-2</v>
      </c>
      <c r="D32" s="734">
        <v>700.7299999999999</v>
      </c>
      <c r="E32" s="748">
        <v>0.93595394561094181</v>
      </c>
      <c r="F32" s="735">
        <v>748.68</v>
      </c>
    </row>
    <row r="33" spans="1:6" ht="14.45" customHeight="1" x14ac:dyDescent="0.2">
      <c r="A33" s="758" t="s">
        <v>1700</v>
      </c>
      <c r="B33" s="734"/>
      <c r="C33" s="748">
        <v>0</v>
      </c>
      <c r="D33" s="734">
        <v>99.449999999999989</v>
      </c>
      <c r="E33" s="748">
        <v>1</v>
      </c>
      <c r="F33" s="735">
        <v>99.449999999999989</v>
      </c>
    </row>
    <row r="34" spans="1:6" ht="14.45" customHeight="1" x14ac:dyDescent="0.2">
      <c r="A34" s="758" t="s">
        <v>1701</v>
      </c>
      <c r="B34" s="734"/>
      <c r="C34" s="748">
        <v>0</v>
      </c>
      <c r="D34" s="734">
        <v>60.35</v>
      </c>
      <c r="E34" s="748">
        <v>1</v>
      </c>
      <c r="F34" s="735">
        <v>60.35</v>
      </c>
    </row>
    <row r="35" spans="1:6" ht="14.45" customHeight="1" x14ac:dyDescent="0.2">
      <c r="A35" s="758" t="s">
        <v>1702</v>
      </c>
      <c r="B35" s="734">
        <v>31.58</v>
      </c>
      <c r="C35" s="748">
        <v>1</v>
      </c>
      <c r="D35" s="734"/>
      <c r="E35" s="748">
        <v>0</v>
      </c>
      <c r="F35" s="735">
        <v>31.58</v>
      </c>
    </row>
    <row r="36" spans="1:6" ht="14.45" customHeight="1" x14ac:dyDescent="0.2">
      <c r="A36" s="758" t="s">
        <v>1703</v>
      </c>
      <c r="B36" s="734"/>
      <c r="C36" s="748">
        <v>0</v>
      </c>
      <c r="D36" s="734">
        <v>852.2</v>
      </c>
      <c r="E36" s="748">
        <v>1</v>
      </c>
      <c r="F36" s="735">
        <v>852.2</v>
      </c>
    </row>
    <row r="37" spans="1:6" ht="14.45" customHeight="1" x14ac:dyDescent="0.2">
      <c r="A37" s="758" t="s">
        <v>1704</v>
      </c>
      <c r="B37" s="734"/>
      <c r="C37" s="748">
        <v>0</v>
      </c>
      <c r="D37" s="734">
        <v>73.160000000000011</v>
      </c>
      <c r="E37" s="748">
        <v>1</v>
      </c>
      <c r="F37" s="735">
        <v>73.160000000000011</v>
      </c>
    </row>
    <row r="38" spans="1:6" ht="14.45" customHeight="1" x14ac:dyDescent="0.2">
      <c r="A38" s="758" t="s">
        <v>1705</v>
      </c>
      <c r="B38" s="734">
        <v>192.84999999999994</v>
      </c>
      <c r="C38" s="748">
        <v>1</v>
      </c>
      <c r="D38" s="734"/>
      <c r="E38" s="748">
        <v>0</v>
      </c>
      <c r="F38" s="735">
        <v>192.84999999999994</v>
      </c>
    </row>
    <row r="39" spans="1:6" ht="14.45" customHeight="1" x14ac:dyDescent="0.2">
      <c r="A39" s="758" t="s">
        <v>1706</v>
      </c>
      <c r="B39" s="734"/>
      <c r="C39" s="748">
        <v>0</v>
      </c>
      <c r="D39" s="734">
        <v>38.02000000000001</v>
      </c>
      <c r="E39" s="748">
        <v>1</v>
      </c>
      <c r="F39" s="735">
        <v>38.02000000000001</v>
      </c>
    </row>
    <row r="40" spans="1:6" ht="14.45" customHeight="1" x14ac:dyDescent="0.2">
      <c r="A40" s="758" t="s">
        <v>1707</v>
      </c>
      <c r="B40" s="734"/>
      <c r="C40" s="748">
        <v>0</v>
      </c>
      <c r="D40" s="734">
        <v>153.6</v>
      </c>
      <c r="E40" s="748">
        <v>1</v>
      </c>
      <c r="F40" s="735">
        <v>153.6</v>
      </c>
    </row>
    <row r="41" spans="1:6" ht="14.45" customHeight="1" x14ac:dyDescent="0.2">
      <c r="A41" s="758" t="s">
        <v>1708</v>
      </c>
      <c r="B41" s="734"/>
      <c r="C41" s="748">
        <v>0</v>
      </c>
      <c r="D41" s="734">
        <v>872.44</v>
      </c>
      <c r="E41" s="748">
        <v>1</v>
      </c>
      <c r="F41" s="735">
        <v>872.44</v>
      </c>
    </row>
    <row r="42" spans="1:6" ht="14.45" customHeight="1" x14ac:dyDescent="0.2">
      <c r="A42" s="758" t="s">
        <v>1709</v>
      </c>
      <c r="B42" s="734"/>
      <c r="C42" s="748">
        <v>0</v>
      </c>
      <c r="D42" s="734">
        <v>373.82000000000005</v>
      </c>
      <c r="E42" s="748">
        <v>1</v>
      </c>
      <c r="F42" s="735">
        <v>373.82000000000005</v>
      </c>
    </row>
    <row r="43" spans="1:6" ht="14.45" customHeight="1" x14ac:dyDescent="0.2">
      <c r="A43" s="758" t="s">
        <v>1710</v>
      </c>
      <c r="B43" s="734"/>
      <c r="C43" s="748">
        <v>0</v>
      </c>
      <c r="D43" s="734">
        <v>61875</v>
      </c>
      <c r="E43" s="748">
        <v>1</v>
      </c>
      <c r="F43" s="735">
        <v>61875</v>
      </c>
    </row>
    <row r="44" spans="1:6" ht="14.45" customHeight="1" x14ac:dyDescent="0.2">
      <c r="A44" s="758" t="s">
        <v>1711</v>
      </c>
      <c r="B44" s="734">
        <v>336.39</v>
      </c>
      <c r="C44" s="748">
        <v>3.9900317409106649E-2</v>
      </c>
      <c r="D44" s="734">
        <v>8094.37</v>
      </c>
      <c r="E44" s="748">
        <v>0.96009968259089329</v>
      </c>
      <c r="F44" s="735">
        <v>8430.76</v>
      </c>
    </row>
    <row r="45" spans="1:6" ht="14.45" customHeight="1" x14ac:dyDescent="0.2">
      <c r="A45" s="758" t="s">
        <v>1712</v>
      </c>
      <c r="B45" s="734"/>
      <c r="C45" s="748">
        <v>0</v>
      </c>
      <c r="D45" s="734">
        <v>113005.36500000001</v>
      </c>
      <c r="E45" s="748">
        <v>1</v>
      </c>
      <c r="F45" s="735">
        <v>113005.36500000001</v>
      </c>
    </row>
    <row r="46" spans="1:6" ht="14.45" customHeight="1" x14ac:dyDescent="0.2">
      <c r="A46" s="758" t="s">
        <v>1713</v>
      </c>
      <c r="B46" s="734">
        <v>12754.8</v>
      </c>
      <c r="C46" s="748">
        <v>1</v>
      </c>
      <c r="D46" s="734"/>
      <c r="E46" s="748">
        <v>0</v>
      </c>
      <c r="F46" s="735">
        <v>12754.8</v>
      </c>
    </row>
    <row r="47" spans="1:6" ht="14.45" customHeight="1" x14ac:dyDescent="0.2">
      <c r="A47" s="758" t="s">
        <v>1714</v>
      </c>
      <c r="B47" s="734"/>
      <c r="C47" s="748">
        <v>0</v>
      </c>
      <c r="D47" s="734">
        <v>7591.6060000000007</v>
      </c>
      <c r="E47" s="748">
        <v>1</v>
      </c>
      <c r="F47" s="735">
        <v>7591.6060000000007</v>
      </c>
    </row>
    <row r="48" spans="1:6" ht="14.45" customHeight="1" x14ac:dyDescent="0.2">
      <c r="A48" s="758" t="s">
        <v>1715</v>
      </c>
      <c r="B48" s="734">
        <v>5043.3999999999996</v>
      </c>
      <c r="C48" s="748">
        <v>0.92979609896390247</v>
      </c>
      <c r="D48" s="734">
        <v>380.79999999999995</v>
      </c>
      <c r="E48" s="748">
        <v>7.0203901036097485E-2</v>
      </c>
      <c r="F48" s="735">
        <v>5424.2</v>
      </c>
    </row>
    <row r="49" spans="1:6" ht="14.45" customHeight="1" x14ac:dyDescent="0.2">
      <c r="A49" s="758" t="s">
        <v>1716</v>
      </c>
      <c r="B49" s="734"/>
      <c r="C49" s="748">
        <v>0</v>
      </c>
      <c r="D49" s="734">
        <v>91666.388000000021</v>
      </c>
      <c r="E49" s="748">
        <v>1</v>
      </c>
      <c r="F49" s="735">
        <v>91666.388000000021</v>
      </c>
    </row>
    <row r="50" spans="1:6" ht="14.45" customHeight="1" x14ac:dyDescent="0.2">
      <c r="A50" s="758" t="s">
        <v>1717</v>
      </c>
      <c r="B50" s="734">
        <v>307.74000000000007</v>
      </c>
      <c r="C50" s="748">
        <v>1</v>
      </c>
      <c r="D50" s="734"/>
      <c r="E50" s="748">
        <v>0</v>
      </c>
      <c r="F50" s="735">
        <v>307.74000000000007</v>
      </c>
    </row>
    <row r="51" spans="1:6" ht="14.45" customHeight="1" x14ac:dyDescent="0.2">
      <c r="A51" s="758" t="s">
        <v>1718</v>
      </c>
      <c r="B51" s="734"/>
      <c r="C51" s="748">
        <v>0</v>
      </c>
      <c r="D51" s="734">
        <v>9932.3399999999983</v>
      </c>
      <c r="E51" s="748">
        <v>1</v>
      </c>
      <c r="F51" s="735">
        <v>9932.3399999999983</v>
      </c>
    </row>
    <row r="52" spans="1:6" ht="14.45" customHeight="1" x14ac:dyDescent="0.2">
      <c r="A52" s="758" t="s">
        <v>1719</v>
      </c>
      <c r="B52" s="734">
        <v>4137.3639999999996</v>
      </c>
      <c r="C52" s="748">
        <v>0.88372093023255804</v>
      </c>
      <c r="D52" s="734">
        <v>544.39</v>
      </c>
      <c r="E52" s="748">
        <v>0.11627906976744186</v>
      </c>
      <c r="F52" s="735">
        <v>4681.7539999999999</v>
      </c>
    </row>
    <row r="53" spans="1:6" ht="14.45" customHeight="1" x14ac:dyDescent="0.2">
      <c r="A53" s="758" t="s">
        <v>1720</v>
      </c>
      <c r="B53" s="734"/>
      <c r="C53" s="748">
        <v>0</v>
      </c>
      <c r="D53" s="734">
        <v>6768.6400000000012</v>
      </c>
      <c r="E53" s="748">
        <v>1</v>
      </c>
      <c r="F53" s="735">
        <v>6768.6400000000012</v>
      </c>
    </row>
    <row r="54" spans="1:6" ht="14.45" customHeight="1" x14ac:dyDescent="0.2">
      <c r="A54" s="758" t="s">
        <v>1721</v>
      </c>
      <c r="B54" s="734">
        <v>110.69100000000051</v>
      </c>
      <c r="C54" s="748">
        <v>1.531588467321907E-3</v>
      </c>
      <c r="D54" s="734">
        <v>72161.333999999973</v>
      </c>
      <c r="E54" s="748">
        <v>0.99846841153267807</v>
      </c>
      <c r="F54" s="735">
        <v>72272.02499999998</v>
      </c>
    </row>
    <row r="55" spans="1:6" ht="14.45" customHeight="1" x14ac:dyDescent="0.2">
      <c r="A55" s="758" t="s">
        <v>1722</v>
      </c>
      <c r="B55" s="734"/>
      <c r="C55" s="748">
        <v>0</v>
      </c>
      <c r="D55" s="734">
        <v>12569.55</v>
      </c>
      <c r="E55" s="748">
        <v>1</v>
      </c>
      <c r="F55" s="735">
        <v>12569.55</v>
      </c>
    </row>
    <row r="56" spans="1:6" ht="14.45" customHeight="1" x14ac:dyDescent="0.2">
      <c r="A56" s="758" t="s">
        <v>1723</v>
      </c>
      <c r="B56" s="734"/>
      <c r="C56" s="748">
        <v>0</v>
      </c>
      <c r="D56" s="734">
        <v>25620.140146394137</v>
      </c>
      <c r="E56" s="748">
        <v>1</v>
      </c>
      <c r="F56" s="735">
        <v>25620.140146394137</v>
      </c>
    </row>
    <row r="57" spans="1:6" ht="14.45" customHeight="1" x14ac:dyDescent="0.2">
      <c r="A57" s="758" t="s">
        <v>1724</v>
      </c>
      <c r="B57" s="734"/>
      <c r="C57" s="748">
        <v>0</v>
      </c>
      <c r="D57" s="734">
        <v>19821.78</v>
      </c>
      <c r="E57" s="748">
        <v>1</v>
      </c>
      <c r="F57" s="735">
        <v>19821.78</v>
      </c>
    </row>
    <row r="58" spans="1:6" ht="14.45" customHeight="1" x14ac:dyDescent="0.2">
      <c r="A58" s="758" t="s">
        <v>1725</v>
      </c>
      <c r="B58" s="734"/>
      <c r="C58" s="748">
        <v>0</v>
      </c>
      <c r="D58" s="734">
        <v>533.62</v>
      </c>
      <c r="E58" s="748">
        <v>1</v>
      </c>
      <c r="F58" s="735">
        <v>533.62</v>
      </c>
    </row>
    <row r="59" spans="1:6" ht="14.45" customHeight="1" x14ac:dyDescent="0.2">
      <c r="A59" s="758" t="s">
        <v>1726</v>
      </c>
      <c r="B59" s="734">
        <v>277.81</v>
      </c>
      <c r="C59" s="748">
        <v>0.43250354179315931</v>
      </c>
      <c r="D59" s="734">
        <v>364.52</v>
      </c>
      <c r="E59" s="748">
        <v>0.5674964582068408</v>
      </c>
      <c r="F59" s="735">
        <v>642.32999999999993</v>
      </c>
    </row>
    <row r="60" spans="1:6" ht="14.45" customHeight="1" x14ac:dyDescent="0.2">
      <c r="A60" s="758" t="s">
        <v>1727</v>
      </c>
      <c r="B60" s="734"/>
      <c r="C60" s="748">
        <v>0</v>
      </c>
      <c r="D60" s="734">
        <v>32.36</v>
      </c>
      <c r="E60" s="748">
        <v>1</v>
      </c>
      <c r="F60" s="735">
        <v>32.36</v>
      </c>
    </row>
    <row r="61" spans="1:6" ht="14.45" customHeight="1" x14ac:dyDescent="0.2">
      <c r="A61" s="758" t="s">
        <v>1728</v>
      </c>
      <c r="B61" s="734"/>
      <c r="C61" s="748">
        <v>0</v>
      </c>
      <c r="D61" s="734">
        <v>1100</v>
      </c>
      <c r="E61" s="748">
        <v>1</v>
      </c>
      <c r="F61" s="735">
        <v>1100</v>
      </c>
    </row>
    <row r="62" spans="1:6" ht="14.45" customHeight="1" x14ac:dyDescent="0.2">
      <c r="A62" s="758" t="s">
        <v>1729</v>
      </c>
      <c r="B62" s="734"/>
      <c r="C62" s="748">
        <v>0</v>
      </c>
      <c r="D62" s="734">
        <v>3001.84</v>
      </c>
      <c r="E62" s="748">
        <v>1</v>
      </c>
      <c r="F62" s="735">
        <v>3001.84</v>
      </c>
    </row>
    <row r="63" spans="1:6" ht="14.45" customHeight="1" x14ac:dyDescent="0.2">
      <c r="A63" s="758" t="s">
        <v>1730</v>
      </c>
      <c r="B63" s="734"/>
      <c r="C63" s="748">
        <v>0</v>
      </c>
      <c r="D63" s="734">
        <v>45289.488976777007</v>
      </c>
      <c r="E63" s="748">
        <v>1</v>
      </c>
      <c r="F63" s="735">
        <v>45289.488976777007</v>
      </c>
    </row>
    <row r="64" spans="1:6" ht="14.45" customHeight="1" x14ac:dyDescent="0.2">
      <c r="A64" s="758" t="s">
        <v>1731</v>
      </c>
      <c r="B64" s="734">
        <v>376.2</v>
      </c>
      <c r="C64" s="748">
        <v>1.805335674383611E-2</v>
      </c>
      <c r="D64" s="734">
        <v>20462.029994454882</v>
      </c>
      <c r="E64" s="748">
        <v>0.98194664325616388</v>
      </c>
      <c r="F64" s="735">
        <v>20838.229994454883</v>
      </c>
    </row>
    <row r="65" spans="1:6" ht="14.45" customHeight="1" x14ac:dyDescent="0.2">
      <c r="A65" s="758" t="s">
        <v>1732</v>
      </c>
      <c r="B65" s="734"/>
      <c r="C65" s="748">
        <v>0</v>
      </c>
      <c r="D65" s="734">
        <v>172.92</v>
      </c>
      <c r="E65" s="748">
        <v>1</v>
      </c>
      <c r="F65" s="735">
        <v>172.92</v>
      </c>
    </row>
    <row r="66" spans="1:6" ht="14.45" customHeight="1" x14ac:dyDescent="0.2">
      <c r="A66" s="758" t="s">
        <v>1733</v>
      </c>
      <c r="B66" s="734"/>
      <c r="C66" s="748">
        <v>0</v>
      </c>
      <c r="D66" s="734">
        <v>493.50999999999993</v>
      </c>
      <c r="E66" s="748">
        <v>1</v>
      </c>
      <c r="F66" s="735">
        <v>493.50999999999993</v>
      </c>
    </row>
    <row r="67" spans="1:6" ht="14.45" customHeight="1" x14ac:dyDescent="0.2">
      <c r="A67" s="758" t="s">
        <v>1734</v>
      </c>
      <c r="B67" s="734"/>
      <c r="C67" s="748">
        <v>0</v>
      </c>
      <c r="D67" s="734">
        <v>1042.7500000000002</v>
      </c>
      <c r="E67" s="748">
        <v>1</v>
      </c>
      <c r="F67" s="735">
        <v>1042.7500000000002</v>
      </c>
    </row>
    <row r="68" spans="1:6" ht="14.45" customHeight="1" x14ac:dyDescent="0.2">
      <c r="A68" s="758" t="s">
        <v>1735</v>
      </c>
      <c r="B68" s="734">
        <v>113.78</v>
      </c>
      <c r="C68" s="748">
        <v>1</v>
      </c>
      <c r="D68" s="734"/>
      <c r="E68" s="748">
        <v>0</v>
      </c>
      <c r="F68" s="735">
        <v>113.78</v>
      </c>
    </row>
    <row r="69" spans="1:6" ht="14.45" customHeight="1" x14ac:dyDescent="0.2">
      <c r="A69" s="758" t="s">
        <v>1736</v>
      </c>
      <c r="B69" s="734"/>
      <c r="C69" s="748">
        <v>0</v>
      </c>
      <c r="D69" s="734">
        <v>61.95</v>
      </c>
      <c r="E69" s="748">
        <v>1</v>
      </c>
      <c r="F69" s="735">
        <v>61.95</v>
      </c>
    </row>
    <row r="70" spans="1:6" ht="14.45" customHeight="1" x14ac:dyDescent="0.2">
      <c r="A70" s="758" t="s">
        <v>1737</v>
      </c>
      <c r="B70" s="734"/>
      <c r="C70" s="748">
        <v>0</v>
      </c>
      <c r="D70" s="734">
        <v>386.67999999999995</v>
      </c>
      <c r="E70" s="748">
        <v>1</v>
      </c>
      <c r="F70" s="735">
        <v>386.67999999999995</v>
      </c>
    </row>
    <row r="71" spans="1:6" ht="14.45" customHeight="1" x14ac:dyDescent="0.2">
      <c r="A71" s="758" t="s">
        <v>1738</v>
      </c>
      <c r="B71" s="734"/>
      <c r="C71" s="748">
        <v>0</v>
      </c>
      <c r="D71" s="734">
        <v>935.08000000000015</v>
      </c>
      <c r="E71" s="748">
        <v>1</v>
      </c>
      <c r="F71" s="735">
        <v>935.08000000000015</v>
      </c>
    </row>
    <row r="72" spans="1:6" ht="14.45" customHeight="1" x14ac:dyDescent="0.2">
      <c r="A72" s="758" t="s">
        <v>1739</v>
      </c>
      <c r="B72" s="734"/>
      <c r="C72" s="748">
        <v>0</v>
      </c>
      <c r="D72" s="734">
        <v>466.54000000000013</v>
      </c>
      <c r="E72" s="748">
        <v>1</v>
      </c>
      <c r="F72" s="735">
        <v>466.54000000000013</v>
      </c>
    </row>
    <row r="73" spans="1:6" ht="14.45" customHeight="1" x14ac:dyDescent="0.2">
      <c r="A73" s="758" t="s">
        <v>1740</v>
      </c>
      <c r="B73" s="734"/>
      <c r="C73" s="748">
        <v>0</v>
      </c>
      <c r="D73" s="734">
        <v>2018.2300000000002</v>
      </c>
      <c r="E73" s="748">
        <v>1</v>
      </c>
      <c r="F73" s="735">
        <v>2018.2300000000002</v>
      </c>
    </row>
    <row r="74" spans="1:6" ht="14.45" customHeight="1" x14ac:dyDescent="0.2">
      <c r="A74" s="758" t="s">
        <v>1741</v>
      </c>
      <c r="B74" s="734"/>
      <c r="C74" s="748">
        <v>0</v>
      </c>
      <c r="D74" s="734">
        <v>274.71999999999997</v>
      </c>
      <c r="E74" s="748">
        <v>1</v>
      </c>
      <c r="F74" s="735">
        <v>274.71999999999997</v>
      </c>
    </row>
    <row r="75" spans="1:6" ht="14.45" customHeight="1" x14ac:dyDescent="0.2">
      <c r="A75" s="758" t="s">
        <v>1742</v>
      </c>
      <c r="B75" s="734">
        <v>335.58000000000004</v>
      </c>
      <c r="C75" s="748">
        <v>1</v>
      </c>
      <c r="D75" s="734"/>
      <c r="E75" s="748">
        <v>0</v>
      </c>
      <c r="F75" s="735">
        <v>335.58000000000004</v>
      </c>
    </row>
    <row r="76" spans="1:6" ht="14.45" customHeight="1" x14ac:dyDescent="0.2">
      <c r="A76" s="758" t="s">
        <v>1743</v>
      </c>
      <c r="B76" s="734"/>
      <c r="C76" s="748">
        <v>0</v>
      </c>
      <c r="D76" s="734">
        <v>242.01000000000005</v>
      </c>
      <c r="E76" s="748">
        <v>1</v>
      </c>
      <c r="F76" s="735">
        <v>242.01000000000005</v>
      </c>
    </row>
    <row r="77" spans="1:6" ht="14.45" customHeight="1" x14ac:dyDescent="0.2">
      <c r="A77" s="758" t="s">
        <v>1744</v>
      </c>
      <c r="B77" s="734"/>
      <c r="C77" s="748">
        <v>0</v>
      </c>
      <c r="D77" s="734">
        <v>668.05000000000007</v>
      </c>
      <c r="E77" s="748">
        <v>1</v>
      </c>
      <c r="F77" s="735">
        <v>668.05000000000007</v>
      </c>
    </row>
    <row r="78" spans="1:6" ht="14.45" customHeight="1" x14ac:dyDescent="0.2">
      <c r="A78" s="758" t="s">
        <v>1745</v>
      </c>
      <c r="B78" s="734"/>
      <c r="C78" s="748">
        <v>0</v>
      </c>
      <c r="D78" s="734">
        <v>337.29999999999995</v>
      </c>
      <c r="E78" s="748">
        <v>1</v>
      </c>
      <c r="F78" s="735">
        <v>337.29999999999995</v>
      </c>
    </row>
    <row r="79" spans="1:6" ht="14.45" customHeight="1" x14ac:dyDescent="0.2">
      <c r="A79" s="758" t="s">
        <v>1746</v>
      </c>
      <c r="B79" s="734"/>
      <c r="C79" s="748">
        <v>0</v>
      </c>
      <c r="D79" s="734">
        <v>164.49</v>
      </c>
      <c r="E79" s="748">
        <v>1</v>
      </c>
      <c r="F79" s="735">
        <v>164.49</v>
      </c>
    </row>
    <row r="80" spans="1:6" ht="14.45" customHeight="1" x14ac:dyDescent="0.2">
      <c r="A80" s="758" t="s">
        <v>1747</v>
      </c>
      <c r="B80" s="734">
        <v>1570.48</v>
      </c>
      <c r="C80" s="748">
        <v>0.56043136457229314</v>
      </c>
      <c r="D80" s="734">
        <v>1231.7900000000002</v>
      </c>
      <c r="E80" s="748">
        <v>0.4395686354277068</v>
      </c>
      <c r="F80" s="735">
        <v>2802.2700000000004</v>
      </c>
    </row>
    <row r="81" spans="1:6" ht="14.45" customHeight="1" x14ac:dyDescent="0.2">
      <c r="A81" s="758" t="s">
        <v>1748</v>
      </c>
      <c r="B81" s="734"/>
      <c r="C81" s="748">
        <v>0</v>
      </c>
      <c r="D81" s="734">
        <v>1073.4199999999998</v>
      </c>
      <c r="E81" s="748">
        <v>1</v>
      </c>
      <c r="F81" s="735">
        <v>1073.4199999999998</v>
      </c>
    </row>
    <row r="82" spans="1:6" ht="14.45" customHeight="1" x14ac:dyDescent="0.2">
      <c r="A82" s="758" t="s">
        <v>1749</v>
      </c>
      <c r="B82" s="734">
        <v>46304.25799999998</v>
      </c>
      <c r="C82" s="748">
        <v>0.96502129895844801</v>
      </c>
      <c r="D82" s="734">
        <v>1678.3700000000001</v>
      </c>
      <c r="E82" s="748">
        <v>3.4978701041551971E-2</v>
      </c>
      <c r="F82" s="735">
        <v>47982.627999999982</v>
      </c>
    </row>
    <row r="83" spans="1:6" ht="14.45" customHeight="1" x14ac:dyDescent="0.2">
      <c r="A83" s="758" t="s">
        <v>1750</v>
      </c>
      <c r="B83" s="734">
        <v>37449.931000000004</v>
      </c>
      <c r="C83" s="748">
        <v>1</v>
      </c>
      <c r="D83" s="734"/>
      <c r="E83" s="748">
        <v>0</v>
      </c>
      <c r="F83" s="735">
        <v>37449.931000000004</v>
      </c>
    </row>
    <row r="84" spans="1:6" ht="14.45" customHeight="1" x14ac:dyDescent="0.2">
      <c r="A84" s="758" t="s">
        <v>1751</v>
      </c>
      <c r="B84" s="734"/>
      <c r="C84" s="748">
        <v>0</v>
      </c>
      <c r="D84" s="734">
        <v>13309.88</v>
      </c>
      <c r="E84" s="748">
        <v>1</v>
      </c>
      <c r="F84" s="735">
        <v>13309.88</v>
      </c>
    </row>
    <row r="85" spans="1:6" ht="14.45" customHeight="1" x14ac:dyDescent="0.2">
      <c r="A85" s="758" t="s">
        <v>1752</v>
      </c>
      <c r="B85" s="734"/>
      <c r="C85" s="748">
        <v>0</v>
      </c>
      <c r="D85" s="734">
        <v>142570.12</v>
      </c>
      <c r="E85" s="748">
        <v>1</v>
      </c>
      <c r="F85" s="735">
        <v>142570.12</v>
      </c>
    </row>
    <row r="86" spans="1:6" ht="14.45" customHeight="1" x14ac:dyDescent="0.2">
      <c r="A86" s="758" t="s">
        <v>1753</v>
      </c>
      <c r="B86" s="734"/>
      <c r="C86" s="748">
        <v>0</v>
      </c>
      <c r="D86" s="734">
        <v>1622.2099999999998</v>
      </c>
      <c r="E86" s="748">
        <v>1</v>
      </c>
      <c r="F86" s="735">
        <v>1622.2099999999998</v>
      </c>
    </row>
    <row r="87" spans="1:6" ht="14.45" customHeight="1" x14ac:dyDescent="0.2">
      <c r="A87" s="758" t="s">
        <v>1754</v>
      </c>
      <c r="B87" s="734"/>
      <c r="C87" s="748">
        <v>0</v>
      </c>
      <c r="D87" s="734">
        <v>13957.55995205133</v>
      </c>
      <c r="E87" s="748">
        <v>1</v>
      </c>
      <c r="F87" s="735">
        <v>13957.55995205133</v>
      </c>
    </row>
    <row r="88" spans="1:6" ht="14.45" customHeight="1" thickBot="1" x14ac:dyDescent="0.25">
      <c r="A88" s="759" t="s">
        <v>1755</v>
      </c>
      <c r="B88" s="750">
        <v>2955.4500000000003</v>
      </c>
      <c r="C88" s="751">
        <v>4.9076391755624477E-2</v>
      </c>
      <c r="D88" s="750">
        <v>57265.97000000003</v>
      </c>
      <c r="E88" s="751">
        <v>0.95092360824437561</v>
      </c>
      <c r="F88" s="752">
        <v>60221.420000000027</v>
      </c>
    </row>
    <row r="89" spans="1:6" ht="14.45" customHeight="1" thickBot="1" x14ac:dyDescent="0.25">
      <c r="A89" s="753" t="s">
        <v>3</v>
      </c>
      <c r="B89" s="754">
        <v>112610.81399999997</v>
      </c>
      <c r="C89" s="755">
        <v>9.0367437202641579E-2</v>
      </c>
      <c r="D89" s="754">
        <v>1133532.9019878667</v>
      </c>
      <c r="E89" s="755">
        <v>0.90963256279735838</v>
      </c>
      <c r="F89" s="756">
        <v>1246143.7159878667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FFC30146-C9D8-4E3B-9D48-250FA3138EB7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2020-08-20T13:10:04Z</dcterms:modified>
</cp:coreProperties>
</file>